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rafcifor-my.sharepoint.com/personal/d_indiarto_cifor-icraf_org/Documents/Microsoft Teams Chat Files/"/>
    </mc:Choice>
  </mc:AlternateContent>
  <xr:revisionPtr revIDLastSave="0" documentId="8_{D8922D68-E60D-4B0F-92C2-457B221C5DC7}" xr6:coauthVersionLast="47" xr6:coauthVersionMax="47" xr10:uidLastSave="{00000000-0000-0000-0000-000000000000}"/>
  <bookViews>
    <workbookView xWindow="-120" yWindow="-120" windowWidth="29040" windowHeight="15840" firstSheet="7" activeTab="6" xr2:uid="{3B49F4E4-3F8F-46F4-BA80-11E8E2B8A28E}"/>
  </bookViews>
  <sheets>
    <sheet name="Sulsel" sheetId="1" r:id="rId1"/>
    <sheet name="Sulsel_fix" sheetId="4" r:id="rId2"/>
    <sheet name="raw" sheetId="6" r:id="rId3"/>
    <sheet name="Zonal_Stats" sheetId="7" r:id="rId4"/>
    <sheet name="PODES_SULSEL" sheetId="8" r:id="rId5"/>
    <sheet name="FINAL" sheetId="2" r:id="rId6"/>
    <sheet name="fin_copas" sheetId="9" r:id="rId7"/>
    <sheet name="status kesejahteraan" sheetId="10" r:id="rId8"/>
  </sheets>
  <externalReferences>
    <externalReference r:id="rId9"/>
  </externalReferences>
  <definedNames>
    <definedName name="_xlnm._FilterDatabase" localSheetId="5" hidden="1">FINAL!$A$2:$BC$314</definedName>
    <definedName name="_xlnm._FilterDatabase" localSheetId="4" hidden="1">PODES_SULSEL!$A$1:$AL$311</definedName>
    <definedName name="_xlnm._FilterDatabase" localSheetId="3" hidden="1">Zonal_Stats!$A$2:$T$308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9" i="10" l="1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" i="10"/>
  <c r="R774" i="10"/>
  <c r="R775" i="10"/>
  <c r="R776" i="10"/>
  <c r="R777" i="10"/>
  <c r="R778" i="10"/>
  <c r="R779" i="10"/>
  <c r="R780" i="10"/>
  <c r="R781" i="10"/>
  <c r="R782" i="10"/>
  <c r="R783" i="10"/>
  <c r="R784" i="10"/>
  <c r="R785" i="10"/>
  <c r="R786" i="10"/>
  <c r="R787" i="10"/>
  <c r="R788" i="10"/>
  <c r="R789" i="10"/>
  <c r="R790" i="10"/>
  <c r="R791" i="10"/>
  <c r="R792" i="10"/>
  <c r="R793" i="10"/>
  <c r="R794" i="10"/>
  <c r="R795" i="10"/>
  <c r="R796" i="10"/>
  <c r="R797" i="10"/>
  <c r="R798" i="10"/>
  <c r="R799" i="10"/>
  <c r="R800" i="10"/>
  <c r="R801" i="10"/>
  <c r="R802" i="10"/>
  <c r="R803" i="10"/>
  <c r="R804" i="10"/>
  <c r="R805" i="10"/>
  <c r="R806" i="10"/>
  <c r="R807" i="10"/>
  <c r="R808" i="10"/>
  <c r="R809" i="10"/>
  <c r="R810" i="10"/>
  <c r="R811" i="10"/>
  <c r="R812" i="10"/>
  <c r="R813" i="10"/>
  <c r="R814" i="10"/>
  <c r="R815" i="10"/>
  <c r="R816" i="10"/>
  <c r="R817" i="10"/>
  <c r="R818" i="10"/>
  <c r="R819" i="10"/>
  <c r="R820" i="10"/>
  <c r="R821" i="10"/>
  <c r="R822" i="10"/>
  <c r="R823" i="10"/>
  <c r="R824" i="10"/>
  <c r="R825" i="10"/>
  <c r="R826" i="10"/>
  <c r="R827" i="10"/>
  <c r="R828" i="10"/>
  <c r="R829" i="10"/>
  <c r="R830" i="10"/>
  <c r="R831" i="10"/>
  <c r="R832" i="10"/>
  <c r="R833" i="10"/>
  <c r="R834" i="10"/>
  <c r="R835" i="10"/>
  <c r="R836" i="10"/>
  <c r="R837" i="10"/>
  <c r="R838" i="10"/>
  <c r="R839" i="10"/>
  <c r="R840" i="10"/>
  <c r="R841" i="10"/>
  <c r="R842" i="10"/>
  <c r="R843" i="10"/>
  <c r="R844" i="10"/>
  <c r="R590" i="10"/>
  <c r="R591" i="10"/>
  <c r="R592" i="10"/>
  <c r="R593" i="10"/>
  <c r="R594" i="10"/>
  <c r="R595" i="10"/>
  <c r="R596" i="10"/>
  <c r="R597" i="10"/>
  <c r="R598" i="10"/>
  <c r="R599" i="10"/>
  <c r="R600" i="10"/>
  <c r="R601" i="10"/>
  <c r="R602" i="10"/>
  <c r="R603" i="10"/>
  <c r="R604" i="10"/>
  <c r="R605" i="10"/>
  <c r="R606" i="10"/>
  <c r="R607" i="10"/>
  <c r="R608" i="10"/>
  <c r="R609" i="10"/>
  <c r="R610" i="10"/>
  <c r="R611" i="10"/>
  <c r="R612" i="10"/>
  <c r="R613" i="10"/>
  <c r="R614" i="10"/>
  <c r="R615" i="10"/>
  <c r="R616" i="10"/>
  <c r="R617" i="10"/>
  <c r="R618" i="10"/>
  <c r="R619" i="10"/>
  <c r="R620" i="10"/>
  <c r="R621" i="10"/>
  <c r="R622" i="10"/>
  <c r="R623" i="10"/>
  <c r="R624" i="10"/>
  <c r="R625" i="10"/>
  <c r="R626" i="10"/>
  <c r="R627" i="10"/>
  <c r="R628" i="10"/>
  <c r="R629" i="10"/>
  <c r="R630" i="10"/>
  <c r="R631" i="10"/>
  <c r="R632" i="10"/>
  <c r="R633" i="10"/>
  <c r="R634" i="10"/>
  <c r="R635" i="10"/>
  <c r="R636" i="10"/>
  <c r="R637" i="10"/>
  <c r="R638" i="10"/>
  <c r="R639" i="10"/>
  <c r="R640" i="10"/>
  <c r="R641" i="10"/>
  <c r="R642" i="10"/>
  <c r="R643" i="10"/>
  <c r="R644" i="10"/>
  <c r="R645" i="10"/>
  <c r="R646" i="10"/>
  <c r="R647" i="10"/>
  <c r="R648" i="10"/>
  <c r="R649" i="10"/>
  <c r="R650" i="10"/>
  <c r="R651" i="10"/>
  <c r="R652" i="10"/>
  <c r="R653" i="10"/>
  <c r="R654" i="10"/>
  <c r="R655" i="10"/>
  <c r="R656" i="10"/>
  <c r="R657" i="10"/>
  <c r="R658" i="10"/>
  <c r="R659" i="10"/>
  <c r="R660" i="10"/>
  <c r="R661" i="10"/>
  <c r="R662" i="10"/>
  <c r="R663" i="10"/>
  <c r="R664" i="10"/>
  <c r="R665" i="10"/>
  <c r="R666" i="10"/>
  <c r="R667" i="10"/>
  <c r="R668" i="10"/>
  <c r="R669" i="10"/>
  <c r="R670" i="10"/>
  <c r="R671" i="10"/>
  <c r="R672" i="10"/>
  <c r="R673" i="10"/>
  <c r="R674" i="10"/>
  <c r="R675" i="10"/>
  <c r="R676" i="10"/>
  <c r="R677" i="10"/>
  <c r="R678" i="10"/>
  <c r="R679" i="10"/>
  <c r="R680" i="10"/>
  <c r="R681" i="10"/>
  <c r="R682" i="10"/>
  <c r="R683" i="10"/>
  <c r="R684" i="10"/>
  <c r="R685" i="10"/>
  <c r="R686" i="10"/>
  <c r="R687" i="10"/>
  <c r="R688" i="10"/>
  <c r="R689" i="10"/>
  <c r="R690" i="10"/>
  <c r="R691" i="10"/>
  <c r="R692" i="10"/>
  <c r="R693" i="10"/>
  <c r="R694" i="10"/>
  <c r="R695" i="10"/>
  <c r="R696" i="10"/>
  <c r="R697" i="10"/>
  <c r="R698" i="10"/>
  <c r="R699" i="10"/>
  <c r="R700" i="10"/>
  <c r="R701" i="10"/>
  <c r="R702" i="10"/>
  <c r="R703" i="10"/>
  <c r="R704" i="10"/>
  <c r="R705" i="10"/>
  <c r="R706" i="10"/>
  <c r="R707" i="10"/>
  <c r="R708" i="10"/>
  <c r="R709" i="10"/>
  <c r="R710" i="10"/>
  <c r="R711" i="10"/>
  <c r="R712" i="10"/>
  <c r="R713" i="10"/>
  <c r="R714" i="10"/>
  <c r="R715" i="10"/>
  <c r="R716" i="10"/>
  <c r="R717" i="10"/>
  <c r="R718" i="10"/>
  <c r="R719" i="10"/>
  <c r="R720" i="10"/>
  <c r="R721" i="10"/>
  <c r="R722" i="10"/>
  <c r="R723" i="10"/>
  <c r="R724" i="10"/>
  <c r="R725" i="10"/>
  <c r="R726" i="10"/>
  <c r="R727" i="10"/>
  <c r="R728" i="10"/>
  <c r="R729" i="10"/>
  <c r="R730" i="10"/>
  <c r="R731" i="10"/>
  <c r="R732" i="10"/>
  <c r="R733" i="10"/>
  <c r="R734" i="10"/>
  <c r="R735" i="10"/>
  <c r="R736" i="10"/>
  <c r="R737" i="10"/>
  <c r="R738" i="10"/>
  <c r="R739" i="10"/>
  <c r="R740" i="10"/>
  <c r="R741" i="10"/>
  <c r="R742" i="10"/>
  <c r="R743" i="10"/>
  <c r="R744" i="10"/>
  <c r="R745" i="10"/>
  <c r="R746" i="10"/>
  <c r="R747" i="10"/>
  <c r="R748" i="10"/>
  <c r="R749" i="10"/>
  <c r="R750" i="10"/>
  <c r="R751" i="10"/>
  <c r="R752" i="10"/>
  <c r="R753" i="10"/>
  <c r="R754" i="10"/>
  <c r="R755" i="10"/>
  <c r="R756" i="10"/>
  <c r="R757" i="10"/>
  <c r="R758" i="10"/>
  <c r="R759" i="10"/>
  <c r="R760" i="10"/>
  <c r="R761" i="10"/>
  <c r="R762" i="10"/>
  <c r="R763" i="10"/>
  <c r="R764" i="10"/>
  <c r="R765" i="10"/>
  <c r="R766" i="10"/>
  <c r="R767" i="10"/>
  <c r="R768" i="10"/>
  <c r="R769" i="10"/>
  <c r="R770" i="10"/>
  <c r="R771" i="10"/>
  <c r="R772" i="10"/>
  <c r="R773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R465" i="10"/>
  <c r="R466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0" i="10"/>
  <c r="R481" i="10"/>
  <c r="R482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6" i="10"/>
  <c r="R497" i="10"/>
  <c r="R498" i="10"/>
  <c r="R499" i="10"/>
  <c r="R500" i="10"/>
  <c r="R501" i="10"/>
  <c r="R502" i="10"/>
  <c r="R503" i="10"/>
  <c r="R504" i="10"/>
  <c r="R505" i="10"/>
  <c r="R506" i="10"/>
  <c r="R507" i="10"/>
  <c r="R508" i="10"/>
  <c r="R509" i="10"/>
  <c r="R510" i="10"/>
  <c r="R511" i="10"/>
  <c r="R512" i="10"/>
  <c r="R513" i="10"/>
  <c r="R514" i="10"/>
  <c r="R515" i="10"/>
  <c r="R516" i="10"/>
  <c r="R517" i="10"/>
  <c r="R518" i="10"/>
  <c r="R519" i="10"/>
  <c r="R520" i="10"/>
  <c r="R521" i="10"/>
  <c r="R522" i="10"/>
  <c r="R523" i="10"/>
  <c r="R524" i="10"/>
  <c r="R525" i="10"/>
  <c r="R526" i="10"/>
  <c r="R527" i="10"/>
  <c r="R528" i="10"/>
  <c r="R529" i="10"/>
  <c r="R530" i="10"/>
  <c r="R531" i="10"/>
  <c r="R532" i="10"/>
  <c r="R533" i="10"/>
  <c r="R534" i="10"/>
  <c r="R535" i="10"/>
  <c r="R536" i="10"/>
  <c r="R537" i="10"/>
  <c r="R538" i="10"/>
  <c r="R539" i="10"/>
  <c r="R540" i="10"/>
  <c r="R541" i="10"/>
  <c r="R542" i="10"/>
  <c r="R543" i="10"/>
  <c r="R544" i="10"/>
  <c r="R545" i="10"/>
  <c r="R546" i="10"/>
  <c r="R547" i="10"/>
  <c r="R548" i="10"/>
  <c r="R549" i="10"/>
  <c r="R550" i="10"/>
  <c r="R551" i="10"/>
  <c r="R552" i="10"/>
  <c r="R553" i="10"/>
  <c r="R554" i="10"/>
  <c r="R555" i="10"/>
  <c r="R556" i="10"/>
  <c r="R557" i="10"/>
  <c r="R558" i="10"/>
  <c r="R559" i="10"/>
  <c r="R560" i="10"/>
  <c r="R561" i="10"/>
  <c r="R562" i="10"/>
  <c r="R563" i="10"/>
  <c r="R564" i="10"/>
  <c r="R565" i="10"/>
  <c r="R566" i="10"/>
  <c r="R567" i="10"/>
  <c r="R568" i="10"/>
  <c r="R569" i="10"/>
  <c r="R570" i="10"/>
  <c r="R571" i="10"/>
  <c r="R572" i="10"/>
  <c r="R573" i="10"/>
  <c r="R574" i="10"/>
  <c r="R575" i="10"/>
  <c r="R576" i="10"/>
  <c r="R577" i="10"/>
  <c r="R578" i="10"/>
  <c r="R579" i="10"/>
  <c r="R580" i="10"/>
  <c r="R581" i="10"/>
  <c r="R582" i="10"/>
  <c r="R583" i="10"/>
  <c r="R584" i="10"/>
  <c r="R585" i="10"/>
  <c r="R586" i="10"/>
  <c r="R587" i="10"/>
  <c r="R588" i="10"/>
  <c r="R589" i="10"/>
  <c r="R2" i="10"/>
  <c r="O2" i="10"/>
  <c r="O3" i="10"/>
  <c r="P3" i="10"/>
  <c r="O4" i="10"/>
  <c r="P4" i="10"/>
  <c r="O5" i="10"/>
  <c r="P5" i="10"/>
  <c r="O6" i="10"/>
  <c r="P6" i="10"/>
  <c r="O7" i="10"/>
  <c r="P7" i="10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22" i="10"/>
  <c r="P22" i="10"/>
  <c r="O23" i="10"/>
  <c r="P23" i="10"/>
  <c r="O24" i="10"/>
  <c r="P24" i="10"/>
  <c r="O25" i="10"/>
  <c r="P25" i="10"/>
  <c r="O26" i="10"/>
  <c r="P26" i="10"/>
  <c r="O27" i="10"/>
  <c r="P27" i="10"/>
  <c r="O28" i="10"/>
  <c r="P28" i="10"/>
  <c r="O29" i="10"/>
  <c r="P29" i="10"/>
  <c r="O30" i="10"/>
  <c r="P30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O47" i="10"/>
  <c r="P47" i="10"/>
  <c r="O48" i="10"/>
  <c r="P48" i="10"/>
  <c r="O49" i="10"/>
  <c r="P49" i="10"/>
  <c r="O50" i="10"/>
  <c r="P50" i="10"/>
  <c r="O51" i="10"/>
  <c r="P51" i="10"/>
  <c r="O52" i="10"/>
  <c r="P52" i="10"/>
  <c r="O53" i="10"/>
  <c r="P53" i="10"/>
  <c r="O54" i="10"/>
  <c r="P54" i="10"/>
  <c r="O55" i="10"/>
  <c r="P55" i="10"/>
  <c r="O56" i="10"/>
  <c r="P56" i="10"/>
  <c r="O57" i="10"/>
  <c r="P57" i="10"/>
  <c r="O58" i="10"/>
  <c r="P58" i="10"/>
  <c r="O59" i="10"/>
  <c r="P59" i="10"/>
  <c r="O60" i="10"/>
  <c r="P60" i="10"/>
  <c r="O61" i="10"/>
  <c r="P61" i="10"/>
  <c r="O62" i="10"/>
  <c r="P62" i="10"/>
  <c r="O63" i="10"/>
  <c r="P63" i="10"/>
  <c r="O64" i="10"/>
  <c r="P64" i="10"/>
  <c r="O65" i="10"/>
  <c r="P65" i="10"/>
  <c r="O66" i="10"/>
  <c r="P66" i="10"/>
  <c r="O67" i="10"/>
  <c r="P67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84" i="10"/>
  <c r="P84" i="10"/>
  <c r="O85" i="10"/>
  <c r="P85" i="10"/>
  <c r="O86" i="10"/>
  <c r="P86" i="10"/>
  <c r="O87" i="10"/>
  <c r="P87" i="10"/>
  <c r="O88" i="10"/>
  <c r="P88" i="10"/>
  <c r="O89" i="10"/>
  <c r="P89" i="10"/>
  <c r="O90" i="10"/>
  <c r="P90" i="10"/>
  <c r="O91" i="10"/>
  <c r="P91" i="10"/>
  <c r="O92" i="10"/>
  <c r="P92" i="10"/>
  <c r="O93" i="10"/>
  <c r="P93" i="10"/>
  <c r="O94" i="10"/>
  <c r="P94" i="10"/>
  <c r="O95" i="10"/>
  <c r="P95" i="10"/>
  <c r="O96" i="10"/>
  <c r="P96" i="10"/>
  <c r="O97" i="10"/>
  <c r="P97" i="10"/>
  <c r="O98" i="10"/>
  <c r="P98" i="10"/>
  <c r="O99" i="10"/>
  <c r="P99" i="10"/>
  <c r="O100" i="10"/>
  <c r="P100" i="10"/>
  <c r="O101" i="10"/>
  <c r="P101" i="10"/>
  <c r="O102" i="10"/>
  <c r="P102" i="10"/>
  <c r="O103" i="10"/>
  <c r="P103" i="10"/>
  <c r="O104" i="10"/>
  <c r="P104" i="10"/>
  <c r="O105" i="10"/>
  <c r="P105" i="10"/>
  <c r="O106" i="10"/>
  <c r="P106" i="10"/>
  <c r="O107" i="10"/>
  <c r="P107" i="10"/>
  <c r="O108" i="10"/>
  <c r="P108" i="10"/>
  <c r="O109" i="10"/>
  <c r="P109" i="10"/>
  <c r="O110" i="10"/>
  <c r="P110" i="10"/>
  <c r="O111" i="10"/>
  <c r="P111" i="10"/>
  <c r="O112" i="10"/>
  <c r="P112" i="10"/>
  <c r="O113" i="10"/>
  <c r="P113" i="10"/>
  <c r="O114" i="10"/>
  <c r="P114" i="10"/>
  <c r="O115" i="10"/>
  <c r="P115" i="10"/>
  <c r="O116" i="10"/>
  <c r="P116" i="10"/>
  <c r="O117" i="10"/>
  <c r="P117" i="10"/>
  <c r="O118" i="10"/>
  <c r="P118" i="10"/>
  <c r="O119" i="10"/>
  <c r="P119" i="10"/>
  <c r="O120" i="10"/>
  <c r="P120" i="10"/>
  <c r="O121" i="10"/>
  <c r="P121" i="10"/>
  <c r="O122" i="10"/>
  <c r="P122" i="10"/>
  <c r="O123" i="10"/>
  <c r="P123" i="10"/>
  <c r="O124" i="10"/>
  <c r="P124" i="10"/>
  <c r="O125" i="10"/>
  <c r="P125" i="10"/>
  <c r="O126" i="10"/>
  <c r="P126" i="10"/>
  <c r="O127" i="10"/>
  <c r="P127" i="10"/>
  <c r="O128" i="10"/>
  <c r="P128" i="10"/>
  <c r="O129" i="10"/>
  <c r="P129" i="10"/>
  <c r="O130" i="10"/>
  <c r="P130" i="10"/>
  <c r="O131" i="10"/>
  <c r="P131" i="10"/>
  <c r="O132" i="10"/>
  <c r="P132" i="10"/>
  <c r="O133" i="10"/>
  <c r="P133" i="10"/>
  <c r="O134" i="10"/>
  <c r="P134" i="10"/>
  <c r="O135" i="10"/>
  <c r="P135" i="10"/>
  <c r="O136" i="10"/>
  <c r="P136" i="10"/>
  <c r="O137" i="10"/>
  <c r="P137" i="10"/>
  <c r="O138" i="10"/>
  <c r="P138" i="10"/>
  <c r="O139" i="10"/>
  <c r="P139" i="10"/>
  <c r="O140" i="10"/>
  <c r="P140" i="10"/>
  <c r="O141" i="10"/>
  <c r="P141" i="10"/>
  <c r="O142" i="10"/>
  <c r="P142" i="10"/>
  <c r="O143" i="10"/>
  <c r="P143" i="10"/>
  <c r="O144" i="10"/>
  <c r="P144" i="10"/>
  <c r="O145" i="10"/>
  <c r="P145" i="10"/>
  <c r="O146" i="10"/>
  <c r="P146" i="10"/>
  <c r="O147" i="10"/>
  <c r="P147" i="10"/>
  <c r="O148" i="10"/>
  <c r="P148" i="10"/>
  <c r="O149" i="10"/>
  <c r="P149" i="10"/>
  <c r="O150" i="10"/>
  <c r="P150" i="10"/>
  <c r="O151" i="10"/>
  <c r="P151" i="10"/>
  <c r="O152" i="10"/>
  <c r="P152" i="10"/>
  <c r="O153" i="10"/>
  <c r="P153" i="10"/>
  <c r="O154" i="10"/>
  <c r="P154" i="10"/>
  <c r="O155" i="10"/>
  <c r="P155" i="10"/>
  <c r="O156" i="10"/>
  <c r="P156" i="10"/>
  <c r="O157" i="10"/>
  <c r="P157" i="10"/>
  <c r="O158" i="10"/>
  <c r="P158" i="10"/>
  <c r="O159" i="10"/>
  <c r="P159" i="10"/>
  <c r="O160" i="10"/>
  <c r="P160" i="10"/>
  <c r="O161" i="10"/>
  <c r="P161" i="10"/>
  <c r="O162" i="10"/>
  <c r="P162" i="10"/>
  <c r="O163" i="10"/>
  <c r="P163" i="10"/>
  <c r="O164" i="10"/>
  <c r="P164" i="10"/>
  <c r="O165" i="10"/>
  <c r="P165" i="10"/>
  <c r="O166" i="10"/>
  <c r="P166" i="10"/>
  <c r="O167" i="10"/>
  <c r="P167" i="10"/>
  <c r="O168" i="10"/>
  <c r="P168" i="10"/>
  <c r="O169" i="10"/>
  <c r="P169" i="10"/>
  <c r="O170" i="10"/>
  <c r="P170" i="10"/>
  <c r="O171" i="10"/>
  <c r="P171" i="10"/>
  <c r="O172" i="10"/>
  <c r="P172" i="10"/>
  <c r="O173" i="10"/>
  <c r="P173" i="10"/>
  <c r="O174" i="10"/>
  <c r="P174" i="10"/>
  <c r="O175" i="10"/>
  <c r="P175" i="10"/>
  <c r="O176" i="10"/>
  <c r="P176" i="10"/>
  <c r="O177" i="10"/>
  <c r="P177" i="10"/>
  <c r="O178" i="10"/>
  <c r="P178" i="10"/>
  <c r="O179" i="10"/>
  <c r="P179" i="10"/>
  <c r="O180" i="10"/>
  <c r="P180" i="10"/>
  <c r="O181" i="10"/>
  <c r="P181" i="10"/>
  <c r="O182" i="10"/>
  <c r="P182" i="10"/>
  <c r="O183" i="10"/>
  <c r="P183" i="10"/>
  <c r="O184" i="10"/>
  <c r="P184" i="10"/>
  <c r="O185" i="10"/>
  <c r="P185" i="10"/>
  <c r="O186" i="10"/>
  <c r="P186" i="10"/>
  <c r="O187" i="10"/>
  <c r="P187" i="10"/>
  <c r="O188" i="10"/>
  <c r="P188" i="10"/>
  <c r="O189" i="10"/>
  <c r="P189" i="10"/>
  <c r="O190" i="10"/>
  <c r="P190" i="10"/>
  <c r="O191" i="10"/>
  <c r="P191" i="10"/>
  <c r="O192" i="10"/>
  <c r="P192" i="10"/>
  <c r="O193" i="10"/>
  <c r="P193" i="10"/>
  <c r="O194" i="10"/>
  <c r="P194" i="10"/>
  <c r="O195" i="10"/>
  <c r="P195" i="10"/>
  <c r="O196" i="10"/>
  <c r="P196" i="10"/>
  <c r="O197" i="10"/>
  <c r="P197" i="10"/>
  <c r="O198" i="10"/>
  <c r="P198" i="10"/>
  <c r="O199" i="10"/>
  <c r="P199" i="10"/>
  <c r="O200" i="10"/>
  <c r="P200" i="10"/>
  <c r="O201" i="10"/>
  <c r="P201" i="10"/>
  <c r="O202" i="10"/>
  <c r="P202" i="10"/>
  <c r="O203" i="10"/>
  <c r="P203" i="10"/>
  <c r="O204" i="10"/>
  <c r="P204" i="10"/>
  <c r="O205" i="10"/>
  <c r="P205" i="10"/>
  <c r="O206" i="10"/>
  <c r="P206" i="10"/>
  <c r="O207" i="10"/>
  <c r="P207" i="10"/>
  <c r="O208" i="10"/>
  <c r="P208" i="10"/>
  <c r="O209" i="10"/>
  <c r="P209" i="10"/>
  <c r="O210" i="10"/>
  <c r="P210" i="10"/>
  <c r="O211" i="10"/>
  <c r="P211" i="10"/>
  <c r="O212" i="10"/>
  <c r="P212" i="10"/>
  <c r="O213" i="10"/>
  <c r="P213" i="10"/>
  <c r="O214" i="10"/>
  <c r="P214" i="10"/>
  <c r="O215" i="10"/>
  <c r="P215" i="10"/>
  <c r="O216" i="10"/>
  <c r="P216" i="10"/>
  <c r="O217" i="10"/>
  <c r="P217" i="10"/>
  <c r="O218" i="10"/>
  <c r="P218" i="10"/>
  <c r="O219" i="10"/>
  <c r="P219" i="10"/>
  <c r="O220" i="10"/>
  <c r="P220" i="10"/>
  <c r="O221" i="10"/>
  <c r="P221" i="10"/>
  <c r="O222" i="10"/>
  <c r="P222" i="10"/>
  <c r="O223" i="10"/>
  <c r="P223" i="10"/>
  <c r="O224" i="10"/>
  <c r="P224" i="10"/>
  <c r="O225" i="10"/>
  <c r="P225" i="10"/>
  <c r="O226" i="10"/>
  <c r="P226" i="10"/>
  <c r="O227" i="10"/>
  <c r="P227" i="10"/>
  <c r="O228" i="10"/>
  <c r="P228" i="10"/>
  <c r="O229" i="10"/>
  <c r="P229" i="10"/>
  <c r="O230" i="10"/>
  <c r="P230" i="10"/>
  <c r="O231" i="10"/>
  <c r="P231" i="10"/>
  <c r="O232" i="10"/>
  <c r="P232" i="10"/>
  <c r="O233" i="10"/>
  <c r="P233" i="10"/>
  <c r="O234" i="10"/>
  <c r="P234" i="10"/>
  <c r="O235" i="10"/>
  <c r="P235" i="10"/>
  <c r="O236" i="10"/>
  <c r="P236" i="10"/>
  <c r="O237" i="10"/>
  <c r="P237" i="10"/>
  <c r="O238" i="10"/>
  <c r="P238" i="10"/>
  <c r="O239" i="10"/>
  <c r="P239" i="10"/>
  <c r="O240" i="10"/>
  <c r="P240" i="10"/>
  <c r="O241" i="10"/>
  <c r="P241" i="10"/>
  <c r="O242" i="10"/>
  <c r="P242" i="10"/>
  <c r="O243" i="10"/>
  <c r="P243" i="10"/>
  <c r="O244" i="10"/>
  <c r="P244" i="10"/>
  <c r="O245" i="10"/>
  <c r="P245" i="10"/>
  <c r="O246" i="10"/>
  <c r="P246" i="10"/>
  <c r="O247" i="10"/>
  <c r="P247" i="10"/>
  <c r="O248" i="10"/>
  <c r="P248" i="10"/>
  <c r="O249" i="10"/>
  <c r="P249" i="10"/>
  <c r="O250" i="10"/>
  <c r="P250" i="10"/>
  <c r="O251" i="10"/>
  <c r="P251" i="10"/>
  <c r="O252" i="10"/>
  <c r="P252" i="10"/>
  <c r="O253" i="10"/>
  <c r="P253" i="10"/>
  <c r="O254" i="10"/>
  <c r="P254" i="10"/>
  <c r="O255" i="10"/>
  <c r="P255" i="10"/>
  <c r="O256" i="10"/>
  <c r="P256" i="10"/>
  <c r="O257" i="10"/>
  <c r="P257" i="10"/>
  <c r="O258" i="10"/>
  <c r="P258" i="10"/>
  <c r="O259" i="10"/>
  <c r="P259" i="10"/>
  <c r="O260" i="10"/>
  <c r="P260" i="10"/>
  <c r="O261" i="10"/>
  <c r="P261" i="10"/>
  <c r="O262" i="10"/>
  <c r="P262" i="10"/>
  <c r="O263" i="10"/>
  <c r="P263" i="10"/>
  <c r="O264" i="10"/>
  <c r="P264" i="10"/>
  <c r="O265" i="10"/>
  <c r="P265" i="10"/>
  <c r="O266" i="10"/>
  <c r="P266" i="10"/>
  <c r="O267" i="10"/>
  <c r="P267" i="10"/>
  <c r="O268" i="10"/>
  <c r="P268" i="10"/>
  <c r="O269" i="10"/>
  <c r="P269" i="10"/>
  <c r="O270" i="10"/>
  <c r="P270" i="10"/>
  <c r="O271" i="10"/>
  <c r="P271" i="10"/>
  <c r="O272" i="10"/>
  <c r="P272" i="10"/>
  <c r="O273" i="10"/>
  <c r="P273" i="10"/>
  <c r="O274" i="10"/>
  <c r="P274" i="10"/>
  <c r="O275" i="10"/>
  <c r="P275" i="10"/>
  <c r="O276" i="10"/>
  <c r="P276" i="10"/>
  <c r="O277" i="10"/>
  <c r="P277" i="10"/>
  <c r="O278" i="10"/>
  <c r="P278" i="10"/>
  <c r="O279" i="10"/>
  <c r="P279" i="10"/>
  <c r="O280" i="10"/>
  <c r="P280" i="10"/>
  <c r="O281" i="10"/>
  <c r="P281" i="10"/>
  <c r="O282" i="10"/>
  <c r="P282" i="10"/>
  <c r="O283" i="10"/>
  <c r="P283" i="10"/>
  <c r="O284" i="10"/>
  <c r="P284" i="10"/>
  <c r="O285" i="10"/>
  <c r="P285" i="10"/>
  <c r="O286" i="10"/>
  <c r="P286" i="10"/>
  <c r="O287" i="10"/>
  <c r="P287" i="10"/>
  <c r="O288" i="10"/>
  <c r="P288" i="10"/>
  <c r="O289" i="10"/>
  <c r="P289" i="10"/>
  <c r="O290" i="10"/>
  <c r="P290" i="10"/>
  <c r="O291" i="10"/>
  <c r="P291" i="10"/>
  <c r="O292" i="10"/>
  <c r="P292" i="10"/>
  <c r="O293" i="10"/>
  <c r="P293" i="10"/>
  <c r="O294" i="10"/>
  <c r="P294" i="10"/>
  <c r="O295" i="10"/>
  <c r="P295" i="10"/>
  <c r="O296" i="10"/>
  <c r="P296" i="10"/>
  <c r="O297" i="10"/>
  <c r="P297" i="10"/>
  <c r="O298" i="10"/>
  <c r="P298" i="10"/>
  <c r="O299" i="10"/>
  <c r="P299" i="10"/>
  <c r="O300" i="10"/>
  <c r="P300" i="10"/>
  <c r="O301" i="10"/>
  <c r="P301" i="10"/>
  <c r="O302" i="10"/>
  <c r="P302" i="10"/>
  <c r="O303" i="10"/>
  <c r="P303" i="10"/>
  <c r="O304" i="10"/>
  <c r="P304" i="10"/>
  <c r="O305" i="10"/>
  <c r="P305" i="10"/>
  <c r="O306" i="10"/>
  <c r="P306" i="10"/>
  <c r="O307" i="10"/>
  <c r="P307" i="10"/>
  <c r="O308" i="10"/>
  <c r="P308" i="10"/>
  <c r="O309" i="10"/>
  <c r="P309" i="10"/>
  <c r="O310" i="10"/>
  <c r="P310" i="10"/>
  <c r="O311" i="10"/>
  <c r="P311" i="10"/>
  <c r="O312" i="10"/>
  <c r="P312" i="10"/>
  <c r="O313" i="10"/>
  <c r="P313" i="10"/>
  <c r="O314" i="10"/>
  <c r="P314" i="10"/>
  <c r="O315" i="10"/>
  <c r="P315" i="10"/>
  <c r="O316" i="10"/>
  <c r="P316" i="10"/>
  <c r="O317" i="10"/>
  <c r="P317" i="10"/>
  <c r="O318" i="10"/>
  <c r="P318" i="10"/>
  <c r="O319" i="10"/>
  <c r="P319" i="10"/>
  <c r="O320" i="10"/>
  <c r="P320" i="10"/>
  <c r="O321" i="10"/>
  <c r="P321" i="10"/>
  <c r="O322" i="10"/>
  <c r="P322" i="10"/>
  <c r="O323" i="10"/>
  <c r="P323" i="10"/>
  <c r="O324" i="10"/>
  <c r="P324" i="10"/>
  <c r="O325" i="10"/>
  <c r="P325" i="10"/>
  <c r="O326" i="10"/>
  <c r="P326" i="10"/>
  <c r="O327" i="10"/>
  <c r="P327" i="10"/>
  <c r="O328" i="10"/>
  <c r="P328" i="10"/>
  <c r="O329" i="10"/>
  <c r="P329" i="10"/>
  <c r="O330" i="10"/>
  <c r="P330" i="10"/>
  <c r="O331" i="10"/>
  <c r="P331" i="10"/>
  <c r="O332" i="10"/>
  <c r="P332" i="10"/>
  <c r="O333" i="10"/>
  <c r="P333" i="10"/>
  <c r="O334" i="10"/>
  <c r="P334" i="10"/>
  <c r="O335" i="10"/>
  <c r="P335" i="10"/>
  <c r="O336" i="10"/>
  <c r="P336" i="10"/>
  <c r="O337" i="10"/>
  <c r="P337" i="10"/>
  <c r="O338" i="10"/>
  <c r="P338" i="10"/>
  <c r="O339" i="10"/>
  <c r="P339" i="10"/>
  <c r="O340" i="10"/>
  <c r="P340" i="10"/>
  <c r="O341" i="10"/>
  <c r="P341" i="10"/>
  <c r="O342" i="10"/>
  <c r="P342" i="10"/>
  <c r="O343" i="10"/>
  <c r="P343" i="10"/>
  <c r="O344" i="10"/>
  <c r="P344" i="10"/>
  <c r="O345" i="10"/>
  <c r="P345" i="10"/>
  <c r="O346" i="10"/>
  <c r="P346" i="10"/>
  <c r="O347" i="10"/>
  <c r="P347" i="10"/>
  <c r="O348" i="10"/>
  <c r="P348" i="10"/>
  <c r="O349" i="10"/>
  <c r="P349" i="10"/>
  <c r="O350" i="10"/>
  <c r="P350" i="10"/>
  <c r="O351" i="10"/>
  <c r="P351" i="10"/>
  <c r="O352" i="10"/>
  <c r="P352" i="10"/>
  <c r="O353" i="10"/>
  <c r="P353" i="10"/>
  <c r="O354" i="10"/>
  <c r="P354" i="10"/>
  <c r="O355" i="10"/>
  <c r="P355" i="10"/>
  <c r="O356" i="10"/>
  <c r="P356" i="10"/>
  <c r="O357" i="10"/>
  <c r="P357" i="10"/>
  <c r="O358" i="10"/>
  <c r="P358" i="10"/>
  <c r="O359" i="10"/>
  <c r="P359" i="10"/>
  <c r="O360" i="10"/>
  <c r="P360" i="10"/>
  <c r="O361" i="10"/>
  <c r="P361" i="10"/>
  <c r="O362" i="10"/>
  <c r="P362" i="10"/>
  <c r="O363" i="10"/>
  <c r="P363" i="10"/>
  <c r="O364" i="10"/>
  <c r="P364" i="10"/>
  <c r="O365" i="10"/>
  <c r="P365" i="10"/>
  <c r="O366" i="10"/>
  <c r="P366" i="10"/>
  <c r="O367" i="10"/>
  <c r="P367" i="10"/>
  <c r="O368" i="10"/>
  <c r="P368" i="10"/>
  <c r="O369" i="10"/>
  <c r="P369" i="10"/>
  <c r="O370" i="10"/>
  <c r="P370" i="10"/>
  <c r="O371" i="10"/>
  <c r="P371" i="10"/>
  <c r="O372" i="10"/>
  <c r="P372" i="10"/>
  <c r="O373" i="10"/>
  <c r="P373" i="10"/>
  <c r="O374" i="10"/>
  <c r="P374" i="10"/>
  <c r="O375" i="10"/>
  <c r="P375" i="10"/>
  <c r="O376" i="10"/>
  <c r="P376" i="10"/>
  <c r="O377" i="10"/>
  <c r="P377" i="10"/>
  <c r="O378" i="10"/>
  <c r="P378" i="10"/>
  <c r="O379" i="10"/>
  <c r="P379" i="10"/>
  <c r="O380" i="10"/>
  <c r="P380" i="10"/>
  <c r="O381" i="10"/>
  <c r="P381" i="10"/>
  <c r="O382" i="10"/>
  <c r="P382" i="10"/>
  <c r="O383" i="10"/>
  <c r="P383" i="10"/>
  <c r="O384" i="10"/>
  <c r="P384" i="10"/>
  <c r="O385" i="10"/>
  <c r="P385" i="10"/>
  <c r="O386" i="10"/>
  <c r="P386" i="10"/>
  <c r="O387" i="10"/>
  <c r="P387" i="10"/>
  <c r="O388" i="10"/>
  <c r="P388" i="10"/>
  <c r="O389" i="10"/>
  <c r="P389" i="10"/>
  <c r="O390" i="10"/>
  <c r="P390" i="10"/>
  <c r="O391" i="10"/>
  <c r="P391" i="10"/>
  <c r="O392" i="10"/>
  <c r="P392" i="10"/>
  <c r="O393" i="10"/>
  <c r="P393" i="10"/>
  <c r="O394" i="10"/>
  <c r="P394" i="10"/>
  <c r="O395" i="10"/>
  <c r="P395" i="10"/>
  <c r="O396" i="10"/>
  <c r="P396" i="10"/>
  <c r="O397" i="10"/>
  <c r="P397" i="10"/>
  <c r="O398" i="10"/>
  <c r="P398" i="10"/>
  <c r="O399" i="10"/>
  <c r="P399" i="10"/>
  <c r="O400" i="10"/>
  <c r="P400" i="10"/>
  <c r="O401" i="10"/>
  <c r="P401" i="10"/>
  <c r="O402" i="10"/>
  <c r="P402" i="10"/>
  <c r="O403" i="10"/>
  <c r="P403" i="10"/>
  <c r="O404" i="10"/>
  <c r="P404" i="10"/>
  <c r="O405" i="10"/>
  <c r="P405" i="10"/>
  <c r="O406" i="10"/>
  <c r="P406" i="10"/>
  <c r="O407" i="10"/>
  <c r="P407" i="10"/>
  <c r="O408" i="10"/>
  <c r="P408" i="10"/>
  <c r="O409" i="10"/>
  <c r="P409" i="10"/>
  <c r="O410" i="10"/>
  <c r="P410" i="10"/>
  <c r="O411" i="10"/>
  <c r="P411" i="10"/>
  <c r="O412" i="10"/>
  <c r="P412" i="10"/>
  <c r="O413" i="10"/>
  <c r="P413" i="10"/>
  <c r="O414" i="10"/>
  <c r="P414" i="10"/>
  <c r="O415" i="10"/>
  <c r="P415" i="10"/>
  <c r="O416" i="10"/>
  <c r="P416" i="10"/>
  <c r="O417" i="10"/>
  <c r="P417" i="10"/>
  <c r="O418" i="10"/>
  <c r="P418" i="10"/>
  <c r="O419" i="10"/>
  <c r="P419" i="10"/>
  <c r="O420" i="10"/>
  <c r="P420" i="10"/>
  <c r="O421" i="10"/>
  <c r="P421" i="10"/>
  <c r="O422" i="10"/>
  <c r="P422" i="10"/>
  <c r="O423" i="10"/>
  <c r="P423" i="10"/>
  <c r="O424" i="10"/>
  <c r="P424" i="10"/>
  <c r="O425" i="10"/>
  <c r="P425" i="10"/>
  <c r="O426" i="10"/>
  <c r="P426" i="10"/>
  <c r="O427" i="10"/>
  <c r="P427" i="10"/>
  <c r="O428" i="10"/>
  <c r="P428" i="10"/>
  <c r="O429" i="10"/>
  <c r="P429" i="10"/>
  <c r="O430" i="10"/>
  <c r="P430" i="10"/>
  <c r="O431" i="10"/>
  <c r="P431" i="10"/>
  <c r="O432" i="10"/>
  <c r="P432" i="10"/>
  <c r="O433" i="10"/>
  <c r="P433" i="10"/>
  <c r="O434" i="10"/>
  <c r="P434" i="10"/>
  <c r="O435" i="10"/>
  <c r="P435" i="10"/>
  <c r="O436" i="10"/>
  <c r="P436" i="10"/>
  <c r="O437" i="10"/>
  <c r="P437" i="10"/>
  <c r="O438" i="10"/>
  <c r="P438" i="10"/>
  <c r="O439" i="10"/>
  <c r="P439" i="10"/>
  <c r="O440" i="10"/>
  <c r="P440" i="10"/>
  <c r="O441" i="10"/>
  <c r="P441" i="10"/>
  <c r="O442" i="10"/>
  <c r="P442" i="10"/>
  <c r="O443" i="10"/>
  <c r="P443" i="10"/>
  <c r="O444" i="10"/>
  <c r="P444" i="10"/>
  <c r="O445" i="10"/>
  <c r="P445" i="10"/>
  <c r="O446" i="10"/>
  <c r="P446" i="10"/>
  <c r="O447" i="10"/>
  <c r="P447" i="10"/>
  <c r="O448" i="10"/>
  <c r="P448" i="10"/>
  <c r="O449" i="10"/>
  <c r="P449" i="10"/>
  <c r="O450" i="10"/>
  <c r="P450" i="10"/>
  <c r="O451" i="10"/>
  <c r="P451" i="10"/>
  <c r="O452" i="10"/>
  <c r="P452" i="10"/>
  <c r="O453" i="10"/>
  <c r="P453" i="10"/>
  <c r="O454" i="10"/>
  <c r="P454" i="10"/>
  <c r="O455" i="10"/>
  <c r="P455" i="10"/>
  <c r="O456" i="10"/>
  <c r="P456" i="10"/>
  <c r="O457" i="10"/>
  <c r="P457" i="10"/>
  <c r="O458" i="10"/>
  <c r="P458" i="10"/>
  <c r="O459" i="10"/>
  <c r="P459" i="10"/>
  <c r="O460" i="10"/>
  <c r="P460" i="10"/>
  <c r="O461" i="10"/>
  <c r="P461" i="10"/>
  <c r="O462" i="10"/>
  <c r="P462" i="10"/>
  <c r="O463" i="10"/>
  <c r="P463" i="10"/>
  <c r="O464" i="10"/>
  <c r="P464" i="10"/>
  <c r="O465" i="10"/>
  <c r="P465" i="10"/>
  <c r="O466" i="10"/>
  <c r="P466" i="10"/>
  <c r="O467" i="10"/>
  <c r="P467" i="10"/>
  <c r="O468" i="10"/>
  <c r="P468" i="10"/>
  <c r="O469" i="10"/>
  <c r="P469" i="10"/>
  <c r="O470" i="10"/>
  <c r="P470" i="10"/>
  <c r="O471" i="10"/>
  <c r="P471" i="10"/>
  <c r="O472" i="10"/>
  <c r="P472" i="10"/>
  <c r="O473" i="10"/>
  <c r="P473" i="10"/>
  <c r="O474" i="10"/>
  <c r="P474" i="10"/>
  <c r="O475" i="10"/>
  <c r="P475" i="10"/>
  <c r="O476" i="10"/>
  <c r="P476" i="10"/>
  <c r="O477" i="10"/>
  <c r="P477" i="10"/>
  <c r="O478" i="10"/>
  <c r="P478" i="10"/>
  <c r="O479" i="10"/>
  <c r="P479" i="10"/>
  <c r="O480" i="10"/>
  <c r="P480" i="10"/>
  <c r="O481" i="10"/>
  <c r="P481" i="10"/>
  <c r="O482" i="10"/>
  <c r="P482" i="10"/>
  <c r="O483" i="10"/>
  <c r="P483" i="10"/>
  <c r="O484" i="10"/>
  <c r="P484" i="10"/>
  <c r="O485" i="10"/>
  <c r="P485" i="10"/>
  <c r="O486" i="10"/>
  <c r="P486" i="10"/>
  <c r="O487" i="10"/>
  <c r="P487" i="10"/>
  <c r="O488" i="10"/>
  <c r="P488" i="10"/>
  <c r="O489" i="10"/>
  <c r="P489" i="10"/>
  <c r="O490" i="10"/>
  <c r="P490" i="10"/>
  <c r="O491" i="10"/>
  <c r="P491" i="10"/>
  <c r="O492" i="10"/>
  <c r="P492" i="10"/>
  <c r="O493" i="10"/>
  <c r="P493" i="10"/>
  <c r="O494" i="10"/>
  <c r="P494" i="10"/>
  <c r="O495" i="10"/>
  <c r="P495" i="10"/>
  <c r="O496" i="10"/>
  <c r="P496" i="10"/>
  <c r="O497" i="10"/>
  <c r="P497" i="10"/>
  <c r="O498" i="10"/>
  <c r="P498" i="10"/>
  <c r="O499" i="10"/>
  <c r="P499" i="10"/>
  <c r="O500" i="10"/>
  <c r="P500" i="10"/>
  <c r="O501" i="10"/>
  <c r="P501" i="10"/>
  <c r="O502" i="10"/>
  <c r="P502" i="10"/>
  <c r="O503" i="10"/>
  <c r="P503" i="10"/>
  <c r="O504" i="10"/>
  <c r="P504" i="10"/>
  <c r="O505" i="10"/>
  <c r="P505" i="10"/>
  <c r="O506" i="10"/>
  <c r="P506" i="10"/>
  <c r="O507" i="10"/>
  <c r="P507" i="10"/>
  <c r="O508" i="10"/>
  <c r="P508" i="10"/>
  <c r="O509" i="10"/>
  <c r="P509" i="10"/>
  <c r="O510" i="10"/>
  <c r="P510" i="10"/>
  <c r="O511" i="10"/>
  <c r="P511" i="10"/>
  <c r="O512" i="10"/>
  <c r="P512" i="10"/>
  <c r="O513" i="10"/>
  <c r="P513" i="10"/>
  <c r="O514" i="10"/>
  <c r="P514" i="10"/>
  <c r="O515" i="10"/>
  <c r="P515" i="10"/>
  <c r="O516" i="10"/>
  <c r="P516" i="10"/>
  <c r="O517" i="10"/>
  <c r="P517" i="10"/>
  <c r="O518" i="10"/>
  <c r="P518" i="10"/>
  <c r="O519" i="10"/>
  <c r="P519" i="10"/>
  <c r="O520" i="10"/>
  <c r="P520" i="10"/>
  <c r="O521" i="10"/>
  <c r="P521" i="10"/>
  <c r="O522" i="10"/>
  <c r="P522" i="10"/>
  <c r="O523" i="10"/>
  <c r="P523" i="10"/>
  <c r="O524" i="10"/>
  <c r="P524" i="10"/>
  <c r="O525" i="10"/>
  <c r="P525" i="10"/>
  <c r="O526" i="10"/>
  <c r="P526" i="10"/>
  <c r="O527" i="10"/>
  <c r="P527" i="10"/>
  <c r="O528" i="10"/>
  <c r="P528" i="10"/>
  <c r="O529" i="10"/>
  <c r="P529" i="10"/>
  <c r="O530" i="10"/>
  <c r="P530" i="10"/>
  <c r="O531" i="10"/>
  <c r="P531" i="10"/>
  <c r="O532" i="10"/>
  <c r="P532" i="10"/>
  <c r="O533" i="10"/>
  <c r="P533" i="10"/>
  <c r="O534" i="10"/>
  <c r="P534" i="10"/>
  <c r="O535" i="10"/>
  <c r="P535" i="10"/>
  <c r="O536" i="10"/>
  <c r="P536" i="10"/>
  <c r="O537" i="10"/>
  <c r="P537" i="10"/>
  <c r="O538" i="10"/>
  <c r="P538" i="10"/>
  <c r="O539" i="10"/>
  <c r="P539" i="10"/>
  <c r="O540" i="10"/>
  <c r="P540" i="10"/>
  <c r="O541" i="10"/>
  <c r="P541" i="10"/>
  <c r="O542" i="10"/>
  <c r="P542" i="10"/>
  <c r="O543" i="10"/>
  <c r="P543" i="10"/>
  <c r="O544" i="10"/>
  <c r="P544" i="10"/>
  <c r="O545" i="10"/>
  <c r="P545" i="10"/>
  <c r="O546" i="10"/>
  <c r="P546" i="10"/>
  <c r="O547" i="10"/>
  <c r="P547" i="10"/>
  <c r="O548" i="10"/>
  <c r="P548" i="10"/>
  <c r="O549" i="10"/>
  <c r="P549" i="10"/>
  <c r="O550" i="10"/>
  <c r="P550" i="10"/>
  <c r="O551" i="10"/>
  <c r="P551" i="10"/>
  <c r="O552" i="10"/>
  <c r="P552" i="10"/>
  <c r="O553" i="10"/>
  <c r="P553" i="10"/>
  <c r="O554" i="10"/>
  <c r="P554" i="10"/>
  <c r="O555" i="10"/>
  <c r="P555" i="10"/>
  <c r="O556" i="10"/>
  <c r="P556" i="10"/>
  <c r="O557" i="10"/>
  <c r="P557" i="10"/>
  <c r="O558" i="10"/>
  <c r="P558" i="10"/>
  <c r="O559" i="10"/>
  <c r="P559" i="10"/>
  <c r="O560" i="10"/>
  <c r="P560" i="10"/>
  <c r="O561" i="10"/>
  <c r="P561" i="10"/>
  <c r="O562" i="10"/>
  <c r="P562" i="10"/>
  <c r="O563" i="10"/>
  <c r="P563" i="10"/>
  <c r="O564" i="10"/>
  <c r="P564" i="10"/>
  <c r="O565" i="10"/>
  <c r="P565" i="10"/>
  <c r="O566" i="10"/>
  <c r="P566" i="10"/>
  <c r="O567" i="10"/>
  <c r="P567" i="10"/>
  <c r="O568" i="10"/>
  <c r="P568" i="10"/>
  <c r="O569" i="10"/>
  <c r="P569" i="10"/>
  <c r="O570" i="10"/>
  <c r="P570" i="10"/>
  <c r="O571" i="10"/>
  <c r="P571" i="10"/>
  <c r="O572" i="10"/>
  <c r="P572" i="10"/>
  <c r="O573" i="10"/>
  <c r="P573" i="10"/>
  <c r="O574" i="10"/>
  <c r="P574" i="10"/>
  <c r="O575" i="10"/>
  <c r="P575" i="10"/>
  <c r="O576" i="10"/>
  <c r="P576" i="10"/>
  <c r="O577" i="10"/>
  <c r="P577" i="10"/>
  <c r="O578" i="10"/>
  <c r="P578" i="10"/>
  <c r="O579" i="10"/>
  <c r="P579" i="10"/>
  <c r="O580" i="10"/>
  <c r="P580" i="10"/>
  <c r="O581" i="10"/>
  <c r="P581" i="10"/>
  <c r="O582" i="10"/>
  <c r="P582" i="10"/>
  <c r="O583" i="10"/>
  <c r="P583" i="10"/>
  <c r="O584" i="10"/>
  <c r="P584" i="10"/>
  <c r="O585" i="10"/>
  <c r="P585" i="10"/>
  <c r="O586" i="10"/>
  <c r="P586" i="10"/>
  <c r="O587" i="10"/>
  <c r="P587" i="10"/>
  <c r="O588" i="10"/>
  <c r="P588" i="10"/>
  <c r="O589" i="10"/>
  <c r="P589" i="10"/>
  <c r="O590" i="10"/>
  <c r="P590" i="10"/>
  <c r="O591" i="10"/>
  <c r="P591" i="10"/>
  <c r="O592" i="10"/>
  <c r="P592" i="10"/>
  <c r="O593" i="10"/>
  <c r="P593" i="10"/>
  <c r="O594" i="10"/>
  <c r="P594" i="10"/>
  <c r="O595" i="10"/>
  <c r="P595" i="10"/>
  <c r="O596" i="10"/>
  <c r="P596" i="10"/>
  <c r="O597" i="10"/>
  <c r="P597" i="10"/>
  <c r="O598" i="10"/>
  <c r="P598" i="10"/>
  <c r="O599" i="10"/>
  <c r="P599" i="10"/>
  <c r="O600" i="10"/>
  <c r="P600" i="10"/>
  <c r="O601" i="10"/>
  <c r="P601" i="10"/>
  <c r="O602" i="10"/>
  <c r="P602" i="10"/>
  <c r="O603" i="10"/>
  <c r="P603" i="10"/>
  <c r="O604" i="10"/>
  <c r="P604" i="10"/>
  <c r="O605" i="10"/>
  <c r="P605" i="10"/>
  <c r="O606" i="10"/>
  <c r="P606" i="10"/>
  <c r="O607" i="10"/>
  <c r="P607" i="10"/>
  <c r="O608" i="10"/>
  <c r="P608" i="10"/>
  <c r="O609" i="10"/>
  <c r="P609" i="10"/>
  <c r="O610" i="10"/>
  <c r="P610" i="10"/>
  <c r="O611" i="10"/>
  <c r="P611" i="10"/>
  <c r="O612" i="10"/>
  <c r="P612" i="10"/>
  <c r="O613" i="10"/>
  <c r="P613" i="10"/>
  <c r="O614" i="10"/>
  <c r="P614" i="10"/>
  <c r="O615" i="10"/>
  <c r="P615" i="10"/>
  <c r="O616" i="10"/>
  <c r="P616" i="10"/>
  <c r="O617" i="10"/>
  <c r="P617" i="10"/>
  <c r="O618" i="10"/>
  <c r="P618" i="10"/>
  <c r="O619" i="10"/>
  <c r="P619" i="10"/>
  <c r="O620" i="10"/>
  <c r="P620" i="10"/>
  <c r="O621" i="10"/>
  <c r="P621" i="10"/>
  <c r="O622" i="10"/>
  <c r="P622" i="10"/>
  <c r="O623" i="10"/>
  <c r="P623" i="10"/>
  <c r="O624" i="10"/>
  <c r="P624" i="10"/>
  <c r="O625" i="10"/>
  <c r="P625" i="10"/>
  <c r="O626" i="10"/>
  <c r="P626" i="10"/>
  <c r="O627" i="10"/>
  <c r="P627" i="10"/>
  <c r="O628" i="10"/>
  <c r="P628" i="10"/>
  <c r="O629" i="10"/>
  <c r="P629" i="10"/>
  <c r="O630" i="10"/>
  <c r="P630" i="10"/>
  <c r="O631" i="10"/>
  <c r="P631" i="10"/>
  <c r="O632" i="10"/>
  <c r="P632" i="10"/>
  <c r="O633" i="10"/>
  <c r="P633" i="10"/>
  <c r="O634" i="10"/>
  <c r="P634" i="10"/>
  <c r="O635" i="10"/>
  <c r="P635" i="10"/>
  <c r="O636" i="10"/>
  <c r="P636" i="10"/>
  <c r="O637" i="10"/>
  <c r="P637" i="10"/>
  <c r="O638" i="10"/>
  <c r="P638" i="10"/>
  <c r="O639" i="10"/>
  <c r="P639" i="10"/>
  <c r="O640" i="10"/>
  <c r="P640" i="10"/>
  <c r="O641" i="10"/>
  <c r="P641" i="10"/>
  <c r="O642" i="10"/>
  <c r="P642" i="10"/>
  <c r="O643" i="10"/>
  <c r="P643" i="10"/>
  <c r="O644" i="10"/>
  <c r="P644" i="10"/>
  <c r="O645" i="10"/>
  <c r="P645" i="10"/>
  <c r="O646" i="10"/>
  <c r="P646" i="10"/>
  <c r="O647" i="10"/>
  <c r="P647" i="10"/>
  <c r="O648" i="10"/>
  <c r="P648" i="10"/>
  <c r="O649" i="10"/>
  <c r="P649" i="10"/>
  <c r="O650" i="10"/>
  <c r="P650" i="10"/>
  <c r="O651" i="10"/>
  <c r="P651" i="10"/>
  <c r="O652" i="10"/>
  <c r="P652" i="10"/>
  <c r="O653" i="10"/>
  <c r="P653" i="10"/>
  <c r="O654" i="10"/>
  <c r="P654" i="10"/>
  <c r="O655" i="10"/>
  <c r="P655" i="10"/>
  <c r="O656" i="10"/>
  <c r="P656" i="10"/>
  <c r="O657" i="10"/>
  <c r="P657" i="10"/>
  <c r="O658" i="10"/>
  <c r="P658" i="10"/>
  <c r="O659" i="10"/>
  <c r="P659" i="10"/>
  <c r="O660" i="10"/>
  <c r="P660" i="10"/>
  <c r="O661" i="10"/>
  <c r="P661" i="10"/>
  <c r="O662" i="10"/>
  <c r="P662" i="10"/>
  <c r="O663" i="10"/>
  <c r="P663" i="10"/>
  <c r="O664" i="10"/>
  <c r="P664" i="10"/>
  <c r="O665" i="10"/>
  <c r="P665" i="10"/>
  <c r="O666" i="10"/>
  <c r="P666" i="10"/>
  <c r="O667" i="10"/>
  <c r="P667" i="10"/>
  <c r="O668" i="10"/>
  <c r="P668" i="10"/>
  <c r="O669" i="10"/>
  <c r="P669" i="10"/>
  <c r="O670" i="10"/>
  <c r="P670" i="10"/>
  <c r="O671" i="10"/>
  <c r="P671" i="10"/>
  <c r="O672" i="10"/>
  <c r="P672" i="10"/>
  <c r="O673" i="10"/>
  <c r="P673" i="10"/>
  <c r="O674" i="10"/>
  <c r="P674" i="10"/>
  <c r="O675" i="10"/>
  <c r="P675" i="10"/>
  <c r="O676" i="10"/>
  <c r="P676" i="10"/>
  <c r="O677" i="10"/>
  <c r="P677" i="10"/>
  <c r="O678" i="10"/>
  <c r="P678" i="10"/>
  <c r="O679" i="10"/>
  <c r="P679" i="10"/>
  <c r="O680" i="10"/>
  <c r="P680" i="10"/>
  <c r="O681" i="10"/>
  <c r="P681" i="10"/>
  <c r="O682" i="10"/>
  <c r="P682" i="10"/>
  <c r="O683" i="10"/>
  <c r="P683" i="10"/>
  <c r="O684" i="10"/>
  <c r="P684" i="10"/>
  <c r="O685" i="10"/>
  <c r="P685" i="10"/>
  <c r="O686" i="10"/>
  <c r="P686" i="10"/>
  <c r="O687" i="10"/>
  <c r="P687" i="10"/>
  <c r="O688" i="10"/>
  <c r="P688" i="10"/>
  <c r="O689" i="10"/>
  <c r="P689" i="10"/>
  <c r="O690" i="10"/>
  <c r="P690" i="10"/>
  <c r="O691" i="10"/>
  <c r="P691" i="10"/>
  <c r="O692" i="10"/>
  <c r="P692" i="10"/>
  <c r="O693" i="10"/>
  <c r="P693" i="10"/>
  <c r="O694" i="10"/>
  <c r="P694" i="10"/>
  <c r="O695" i="10"/>
  <c r="P695" i="10"/>
  <c r="O696" i="10"/>
  <c r="P696" i="10"/>
  <c r="O697" i="10"/>
  <c r="P697" i="10"/>
  <c r="O698" i="10"/>
  <c r="P698" i="10"/>
  <c r="O699" i="10"/>
  <c r="P699" i="10"/>
  <c r="O700" i="10"/>
  <c r="P700" i="10"/>
  <c r="O701" i="10"/>
  <c r="P701" i="10"/>
  <c r="O702" i="10"/>
  <c r="P702" i="10"/>
  <c r="O703" i="10"/>
  <c r="P703" i="10"/>
  <c r="O704" i="10"/>
  <c r="P704" i="10"/>
  <c r="O705" i="10"/>
  <c r="P705" i="10"/>
  <c r="O706" i="10"/>
  <c r="P706" i="10"/>
  <c r="O707" i="10"/>
  <c r="P707" i="10"/>
  <c r="O708" i="10"/>
  <c r="P708" i="10"/>
  <c r="O709" i="10"/>
  <c r="P709" i="10"/>
  <c r="O710" i="10"/>
  <c r="P710" i="10"/>
  <c r="O711" i="10"/>
  <c r="P711" i="10"/>
  <c r="O712" i="10"/>
  <c r="P712" i="10"/>
  <c r="O713" i="10"/>
  <c r="P713" i="10"/>
  <c r="O714" i="10"/>
  <c r="P714" i="10"/>
  <c r="O715" i="10"/>
  <c r="P715" i="10"/>
  <c r="O716" i="10"/>
  <c r="P716" i="10"/>
  <c r="O717" i="10"/>
  <c r="P717" i="10"/>
  <c r="O718" i="10"/>
  <c r="P718" i="10"/>
  <c r="O719" i="10"/>
  <c r="P719" i="10"/>
  <c r="O720" i="10"/>
  <c r="P720" i="10"/>
  <c r="O721" i="10"/>
  <c r="P721" i="10"/>
  <c r="O722" i="10"/>
  <c r="P722" i="10"/>
  <c r="O723" i="10"/>
  <c r="P723" i="10"/>
  <c r="O724" i="10"/>
  <c r="P724" i="10"/>
  <c r="O725" i="10"/>
  <c r="P725" i="10"/>
  <c r="O726" i="10"/>
  <c r="P726" i="10"/>
  <c r="O727" i="10"/>
  <c r="P727" i="10"/>
  <c r="O728" i="10"/>
  <c r="P728" i="10"/>
  <c r="O729" i="10"/>
  <c r="P729" i="10"/>
  <c r="O730" i="10"/>
  <c r="P730" i="10"/>
  <c r="O731" i="10"/>
  <c r="P731" i="10"/>
  <c r="O732" i="10"/>
  <c r="P732" i="10"/>
  <c r="O733" i="10"/>
  <c r="P733" i="10"/>
  <c r="O734" i="10"/>
  <c r="P734" i="10"/>
  <c r="O735" i="10"/>
  <c r="P735" i="10"/>
  <c r="O736" i="10"/>
  <c r="P736" i="10"/>
  <c r="O737" i="10"/>
  <c r="P737" i="10"/>
  <c r="O738" i="10"/>
  <c r="P738" i="10"/>
  <c r="O739" i="10"/>
  <c r="P739" i="10"/>
  <c r="O740" i="10"/>
  <c r="P740" i="10"/>
  <c r="O741" i="10"/>
  <c r="P741" i="10"/>
  <c r="O742" i="10"/>
  <c r="P742" i="10"/>
  <c r="O743" i="10"/>
  <c r="P743" i="10"/>
  <c r="O744" i="10"/>
  <c r="P744" i="10"/>
  <c r="O745" i="10"/>
  <c r="P745" i="10"/>
  <c r="O746" i="10"/>
  <c r="P746" i="10"/>
  <c r="O747" i="10"/>
  <c r="P747" i="10"/>
  <c r="O748" i="10"/>
  <c r="P748" i="10"/>
  <c r="O749" i="10"/>
  <c r="P749" i="10"/>
  <c r="O750" i="10"/>
  <c r="P750" i="10"/>
  <c r="O751" i="10"/>
  <c r="P751" i="10"/>
  <c r="O752" i="10"/>
  <c r="P752" i="10"/>
  <c r="O753" i="10"/>
  <c r="P753" i="10"/>
  <c r="O754" i="10"/>
  <c r="P754" i="10"/>
  <c r="O755" i="10"/>
  <c r="P755" i="10"/>
  <c r="O756" i="10"/>
  <c r="P756" i="10"/>
  <c r="O757" i="10"/>
  <c r="P757" i="10"/>
  <c r="O758" i="10"/>
  <c r="P758" i="10"/>
  <c r="O759" i="10"/>
  <c r="P759" i="10"/>
  <c r="O760" i="10"/>
  <c r="P760" i="10"/>
  <c r="O761" i="10"/>
  <c r="P761" i="10"/>
  <c r="O762" i="10"/>
  <c r="P762" i="10"/>
  <c r="O763" i="10"/>
  <c r="P763" i="10"/>
  <c r="O764" i="10"/>
  <c r="P764" i="10"/>
  <c r="O765" i="10"/>
  <c r="P765" i="10"/>
  <c r="O766" i="10"/>
  <c r="P766" i="10"/>
  <c r="O767" i="10"/>
  <c r="P767" i="10"/>
  <c r="O768" i="10"/>
  <c r="P768" i="10"/>
  <c r="O769" i="10"/>
  <c r="P769" i="10"/>
  <c r="O770" i="10"/>
  <c r="P770" i="10"/>
  <c r="O771" i="10"/>
  <c r="P771" i="10"/>
  <c r="O772" i="10"/>
  <c r="P772" i="10"/>
  <c r="O773" i="10"/>
  <c r="P773" i="10"/>
  <c r="O774" i="10"/>
  <c r="P774" i="10"/>
  <c r="O775" i="10"/>
  <c r="P775" i="10"/>
  <c r="O776" i="10"/>
  <c r="P776" i="10"/>
  <c r="O777" i="10"/>
  <c r="P777" i="10"/>
  <c r="O778" i="10"/>
  <c r="P778" i="10"/>
  <c r="O779" i="10"/>
  <c r="P779" i="10"/>
  <c r="O780" i="10"/>
  <c r="P780" i="10"/>
  <c r="O781" i="10"/>
  <c r="P781" i="10"/>
  <c r="O782" i="10"/>
  <c r="P782" i="10"/>
  <c r="O783" i="10"/>
  <c r="P783" i="10"/>
  <c r="O784" i="10"/>
  <c r="P784" i="10"/>
  <c r="O785" i="10"/>
  <c r="P785" i="10"/>
  <c r="O786" i="10"/>
  <c r="P786" i="10"/>
  <c r="O787" i="10"/>
  <c r="P787" i="10"/>
  <c r="O788" i="10"/>
  <c r="P788" i="10"/>
  <c r="O789" i="10"/>
  <c r="P789" i="10"/>
  <c r="O790" i="10"/>
  <c r="P790" i="10"/>
  <c r="O791" i="10"/>
  <c r="P791" i="10"/>
  <c r="O792" i="10"/>
  <c r="P792" i="10"/>
  <c r="O793" i="10"/>
  <c r="P793" i="10"/>
  <c r="O794" i="10"/>
  <c r="P794" i="10"/>
  <c r="O795" i="10"/>
  <c r="P795" i="10"/>
  <c r="O796" i="10"/>
  <c r="P796" i="10"/>
  <c r="O797" i="10"/>
  <c r="P797" i="10"/>
  <c r="O798" i="10"/>
  <c r="P798" i="10"/>
  <c r="O799" i="10"/>
  <c r="P799" i="10"/>
  <c r="O800" i="10"/>
  <c r="P800" i="10"/>
  <c r="O801" i="10"/>
  <c r="P801" i="10"/>
  <c r="O802" i="10"/>
  <c r="P802" i="10"/>
  <c r="O803" i="10"/>
  <c r="P803" i="10"/>
  <c r="O804" i="10"/>
  <c r="P804" i="10"/>
  <c r="O805" i="10"/>
  <c r="P805" i="10"/>
  <c r="O806" i="10"/>
  <c r="P806" i="10"/>
  <c r="O807" i="10"/>
  <c r="P807" i="10"/>
  <c r="O808" i="10"/>
  <c r="P808" i="10"/>
  <c r="O809" i="10"/>
  <c r="P809" i="10"/>
  <c r="O810" i="10"/>
  <c r="P810" i="10"/>
  <c r="O811" i="10"/>
  <c r="P811" i="10"/>
  <c r="O812" i="10"/>
  <c r="P812" i="10"/>
  <c r="O813" i="10"/>
  <c r="P813" i="10"/>
  <c r="O814" i="10"/>
  <c r="P814" i="10"/>
  <c r="O815" i="10"/>
  <c r="P815" i="10"/>
  <c r="O816" i="10"/>
  <c r="P816" i="10"/>
  <c r="O817" i="10"/>
  <c r="P817" i="10"/>
  <c r="O818" i="10"/>
  <c r="P818" i="10"/>
  <c r="O819" i="10"/>
  <c r="P819" i="10"/>
  <c r="O820" i="10"/>
  <c r="P820" i="10"/>
  <c r="O821" i="10"/>
  <c r="P821" i="10"/>
  <c r="O822" i="10"/>
  <c r="P822" i="10"/>
  <c r="O823" i="10"/>
  <c r="P823" i="10"/>
  <c r="O824" i="10"/>
  <c r="P824" i="10"/>
  <c r="O825" i="10"/>
  <c r="P825" i="10"/>
  <c r="O826" i="10"/>
  <c r="P826" i="10"/>
  <c r="O827" i="10"/>
  <c r="P827" i="10"/>
  <c r="O828" i="10"/>
  <c r="P828" i="10"/>
  <c r="O829" i="10"/>
  <c r="P829" i="10"/>
  <c r="O830" i="10"/>
  <c r="P830" i="10"/>
  <c r="O831" i="10"/>
  <c r="P831" i="10"/>
  <c r="O832" i="10"/>
  <c r="P832" i="10"/>
  <c r="O833" i="10"/>
  <c r="P833" i="10"/>
  <c r="O834" i="10"/>
  <c r="P834" i="10"/>
  <c r="O835" i="10"/>
  <c r="P835" i="10"/>
  <c r="O836" i="10"/>
  <c r="P836" i="10"/>
  <c r="O837" i="10"/>
  <c r="P837" i="10"/>
  <c r="O838" i="10"/>
  <c r="P838" i="10"/>
  <c r="O839" i="10"/>
  <c r="P839" i="10"/>
  <c r="O840" i="10"/>
  <c r="P840" i="10"/>
  <c r="O841" i="10"/>
  <c r="P841" i="10"/>
  <c r="O842" i="10"/>
  <c r="P842" i="10"/>
  <c r="O843" i="10"/>
  <c r="P843" i="10"/>
  <c r="O844" i="10"/>
  <c r="P844" i="10"/>
  <c r="P2" i="10"/>
  <c r="BD4" i="2"/>
  <c r="BE4" i="2"/>
  <c r="BF4" i="2"/>
  <c r="BG4" i="2"/>
  <c r="BD5" i="2"/>
  <c r="BE5" i="2"/>
  <c r="BF5" i="2"/>
  <c r="BG5" i="2"/>
  <c r="BD6" i="2"/>
  <c r="BE6" i="2"/>
  <c r="BF6" i="2"/>
  <c r="BG6" i="2"/>
  <c r="BD7" i="2"/>
  <c r="BE7" i="2"/>
  <c r="BF7" i="2"/>
  <c r="BG7" i="2"/>
  <c r="BD8" i="2"/>
  <c r="BE8" i="2"/>
  <c r="BF8" i="2"/>
  <c r="BG8" i="2"/>
  <c r="BD9" i="2"/>
  <c r="BE9" i="2"/>
  <c r="BF9" i="2"/>
  <c r="BG9" i="2"/>
  <c r="BD10" i="2"/>
  <c r="BE10" i="2"/>
  <c r="BF10" i="2"/>
  <c r="BG10" i="2"/>
  <c r="BD11" i="2"/>
  <c r="BE11" i="2"/>
  <c r="BF11" i="2"/>
  <c r="BG11" i="2"/>
  <c r="BD12" i="2"/>
  <c r="BE12" i="2"/>
  <c r="BF12" i="2"/>
  <c r="BG12" i="2"/>
  <c r="BD13" i="2"/>
  <c r="BE13" i="2"/>
  <c r="BF13" i="2"/>
  <c r="BG13" i="2"/>
  <c r="BD14" i="2"/>
  <c r="BE14" i="2"/>
  <c r="BF14" i="2"/>
  <c r="BG14" i="2"/>
  <c r="BD15" i="2"/>
  <c r="BE15" i="2"/>
  <c r="BF15" i="2"/>
  <c r="BG15" i="2"/>
  <c r="BD16" i="2"/>
  <c r="BE16" i="2"/>
  <c r="BF16" i="2"/>
  <c r="BG16" i="2"/>
  <c r="BD17" i="2"/>
  <c r="BE17" i="2"/>
  <c r="BF17" i="2"/>
  <c r="BG17" i="2"/>
  <c r="BD18" i="2"/>
  <c r="BE18" i="2"/>
  <c r="BF18" i="2"/>
  <c r="BG18" i="2"/>
  <c r="BD19" i="2"/>
  <c r="BE19" i="2"/>
  <c r="BF19" i="2"/>
  <c r="BG19" i="2"/>
  <c r="BD20" i="2"/>
  <c r="BE20" i="2"/>
  <c r="BF20" i="2"/>
  <c r="BG20" i="2"/>
  <c r="BD21" i="2"/>
  <c r="BE21" i="2"/>
  <c r="BF21" i="2"/>
  <c r="BG21" i="2"/>
  <c r="BD22" i="2"/>
  <c r="BE22" i="2"/>
  <c r="BF22" i="2"/>
  <c r="BG22" i="2"/>
  <c r="BD23" i="2"/>
  <c r="BE23" i="2"/>
  <c r="BF23" i="2"/>
  <c r="BG23" i="2"/>
  <c r="BD24" i="2"/>
  <c r="BE24" i="2"/>
  <c r="BF24" i="2"/>
  <c r="BG24" i="2"/>
  <c r="BD25" i="2"/>
  <c r="BE25" i="2"/>
  <c r="BF25" i="2"/>
  <c r="BG25" i="2"/>
  <c r="BD26" i="2"/>
  <c r="BE26" i="2"/>
  <c r="BF26" i="2"/>
  <c r="BG26" i="2"/>
  <c r="BD27" i="2"/>
  <c r="BE27" i="2"/>
  <c r="BF27" i="2"/>
  <c r="BG27" i="2"/>
  <c r="BD28" i="2"/>
  <c r="BE28" i="2"/>
  <c r="BF28" i="2"/>
  <c r="BG28" i="2"/>
  <c r="BD29" i="2"/>
  <c r="BE29" i="2"/>
  <c r="BF29" i="2"/>
  <c r="BG29" i="2"/>
  <c r="BD30" i="2"/>
  <c r="BE30" i="2"/>
  <c r="BF30" i="2"/>
  <c r="BG30" i="2"/>
  <c r="BD31" i="2"/>
  <c r="BE31" i="2"/>
  <c r="BF31" i="2"/>
  <c r="BG31" i="2"/>
  <c r="BD32" i="2"/>
  <c r="BE32" i="2"/>
  <c r="BF32" i="2"/>
  <c r="BG32" i="2"/>
  <c r="BD33" i="2"/>
  <c r="BE33" i="2"/>
  <c r="BF33" i="2"/>
  <c r="BG33" i="2"/>
  <c r="BD34" i="2"/>
  <c r="BE34" i="2"/>
  <c r="BF34" i="2"/>
  <c r="BG34" i="2"/>
  <c r="BD35" i="2"/>
  <c r="BE35" i="2"/>
  <c r="BF35" i="2"/>
  <c r="BG35" i="2"/>
  <c r="BD36" i="2"/>
  <c r="BE36" i="2"/>
  <c r="BF36" i="2"/>
  <c r="BG36" i="2"/>
  <c r="BD37" i="2"/>
  <c r="BE37" i="2"/>
  <c r="BF37" i="2"/>
  <c r="BG37" i="2"/>
  <c r="BD38" i="2"/>
  <c r="BE38" i="2"/>
  <c r="BF38" i="2"/>
  <c r="BG38" i="2"/>
  <c r="BD39" i="2"/>
  <c r="BE39" i="2"/>
  <c r="BF39" i="2"/>
  <c r="BG39" i="2"/>
  <c r="BD40" i="2"/>
  <c r="BE40" i="2"/>
  <c r="BF40" i="2"/>
  <c r="BG40" i="2"/>
  <c r="BD41" i="2"/>
  <c r="BE41" i="2"/>
  <c r="BF41" i="2"/>
  <c r="BG41" i="2"/>
  <c r="BD42" i="2"/>
  <c r="BE42" i="2"/>
  <c r="BF42" i="2"/>
  <c r="BG42" i="2"/>
  <c r="BD43" i="2"/>
  <c r="BE43" i="2"/>
  <c r="BF43" i="2"/>
  <c r="BG43" i="2"/>
  <c r="BD44" i="2"/>
  <c r="BE44" i="2"/>
  <c r="BF44" i="2"/>
  <c r="BG44" i="2"/>
  <c r="BD45" i="2"/>
  <c r="BE45" i="2"/>
  <c r="BF45" i="2"/>
  <c r="BG45" i="2"/>
  <c r="BD46" i="2"/>
  <c r="BE46" i="2"/>
  <c r="BF46" i="2"/>
  <c r="BG46" i="2"/>
  <c r="BD47" i="2"/>
  <c r="BE47" i="2"/>
  <c r="BF47" i="2"/>
  <c r="BG47" i="2"/>
  <c r="BD48" i="2"/>
  <c r="BE48" i="2"/>
  <c r="BF48" i="2"/>
  <c r="BG48" i="2"/>
  <c r="BD49" i="2"/>
  <c r="BE49" i="2"/>
  <c r="BF49" i="2"/>
  <c r="BG49" i="2"/>
  <c r="BD50" i="2"/>
  <c r="BE50" i="2"/>
  <c r="BF50" i="2"/>
  <c r="BG50" i="2"/>
  <c r="BD51" i="2"/>
  <c r="BE51" i="2"/>
  <c r="BF51" i="2"/>
  <c r="BG51" i="2"/>
  <c r="BD52" i="2"/>
  <c r="BE52" i="2"/>
  <c r="BF52" i="2"/>
  <c r="BG52" i="2"/>
  <c r="BD53" i="2"/>
  <c r="BE53" i="2"/>
  <c r="BF53" i="2"/>
  <c r="BG53" i="2"/>
  <c r="BD54" i="2"/>
  <c r="BE54" i="2"/>
  <c r="BF54" i="2"/>
  <c r="BG54" i="2"/>
  <c r="BD55" i="2"/>
  <c r="BE55" i="2"/>
  <c r="BF55" i="2"/>
  <c r="BG55" i="2"/>
  <c r="BD56" i="2"/>
  <c r="BE56" i="2"/>
  <c r="BF56" i="2"/>
  <c r="BG56" i="2"/>
  <c r="BD57" i="2"/>
  <c r="BE57" i="2"/>
  <c r="BF57" i="2"/>
  <c r="BG57" i="2"/>
  <c r="BD58" i="2"/>
  <c r="BE58" i="2"/>
  <c r="BF58" i="2"/>
  <c r="BG58" i="2"/>
  <c r="BD59" i="2"/>
  <c r="BE59" i="2"/>
  <c r="BF59" i="2"/>
  <c r="BG59" i="2"/>
  <c r="BD60" i="2"/>
  <c r="BE60" i="2"/>
  <c r="BF60" i="2"/>
  <c r="BG60" i="2"/>
  <c r="BD61" i="2"/>
  <c r="BE61" i="2"/>
  <c r="BF61" i="2"/>
  <c r="BG61" i="2"/>
  <c r="BD62" i="2"/>
  <c r="BE62" i="2"/>
  <c r="BF62" i="2"/>
  <c r="BG62" i="2"/>
  <c r="BD63" i="2"/>
  <c r="BE63" i="2"/>
  <c r="BF63" i="2"/>
  <c r="BG63" i="2"/>
  <c r="BD64" i="2"/>
  <c r="BE64" i="2"/>
  <c r="BF64" i="2"/>
  <c r="BG64" i="2"/>
  <c r="BD65" i="2"/>
  <c r="BE65" i="2"/>
  <c r="BF65" i="2"/>
  <c r="BG65" i="2"/>
  <c r="BD66" i="2"/>
  <c r="BE66" i="2"/>
  <c r="BF66" i="2"/>
  <c r="BG66" i="2"/>
  <c r="BD67" i="2"/>
  <c r="BE67" i="2"/>
  <c r="BF67" i="2"/>
  <c r="BG67" i="2"/>
  <c r="BD68" i="2"/>
  <c r="BE68" i="2"/>
  <c r="BF68" i="2"/>
  <c r="BG68" i="2"/>
  <c r="BD69" i="2"/>
  <c r="BE69" i="2"/>
  <c r="BF69" i="2"/>
  <c r="BG69" i="2"/>
  <c r="BD70" i="2"/>
  <c r="BE70" i="2"/>
  <c r="BF70" i="2"/>
  <c r="BG70" i="2"/>
  <c r="BD71" i="2"/>
  <c r="BE71" i="2"/>
  <c r="BF71" i="2"/>
  <c r="BG71" i="2"/>
  <c r="BD72" i="2"/>
  <c r="BE72" i="2"/>
  <c r="BF72" i="2"/>
  <c r="BG72" i="2"/>
  <c r="BD73" i="2"/>
  <c r="BE73" i="2"/>
  <c r="BF73" i="2"/>
  <c r="BG73" i="2"/>
  <c r="BD74" i="2"/>
  <c r="BE74" i="2"/>
  <c r="BF74" i="2"/>
  <c r="BG74" i="2"/>
  <c r="BD75" i="2"/>
  <c r="BE75" i="2"/>
  <c r="BF75" i="2"/>
  <c r="BG75" i="2"/>
  <c r="BD76" i="2"/>
  <c r="BE76" i="2"/>
  <c r="BF76" i="2"/>
  <c r="BG76" i="2"/>
  <c r="BD77" i="2"/>
  <c r="BE77" i="2"/>
  <c r="BF77" i="2"/>
  <c r="BG77" i="2"/>
  <c r="BD78" i="2"/>
  <c r="BE78" i="2"/>
  <c r="BF78" i="2"/>
  <c r="BG78" i="2"/>
  <c r="BD79" i="2"/>
  <c r="BE79" i="2"/>
  <c r="BF79" i="2"/>
  <c r="BG79" i="2"/>
  <c r="BD80" i="2"/>
  <c r="BE80" i="2"/>
  <c r="BF80" i="2"/>
  <c r="BG80" i="2"/>
  <c r="BD81" i="2"/>
  <c r="BE81" i="2"/>
  <c r="BF81" i="2"/>
  <c r="BG81" i="2"/>
  <c r="BD82" i="2"/>
  <c r="BE82" i="2"/>
  <c r="BF82" i="2"/>
  <c r="BG82" i="2"/>
  <c r="BD83" i="2"/>
  <c r="BE83" i="2"/>
  <c r="BF83" i="2"/>
  <c r="BG83" i="2"/>
  <c r="BD84" i="2"/>
  <c r="BE84" i="2"/>
  <c r="BF84" i="2"/>
  <c r="BG84" i="2"/>
  <c r="BD85" i="2"/>
  <c r="BE85" i="2"/>
  <c r="BF85" i="2"/>
  <c r="BG85" i="2"/>
  <c r="BD86" i="2"/>
  <c r="BE86" i="2"/>
  <c r="BF86" i="2"/>
  <c r="BG86" i="2"/>
  <c r="BD87" i="2"/>
  <c r="BE87" i="2"/>
  <c r="BF87" i="2"/>
  <c r="BG87" i="2"/>
  <c r="BD88" i="2"/>
  <c r="BE88" i="2"/>
  <c r="BF88" i="2"/>
  <c r="BG88" i="2"/>
  <c r="BD89" i="2"/>
  <c r="BE89" i="2"/>
  <c r="BF89" i="2"/>
  <c r="BG89" i="2"/>
  <c r="BD90" i="2"/>
  <c r="BE90" i="2"/>
  <c r="BF90" i="2"/>
  <c r="BG90" i="2"/>
  <c r="BD91" i="2"/>
  <c r="BE91" i="2"/>
  <c r="BF91" i="2"/>
  <c r="BG91" i="2"/>
  <c r="BD92" i="2"/>
  <c r="BE92" i="2"/>
  <c r="BF92" i="2"/>
  <c r="BG92" i="2"/>
  <c r="BD93" i="2"/>
  <c r="BE93" i="2"/>
  <c r="BF93" i="2"/>
  <c r="BG93" i="2"/>
  <c r="BD94" i="2"/>
  <c r="BE94" i="2"/>
  <c r="BF94" i="2"/>
  <c r="BG94" i="2"/>
  <c r="BD95" i="2"/>
  <c r="BE95" i="2"/>
  <c r="BF95" i="2"/>
  <c r="BG95" i="2"/>
  <c r="BD96" i="2"/>
  <c r="BE96" i="2"/>
  <c r="BF96" i="2"/>
  <c r="BG96" i="2"/>
  <c r="BD97" i="2"/>
  <c r="BE97" i="2"/>
  <c r="BF97" i="2"/>
  <c r="BG97" i="2"/>
  <c r="BD98" i="2"/>
  <c r="BE98" i="2"/>
  <c r="BF98" i="2"/>
  <c r="BG98" i="2"/>
  <c r="BD99" i="2"/>
  <c r="BE99" i="2"/>
  <c r="BF99" i="2"/>
  <c r="BG99" i="2"/>
  <c r="BD100" i="2"/>
  <c r="BE100" i="2"/>
  <c r="BF100" i="2"/>
  <c r="BG100" i="2"/>
  <c r="BD101" i="2"/>
  <c r="BE101" i="2"/>
  <c r="BF101" i="2"/>
  <c r="BG101" i="2"/>
  <c r="BD102" i="2"/>
  <c r="BE102" i="2"/>
  <c r="BF102" i="2"/>
  <c r="BG102" i="2"/>
  <c r="BD103" i="2"/>
  <c r="BE103" i="2"/>
  <c r="BF103" i="2"/>
  <c r="BG103" i="2"/>
  <c r="BD104" i="2"/>
  <c r="BE104" i="2"/>
  <c r="BF104" i="2"/>
  <c r="BG104" i="2"/>
  <c r="BD105" i="2"/>
  <c r="BE105" i="2"/>
  <c r="BF105" i="2"/>
  <c r="BG105" i="2"/>
  <c r="BD106" i="2"/>
  <c r="BE106" i="2"/>
  <c r="BF106" i="2"/>
  <c r="BG106" i="2"/>
  <c r="BD107" i="2"/>
  <c r="BE107" i="2"/>
  <c r="BF107" i="2"/>
  <c r="BG107" i="2"/>
  <c r="BD108" i="2"/>
  <c r="BE108" i="2"/>
  <c r="BF108" i="2"/>
  <c r="BG108" i="2"/>
  <c r="BD109" i="2"/>
  <c r="BE109" i="2"/>
  <c r="BF109" i="2"/>
  <c r="BG109" i="2"/>
  <c r="BD110" i="2"/>
  <c r="BE110" i="2"/>
  <c r="BF110" i="2"/>
  <c r="BG110" i="2"/>
  <c r="BD111" i="2"/>
  <c r="BE111" i="2"/>
  <c r="BF111" i="2"/>
  <c r="BG111" i="2"/>
  <c r="BD112" i="2"/>
  <c r="BE112" i="2"/>
  <c r="BF112" i="2"/>
  <c r="BG112" i="2"/>
  <c r="BD113" i="2"/>
  <c r="BE113" i="2"/>
  <c r="BF113" i="2"/>
  <c r="BG113" i="2"/>
  <c r="BD114" i="2"/>
  <c r="BE114" i="2"/>
  <c r="BF114" i="2"/>
  <c r="BG114" i="2"/>
  <c r="BD115" i="2"/>
  <c r="BE115" i="2"/>
  <c r="BF115" i="2"/>
  <c r="BG115" i="2"/>
  <c r="BD116" i="2"/>
  <c r="BE116" i="2"/>
  <c r="BF116" i="2"/>
  <c r="BG116" i="2"/>
  <c r="BD117" i="2"/>
  <c r="BE117" i="2"/>
  <c r="BF117" i="2"/>
  <c r="BG117" i="2"/>
  <c r="BD118" i="2"/>
  <c r="BE118" i="2"/>
  <c r="BF118" i="2"/>
  <c r="BG118" i="2"/>
  <c r="BD119" i="2"/>
  <c r="BE119" i="2"/>
  <c r="BF119" i="2"/>
  <c r="BG119" i="2"/>
  <c r="BD120" i="2"/>
  <c r="BE120" i="2"/>
  <c r="BF120" i="2"/>
  <c r="BG120" i="2"/>
  <c r="BD121" i="2"/>
  <c r="BE121" i="2"/>
  <c r="BF121" i="2"/>
  <c r="BG121" i="2"/>
  <c r="BD122" i="2"/>
  <c r="BE122" i="2"/>
  <c r="BF122" i="2"/>
  <c r="BG122" i="2"/>
  <c r="BD123" i="2"/>
  <c r="BE123" i="2"/>
  <c r="BF123" i="2"/>
  <c r="BG123" i="2"/>
  <c r="BD124" i="2"/>
  <c r="BE124" i="2"/>
  <c r="BF124" i="2"/>
  <c r="BG124" i="2"/>
  <c r="BD125" i="2"/>
  <c r="BE125" i="2"/>
  <c r="BF125" i="2"/>
  <c r="BG125" i="2"/>
  <c r="BD126" i="2"/>
  <c r="BE126" i="2"/>
  <c r="BF126" i="2"/>
  <c r="BG126" i="2"/>
  <c r="BD127" i="2"/>
  <c r="BE127" i="2"/>
  <c r="BF127" i="2"/>
  <c r="BG127" i="2"/>
  <c r="BD128" i="2"/>
  <c r="BE128" i="2"/>
  <c r="BF128" i="2"/>
  <c r="BG128" i="2"/>
  <c r="BD129" i="2"/>
  <c r="BE129" i="2"/>
  <c r="BF129" i="2"/>
  <c r="BG129" i="2"/>
  <c r="BD130" i="2"/>
  <c r="BE130" i="2"/>
  <c r="BF130" i="2"/>
  <c r="BG130" i="2"/>
  <c r="BD131" i="2"/>
  <c r="BE131" i="2"/>
  <c r="BF131" i="2"/>
  <c r="BG131" i="2"/>
  <c r="BD132" i="2"/>
  <c r="BE132" i="2"/>
  <c r="BF132" i="2"/>
  <c r="BG132" i="2"/>
  <c r="BD133" i="2"/>
  <c r="BE133" i="2"/>
  <c r="BF133" i="2"/>
  <c r="BG133" i="2"/>
  <c r="BD134" i="2"/>
  <c r="BE134" i="2"/>
  <c r="BF134" i="2"/>
  <c r="BG134" i="2"/>
  <c r="BD135" i="2"/>
  <c r="BE135" i="2"/>
  <c r="BF135" i="2"/>
  <c r="BG135" i="2"/>
  <c r="BD136" i="2"/>
  <c r="BE136" i="2"/>
  <c r="BF136" i="2"/>
  <c r="BG136" i="2"/>
  <c r="BD137" i="2"/>
  <c r="BE137" i="2"/>
  <c r="BF137" i="2"/>
  <c r="BG137" i="2"/>
  <c r="BD138" i="2"/>
  <c r="BE138" i="2"/>
  <c r="BF138" i="2"/>
  <c r="BG138" i="2"/>
  <c r="BD139" i="2"/>
  <c r="BE139" i="2"/>
  <c r="BF139" i="2"/>
  <c r="BG139" i="2"/>
  <c r="BD140" i="2"/>
  <c r="BE140" i="2"/>
  <c r="BF140" i="2"/>
  <c r="BG140" i="2"/>
  <c r="BD141" i="2"/>
  <c r="BE141" i="2"/>
  <c r="BF141" i="2"/>
  <c r="BG141" i="2"/>
  <c r="BD142" i="2"/>
  <c r="BE142" i="2"/>
  <c r="BF142" i="2"/>
  <c r="BG142" i="2"/>
  <c r="BD143" i="2"/>
  <c r="BE143" i="2"/>
  <c r="BF143" i="2"/>
  <c r="BG143" i="2"/>
  <c r="BD144" i="2"/>
  <c r="BE144" i="2"/>
  <c r="BF144" i="2"/>
  <c r="BG144" i="2"/>
  <c r="BD145" i="2"/>
  <c r="BE145" i="2"/>
  <c r="BF145" i="2"/>
  <c r="BG145" i="2"/>
  <c r="BD146" i="2"/>
  <c r="BE146" i="2"/>
  <c r="BF146" i="2"/>
  <c r="BG146" i="2"/>
  <c r="BD147" i="2"/>
  <c r="BE147" i="2"/>
  <c r="BF147" i="2"/>
  <c r="BG147" i="2"/>
  <c r="BD148" i="2"/>
  <c r="BE148" i="2"/>
  <c r="BF148" i="2"/>
  <c r="BG148" i="2"/>
  <c r="BD149" i="2"/>
  <c r="BE149" i="2"/>
  <c r="BF149" i="2"/>
  <c r="BG149" i="2"/>
  <c r="BD150" i="2"/>
  <c r="BE150" i="2"/>
  <c r="BF150" i="2"/>
  <c r="BG150" i="2"/>
  <c r="BD151" i="2"/>
  <c r="BE151" i="2"/>
  <c r="BF151" i="2"/>
  <c r="BG151" i="2"/>
  <c r="BD152" i="2"/>
  <c r="BE152" i="2"/>
  <c r="BF152" i="2"/>
  <c r="BG152" i="2"/>
  <c r="BD153" i="2"/>
  <c r="BE153" i="2"/>
  <c r="BF153" i="2"/>
  <c r="BG153" i="2"/>
  <c r="BD154" i="2"/>
  <c r="BE154" i="2"/>
  <c r="BF154" i="2"/>
  <c r="BG154" i="2"/>
  <c r="BD155" i="2"/>
  <c r="BE155" i="2"/>
  <c r="BF155" i="2"/>
  <c r="BG155" i="2"/>
  <c r="BD156" i="2"/>
  <c r="BE156" i="2"/>
  <c r="BF156" i="2"/>
  <c r="BG156" i="2"/>
  <c r="BD157" i="2"/>
  <c r="BE157" i="2"/>
  <c r="BF157" i="2"/>
  <c r="BG157" i="2"/>
  <c r="BD158" i="2"/>
  <c r="BE158" i="2"/>
  <c r="BF158" i="2"/>
  <c r="BG158" i="2"/>
  <c r="BD159" i="2"/>
  <c r="BE159" i="2"/>
  <c r="BF159" i="2"/>
  <c r="BG159" i="2"/>
  <c r="BD160" i="2"/>
  <c r="BE160" i="2"/>
  <c r="BF160" i="2"/>
  <c r="BG160" i="2"/>
  <c r="BD161" i="2"/>
  <c r="BE161" i="2"/>
  <c r="BF161" i="2"/>
  <c r="BG161" i="2"/>
  <c r="BD162" i="2"/>
  <c r="BE162" i="2"/>
  <c r="BF162" i="2"/>
  <c r="BG162" i="2"/>
  <c r="BD163" i="2"/>
  <c r="BE163" i="2"/>
  <c r="BF163" i="2"/>
  <c r="BG163" i="2"/>
  <c r="BD164" i="2"/>
  <c r="BE164" i="2"/>
  <c r="BF164" i="2"/>
  <c r="BG164" i="2"/>
  <c r="BD165" i="2"/>
  <c r="BE165" i="2"/>
  <c r="BF165" i="2"/>
  <c r="BG165" i="2"/>
  <c r="BD166" i="2"/>
  <c r="BE166" i="2"/>
  <c r="BF166" i="2"/>
  <c r="BG166" i="2"/>
  <c r="BD167" i="2"/>
  <c r="BE167" i="2"/>
  <c r="BF167" i="2"/>
  <c r="BG167" i="2"/>
  <c r="BD168" i="2"/>
  <c r="BE168" i="2"/>
  <c r="BF168" i="2"/>
  <c r="BG168" i="2"/>
  <c r="BD169" i="2"/>
  <c r="BE169" i="2"/>
  <c r="BF169" i="2"/>
  <c r="BG169" i="2"/>
  <c r="BD170" i="2"/>
  <c r="BE170" i="2"/>
  <c r="BF170" i="2"/>
  <c r="BG170" i="2"/>
  <c r="BD171" i="2"/>
  <c r="BE171" i="2"/>
  <c r="BF171" i="2"/>
  <c r="BG171" i="2"/>
  <c r="BD172" i="2"/>
  <c r="BE172" i="2"/>
  <c r="BF172" i="2"/>
  <c r="BG172" i="2"/>
  <c r="BD173" i="2"/>
  <c r="BE173" i="2"/>
  <c r="BF173" i="2"/>
  <c r="BG173" i="2"/>
  <c r="BD174" i="2"/>
  <c r="BE174" i="2"/>
  <c r="BF174" i="2"/>
  <c r="BG174" i="2"/>
  <c r="BD175" i="2"/>
  <c r="BE175" i="2"/>
  <c r="BF175" i="2"/>
  <c r="BG175" i="2"/>
  <c r="BD176" i="2"/>
  <c r="BE176" i="2"/>
  <c r="BF176" i="2"/>
  <c r="BG176" i="2"/>
  <c r="BD177" i="2"/>
  <c r="BE177" i="2"/>
  <c r="BF177" i="2"/>
  <c r="BG177" i="2"/>
  <c r="BD178" i="2"/>
  <c r="BE178" i="2"/>
  <c r="BF178" i="2"/>
  <c r="BG178" i="2"/>
  <c r="BD179" i="2"/>
  <c r="BE179" i="2"/>
  <c r="BF179" i="2"/>
  <c r="BG179" i="2"/>
  <c r="BD180" i="2"/>
  <c r="BE180" i="2"/>
  <c r="BF180" i="2"/>
  <c r="BG180" i="2"/>
  <c r="BD181" i="2"/>
  <c r="BE181" i="2"/>
  <c r="BF181" i="2"/>
  <c r="BG181" i="2"/>
  <c r="BD182" i="2"/>
  <c r="BE182" i="2"/>
  <c r="BF182" i="2"/>
  <c r="BG182" i="2"/>
  <c r="BD183" i="2"/>
  <c r="BE183" i="2"/>
  <c r="BF183" i="2"/>
  <c r="BG183" i="2"/>
  <c r="BD184" i="2"/>
  <c r="BE184" i="2"/>
  <c r="BF184" i="2"/>
  <c r="BG184" i="2"/>
  <c r="BD185" i="2"/>
  <c r="BE185" i="2"/>
  <c r="BF185" i="2"/>
  <c r="BG185" i="2"/>
  <c r="BD186" i="2"/>
  <c r="BE186" i="2"/>
  <c r="BF186" i="2"/>
  <c r="BG186" i="2"/>
  <c r="BD187" i="2"/>
  <c r="BE187" i="2"/>
  <c r="BF187" i="2"/>
  <c r="BG187" i="2"/>
  <c r="BD188" i="2"/>
  <c r="BE188" i="2"/>
  <c r="BF188" i="2"/>
  <c r="BG188" i="2"/>
  <c r="BD189" i="2"/>
  <c r="BE189" i="2"/>
  <c r="BF189" i="2"/>
  <c r="BG189" i="2"/>
  <c r="BD190" i="2"/>
  <c r="BE190" i="2"/>
  <c r="BF190" i="2"/>
  <c r="BG190" i="2"/>
  <c r="BD191" i="2"/>
  <c r="BE191" i="2"/>
  <c r="BF191" i="2"/>
  <c r="BG191" i="2"/>
  <c r="BD192" i="2"/>
  <c r="BE192" i="2"/>
  <c r="BF192" i="2"/>
  <c r="BG192" i="2"/>
  <c r="BD193" i="2"/>
  <c r="BE193" i="2"/>
  <c r="BF193" i="2"/>
  <c r="BG193" i="2"/>
  <c r="BD194" i="2"/>
  <c r="BE194" i="2"/>
  <c r="BF194" i="2"/>
  <c r="BG194" i="2"/>
  <c r="BD195" i="2"/>
  <c r="BE195" i="2"/>
  <c r="BF195" i="2"/>
  <c r="BG195" i="2"/>
  <c r="BD196" i="2"/>
  <c r="BE196" i="2"/>
  <c r="BF196" i="2"/>
  <c r="BG196" i="2"/>
  <c r="BD197" i="2"/>
  <c r="BE197" i="2"/>
  <c r="BF197" i="2"/>
  <c r="BG197" i="2"/>
  <c r="BD198" i="2"/>
  <c r="BE198" i="2"/>
  <c r="BF198" i="2"/>
  <c r="BG198" i="2"/>
  <c r="BD199" i="2"/>
  <c r="BE199" i="2"/>
  <c r="BF199" i="2"/>
  <c r="BG199" i="2"/>
  <c r="BD200" i="2"/>
  <c r="BE200" i="2"/>
  <c r="BF200" i="2"/>
  <c r="BG200" i="2"/>
  <c r="BD201" i="2"/>
  <c r="BE201" i="2"/>
  <c r="BF201" i="2"/>
  <c r="BG201" i="2"/>
  <c r="BD202" i="2"/>
  <c r="BE202" i="2"/>
  <c r="BF202" i="2"/>
  <c r="BG202" i="2"/>
  <c r="BD203" i="2"/>
  <c r="BE203" i="2"/>
  <c r="BF203" i="2"/>
  <c r="BG203" i="2"/>
  <c r="BD204" i="2"/>
  <c r="BE204" i="2"/>
  <c r="BF204" i="2"/>
  <c r="BG204" i="2"/>
  <c r="BD205" i="2"/>
  <c r="BE205" i="2"/>
  <c r="BF205" i="2"/>
  <c r="BG205" i="2"/>
  <c r="BD206" i="2"/>
  <c r="BE206" i="2"/>
  <c r="BF206" i="2"/>
  <c r="BG206" i="2"/>
  <c r="BD207" i="2"/>
  <c r="BE207" i="2"/>
  <c r="BF207" i="2"/>
  <c r="BG207" i="2"/>
  <c r="BD208" i="2"/>
  <c r="BE208" i="2"/>
  <c r="BF208" i="2"/>
  <c r="BG208" i="2"/>
  <c r="BD209" i="2"/>
  <c r="BE209" i="2"/>
  <c r="BF209" i="2"/>
  <c r="BG209" i="2"/>
  <c r="BD210" i="2"/>
  <c r="BE210" i="2"/>
  <c r="BF210" i="2"/>
  <c r="BG210" i="2"/>
  <c r="BD211" i="2"/>
  <c r="BE211" i="2"/>
  <c r="BF211" i="2"/>
  <c r="BG211" i="2"/>
  <c r="BD212" i="2"/>
  <c r="BE212" i="2"/>
  <c r="BF212" i="2"/>
  <c r="BG212" i="2"/>
  <c r="BD213" i="2"/>
  <c r="BE213" i="2"/>
  <c r="BF213" i="2"/>
  <c r="BG213" i="2"/>
  <c r="BD214" i="2"/>
  <c r="BE214" i="2"/>
  <c r="BF214" i="2"/>
  <c r="BG214" i="2"/>
  <c r="BD215" i="2"/>
  <c r="BE215" i="2"/>
  <c r="BF215" i="2"/>
  <c r="BG215" i="2"/>
  <c r="BD216" i="2"/>
  <c r="BE216" i="2"/>
  <c r="BF216" i="2"/>
  <c r="BG216" i="2"/>
  <c r="BD217" i="2"/>
  <c r="BE217" i="2"/>
  <c r="BF217" i="2"/>
  <c r="BG217" i="2"/>
  <c r="BD218" i="2"/>
  <c r="BE218" i="2"/>
  <c r="BF218" i="2"/>
  <c r="BG218" i="2"/>
  <c r="BD219" i="2"/>
  <c r="BE219" i="2"/>
  <c r="BF219" i="2"/>
  <c r="BG219" i="2"/>
  <c r="BD220" i="2"/>
  <c r="BE220" i="2"/>
  <c r="BF220" i="2"/>
  <c r="BG220" i="2"/>
  <c r="BD221" i="2"/>
  <c r="BE221" i="2"/>
  <c r="BF221" i="2"/>
  <c r="BG221" i="2"/>
  <c r="BD222" i="2"/>
  <c r="BE222" i="2"/>
  <c r="BF222" i="2"/>
  <c r="BG222" i="2"/>
  <c r="BD223" i="2"/>
  <c r="BE223" i="2"/>
  <c r="BF223" i="2"/>
  <c r="BG223" i="2"/>
  <c r="BD224" i="2"/>
  <c r="BE224" i="2"/>
  <c r="BF224" i="2"/>
  <c r="BG224" i="2"/>
  <c r="BD225" i="2"/>
  <c r="BE225" i="2"/>
  <c r="BF225" i="2"/>
  <c r="BG225" i="2"/>
  <c r="BD226" i="2"/>
  <c r="BE226" i="2"/>
  <c r="BF226" i="2"/>
  <c r="BG226" i="2"/>
  <c r="BD227" i="2"/>
  <c r="BE227" i="2"/>
  <c r="BF227" i="2"/>
  <c r="BG227" i="2"/>
  <c r="BD228" i="2"/>
  <c r="BE228" i="2"/>
  <c r="BF228" i="2"/>
  <c r="BG228" i="2"/>
  <c r="BD229" i="2"/>
  <c r="BE229" i="2"/>
  <c r="BF229" i="2"/>
  <c r="BG229" i="2"/>
  <c r="BD230" i="2"/>
  <c r="BE230" i="2"/>
  <c r="BF230" i="2"/>
  <c r="BG230" i="2"/>
  <c r="BD231" i="2"/>
  <c r="BE231" i="2"/>
  <c r="BF231" i="2"/>
  <c r="BG231" i="2"/>
  <c r="BD232" i="2"/>
  <c r="BE232" i="2"/>
  <c r="BF232" i="2"/>
  <c r="BG232" i="2"/>
  <c r="BD233" i="2"/>
  <c r="BE233" i="2"/>
  <c r="BF233" i="2"/>
  <c r="BG233" i="2"/>
  <c r="BD234" i="2"/>
  <c r="BE234" i="2"/>
  <c r="BF234" i="2"/>
  <c r="BG234" i="2"/>
  <c r="BD235" i="2"/>
  <c r="BE235" i="2"/>
  <c r="BF235" i="2"/>
  <c r="BG235" i="2"/>
  <c r="BD236" i="2"/>
  <c r="BE236" i="2"/>
  <c r="BF236" i="2"/>
  <c r="BG236" i="2"/>
  <c r="BD237" i="2"/>
  <c r="BE237" i="2"/>
  <c r="BF237" i="2"/>
  <c r="BG237" i="2"/>
  <c r="BD238" i="2"/>
  <c r="BE238" i="2"/>
  <c r="BF238" i="2"/>
  <c r="BG238" i="2"/>
  <c r="BD239" i="2"/>
  <c r="BE239" i="2"/>
  <c r="BF239" i="2"/>
  <c r="BG239" i="2"/>
  <c r="BD240" i="2"/>
  <c r="BE240" i="2"/>
  <c r="BF240" i="2"/>
  <c r="BG240" i="2"/>
  <c r="BD241" i="2"/>
  <c r="BE241" i="2"/>
  <c r="BF241" i="2"/>
  <c r="BG241" i="2"/>
  <c r="BD242" i="2"/>
  <c r="BE242" i="2"/>
  <c r="BF242" i="2"/>
  <c r="BG242" i="2"/>
  <c r="BD243" i="2"/>
  <c r="BE243" i="2"/>
  <c r="BF243" i="2"/>
  <c r="BG243" i="2"/>
  <c r="BD244" i="2"/>
  <c r="BE244" i="2"/>
  <c r="BF244" i="2"/>
  <c r="BG244" i="2"/>
  <c r="BD245" i="2"/>
  <c r="BE245" i="2"/>
  <c r="BF245" i="2"/>
  <c r="BG245" i="2"/>
  <c r="BD246" i="2"/>
  <c r="BE246" i="2"/>
  <c r="BF246" i="2"/>
  <c r="BG246" i="2"/>
  <c r="BD247" i="2"/>
  <c r="BE247" i="2"/>
  <c r="BF247" i="2"/>
  <c r="BG247" i="2"/>
  <c r="BD248" i="2"/>
  <c r="BE248" i="2"/>
  <c r="BF248" i="2"/>
  <c r="BG248" i="2"/>
  <c r="BD249" i="2"/>
  <c r="BE249" i="2"/>
  <c r="BF249" i="2"/>
  <c r="BG249" i="2"/>
  <c r="BD250" i="2"/>
  <c r="BE250" i="2"/>
  <c r="BF250" i="2"/>
  <c r="BG250" i="2"/>
  <c r="BD251" i="2"/>
  <c r="BE251" i="2"/>
  <c r="BF251" i="2"/>
  <c r="BG251" i="2"/>
  <c r="BD252" i="2"/>
  <c r="BE252" i="2"/>
  <c r="BF252" i="2"/>
  <c r="BG252" i="2"/>
  <c r="BD253" i="2"/>
  <c r="BE253" i="2"/>
  <c r="BF253" i="2"/>
  <c r="BG253" i="2"/>
  <c r="BD254" i="2"/>
  <c r="BE254" i="2"/>
  <c r="BF254" i="2"/>
  <c r="BG254" i="2"/>
  <c r="BD255" i="2"/>
  <c r="BE255" i="2"/>
  <c r="BF255" i="2"/>
  <c r="BG255" i="2"/>
  <c r="BD256" i="2"/>
  <c r="BE256" i="2"/>
  <c r="BF256" i="2"/>
  <c r="BG256" i="2"/>
  <c r="BD257" i="2"/>
  <c r="BE257" i="2"/>
  <c r="BF257" i="2"/>
  <c r="BG257" i="2"/>
  <c r="BD258" i="2"/>
  <c r="BE258" i="2"/>
  <c r="BF258" i="2"/>
  <c r="BG258" i="2"/>
  <c r="BD259" i="2"/>
  <c r="BE259" i="2"/>
  <c r="BF259" i="2"/>
  <c r="BG259" i="2"/>
  <c r="BD260" i="2"/>
  <c r="BE260" i="2"/>
  <c r="BF260" i="2"/>
  <c r="BG260" i="2"/>
  <c r="BD261" i="2"/>
  <c r="BE261" i="2"/>
  <c r="BF261" i="2"/>
  <c r="BG261" i="2"/>
  <c r="BD262" i="2"/>
  <c r="BE262" i="2"/>
  <c r="BF262" i="2"/>
  <c r="BG262" i="2"/>
  <c r="BD263" i="2"/>
  <c r="BE263" i="2"/>
  <c r="BF263" i="2"/>
  <c r="BG263" i="2"/>
  <c r="BD264" i="2"/>
  <c r="BE264" i="2"/>
  <c r="BF264" i="2"/>
  <c r="BG264" i="2"/>
  <c r="BD265" i="2"/>
  <c r="BE265" i="2"/>
  <c r="BF265" i="2"/>
  <c r="BG265" i="2"/>
  <c r="BD266" i="2"/>
  <c r="BE266" i="2"/>
  <c r="BF266" i="2"/>
  <c r="BG266" i="2"/>
  <c r="BD267" i="2"/>
  <c r="BE267" i="2"/>
  <c r="BF267" i="2"/>
  <c r="BG267" i="2"/>
  <c r="BD268" i="2"/>
  <c r="BE268" i="2"/>
  <c r="BF268" i="2"/>
  <c r="BG268" i="2"/>
  <c r="BD269" i="2"/>
  <c r="BE269" i="2"/>
  <c r="BF269" i="2"/>
  <c r="BG269" i="2"/>
  <c r="BD270" i="2"/>
  <c r="BE270" i="2"/>
  <c r="BF270" i="2"/>
  <c r="BG270" i="2"/>
  <c r="BD271" i="2"/>
  <c r="BE271" i="2"/>
  <c r="BF271" i="2"/>
  <c r="BG271" i="2"/>
  <c r="BD272" i="2"/>
  <c r="BE272" i="2"/>
  <c r="BF272" i="2"/>
  <c r="BG272" i="2"/>
  <c r="BD273" i="2"/>
  <c r="BE273" i="2"/>
  <c r="BF273" i="2"/>
  <c r="BG273" i="2"/>
  <c r="BD274" i="2"/>
  <c r="BE274" i="2"/>
  <c r="BF274" i="2"/>
  <c r="BG274" i="2"/>
  <c r="BD275" i="2"/>
  <c r="BE275" i="2"/>
  <c r="BF275" i="2"/>
  <c r="BG275" i="2"/>
  <c r="BD276" i="2"/>
  <c r="BE276" i="2"/>
  <c r="BF276" i="2"/>
  <c r="BG276" i="2"/>
  <c r="BD277" i="2"/>
  <c r="BE277" i="2"/>
  <c r="BF277" i="2"/>
  <c r="BG277" i="2"/>
  <c r="BD278" i="2"/>
  <c r="BE278" i="2"/>
  <c r="BF278" i="2"/>
  <c r="BG278" i="2"/>
  <c r="BD279" i="2"/>
  <c r="BE279" i="2"/>
  <c r="BF279" i="2"/>
  <c r="BG279" i="2"/>
  <c r="BD280" i="2"/>
  <c r="BE280" i="2"/>
  <c r="BF280" i="2"/>
  <c r="BG280" i="2"/>
  <c r="BD281" i="2"/>
  <c r="BE281" i="2"/>
  <c r="BF281" i="2"/>
  <c r="BG281" i="2"/>
  <c r="BD282" i="2"/>
  <c r="BE282" i="2"/>
  <c r="BF282" i="2"/>
  <c r="BG282" i="2"/>
  <c r="BD283" i="2"/>
  <c r="BE283" i="2"/>
  <c r="BF283" i="2"/>
  <c r="BG283" i="2"/>
  <c r="BD284" i="2"/>
  <c r="BE284" i="2"/>
  <c r="BF284" i="2"/>
  <c r="BG284" i="2"/>
  <c r="BD285" i="2"/>
  <c r="BE285" i="2"/>
  <c r="BF285" i="2"/>
  <c r="BG285" i="2"/>
  <c r="BD286" i="2"/>
  <c r="BE286" i="2"/>
  <c r="BF286" i="2"/>
  <c r="BG286" i="2"/>
  <c r="BD287" i="2"/>
  <c r="BE287" i="2"/>
  <c r="BF287" i="2"/>
  <c r="BG287" i="2"/>
  <c r="BD288" i="2"/>
  <c r="BE288" i="2"/>
  <c r="BF288" i="2"/>
  <c r="BG288" i="2"/>
  <c r="BD289" i="2"/>
  <c r="BE289" i="2"/>
  <c r="BF289" i="2"/>
  <c r="BG289" i="2"/>
  <c r="BD290" i="2"/>
  <c r="BE290" i="2"/>
  <c r="BF290" i="2"/>
  <c r="BG290" i="2"/>
  <c r="BD291" i="2"/>
  <c r="BE291" i="2"/>
  <c r="BF291" i="2"/>
  <c r="BG291" i="2"/>
  <c r="BD292" i="2"/>
  <c r="BE292" i="2"/>
  <c r="BF292" i="2"/>
  <c r="BG292" i="2"/>
  <c r="BD293" i="2"/>
  <c r="BE293" i="2"/>
  <c r="BF293" i="2"/>
  <c r="BG293" i="2"/>
  <c r="BD294" i="2"/>
  <c r="BE294" i="2"/>
  <c r="BF294" i="2"/>
  <c r="BG294" i="2"/>
  <c r="BD295" i="2"/>
  <c r="BE295" i="2"/>
  <c r="BF295" i="2"/>
  <c r="BG295" i="2"/>
  <c r="BD296" i="2"/>
  <c r="BE296" i="2"/>
  <c r="BF296" i="2"/>
  <c r="BG296" i="2"/>
  <c r="BD297" i="2"/>
  <c r="BE297" i="2"/>
  <c r="BF297" i="2"/>
  <c r="BG297" i="2"/>
  <c r="BD298" i="2"/>
  <c r="BE298" i="2"/>
  <c r="BF298" i="2"/>
  <c r="BG298" i="2"/>
  <c r="BD299" i="2"/>
  <c r="BE299" i="2"/>
  <c r="BF299" i="2"/>
  <c r="BG299" i="2"/>
  <c r="BD300" i="2"/>
  <c r="BE300" i="2"/>
  <c r="BF300" i="2"/>
  <c r="BG300" i="2"/>
  <c r="BD301" i="2"/>
  <c r="BE301" i="2"/>
  <c r="BF301" i="2"/>
  <c r="BG301" i="2"/>
  <c r="BD302" i="2"/>
  <c r="BE302" i="2"/>
  <c r="BF302" i="2"/>
  <c r="BG302" i="2"/>
  <c r="BD303" i="2"/>
  <c r="BE303" i="2"/>
  <c r="BF303" i="2"/>
  <c r="BG303" i="2"/>
  <c r="BD304" i="2"/>
  <c r="BE304" i="2"/>
  <c r="BF304" i="2"/>
  <c r="BG304" i="2"/>
  <c r="BD305" i="2"/>
  <c r="BE305" i="2"/>
  <c r="BF305" i="2"/>
  <c r="BG305" i="2"/>
  <c r="BD306" i="2"/>
  <c r="BE306" i="2"/>
  <c r="BF306" i="2"/>
  <c r="BG306" i="2"/>
  <c r="BD307" i="2"/>
  <c r="BE307" i="2"/>
  <c r="BF307" i="2"/>
  <c r="BG307" i="2"/>
  <c r="BD308" i="2"/>
  <c r="BE308" i="2"/>
  <c r="BF308" i="2"/>
  <c r="BG308" i="2"/>
  <c r="BD309" i="2"/>
  <c r="BE309" i="2"/>
  <c r="BF309" i="2"/>
  <c r="BG309" i="2"/>
  <c r="BD310" i="2"/>
  <c r="BE310" i="2"/>
  <c r="BF310" i="2"/>
  <c r="BG310" i="2"/>
  <c r="BD311" i="2"/>
  <c r="BE311" i="2"/>
  <c r="BF311" i="2"/>
  <c r="BG311" i="2"/>
  <c r="BD312" i="2"/>
  <c r="BE312" i="2"/>
  <c r="BF312" i="2"/>
  <c r="BG312" i="2"/>
  <c r="BD313" i="2"/>
  <c r="BE313" i="2"/>
  <c r="BF313" i="2"/>
  <c r="BG313" i="2"/>
  <c r="BD314" i="2"/>
  <c r="BE314" i="2"/>
  <c r="BF314" i="2"/>
  <c r="BG314" i="2"/>
  <c r="BG3" i="2"/>
  <c r="BF3" i="2"/>
  <c r="BE3" i="2"/>
  <c r="BD3" i="2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68" i="8"/>
  <c r="AH269" i="8"/>
  <c r="AH270" i="8"/>
  <c r="AH271" i="8"/>
  <c r="AH272" i="8"/>
  <c r="AH273" i="8"/>
  <c r="AH274" i="8"/>
  <c r="AH275" i="8"/>
  <c r="AH276" i="8"/>
  <c r="AH277" i="8"/>
  <c r="AH278" i="8"/>
  <c r="AH279" i="8"/>
  <c r="AH280" i="8"/>
  <c r="AH281" i="8"/>
  <c r="AH282" i="8"/>
  <c r="AH283" i="8"/>
  <c r="AH284" i="8"/>
  <c r="AH285" i="8"/>
  <c r="AH286" i="8"/>
  <c r="AH287" i="8"/>
  <c r="AH288" i="8"/>
  <c r="AH289" i="8"/>
  <c r="AH290" i="8"/>
  <c r="AH291" i="8"/>
  <c r="AH292" i="8"/>
  <c r="AH293" i="8"/>
  <c r="AH294" i="8"/>
  <c r="AH295" i="8"/>
  <c r="AH296" i="8"/>
  <c r="AH297" i="8"/>
  <c r="AH298" i="8"/>
  <c r="AH299" i="8"/>
  <c r="AH300" i="8"/>
  <c r="AH301" i="8"/>
  <c r="AH302" i="8"/>
  <c r="AH303" i="8"/>
  <c r="AH304" i="8"/>
  <c r="AH305" i="8"/>
  <c r="AH306" i="8"/>
  <c r="AH307" i="8"/>
  <c r="AH308" i="8"/>
  <c r="AH309" i="8"/>
  <c r="AH310" i="8"/>
  <c r="AH311" i="8"/>
  <c r="AH2" i="8"/>
  <c r="AK3" i="8"/>
  <c r="AK4" i="8"/>
  <c r="BC5" i="2" s="1"/>
  <c r="AK5" i="8"/>
  <c r="AK6" i="8"/>
  <c r="AK7" i="8"/>
  <c r="AK8" i="8"/>
  <c r="AK9" i="8"/>
  <c r="AK10" i="8"/>
  <c r="AK11" i="8"/>
  <c r="BC12" i="2" s="1"/>
  <c r="AK12" i="8"/>
  <c r="BC13" i="2" s="1"/>
  <c r="AK13" i="8"/>
  <c r="AK14" i="8"/>
  <c r="AK15" i="8"/>
  <c r="AK16" i="8"/>
  <c r="AK17" i="8"/>
  <c r="AK18" i="8"/>
  <c r="AK19" i="8"/>
  <c r="AK20" i="8"/>
  <c r="AK21" i="8"/>
  <c r="AK22" i="8"/>
  <c r="AK23" i="8"/>
  <c r="BC24" i="2" s="1"/>
  <c r="AK24" i="8"/>
  <c r="BC25" i="2" s="1"/>
  <c r="AK25" i="8"/>
  <c r="AK26" i="8"/>
  <c r="AK27" i="8"/>
  <c r="AK28" i="8"/>
  <c r="AK29" i="8"/>
  <c r="AK30" i="8"/>
  <c r="AK31" i="8"/>
  <c r="AK32" i="8"/>
  <c r="AK33" i="8"/>
  <c r="AK34" i="8"/>
  <c r="AK35" i="8"/>
  <c r="AK36" i="8"/>
  <c r="BC37" i="2" s="1"/>
  <c r="AK37" i="8"/>
  <c r="AK38" i="8"/>
  <c r="AK39" i="8"/>
  <c r="AK40" i="8"/>
  <c r="AK41" i="8"/>
  <c r="AK42" i="8"/>
  <c r="AK43" i="8"/>
  <c r="AK44" i="8"/>
  <c r="AK45" i="8"/>
  <c r="AK46" i="8"/>
  <c r="AK47" i="8"/>
  <c r="AK48" i="8"/>
  <c r="BC49" i="2" s="1"/>
  <c r="AK49" i="8"/>
  <c r="AK50" i="8"/>
  <c r="AK51" i="8"/>
  <c r="AK52" i="8"/>
  <c r="AK53" i="8"/>
  <c r="AK54" i="8"/>
  <c r="AK55" i="8"/>
  <c r="AK56" i="8"/>
  <c r="AK57" i="8"/>
  <c r="AK58" i="8"/>
  <c r="AK59" i="8"/>
  <c r="AK60" i="8"/>
  <c r="BC61" i="2" s="1"/>
  <c r="AK61" i="8"/>
  <c r="AK62" i="8"/>
  <c r="AK63" i="8"/>
  <c r="AK64" i="8"/>
  <c r="AK65" i="8"/>
  <c r="AK66" i="8"/>
  <c r="AK67" i="8"/>
  <c r="AK68" i="8"/>
  <c r="AK69" i="8"/>
  <c r="AK70" i="8"/>
  <c r="AK71" i="8"/>
  <c r="AK72" i="8"/>
  <c r="BC73" i="2" s="1"/>
  <c r="AK73" i="8"/>
  <c r="AK74" i="8"/>
  <c r="AK75" i="8"/>
  <c r="AK76" i="8"/>
  <c r="AK77" i="8"/>
  <c r="AK78" i="8"/>
  <c r="AK79" i="8"/>
  <c r="AK80" i="8"/>
  <c r="AK81" i="8"/>
  <c r="AK82" i="8"/>
  <c r="AK83" i="8"/>
  <c r="AK84" i="8"/>
  <c r="BC85" i="2" s="1"/>
  <c r="AK85" i="8"/>
  <c r="AK86" i="8"/>
  <c r="AK87" i="8"/>
  <c r="AK88" i="8"/>
  <c r="AK89" i="8"/>
  <c r="AK90" i="8"/>
  <c r="AK91" i="8"/>
  <c r="AK92" i="8"/>
  <c r="AK93" i="8"/>
  <c r="AK94" i="8"/>
  <c r="AK95" i="8"/>
  <c r="AK96" i="8"/>
  <c r="BC97" i="2" s="1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BC109" i="2" s="1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BC121" i="2" s="1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BC133" i="2" s="1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BC145" i="2" s="1"/>
  <c r="AK145" i="8"/>
  <c r="AK146" i="8"/>
  <c r="AK147" i="8"/>
  <c r="AK148" i="8"/>
  <c r="AK149" i="8"/>
  <c r="AK150" i="8"/>
  <c r="AK151" i="8"/>
  <c r="AK152" i="8"/>
  <c r="AK153" i="8"/>
  <c r="BC155" i="2" s="1"/>
  <c r="AK154" i="8"/>
  <c r="AK155" i="8"/>
  <c r="AK156" i="8"/>
  <c r="BC158" i="2" s="1"/>
  <c r="AK157" i="8"/>
  <c r="AK158" i="8"/>
  <c r="AK159" i="8"/>
  <c r="AK160" i="8"/>
  <c r="AK161" i="8"/>
  <c r="BC163" i="2" s="1"/>
  <c r="AK162" i="8"/>
  <c r="AK163" i="8"/>
  <c r="AK164" i="8"/>
  <c r="AK165" i="8"/>
  <c r="AK166" i="8"/>
  <c r="AK167" i="8"/>
  <c r="AK168" i="8"/>
  <c r="AK169" i="8"/>
  <c r="BC171" i="2" s="1"/>
  <c r="AK170" i="8"/>
  <c r="AK171" i="8"/>
  <c r="AK172" i="8"/>
  <c r="AK173" i="8"/>
  <c r="AK174" i="8"/>
  <c r="AK175" i="8"/>
  <c r="AK176" i="8"/>
  <c r="AK177" i="8"/>
  <c r="BC179" i="2" s="1"/>
  <c r="AK178" i="8"/>
  <c r="AK179" i="8"/>
  <c r="AK180" i="8"/>
  <c r="BC182" i="2" s="1"/>
  <c r="AK181" i="8"/>
  <c r="AK182" i="8"/>
  <c r="AK183" i="8"/>
  <c r="AK184" i="8"/>
  <c r="AK185" i="8"/>
  <c r="BC187" i="2" s="1"/>
  <c r="AK186" i="8"/>
  <c r="AK187" i="8"/>
  <c r="AK188" i="8"/>
  <c r="AK189" i="8"/>
  <c r="AK190" i="8"/>
  <c r="AK191" i="8"/>
  <c r="AK192" i="8"/>
  <c r="AK193" i="8"/>
  <c r="BC195" i="2" s="1"/>
  <c r="AK194" i="8"/>
  <c r="AK195" i="8"/>
  <c r="AK196" i="8"/>
  <c r="AK197" i="8"/>
  <c r="AK198" i="8"/>
  <c r="AK199" i="8"/>
  <c r="AK200" i="8"/>
  <c r="AK201" i="8"/>
  <c r="BC203" i="2" s="1"/>
  <c r="AK202" i="8"/>
  <c r="AK203" i="8"/>
  <c r="BC205" i="2" s="1"/>
  <c r="AK204" i="8"/>
  <c r="BC206" i="2" s="1"/>
  <c r="AK205" i="8"/>
  <c r="AK206" i="8"/>
  <c r="AK207" i="8"/>
  <c r="AK208" i="8"/>
  <c r="AK209" i="8"/>
  <c r="BC211" i="2" s="1"/>
  <c r="AK210" i="8"/>
  <c r="AK211" i="8"/>
  <c r="AK212" i="8"/>
  <c r="AK213" i="8"/>
  <c r="AK214" i="8"/>
  <c r="AK215" i="8"/>
  <c r="BC217" i="2" s="1"/>
  <c r="AK216" i="8"/>
  <c r="BC218" i="2" s="1"/>
  <c r="AK217" i="8"/>
  <c r="BC219" i="2" s="1"/>
  <c r="AK218" i="8"/>
  <c r="AK219" i="8"/>
  <c r="AK220" i="8"/>
  <c r="AK221" i="8"/>
  <c r="AK222" i="8"/>
  <c r="AK223" i="8"/>
  <c r="AK224" i="8"/>
  <c r="AK225" i="8"/>
  <c r="BC227" i="2" s="1"/>
  <c r="AK226" i="8"/>
  <c r="AK227" i="8"/>
  <c r="AK228" i="8"/>
  <c r="BC230" i="2" s="1"/>
  <c r="AK229" i="8"/>
  <c r="AK230" i="8"/>
  <c r="AK231" i="8"/>
  <c r="AK232" i="8"/>
  <c r="AK233" i="8"/>
  <c r="BC235" i="2" s="1"/>
  <c r="AK234" i="8"/>
  <c r="AK235" i="8"/>
  <c r="AK236" i="8"/>
  <c r="AK237" i="8"/>
  <c r="AK238" i="8"/>
  <c r="AK239" i="8"/>
  <c r="AK240" i="8"/>
  <c r="AK241" i="8"/>
  <c r="BC243" i="2" s="1"/>
  <c r="AK242" i="8"/>
  <c r="AK243" i="8"/>
  <c r="AK244" i="8"/>
  <c r="AK245" i="8"/>
  <c r="AK246" i="8"/>
  <c r="AK247" i="8"/>
  <c r="AK248" i="8"/>
  <c r="AK249" i="8"/>
  <c r="BC251" i="2" s="1"/>
  <c r="AK250" i="8"/>
  <c r="AK251" i="8"/>
  <c r="AK252" i="8"/>
  <c r="AK253" i="8"/>
  <c r="AK254" i="8"/>
  <c r="AK255" i="8"/>
  <c r="AK256" i="8"/>
  <c r="AK257" i="8"/>
  <c r="BC260" i="2" s="1"/>
  <c r="AK258" i="8"/>
  <c r="AK259" i="8"/>
  <c r="AK260" i="8"/>
  <c r="AK261" i="8"/>
  <c r="AK262" i="8"/>
  <c r="AK263" i="8"/>
  <c r="AK264" i="8"/>
  <c r="BC267" i="2" s="1"/>
  <c r="AK265" i="8"/>
  <c r="BC268" i="2" s="1"/>
  <c r="AK266" i="8"/>
  <c r="AK267" i="8"/>
  <c r="AK268" i="8"/>
  <c r="AK269" i="8"/>
  <c r="AK270" i="8"/>
  <c r="AK271" i="8"/>
  <c r="AK272" i="8"/>
  <c r="AK273" i="8"/>
  <c r="BC276" i="2" s="1"/>
  <c r="AK274" i="8"/>
  <c r="AK275" i="8"/>
  <c r="AK276" i="8"/>
  <c r="AK277" i="8"/>
  <c r="AK278" i="8"/>
  <c r="AK279" i="8"/>
  <c r="AK280" i="8"/>
  <c r="AK281" i="8"/>
  <c r="BC284" i="2" s="1"/>
  <c r="AK282" i="8"/>
  <c r="AK283" i="8"/>
  <c r="AK284" i="8"/>
  <c r="AK285" i="8"/>
  <c r="AK286" i="8"/>
  <c r="AK287" i="8"/>
  <c r="AK288" i="8"/>
  <c r="AK289" i="8"/>
  <c r="BC292" i="2" s="1"/>
  <c r="AK290" i="8"/>
  <c r="AK291" i="8"/>
  <c r="AK292" i="8"/>
  <c r="AK293" i="8"/>
  <c r="AK294" i="8"/>
  <c r="AK295" i="8"/>
  <c r="AK296" i="8"/>
  <c r="AK297" i="8"/>
  <c r="BC300" i="2" s="1"/>
  <c r="AK298" i="8"/>
  <c r="AK299" i="8"/>
  <c r="BC302" i="2" s="1"/>
  <c r="AK300" i="8"/>
  <c r="AK301" i="8"/>
  <c r="AK302" i="8"/>
  <c r="AK303" i="8"/>
  <c r="AK304" i="8"/>
  <c r="AK305" i="8"/>
  <c r="BC308" i="2" s="1"/>
  <c r="AK306" i="8"/>
  <c r="AK307" i="8"/>
  <c r="AK308" i="8"/>
  <c r="AK309" i="8"/>
  <c r="AK310" i="8"/>
  <c r="AK311" i="8"/>
  <c r="BC314" i="2" s="1"/>
  <c r="AK2" i="8"/>
  <c r="BC3" i="2" s="1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AL156" i="8"/>
  <c r="AL157" i="8"/>
  <c r="AL158" i="8"/>
  <c r="AL159" i="8"/>
  <c r="AL160" i="8"/>
  <c r="AL161" i="8"/>
  <c r="AL162" i="8"/>
  <c r="AL163" i="8"/>
  <c r="AL164" i="8"/>
  <c r="AL165" i="8"/>
  <c r="AL166" i="8"/>
  <c r="AL167" i="8"/>
  <c r="AL168" i="8"/>
  <c r="AL169" i="8"/>
  <c r="AL170" i="8"/>
  <c r="AL171" i="8"/>
  <c r="AL172" i="8"/>
  <c r="AL173" i="8"/>
  <c r="AL174" i="8"/>
  <c r="AL175" i="8"/>
  <c r="AL176" i="8"/>
  <c r="AL177" i="8"/>
  <c r="AL178" i="8"/>
  <c r="AL179" i="8"/>
  <c r="AL180" i="8"/>
  <c r="AL181" i="8"/>
  <c r="AL182" i="8"/>
  <c r="AL183" i="8"/>
  <c r="AL184" i="8"/>
  <c r="AL185" i="8"/>
  <c r="AL186" i="8"/>
  <c r="AL187" i="8"/>
  <c r="AL188" i="8"/>
  <c r="AL189" i="8"/>
  <c r="AL190" i="8"/>
  <c r="AL191" i="8"/>
  <c r="AL192" i="8"/>
  <c r="AL193" i="8"/>
  <c r="AL194" i="8"/>
  <c r="AL195" i="8"/>
  <c r="AL196" i="8"/>
  <c r="AL197" i="8"/>
  <c r="AL198" i="8"/>
  <c r="AL199" i="8"/>
  <c r="AL200" i="8"/>
  <c r="AL201" i="8"/>
  <c r="AL202" i="8"/>
  <c r="AL203" i="8"/>
  <c r="AL204" i="8"/>
  <c r="AL205" i="8"/>
  <c r="AL206" i="8"/>
  <c r="AL207" i="8"/>
  <c r="AL208" i="8"/>
  <c r="AL209" i="8"/>
  <c r="AL210" i="8"/>
  <c r="AL211" i="8"/>
  <c r="AL212" i="8"/>
  <c r="AL213" i="8"/>
  <c r="AL214" i="8"/>
  <c r="AL215" i="8"/>
  <c r="AL216" i="8"/>
  <c r="AL217" i="8"/>
  <c r="AL218" i="8"/>
  <c r="AL219" i="8"/>
  <c r="AL220" i="8"/>
  <c r="AL221" i="8"/>
  <c r="AL222" i="8"/>
  <c r="AL223" i="8"/>
  <c r="AL224" i="8"/>
  <c r="AL225" i="8"/>
  <c r="AL226" i="8"/>
  <c r="AL227" i="8"/>
  <c r="AL228" i="8"/>
  <c r="AL229" i="8"/>
  <c r="AL230" i="8"/>
  <c r="AL231" i="8"/>
  <c r="AL232" i="8"/>
  <c r="AL233" i="8"/>
  <c r="AL234" i="8"/>
  <c r="AL235" i="8"/>
  <c r="AL236" i="8"/>
  <c r="AL237" i="8"/>
  <c r="AL238" i="8"/>
  <c r="AL239" i="8"/>
  <c r="AL240" i="8"/>
  <c r="AL241" i="8"/>
  <c r="AL242" i="8"/>
  <c r="AL243" i="8"/>
  <c r="AL244" i="8"/>
  <c r="AL245" i="8"/>
  <c r="AL246" i="8"/>
  <c r="AL247" i="8"/>
  <c r="AL248" i="8"/>
  <c r="AL249" i="8"/>
  <c r="AL250" i="8"/>
  <c r="AL251" i="8"/>
  <c r="AL252" i="8"/>
  <c r="AL253" i="8"/>
  <c r="AL254" i="8"/>
  <c r="AL255" i="8"/>
  <c r="AL256" i="8"/>
  <c r="AL257" i="8"/>
  <c r="AL258" i="8"/>
  <c r="AL259" i="8"/>
  <c r="AL260" i="8"/>
  <c r="AL261" i="8"/>
  <c r="AL262" i="8"/>
  <c r="AL263" i="8"/>
  <c r="AL264" i="8"/>
  <c r="AL265" i="8"/>
  <c r="AL266" i="8"/>
  <c r="AL267" i="8"/>
  <c r="AL268" i="8"/>
  <c r="AL269" i="8"/>
  <c r="AL270" i="8"/>
  <c r="AL271" i="8"/>
  <c r="AL272" i="8"/>
  <c r="AL273" i="8"/>
  <c r="AL274" i="8"/>
  <c r="AL275" i="8"/>
  <c r="AL276" i="8"/>
  <c r="AL277" i="8"/>
  <c r="AL278" i="8"/>
  <c r="AL279" i="8"/>
  <c r="AL280" i="8"/>
  <c r="AL281" i="8"/>
  <c r="AL282" i="8"/>
  <c r="AL283" i="8"/>
  <c r="AL284" i="8"/>
  <c r="AL285" i="8"/>
  <c r="AL286" i="8"/>
  <c r="AL287" i="8"/>
  <c r="AL288" i="8"/>
  <c r="AL289" i="8"/>
  <c r="AL290" i="8"/>
  <c r="AL291" i="8"/>
  <c r="AL292" i="8"/>
  <c r="AL293" i="8"/>
  <c r="AL294" i="8"/>
  <c r="AL295" i="8"/>
  <c r="AL296" i="8"/>
  <c r="AL297" i="8"/>
  <c r="AL298" i="8"/>
  <c r="AL299" i="8"/>
  <c r="AL300" i="8"/>
  <c r="AL301" i="8"/>
  <c r="AL302" i="8"/>
  <c r="AL303" i="8"/>
  <c r="AL304" i="8"/>
  <c r="AL305" i="8"/>
  <c r="AL306" i="8"/>
  <c r="AL307" i="8"/>
  <c r="AL308" i="8"/>
  <c r="AL309" i="8"/>
  <c r="AL310" i="8"/>
  <c r="AL311" i="8"/>
  <c r="AL2" i="8"/>
  <c r="AJ2" i="8"/>
  <c r="BA3" i="2" s="1"/>
  <c r="AJ3" i="8"/>
  <c r="AJ4" i="8"/>
  <c r="AJ5" i="8"/>
  <c r="AJ6" i="8"/>
  <c r="AJ7" i="8"/>
  <c r="AJ8" i="8"/>
  <c r="AJ9" i="8"/>
  <c r="AJ10" i="8"/>
  <c r="BA11" i="2" s="1"/>
  <c r="AJ11" i="8"/>
  <c r="AJ12" i="8"/>
  <c r="AJ13" i="8"/>
  <c r="AJ14" i="8"/>
  <c r="AJ15" i="8"/>
  <c r="BA16" i="2" s="1"/>
  <c r="AJ16" i="8"/>
  <c r="AJ17" i="8"/>
  <c r="AJ18" i="8"/>
  <c r="BA19" i="2" s="1"/>
  <c r="AJ19" i="8"/>
  <c r="AJ20" i="8"/>
  <c r="AJ21" i="8"/>
  <c r="AJ22" i="8"/>
  <c r="AJ23" i="8"/>
  <c r="AJ24" i="8"/>
  <c r="AJ25" i="8"/>
  <c r="AJ26" i="8"/>
  <c r="BA27" i="2" s="1"/>
  <c r="AJ27" i="8"/>
  <c r="BA28" i="2" s="1"/>
  <c r="AJ28" i="8"/>
  <c r="AJ29" i="8"/>
  <c r="AJ30" i="8"/>
  <c r="AJ31" i="8"/>
  <c r="AJ32" i="8"/>
  <c r="AJ33" i="8"/>
  <c r="AJ34" i="8"/>
  <c r="BA35" i="2" s="1"/>
  <c r="AJ35" i="8"/>
  <c r="AJ36" i="8"/>
  <c r="AJ37" i="8"/>
  <c r="AJ38" i="8"/>
  <c r="AJ39" i="8"/>
  <c r="BA40" i="2" s="1"/>
  <c r="AJ40" i="8"/>
  <c r="AJ41" i="8"/>
  <c r="AJ42" i="8"/>
  <c r="BA43" i="2" s="1"/>
  <c r="AJ43" i="8"/>
  <c r="AJ44" i="8"/>
  <c r="AJ45" i="8"/>
  <c r="AJ46" i="8"/>
  <c r="AJ47" i="8"/>
  <c r="AJ48" i="8"/>
  <c r="AJ49" i="8"/>
  <c r="AJ50" i="8"/>
  <c r="BA51" i="2" s="1"/>
  <c r="AJ51" i="8"/>
  <c r="AJ52" i="8"/>
  <c r="AJ53" i="8"/>
  <c r="AJ54" i="8"/>
  <c r="AJ55" i="8"/>
  <c r="AJ56" i="8"/>
  <c r="AJ57" i="8"/>
  <c r="AJ58" i="8"/>
  <c r="BA59" i="2" s="1"/>
  <c r="AJ59" i="8"/>
  <c r="AJ60" i="8"/>
  <c r="AJ61" i="8"/>
  <c r="AJ62" i="8"/>
  <c r="AJ63" i="8"/>
  <c r="BA64" i="2" s="1"/>
  <c r="AJ64" i="8"/>
  <c r="AJ65" i="8"/>
  <c r="AJ66" i="8"/>
  <c r="BA67" i="2" s="1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BA149" i="2" s="1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BA161" i="2" s="1"/>
  <c r="AJ160" i="8"/>
  <c r="AJ161" i="8"/>
  <c r="AJ162" i="8"/>
  <c r="AJ163" i="8"/>
  <c r="AJ164" i="8"/>
  <c r="AJ165" i="8"/>
  <c r="AJ166" i="8"/>
  <c r="AJ167" i="8"/>
  <c r="AJ168" i="8"/>
  <c r="AJ169" i="8"/>
  <c r="AJ170" i="8"/>
  <c r="AJ171" i="8"/>
  <c r="BA173" i="2" s="1"/>
  <c r="AJ172" i="8"/>
  <c r="AJ173" i="8"/>
  <c r="AJ174" i="8"/>
  <c r="AJ175" i="8"/>
  <c r="AJ176" i="8"/>
  <c r="AJ177" i="8"/>
  <c r="AJ178" i="8"/>
  <c r="AJ179" i="8"/>
  <c r="AJ180" i="8"/>
  <c r="AJ181" i="8"/>
  <c r="AJ182" i="8"/>
  <c r="AJ183" i="8"/>
  <c r="BA185" i="2" s="1"/>
  <c r="AJ184" i="8"/>
  <c r="AJ185" i="8"/>
  <c r="AJ186" i="8"/>
  <c r="AJ187" i="8"/>
  <c r="AJ188" i="8"/>
  <c r="AJ189" i="8"/>
  <c r="AJ190" i="8"/>
  <c r="AJ191" i="8"/>
  <c r="AJ192" i="8"/>
  <c r="AJ193" i="8"/>
  <c r="AJ194" i="8"/>
  <c r="AJ195" i="8"/>
  <c r="BA197" i="2" s="1"/>
  <c r="AJ196" i="8"/>
  <c r="AJ197" i="8"/>
  <c r="AJ198" i="8"/>
  <c r="AJ199" i="8"/>
  <c r="AJ200" i="8"/>
  <c r="AJ201" i="8"/>
  <c r="AJ202" i="8"/>
  <c r="AJ203" i="8"/>
  <c r="AJ204" i="8"/>
  <c r="AJ205" i="8"/>
  <c r="AJ206" i="8"/>
  <c r="AJ207" i="8"/>
  <c r="BA209" i="2" s="1"/>
  <c r="AJ208" i="8"/>
  <c r="AJ209" i="8"/>
  <c r="AJ210" i="8"/>
  <c r="AJ211" i="8"/>
  <c r="AJ212" i="8"/>
  <c r="AJ213" i="8"/>
  <c r="AJ214" i="8"/>
  <c r="AJ215" i="8"/>
  <c r="AJ216" i="8"/>
  <c r="AJ217" i="8"/>
  <c r="AJ218" i="8"/>
  <c r="AJ219" i="8"/>
  <c r="BA221" i="2" s="1"/>
  <c r="AJ220" i="8"/>
  <c r="AJ221" i="8"/>
  <c r="AJ222" i="8"/>
  <c r="AJ223" i="8"/>
  <c r="AJ224" i="8"/>
  <c r="AJ225" i="8"/>
  <c r="AJ226" i="8"/>
  <c r="AJ227" i="8"/>
  <c r="AJ228" i="8"/>
  <c r="AJ229" i="8"/>
  <c r="AJ230" i="8"/>
  <c r="AJ231" i="8"/>
  <c r="BA233" i="2" s="1"/>
  <c r="AJ232" i="8"/>
  <c r="AJ233" i="8"/>
  <c r="AJ234" i="8"/>
  <c r="AJ235" i="8"/>
  <c r="AJ236" i="8"/>
  <c r="AJ237" i="8"/>
  <c r="AJ238" i="8"/>
  <c r="AJ239" i="8"/>
  <c r="AJ240" i="8"/>
  <c r="AJ241" i="8"/>
  <c r="AJ242" i="8"/>
  <c r="AJ243" i="8"/>
  <c r="BA245" i="2" s="1"/>
  <c r="AJ244" i="8"/>
  <c r="AJ245" i="8"/>
  <c r="AJ246" i="8"/>
  <c r="AJ247" i="8"/>
  <c r="AJ248" i="8"/>
  <c r="AJ249" i="8"/>
  <c r="AJ250" i="8"/>
  <c r="AJ251" i="8"/>
  <c r="AJ252" i="8"/>
  <c r="AJ253" i="8"/>
  <c r="AJ254" i="8"/>
  <c r="BA257" i="2" s="1"/>
  <c r="AJ255" i="8"/>
  <c r="AJ256" i="8"/>
  <c r="AJ257" i="8"/>
  <c r="AJ258" i="8"/>
  <c r="AJ259" i="8"/>
  <c r="AJ260" i="8"/>
  <c r="AJ261" i="8"/>
  <c r="AJ262" i="8"/>
  <c r="AJ263" i="8"/>
  <c r="AJ264" i="8"/>
  <c r="AJ265" i="8"/>
  <c r="AJ266" i="8"/>
  <c r="BA269" i="2" s="1"/>
  <c r="AJ267" i="8"/>
  <c r="AJ268" i="8"/>
  <c r="AJ269" i="8"/>
  <c r="AJ270" i="8"/>
  <c r="AJ271" i="8"/>
  <c r="AJ272" i="8"/>
  <c r="AJ273" i="8"/>
  <c r="AJ274" i="8"/>
  <c r="AJ275" i="8"/>
  <c r="AJ276" i="8"/>
  <c r="AJ277" i="8"/>
  <c r="AJ278" i="8"/>
  <c r="BA281" i="2" s="1"/>
  <c r="AJ279" i="8"/>
  <c r="AJ280" i="8"/>
  <c r="AJ281" i="8"/>
  <c r="AJ282" i="8"/>
  <c r="AJ283" i="8"/>
  <c r="AJ284" i="8"/>
  <c r="AJ285" i="8"/>
  <c r="AJ286" i="8"/>
  <c r="AJ287" i="8"/>
  <c r="AJ288" i="8"/>
  <c r="AJ289" i="8"/>
  <c r="AJ290" i="8"/>
  <c r="BA293" i="2" s="1"/>
  <c r="AJ291" i="8"/>
  <c r="AJ292" i="8"/>
  <c r="AJ293" i="8"/>
  <c r="AJ294" i="8"/>
  <c r="AJ295" i="8"/>
  <c r="AJ296" i="8"/>
  <c r="AJ297" i="8"/>
  <c r="AJ298" i="8"/>
  <c r="AJ299" i="8"/>
  <c r="AJ300" i="8"/>
  <c r="AJ301" i="8"/>
  <c r="AJ302" i="8"/>
  <c r="BA305" i="2" s="1"/>
  <c r="AJ303" i="8"/>
  <c r="AJ304" i="8"/>
  <c r="AJ305" i="8"/>
  <c r="AJ306" i="8"/>
  <c r="AJ307" i="8"/>
  <c r="AJ308" i="8"/>
  <c r="AJ309" i="8"/>
  <c r="AJ310" i="8"/>
  <c r="AJ311" i="8"/>
  <c r="AI3" i="8"/>
  <c r="AI4" i="8"/>
  <c r="AI5" i="8"/>
  <c r="AZ6" i="2" s="1"/>
  <c r="AI6" i="8"/>
  <c r="AI7" i="8"/>
  <c r="AI8" i="8"/>
  <c r="AI9" i="8"/>
  <c r="AI10" i="8"/>
  <c r="AI11" i="8"/>
  <c r="AI12" i="8"/>
  <c r="AI13" i="8"/>
  <c r="AI14" i="8"/>
  <c r="AI15" i="8"/>
  <c r="AI16" i="8"/>
  <c r="AI17" i="8"/>
  <c r="AZ18" i="2" s="1"/>
  <c r="AI18" i="8"/>
  <c r="AI19" i="8"/>
  <c r="AI20" i="8"/>
  <c r="AI21" i="8"/>
  <c r="AI22" i="8"/>
  <c r="AI23" i="8"/>
  <c r="AI24" i="8"/>
  <c r="AI25" i="8"/>
  <c r="AI26" i="8"/>
  <c r="AI27" i="8"/>
  <c r="AI28" i="8"/>
  <c r="AI29" i="8"/>
  <c r="AZ30" i="2" s="1"/>
  <c r="AI30" i="8"/>
  <c r="AI31" i="8"/>
  <c r="AI32" i="8"/>
  <c r="AI33" i="8"/>
  <c r="AI34" i="8"/>
  <c r="AI35" i="8"/>
  <c r="AI36" i="8"/>
  <c r="AI37" i="8"/>
  <c r="AI38" i="8"/>
  <c r="AI39" i="8"/>
  <c r="AI40" i="8"/>
  <c r="AI41" i="8"/>
  <c r="AZ42" i="2" s="1"/>
  <c r="AI42" i="8"/>
  <c r="AI43" i="8"/>
  <c r="AI44" i="8"/>
  <c r="AI45" i="8"/>
  <c r="AI46" i="8"/>
  <c r="AI47" i="8"/>
  <c r="AI48" i="8"/>
  <c r="AI49" i="8"/>
  <c r="AI50" i="8"/>
  <c r="AI51" i="8"/>
  <c r="AI52" i="8"/>
  <c r="AI53" i="8"/>
  <c r="AZ54" i="2" s="1"/>
  <c r="AI54" i="8"/>
  <c r="AI55" i="8"/>
  <c r="AI56" i="8"/>
  <c r="AI57" i="8"/>
  <c r="AI58" i="8"/>
  <c r="AI59" i="8"/>
  <c r="AI60" i="8"/>
  <c r="AI61" i="8"/>
  <c r="AI62" i="8"/>
  <c r="AI63" i="8"/>
  <c r="AI64" i="8"/>
  <c r="AI65" i="8"/>
  <c r="AZ66" i="2" s="1"/>
  <c r="AI66" i="8"/>
  <c r="AI67" i="8"/>
  <c r="AI68" i="8"/>
  <c r="AI69" i="8"/>
  <c r="AI70" i="8"/>
  <c r="AI71" i="8"/>
  <c r="AI72" i="8"/>
  <c r="AI73" i="8"/>
  <c r="AI74" i="8"/>
  <c r="AI75" i="8"/>
  <c r="AI76" i="8"/>
  <c r="AI77" i="8"/>
  <c r="AZ78" i="2" s="1"/>
  <c r="AI78" i="8"/>
  <c r="AI79" i="8"/>
  <c r="AI80" i="8"/>
  <c r="AI81" i="8"/>
  <c r="AI82" i="8"/>
  <c r="AI83" i="8"/>
  <c r="AI84" i="8"/>
  <c r="AI85" i="8"/>
  <c r="AI86" i="8"/>
  <c r="AI87" i="8"/>
  <c r="AI88" i="8"/>
  <c r="AI89" i="8"/>
  <c r="AZ90" i="2" s="1"/>
  <c r="AI90" i="8"/>
  <c r="AI91" i="8"/>
  <c r="AI92" i="8"/>
  <c r="AI93" i="8"/>
  <c r="AI94" i="8"/>
  <c r="AI95" i="8"/>
  <c r="AI96" i="8"/>
  <c r="AI97" i="8"/>
  <c r="AI98" i="8"/>
  <c r="AI99" i="8"/>
  <c r="AI100" i="8"/>
  <c r="AI101" i="8"/>
  <c r="AZ102" i="2" s="1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Z114" i="2" s="1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Z126" i="2" s="1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Z138" i="2" s="1"/>
  <c r="AI138" i="8"/>
  <c r="AI139" i="8"/>
  <c r="AI140" i="8"/>
  <c r="AI141" i="8"/>
  <c r="AI142" i="8"/>
  <c r="AI143" i="8"/>
  <c r="AI144" i="8"/>
  <c r="AI145" i="8"/>
  <c r="AI146" i="8"/>
  <c r="AI147" i="8"/>
  <c r="AI148" i="8"/>
  <c r="AZ150" i="2" s="1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Z162" i="2" s="1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Z174" i="2" s="1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Z186" i="2" s="1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Z198" i="2" s="1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Z210" i="2" s="1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Z222" i="2" s="1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Z234" i="2" s="1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Z246" i="2" s="1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I259" i="8"/>
  <c r="AI260" i="8"/>
  <c r="AI261" i="8"/>
  <c r="AI262" i="8"/>
  <c r="AI263" i="8"/>
  <c r="AI264" i="8"/>
  <c r="AI265" i="8"/>
  <c r="AI266" i="8"/>
  <c r="AI267" i="8"/>
  <c r="AI268" i="8"/>
  <c r="AI269" i="8"/>
  <c r="AI270" i="8"/>
  <c r="AI271" i="8"/>
  <c r="AI272" i="8"/>
  <c r="AI273" i="8"/>
  <c r="AI274" i="8"/>
  <c r="AI275" i="8"/>
  <c r="AI276" i="8"/>
  <c r="AI277" i="8"/>
  <c r="AI278" i="8"/>
  <c r="AI279" i="8"/>
  <c r="AI280" i="8"/>
  <c r="AI281" i="8"/>
  <c r="AI282" i="8"/>
  <c r="AI283" i="8"/>
  <c r="AI284" i="8"/>
  <c r="AI285" i="8"/>
  <c r="AI286" i="8"/>
  <c r="AI287" i="8"/>
  <c r="AI288" i="8"/>
  <c r="AI289" i="8"/>
  <c r="AI290" i="8"/>
  <c r="AI291" i="8"/>
  <c r="AI292" i="8"/>
  <c r="AI293" i="8"/>
  <c r="AI294" i="8"/>
  <c r="AI295" i="8"/>
  <c r="AI296" i="8"/>
  <c r="AI297" i="8"/>
  <c r="AI298" i="8"/>
  <c r="AI299" i="8"/>
  <c r="AI300" i="8"/>
  <c r="AI301" i="8"/>
  <c r="AI302" i="8"/>
  <c r="AI303" i="8"/>
  <c r="AI304" i="8"/>
  <c r="AI305" i="8"/>
  <c r="AI306" i="8"/>
  <c r="AI307" i="8"/>
  <c r="AI308" i="8"/>
  <c r="AI309" i="8"/>
  <c r="AI310" i="8"/>
  <c r="AI311" i="8"/>
  <c r="AI2" i="8"/>
  <c r="AZ3" i="2"/>
  <c r="AE3" i="8"/>
  <c r="AE4" i="8"/>
  <c r="AE5" i="8"/>
  <c r="AE6" i="8"/>
  <c r="AE7" i="8"/>
  <c r="AJ8" i="2" s="1"/>
  <c r="AE8" i="8"/>
  <c r="AE9" i="8"/>
  <c r="AE10" i="8"/>
  <c r="AE11" i="8"/>
  <c r="AE12" i="8"/>
  <c r="AE13" i="8"/>
  <c r="AE14" i="8"/>
  <c r="AE15" i="8"/>
  <c r="AJ16" i="2" s="1"/>
  <c r="AE16" i="8"/>
  <c r="AE17" i="8"/>
  <c r="AE18" i="8"/>
  <c r="AE19" i="8"/>
  <c r="AE20" i="8"/>
  <c r="AE21" i="8"/>
  <c r="AE22" i="8"/>
  <c r="AE23" i="8"/>
  <c r="AJ24" i="2" s="1"/>
  <c r="AE24" i="8"/>
  <c r="AE25" i="8"/>
  <c r="AE26" i="8"/>
  <c r="AE27" i="8"/>
  <c r="AE28" i="8"/>
  <c r="AE29" i="8"/>
  <c r="AE30" i="8"/>
  <c r="AE31" i="8"/>
  <c r="AJ32" i="2" s="1"/>
  <c r="AE32" i="8"/>
  <c r="AE33" i="8"/>
  <c r="AE34" i="8"/>
  <c r="AE35" i="8"/>
  <c r="AE36" i="8"/>
  <c r="AE37" i="8"/>
  <c r="AE38" i="8"/>
  <c r="AE39" i="8"/>
  <c r="AJ40" i="2" s="1"/>
  <c r="AE40" i="8"/>
  <c r="AE41" i="8"/>
  <c r="AE42" i="8"/>
  <c r="AE43" i="8"/>
  <c r="AE44" i="8"/>
  <c r="AE45" i="8"/>
  <c r="AE46" i="8"/>
  <c r="AE47" i="8"/>
  <c r="AJ48" i="2" s="1"/>
  <c r="AE48" i="8"/>
  <c r="AE49" i="8"/>
  <c r="AE50" i="8"/>
  <c r="AE51" i="8"/>
  <c r="AE52" i="8"/>
  <c r="AE53" i="8"/>
  <c r="AE54" i="8"/>
  <c r="AE55" i="8"/>
  <c r="AJ56" i="2" s="1"/>
  <c r="AE56" i="8"/>
  <c r="AE57" i="8"/>
  <c r="AE58" i="8"/>
  <c r="AE59" i="8"/>
  <c r="AE60" i="8"/>
  <c r="AE61" i="8"/>
  <c r="AE62" i="8"/>
  <c r="AE63" i="8"/>
  <c r="AJ64" i="2" s="1"/>
  <c r="AE64" i="8"/>
  <c r="AE65" i="8"/>
  <c r="AE66" i="8"/>
  <c r="AE67" i="8"/>
  <c r="AE68" i="8"/>
  <c r="AE69" i="8"/>
  <c r="AE70" i="8"/>
  <c r="AE71" i="8"/>
  <c r="AJ72" i="2" s="1"/>
  <c r="AE72" i="8"/>
  <c r="AE73" i="8"/>
  <c r="AE74" i="8"/>
  <c r="AE75" i="8"/>
  <c r="AE76" i="8"/>
  <c r="AE77" i="8"/>
  <c r="AE78" i="8"/>
  <c r="AE79" i="8"/>
  <c r="AJ80" i="2" s="1"/>
  <c r="AE80" i="8"/>
  <c r="AE81" i="8"/>
  <c r="AE82" i="8"/>
  <c r="AE83" i="8"/>
  <c r="AE84" i="8"/>
  <c r="AE85" i="8"/>
  <c r="AE86" i="8"/>
  <c r="AE87" i="8"/>
  <c r="AJ88" i="2" s="1"/>
  <c r="AE88" i="8"/>
  <c r="AE89" i="8"/>
  <c r="AE90" i="8"/>
  <c r="AE91" i="8"/>
  <c r="AE92" i="8"/>
  <c r="AE93" i="8"/>
  <c r="AE94" i="8"/>
  <c r="AE95" i="8"/>
  <c r="AJ96" i="2" s="1"/>
  <c r="AE96" i="8"/>
  <c r="AE97" i="8"/>
  <c r="AE98" i="8"/>
  <c r="AE99" i="8"/>
  <c r="AE100" i="8"/>
  <c r="AE101" i="8"/>
  <c r="AE102" i="8"/>
  <c r="AE103" i="8"/>
  <c r="AJ104" i="2" s="1"/>
  <c r="AE104" i="8"/>
  <c r="AE105" i="8"/>
  <c r="AE106" i="8"/>
  <c r="AE107" i="8"/>
  <c r="AE108" i="8"/>
  <c r="AE109" i="8"/>
  <c r="AE110" i="8"/>
  <c r="AE111" i="8"/>
  <c r="AJ112" i="2" s="1"/>
  <c r="AE112" i="8"/>
  <c r="AE113" i="8"/>
  <c r="AE114" i="8"/>
  <c r="AE115" i="8"/>
  <c r="AE116" i="8"/>
  <c r="AE117" i="8"/>
  <c r="AE118" i="8"/>
  <c r="AE119" i="8"/>
  <c r="AJ120" i="2" s="1"/>
  <c r="AE120" i="8"/>
  <c r="AE121" i="8"/>
  <c r="AE122" i="8"/>
  <c r="AE123" i="8"/>
  <c r="AE124" i="8"/>
  <c r="AE125" i="8"/>
  <c r="AE126" i="8"/>
  <c r="AE127" i="8"/>
  <c r="AJ128" i="2" s="1"/>
  <c r="AE128" i="8"/>
  <c r="AE129" i="8"/>
  <c r="AE130" i="8"/>
  <c r="AE131" i="8"/>
  <c r="AE132" i="8"/>
  <c r="AE133" i="8"/>
  <c r="AE134" i="8"/>
  <c r="AE135" i="8"/>
  <c r="AJ136" i="2" s="1"/>
  <c r="AE136" i="8"/>
  <c r="AE137" i="8"/>
  <c r="AE138" i="8"/>
  <c r="AE139" i="8"/>
  <c r="AE140" i="8"/>
  <c r="AE141" i="8"/>
  <c r="AE142" i="8"/>
  <c r="AE143" i="8"/>
  <c r="AJ144" i="2" s="1"/>
  <c r="AE144" i="8"/>
  <c r="AE145" i="8"/>
  <c r="AE146" i="8"/>
  <c r="AE147" i="8"/>
  <c r="AE148" i="8"/>
  <c r="AE149" i="8"/>
  <c r="AE150" i="8"/>
  <c r="AE151" i="8"/>
  <c r="AJ153" i="2" s="1"/>
  <c r="AE152" i="8"/>
  <c r="AE153" i="8"/>
  <c r="AE154" i="8"/>
  <c r="AJ156" i="2" s="1"/>
  <c r="AE155" i="8"/>
  <c r="AE156" i="8"/>
  <c r="AE157" i="8"/>
  <c r="AE158" i="8"/>
  <c r="AE159" i="8"/>
  <c r="AJ161" i="2" s="1"/>
  <c r="AE160" i="8"/>
  <c r="AE161" i="8"/>
  <c r="AE162" i="8"/>
  <c r="AJ164" i="2" s="1"/>
  <c r="AE163" i="8"/>
  <c r="AE164" i="8"/>
  <c r="AE165" i="8"/>
  <c r="AE166" i="8"/>
  <c r="AE167" i="8"/>
  <c r="AJ169" i="2" s="1"/>
  <c r="AE168" i="8"/>
  <c r="AE169" i="8"/>
  <c r="AE170" i="8"/>
  <c r="AJ172" i="2" s="1"/>
  <c r="AE171" i="8"/>
  <c r="AE172" i="8"/>
  <c r="AE173" i="8"/>
  <c r="AE174" i="8"/>
  <c r="AE175" i="8"/>
  <c r="AJ177" i="2" s="1"/>
  <c r="AE176" i="8"/>
  <c r="AE177" i="8"/>
  <c r="AE178" i="8"/>
  <c r="AJ180" i="2" s="1"/>
  <c r="AE179" i="8"/>
  <c r="AE180" i="8"/>
  <c r="AE181" i="8"/>
  <c r="AE182" i="8"/>
  <c r="AE183" i="8"/>
  <c r="AJ185" i="2" s="1"/>
  <c r="AE184" i="8"/>
  <c r="AE185" i="8"/>
  <c r="AE186" i="8"/>
  <c r="AJ188" i="2" s="1"/>
  <c r="AE187" i="8"/>
  <c r="AE188" i="8"/>
  <c r="AE189" i="8"/>
  <c r="AE190" i="8"/>
  <c r="AE191" i="8"/>
  <c r="AJ193" i="2" s="1"/>
  <c r="AE192" i="8"/>
  <c r="AE193" i="8"/>
  <c r="AE194" i="8"/>
  <c r="AJ196" i="2" s="1"/>
  <c r="AE195" i="8"/>
  <c r="AE196" i="8"/>
  <c r="AE197" i="8"/>
  <c r="AE198" i="8"/>
  <c r="AE199" i="8"/>
  <c r="AJ201" i="2" s="1"/>
  <c r="AE200" i="8"/>
  <c r="AE201" i="8"/>
  <c r="AE202" i="8"/>
  <c r="AJ204" i="2" s="1"/>
  <c r="AE203" i="8"/>
  <c r="AE204" i="8"/>
  <c r="AE205" i="8"/>
  <c r="AE206" i="8"/>
  <c r="AE207" i="8"/>
  <c r="AJ209" i="2" s="1"/>
  <c r="AE208" i="8"/>
  <c r="AE209" i="8"/>
  <c r="AE210" i="8"/>
  <c r="AJ212" i="2" s="1"/>
  <c r="AE211" i="8"/>
  <c r="AE212" i="8"/>
  <c r="AE213" i="8"/>
  <c r="AE214" i="8"/>
  <c r="AE215" i="8"/>
  <c r="AJ217" i="2" s="1"/>
  <c r="AE216" i="8"/>
  <c r="AE217" i="8"/>
  <c r="AE218" i="8"/>
  <c r="AJ220" i="2" s="1"/>
  <c r="AE219" i="8"/>
  <c r="AE220" i="8"/>
  <c r="AE221" i="8"/>
  <c r="AE222" i="8"/>
  <c r="AE223" i="8"/>
  <c r="AJ225" i="2" s="1"/>
  <c r="AE224" i="8"/>
  <c r="AE225" i="8"/>
  <c r="AE226" i="8"/>
  <c r="AJ228" i="2" s="1"/>
  <c r="AE227" i="8"/>
  <c r="AE228" i="8"/>
  <c r="AE229" i="8"/>
  <c r="AE230" i="8"/>
  <c r="AE231" i="8"/>
  <c r="AJ233" i="2" s="1"/>
  <c r="AE232" i="8"/>
  <c r="AE233" i="8"/>
  <c r="AE234" i="8"/>
  <c r="AJ236" i="2" s="1"/>
  <c r="AE235" i="8"/>
  <c r="AE236" i="8"/>
  <c r="AE237" i="8"/>
  <c r="AE238" i="8"/>
  <c r="AE239" i="8"/>
  <c r="AJ241" i="2" s="1"/>
  <c r="AE240" i="8"/>
  <c r="AE241" i="8"/>
  <c r="AE242" i="8"/>
  <c r="AJ244" i="2" s="1"/>
  <c r="AE243" i="8"/>
  <c r="AE244" i="8"/>
  <c r="AE245" i="8"/>
  <c r="AE246" i="8"/>
  <c r="AE247" i="8"/>
  <c r="AJ249" i="2" s="1"/>
  <c r="AE248" i="8"/>
  <c r="AE249" i="8"/>
  <c r="AE250" i="8"/>
  <c r="AJ252" i="2" s="1"/>
  <c r="AE251" i="8"/>
  <c r="AE252" i="8"/>
  <c r="AE253" i="8"/>
  <c r="AE254" i="8"/>
  <c r="AE255" i="8"/>
  <c r="AJ258" i="2" s="1"/>
  <c r="AE256" i="8"/>
  <c r="AE257" i="8"/>
  <c r="AE258" i="8"/>
  <c r="AJ261" i="2" s="1"/>
  <c r="AE259" i="8"/>
  <c r="AE260" i="8"/>
  <c r="AE261" i="8"/>
  <c r="AE262" i="8"/>
  <c r="AE263" i="8"/>
  <c r="AJ266" i="2" s="1"/>
  <c r="AE264" i="8"/>
  <c r="AE265" i="8"/>
  <c r="AE266" i="8"/>
  <c r="AJ269" i="2" s="1"/>
  <c r="AE267" i="8"/>
  <c r="AE268" i="8"/>
  <c r="AE269" i="8"/>
  <c r="AE270" i="8"/>
  <c r="AE271" i="8"/>
  <c r="AJ274" i="2" s="1"/>
  <c r="AE272" i="8"/>
  <c r="AE273" i="8"/>
  <c r="AE274" i="8"/>
  <c r="AJ277" i="2" s="1"/>
  <c r="AE275" i="8"/>
  <c r="AE276" i="8"/>
  <c r="AE277" i="8"/>
  <c r="AE278" i="8"/>
  <c r="AE279" i="8"/>
  <c r="AJ282" i="2" s="1"/>
  <c r="AE280" i="8"/>
  <c r="AE281" i="8"/>
  <c r="AE282" i="8"/>
  <c r="AJ285" i="2" s="1"/>
  <c r="AE283" i="8"/>
  <c r="AE284" i="8"/>
  <c r="AE285" i="8"/>
  <c r="AE286" i="8"/>
  <c r="AE287" i="8"/>
  <c r="AJ290" i="2" s="1"/>
  <c r="AE288" i="8"/>
  <c r="AE289" i="8"/>
  <c r="AE290" i="8"/>
  <c r="AJ293" i="2" s="1"/>
  <c r="AE291" i="8"/>
  <c r="AE292" i="8"/>
  <c r="AE293" i="8"/>
  <c r="AE294" i="8"/>
  <c r="AE295" i="8"/>
  <c r="AJ298" i="2" s="1"/>
  <c r="AE296" i="8"/>
  <c r="AE297" i="8"/>
  <c r="AE298" i="8"/>
  <c r="AJ301" i="2" s="1"/>
  <c r="AE299" i="8"/>
  <c r="AE300" i="8"/>
  <c r="AE301" i="8"/>
  <c r="AE302" i="8"/>
  <c r="AE303" i="8"/>
  <c r="AJ306" i="2" s="1"/>
  <c r="AE304" i="8"/>
  <c r="AE305" i="8"/>
  <c r="AE306" i="8"/>
  <c r="AJ309" i="2" s="1"/>
  <c r="AE307" i="8"/>
  <c r="AE308" i="8"/>
  <c r="AE309" i="8"/>
  <c r="AE310" i="8"/>
  <c r="AE311" i="8"/>
  <c r="AJ314" i="2" s="1"/>
  <c r="AE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93" i="8"/>
  <c r="AF294" i="8"/>
  <c r="AF295" i="8"/>
  <c r="AF296" i="8"/>
  <c r="AF297" i="8"/>
  <c r="AF298" i="8"/>
  <c r="AF299" i="8"/>
  <c r="AF300" i="8"/>
  <c r="AF301" i="8"/>
  <c r="AF302" i="8"/>
  <c r="AF303" i="8"/>
  <c r="AF304" i="8"/>
  <c r="AF305" i="8"/>
  <c r="AF306" i="8"/>
  <c r="AF307" i="8"/>
  <c r="AF308" i="8"/>
  <c r="AF309" i="8"/>
  <c r="AF310" i="8"/>
  <c r="AF311" i="8"/>
  <c r="AG2" i="8"/>
  <c r="AL3" i="2" s="1"/>
  <c r="AF2" i="8"/>
  <c r="AJ3" i="2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259" i="8"/>
  <c r="AD260" i="8"/>
  <c r="AD261" i="8"/>
  <c r="AD262" i="8"/>
  <c r="AD263" i="8"/>
  <c r="AD264" i="8"/>
  <c r="AD265" i="8"/>
  <c r="AD266" i="8"/>
  <c r="AD267" i="8"/>
  <c r="AD268" i="8"/>
  <c r="AD269" i="8"/>
  <c r="AD270" i="8"/>
  <c r="AD271" i="8"/>
  <c r="AD272" i="8"/>
  <c r="AD273" i="8"/>
  <c r="AD274" i="8"/>
  <c r="AD275" i="8"/>
  <c r="AD276" i="8"/>
  <c r="AD277" i="8"/>
  <c r="AD278" i="8"/>
  <c r="AD279" i="8"/>
  <c r="AD280" i="8"/>
  <c r="AD281" i="8"/>
  <c r="AD282" i="8"/>
  <c r="AD283" i="8"/>
  <c r="AD284" i="8"/>
  <c r="AD285" i="8"/>
  <c r="AD286" i="8"/>
  <c r="AD287" i="8"/>
  <c r="AD288" i="8"/>
  <c r="AD289" i="8"/>
  <c r="AD290" i="8"/>
  <c r="AD291" i="8"/>
  <c r="AD292" i="8"/>
  <c r="AD293" i="8"/>
  <c r="AD294" i="8"/>
  <c r="AD295" i="8"/>
  <c r="AD296" i="8"/>
  <c r="AD297" i="8"/>
  <c r="AD298" i="8"/>
  <c r="AD299" i="8"/>
  <c r="AD300" i="8"/>
  <c r="AD301" i="8"/>
  <c r="AD302" i="8"/>
  <c r="AD303" i="8"/>
  <c r="AD304" i="8"/>
  <c r="AD305" i="8"/>
  <c r="AD306" i="8"/>
  <c r="AD307" i="8"/>
  <c r="AD308" i="8"/>
  <c r="AD309" i="8"/>
  <c r="AD310" i="8"/>
  <c r="AD311" i="8"/>
  <c r="AD2" i="8"/>
  <c r="AI3" i="2" s="1"/>
  <c r="BC4" i="2"/>
  <c r="BC6" i="2"/>
  <c r="BC7" i="2"/>
  <c r="BC8" i="2"/>
  <c r="BC9" i="2"/>
  <c r="BC10" i="2"/>
  <c r="BC11" i="2"/>
  <c r="BC14" i="2"/>
  <c r="BC15" i="2"/>
  <c r="BC16" i="2"/>
  <c r="BC17" i="2"/>
  <c r="BC18" i="2"/>
  <c r="BC19" i="2"/>
  <c r="BC20" i="2"/>
  <c r="BC21" i="2"/>
  <c r="BC22" i="2"/>
  <c r="BC23" i="2"/>
  <c r="BC26" i="2"/>
  <c r="BC27" i="2"/>
  <c r="BC28" i="2"/>
  <c r="BC29" i="2"/>
  <c r="BC30" i="2"/>
  <c r="BC31" i="2"/>
  <c r="BC32" i="2"/>
  <c r="BC33" i="2"/>
  <c r="BC34" i="2"/>
  <c r="BC35" i="2"/>
  <c r="BC36" i="2"/>
  <c r="BC38" i="2"/>
  <c r="BC39" i="2"/>
  <c r="BC40" i="2"/>
  <c r="BC41" i="2"/>
  <c r="BC42" i="2"/>
  <c r="BC43" i="2"/>
  <c r="BC44" i="2"/>
  <c r="BC45" i="2"/>
  <c r="BC46" i="2"/>
  <c r="BC47" i="2"/>
  <c r="BC48" i="2"/>
  <c r="BC50" i="2"/>
  <c r="BC51" i="2"/>
  <c r="BC52" i="2"/>
  <c r="BC53" i="2"/>
  <c r="BC54" i="2"/>
  <c r="BC55" i="2"/>
  <c r="BC56" i="2"/>
  <c r="BC57" i="2"/>
  <c r="BC58" i="2"/>
  <c r="BC59" i="2"/>
  <c r="BC60" i="2"/>
  <c r="BC62" i="2"/>
  <c r="BC63" i="2"/>
  <c r="BC64" i="2"/>
  <c r="BC65" i="2"/>
  <c r="BC66" i="2"/>
  <c r="BC67" i="2"/>
  <c r="BC68" i="2"/>
  <c r="BC69" i="2"/>
  <c r="BC70" i="2"/>
  <c r="BC71" i="2"/>
  <c r="BC72" i="2"/>
  <c r="BC74" i="2"/>
  <c r="BC75" i="2"/>
  <c r="BC76" i="2"/>
  <c r="BC77" i="2"/>
  <c r="BC78" i="2"/>
  <c r="BC79" i="2"/>
  <c r="BC80" i="2"/>
  <c r="BC81" i="2"/>
  <c r="BC82" i="2"/>
  <c r="BC83" i="2"/>
  <c r="BC84" i="2"/>
  <c r="BC86" i="2"/>
  <c r="BC87" i="2"/>
  <c r="BC88" i="2"/>
  <c r="BC89" i="2"/>
  <c r="BC90" i="2"/>
  <c r="BC91" i="2"/>
  <c r="BC92" i="2"/>
  <c r="BC93" i="2"/>
  <c r="BC94" i="2"/>
  <c r="BC95" i="2"/>
  <c r="BC96" i="2"/>
  <c r="BC98" i="2"/>
  <c r="BC99" i="2"/>
  <c r="BC100" i="2"/>
  <c r="BC101" i="2"/>
  <c r="BC102" i="2"/>
  <c r="BC103" i="2"/>
  <c r="BC104" i="2"/>
  <c r="BC105" i="2"/>
  <c r="BC106" i="2"/>
  <c r="BC107" i="2"/>
  <c r="BC108" i="2"/>
  <c r="BC110" i="2"/>
  <c r="BC111" i="2"/>
  <c r="BC112" i="2"/>
  <c r="BC113" i="2"/>
  <c r="BC114" i="2"/>
  <c r="BC115" i="2"/>
  <c r="BC116" i="2"/>
  <c r="BC117" i="2"/>
  <c r="BC118" i="2"/>
  <c r="BC119" i="2"/>
  <c r="BC120" i="2"/>
  <c r="BC122" i="2"/>
  <c r="BC123" i="2"/>
  <c r="BC124" i="2"/>
  <c r="BC125" i="2"/>
  <c r="BC126" i="2"/>
  <c r="BC127" i="2"/>
  <c r="BC128" i="2"/>
  <c r="BC129" i="2"/>
  <c r="BC130" i="2"/>
  <c r="BC131" i="2"/>
  <c r="BC132" i="2"/>
  <c r="BC134" i="2"/>
  <c r="BC135" i="2"/>
  <c r="BC136" i="2"/>
  <c r="BC137" i="2"/>
  <c r="BC138" i="2"/>
  <c r="BC139" i="2"/>
  <c r="BC140" i="2"/>
  <c r="BC141" i="2"/>
  <c r="BC142" i="2"/>
  <c r="BC143" i="2"/>
  <c r="BC144" i="2"/>
  <c r="BC146" i="2"/>
  <c r="BC147" i="2"/>
  <c r="BC148" i="2"/>
  <c r="BC149" i="2"/>
  <c r="BC150" i="2"/>
  <c r="BC151" i="2"/>
  <c r="BC152" i="2"/>
  <c r="BC153" i="2"/>
  <c r="BC154" i="2"/>
  <c r="BC156" i="2"/>
  <c r="BC157" i="2"/>
  <c r="BC159" i="2"/>
  <c r="BC160" i="2"/>
  <c r="BC161" i="2"/>
  <c r="BC162" i="2"/>
  <c r="BC164" i="2"/>
  <c r="BC165" i="2"/>
  <c r="BC166" i="2"/>
  <c r="BC167" i="2"/>
  <c r="BC168" i="2"/>
  <c r="BC169" i="2"/>
  <c r="BC170" i="2"/>
  <c r="BC172" i="2"/>
  <c r="BC173" i="2"/>
  <c r="BC174" i="2"/>
  <c r="BC175" i="2"/>
  <c r="BC176" i="2"/>
  <c r="BC177" i="2"/>
  <c r="BC178" i="2"/>
  <c r="BC180" i="2"/>
  <c r="BC181" i="2"/>
  <c r="BC183" i="2"/>
  <c r="BC184" i="2"/>
  <c r="BC185" i="2"/>
  <c r="BC186" i="2"/>
  <c r="BC188" i="2"/>
  <c r="BC189" i="2"/>
  <c r="BC190" i="2"/>
  <c r="BC191" i="2"/>
  <c r="BC192" i="2"/>
  <c r="BC193" i="2"/>
  <c r="BC194" i="2"/>
  <c r="BC196" i="2"/>
  <c r="BC197" i="2"/>
  <c r="BC198" i="2"/>
  <c r="BC199" i="2"/>
  <c r="BC200" i="2"/>
  <c r="BC201" i="2"/>
  <c r="BC202" i="2"/>
  <c r="BC204" i="2"/>
  <c r="BC207" i="2"/>
  <c r="BC208" i="2"/>
  <c r="BC209" i="2"/>
  <c r="BC210" i="2"/>
  <c r="BC212" i="2"/>
  <c r="BC213" i="2"/>
  <c r="BC214" i="2"/>
  <c r="BC215" i="2"/>
  <c r="BC216" i="2"/>
  <c r="BC220" i="2"/>
  <c r="BC221" i="2"/>
  <c r="BC222" i="2"/>
  <c r="BC223" i="2"/>
  <c r="BC224" i="2"/>
  <c r="BC225" i="2"/>
  <c r="BC226" i="2"/>
  <c r="BC228" i="2"/>
  <c r="BC229" i="2"/>
  <c r="BC231" i="2"/>
  <c r="BC232" i="2"/>
  <c r="BC233" i="2"/>
  <c r="BC234" i="2"/>
  <c r="BC236" i="2"/>
  <c r="BC237" i="2"/>
  <c r="BC238" i="2"/>
  <c r="BC239" i="2"/>
  <c r="BC240" i="2"/>
  <c r="BC241" i="2"/>
  <c r="BC242" i="2"/>
  <c r="BC244" i="2"/>
  <c r="BC245" i="2"/>
  <c r="BC246" i="2"/>
  <c r="BC247" i="2"/>
  <c r="BC248" i="2"/>
  <c r="BC249" i="2"/>
  <c r="BC250" i="2"/>
  <c r="BC252" i="2"/>
  <c r="BC253" i="2"/>
  <c r="BC254" i="2"/>
  <c r="BC255" i="2"/>
  <c r="BC256" i="2"/>
  <c r="BC257" i="2"/>
  <c r="BC258" i="2"/>
  <c r="BC259" i="2"/>
  <c r="BC261" i="2"/>
  <c r="BC262" i="2"/>
  <c r="BC263" i="2"/>
  <c r="BC264" i="2"/>
  <c r="BC265" i="2"/>
  <c r="BC266" i="2"/>
  <c r="BC269" i="2"/>
  <c r="BC270" i="2"/>
  <c r="BC271" i="2"/>
  <c r="BC272" i="2"/>
  <c r="BC273" i="2"/>
  <c r="BC274" i="2"/>
  <c r="BC275" i="2"/>
  <c r="BC277" i="2"/>
  <c r="BC278" i="2"/>
  <c r="BC279" i="2"/>
  <c r="BC280" i="2"/>
  <c r="BC281" i="2"/>
  <c r="BC282" i="2"/>
  <c r="BC283" i="2"/>
  <c r="BC285" i="2"/>
  <c r="BC286" i="2"/>
  <c r="BC287" i="2"/>
  <c r="BC288" i="2"/>
  <c r="BC289" i="2"/>
  <c r="BC290" i="2"/>
  <c r="BC291" i="2"/>
  <c r="BC293" i="2"/>
  <c r="BC294" i="2"/>
  <c r="BC295" i="2"/>
  <c r="BC296" i="2"/>
  <c r="BC297" i="2"/>
  <c r="BC298" i="2"/>
  <c r="BC299" i="2"/>
  <c r="BC301" i="2"/>
  <c r="BC303" i="2"/>
  <c r="BC304" i="2"/>
  <c r="BC305" i="2"/>
  <c r="BC306" i="2"/>
  <c r="BC307" i="2"/>
  <c r="BC309" i="2"/>
  <c r="BC310" i="2"/>
  <c r="BC311" i="2"/>
  <c r="BC312" i="2"/>
  <c r="BC31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" i="2"/>
  <c r="BA4" i="2"/>
  <c r="BA5" i="2"/>
  <c r="BA6" i="2"/>
  <c r="BA7" i="2"/>
  <c r="BA8" i="2"/>
  <c r="BA9" i="2"/>
  <c r="BA10" i="2"/>
  <c r="BA12" i="2"/>
  <c r="BA13" i="2"/>
  <c r="BA14" i="2"/>
  <c r="BA15" i="2"/>
  <c r="BA17" i="2"/>
  <c r="BA18" i="2"/>
  <c r="BA20" i="2"/>
  <c r="BA21" i="2"/>
  <c r="BA22" i="2"/>
  <c r="BA23" i="2"/>
  <c r="BA24" i="2"/>
  <c r="BA25" i="2"/>
  <c r="BA26" i="2"/>
  <c r="BA29" i="2"/>
  <c r="BA30" i="2"/>
  <c r="BA31" i="2"/>
  <c r="BA32" i="2"/>
  <c r="BA33" i="2"/>
  <c r="BA34" i="2"/>
  <c r="BA36" i="2"/>
  <c r="BA37" i="2"/>
  <c r="BA38" i="2"/>
  <c r="BA39" i="2"/>
  <c r="BA41" i="2"/>
  <c r="BA42" i="2"/>
  <c r="BA44" i="2"/>
  <c r="BA45" i="2"/>
  <c r="BA46" i="2"/>
  <c r="BA47" i="2"/>
  <c r="BA48" i="2"/>
  <c r="BA49" i="2"/>
  <c r="BA50" i="2"/>
  <c r="BA52" i="2"/>
  <c r="BA53" i="2"/>
  <c r="BA54" i="2"/>
  <c r="BA55" i="2"/>
  <c r="BA56" i="2"/>
  <c r="BA57" i="2"/>
  <c r="BA58" i="2"/>
  <c r="BA60" i="2"/>
  <c r="BA61" i="2"/>
  <c r="BA62" i="2"/>
  <c r="BA63" i="2"/>
  <c r="BA65" i="2"/>
  <c r="BA66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50" i="2"/>
  <c r="BA151" i="2"/>
  <c r="BA152" i="2"/>
  <c r="BA153" i="2"/>
  <c r="BA154" i="2"/>
  <c r="BA155" i="2"/>
  <c r="BA156" i="2"/>
  <c r="BA157" i="2"/>
  <c r="BA158" i="2"/>
  <c r="BA159" i="2"/>
  <c r="BA160" i="2"/>
  <c r="BA162" i="2"/>
  <c r="BA163" i="2"/>
  <c r="BA164" i="2"/>
  <c r="BA165" i="2"/>
  <c r="BA166" i="2"/>
  <c r="BA167" i="2"/>
  <c r="BA168" i="2"/>
  <c r="BA169" i="2"/>
  <c r="BA170" i="2"/>
  <c r="BA171" i="2"/>
  <c r="BA172" i="2"/>
  <c r="BA174" i="2"/>
  <c r="BA175" i="2"/>
  <c r="BA176" i="2"/>
  <c r="BA177" i="2"/>
  <c r="BA178" i="2"/>
  <c r="BA179" i="2"/>
  <c r="BA180" i="2"/>
  <c r="BA181" i="2"/>
  <c r="BA182" i="2"/>
  <c r="BA183" i="2"/>
  <c r="BA184" i="2"/>
  <c r="BA186" i="2"/>
  <c r="BA187" i="2"/>
  <c r="BA188" i="2"/>
  <c r="BA189" i="2"/>
  <c r="BA190" i="2"/>
  <c r="BA191" i="2"/>
  <c r="BA192" i="2"/>
  <c r="BA193" i="2"/>
  <c r="BA194" i="2"/>
  <c r="BA195" i="2"/>
  <c r="BA196" i="2"/>
  <c r="BA198" i="2"/>
  <c r="BA199" i="2"/>
  <c r="BA200" i="2"/>
  <c r="BA201" i="2"/>
  <c r="BA202" i="2"/>
  <c r="BA203" i="2"/>
  <c r="BA204" i="2"/>
  <c r="BA205" i="2"/>
  <c r="BA206" i="2"/>
  <c r="BA207" i="2"/>
  <c r="BA208" i="2"/>
  <c r="BA210" i="2"/>
  <c r="BA211" i="2"/>
  <c r="BA212" i="2"/>
  <c r="BA213" i="2"/>
  <c r="BA214" i="2"/>
  <c r="BA215" i="2"/>
  <c r="BA216" i="2"/>
  <c r="BA217" i="2"/>
  <c r="BA218" i="2"/>
  <c r="BA219" i="2"/>
  <c r="BA220" i="2"/>
  <c r="BA222" i="2"/>
  <c r="BA223" i="2"/>
  <c r="BA224" i="2"/>
  <c r="BA225" i="2"/>
  <c r="BA226" i="2"/>
  <c r="BA227" i="2"/>
  <c r="BA228" i="2"/>
  <c r="BA229" i="2"/>
  <c r="BA230" i="2"/>
  <c r="BA231" i="2"/>
  <c r="BA232" i="2"/>
  <c r="BA234" i="2"/>
  <c r="BA235" i="2"/>
  <c r="BA236" i="2"/>
  <c r="BA237" i="2"/>
  <c r="BA238" i="2"/>
  <c r="BA239" i="2"/>
  <c r="BA240" i="2"/>
  <c r="BA241" i="2"/>
  <c r="BA242" i="2"/>
  <c r="BA243" i="2"/>
  <c r="BA244" i="2"/>
  <c r="BA246" i="2"/>
  <c r="BA247" i="2"/>
  <c r="BA248" i="2"/>
  <c r="BA249" i="2"/>
  <c r="BA250" i="2"/>
  <c r="BA251" i="2"/>
  <c r="BA252" i="2"/>
  <c r="BA253" i="2"/>
  <c r="BA254" i="2"/>
  <c r="BA255" i="2"/>
  <c r="BA256" i="2"/>
  <c r="BA258" i="2"/>
  <c r="BA259" i="2"/>
  <c r="BA260" i="2"/>
  <c r="BA261" i="2"/>
  <c r="BA262" i="2"/>
  <c r="BA263" i="2"/>
  <c r="BA264" i="2"/>
  <c r="BA265" i="2"/>
  <c r="BA266" i="2"/>
  <c r="BA267" i="2"/>
  <c r="BA268" i="2"/>
  <c r="BA270" i="2"/>
  <c r="BA271" i="2"/>
  <c r="BA272" i="2"/>
  <c r="BA273" i="2"/>
  <c r="BA274" i="2"/>
  <c r="BA275" i="2"/>
  <c r="BA276" i="2"/>
  <c r="BA277" i="2"/>
  <c r="BA278" i="2"/>
  <c r="BA279" i="2"/>
  <c r="BA280" i="2"/>
  <c r="BA282" i="2"/>
  <c r="BA283" i="2"/>
  <c r="BA284" i="2"/>
  <c r="BA285" i="2"/>
  <c r="BA286" i="2"/>
  <c r="BA287" i="2"/>
  <c r="BA288" i="2"/>
  <c r="BA289" i="2"/>
  <c r="BA290" i="2"/>
  <c r="BA291" i="2"/>
  <c r="BA292" i="2"/>
  <c r="BA294" i="2"/>
  <c r="BA295" i="2"/>
  <c r="BA296" i="2"/>
  <c r="BA297" i="2"/>
  <c r="BA298" i="2"/>
  <c r="BA299" i="2"/>
  <c r="BA300" i="2"/>
  <c r="BA301" i="2"/>
  <c r="BA302" i="2"/>
  <c r="BA303" i="2"/>
  <c r="BA304" i="2"/>
  <c r="BA306" i="2"/>
  <c r="BA307" i="2"/>
  <c r="BA308" i="2"/>
  <c r="BA309" i="2"/>
  <c r="BA310" i="2"/>
  <c r="BA311" i="2"/>
  <c r="BA312" i="2"/>
  <c r="BA313" i="2"/>
  <c r="BA314" i="2"/>
  <c r="AZ4" i="2"/>
  <c r="AZ5" i="2"/>
  <c r="AZ7" i="2"/>
  <c r="AZ8" i="2"/>
  <c r="AZ9" i="2"/>
  <c r="AZ10" i="2"/>
  <c r="AZ11" i="2"/>
  <c r="AZ12" i="2"/>
  <c r="AZ13" i="2"/>
  <c r="AZ14" i="2"/>
  <c r="AZ15" i="2"/>
  <c r="AZ16" i="2"/>
  <c r="AZ17" i="2"/>
  <c r="AZ19" i="2"/>
  <c r="AZ20" i="2"/>
  <c r="AZ21" i="2"/>
  <c r="AZ22" i="2"/>
  <c r="AZ23" i="2"/>
  <c r="AZ24" i="2"/>
  <c r="AZ25" i="2"/>
  <c r="AZ26" i="2"/>
  <c r="AZ27" i="2"/>
  <c r="AZ28" i="2"/>
  <c r="AZ29" i="2"/>
  <c r="AZ31" i="2"/>
  <c r="AZ32" i="2"/>
  <c r="AZ33" i="2"/>
  <c r="AZ34" i="2"/>
  <c r="AZ35" i="2"/>
  <c r="AZ36" i="2"/>
  <c r="AZ37" i="2"/>
  <c r="AZ38" i="2"/>
  <c r="AZ39" i="2"/>
  <c r="AZ40" i="2"/>
  <c r="AZ41" i="2"/>
  <c r="AZ43" i="2"/>
  <c r="AZ44" i="2"/>
  <c r="AZ45" i="2"/>
  <c r="AZ46" i="2"/>
  <c r="AZ47" i="2"/>
  <c r="AZ48" i="2"/>
  <c r="AZ49" i="2"/>
  <c r="AZ50" i="2"/>
  <c r="AZ51" i="2"/>
  <c r="AZ52" i="2"/>
  <c r="AZ53" i="2"/>
  <c r="AZ55" i="2"/>
  <c r="AZ56" i="2"/>
  <c r="AZ57" i="2"/>
  <c r="AZ58" i="2"/>
  <c r="AZ59" i="2"/>
  <c r="AZ60" i="2"/>
  <c r="AZ61" i="2"/>
  <c r="AZ62" i="2"/>
  <c r="AZ63" i="2"/>
  <c r="AZ64" i="2"/>
  <c r="AZ65" i="2"/>
  <c r="AZ67" i="2"/>
  <c r="AZ68" i="2"/>
  <c r="AZ69" i="2"/>
  <c r="AZ70" i="2"/>
  <c r="AZ71" i="2"/>
  <c r="AZ72" i="2"/>
  <c r="AZ73" i="2"/>
  <c r="AZ74" i="2"/>
  <c r="AZ75" i="2"/>
  <c r="AZ76" i="2"/>
  <c r="AZ77" i="2"/>
  <c r="AZ79" i="2"/>
  <c r="AZ80" i="2"/>
  <c r="AZ81" i="2"/>
  <c r="AZ82" i="2"/>
  <c r="AZ83" i="2"/>
  <c r="AZ84" i="2"/>
  <c r="AZ85" i="2"/>
  <c r="AZ86" i="2"/>
  <c r="AZ87" i="2"/>
  <c r="AZ88" i="2"/>
  <c r="AZ89" i="2"/>
  <c r="AZ91" i="2"/>
  <c r="AZ92" i="2"/>
  <c r="AZ93" i="2"/>
  <c r="AZ94" i="2"/>
  <c r="AZ95" i="2"/>
  <c r="AZ96" i="2"/>
  <c r="AZ97" i="2"/>
  <c r="AZ98" i="2"/>
  <c r="AZ99" i="2"/>
  <c r="AZ100" i="2"/>
  <c r="AZ101" i="2"/>
  <c r="AZ103" i="2"/>
  <c r="AZ104" i="2"/>
  <c r="AZ105" i="2"/>
  <c r="AZ106" i="2"/>
  <c r="AZ107" i="2"/>
  <c r="AZ108" i="2"/>
  <c r="AZ109" i="2"/>
  <c r="AZ110" i="2"/>
  <c r="AZ111" i="2"/>
  <c r="AZ112" i="2"/>
  <c r="AZ113" i="2"/>
  <c r="AZ115" i="2"/>
  <c r="AZ116" i="2"/>
  <c r="AZ117" i="2"/>
  <c r="AZ118" i="2"/>
  <c r="AZ119" i="2"/>
  <c r="AZ120" i="2"/>
  <c r="AZ121" i="2"/>
  <c r="AZ122" i="2"/>
  <c r="AZ123" i="2"/>
  <c r="AZ124" i="2"/>
  <c r="AZ125" i="2"/>
  <c r="AZ127" i="2"/>
  <c r="AZ128" i="2"/>
  <c r="AZ129" i="2"/>
  <c r="AZ130" i="2"/>
  <c r="AZ131" i="2"/>
  <c r="AZ132" i="2"/>
  <c r="AZ133" i="2"/>
  <c r="AZ134" i="2"/>
  <c r="AZ135" i="2"/>
  <c r="AZ136" i="2"/>
  <c r="AZ137" i="2"/>
  <c r="AZ139" i="2"/>
  <c r="AZ140" i="2"/>
  <c r="AZ141" i="2"/>
  <c r="AZ142" i="2"/>
  <c r="AZ143" i="2"/>
  <c r="AZ144" i="2"/>
  <c r="AZ145" i="2"/>
  <c r="AZ146" i="2"/>
  <c r="AZ147" i="2"/>
  <c r="AZ148" i="2"/>
  <c r="AZ149" i="2"/>
  <c r="AZ151" i="2"/>
  <c r="AZ152" i="2"/>
  <c r="AZ153" i="2"/>
  <c r="AZ154" i="2"/>
  <c r="AZ155" i="2"/>
  <c r="AZ156" i="2"/>
  <c r="AZ157" i="2"/>
  <c r="AZ158" i="2"/>
  <c r="AZ159" i="2"/>
  <c r="AZ160" i="2"/>
  <c r="AZ161" i="2"/>
  <c r="AZ163" i="2"/>
  <c r="AZ164" i="2"/>
  <c r="AZ165" i="2"/>
  <c r="AZ166" i="2"/>
  <c r="AZ167" i="2"/>
  <c r="AZ168" i="2"/>
  <c r="AZ169" i="2"/>
  <c r="AZ170" i="2"/>
  <c r="AZ171" i="2"/>
  <c r="AZ172" i="2"/>
  <c r="AZ173" i="2"/>
  <c r="AZ175" i="2"/>
  <c r="AZ176" i="2"/>
  <c r="AZ177" i="2"/>
  <c r="AZ178" i="2"/>
  <c r="AZ179" i="2"/>
  <c r="AZ180" i="2"/>
  <c r="AZ181" i="2"/>
  <c r="AZ182" i="2"/>
  <c r="AZ183" i="2"/>
  <c r="AZ184" i="2"/>
  <c r="AZ185" i="2"/>
  <c r="AZ187" i="2"/>
  <c r="AZ188" i="2"/>
  <c r="AZ189" i="2"/>
  <c r="AZ190" i="2"/>
  <c r="AZ191" i="2"/>
  <c r="AZ192" i="2"/>
  <c r="AZ193" i="2"/>
  <c r="AZ194" i="2"/>
  <c r="AZ195" i="2"/>
  <c r="AZ196" i="2"/>
  <c r="AZ197" i="2"/>
  <c r="AZ199" i="2"/>
  <c r="AZ200" i="2"/>
  <c r="AZ201" i="2"/>
  <c r="AZ202" i="2"/>
  <c r="AZ203" i="2"/>
  <c r="AZ204" i="2"/>
  <c r="AZ205" i="2"/>
  <c r="AZ206" i="2"/>
  <c r="AZ207" i="2"/>
  <c r="AZ208" i="2"/>
  <c r="AZ209" i="2"/>
  <c r="AZ211" i="2"/>
  <c r="AZ212" i="2"/>
  <c r="AZ213" i="2"/>
  <c r="AZ214" i="2"/>
  <c r="AZ215" i="2"/>
  <c r="AZ216" i="2"/>
  <c r="AZ217" i="2"/>
  <c r="AZ218" i="2"/>
  <c r="AZ219" i="2"/>
  <c r="AZ220" i="2"/>
  <c r="AZ221" i="2"/>
  <c r="AZ223" i="2"/>
  <c r="AZ224" i="2"/>
  <c r="AZ225" i="2"/>
  <c r="AZ226" i="2"/>
  <c r="AZ227" i="2"/>
  <c r="AZ228" i="2"/>
  <c r="AZ229" i="2"/>
  <c r="AZ230" i="2"/>
  <c r="AZ231" i="2"/>
  <c r="AZ232" i="2"/>
  <c r="AZ233" i="2"/>
  <c r="AZ235" i="2"/>
  <c r="AZ236" i="2"/>
  <c r="AZ237" i="2"/>
  <c r="AZ238" i="2"/>
  <c r="AZ239" i="2"/>
  <c r="AZ240" i="2"/>
  <c r="AZ241" i="2"/>
  <c r="AZ242" i="2"/>
  <c r="AZ243" i="2"/>
  <c r="AZ244" i="2"/>
  <c r="AZ245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" i="2"/>
  <c r="AJ4" i="2"/>
  <c r="AJ5" i="2"/>
  <c r="AJ6" i="2"/>
  <c r="AJ7" i="2"/>
  <c r="AJ9" i="2"/>
  <c r="AJ10" i="2"/>
  <c r="AJ11" i="2"/>
  <c r="AJ12" i="2"/>
  <c r="AJ13" i="2"/>
  <c r="AJ14" i="2"/>
  <c r="AJ15" i="2"/>
  <c r="AJ17" i="2"/>
  <c r="AJ18" i="2"/>
  <c r="AJ19" i="2"/>
  <c r="AJ20" i="2"/>
  <c r="AJ21" i="2"/>
  <c r="AJ22" i="2"/>
  <c r="AJ23" i="2"/>
  <c r="AJ25" i="2"/>
  <c r="AJ26" i="2"/>
  <c r="AJ27" i="2"/>
  <c r="AJ28" i="2"/>
  <c r="AJ29" i="2"/>
  <c r="AJ30" i="2"/>
  <c r="AJ31" i="2"/>
  <c r="AJ33" i="2"/>
  <c r="AJ34" i="2"/>
  <c r="AJ35" i="2"/>
  <c r="AJ36" i="2"/>
  <c r="AJ37" i="2"/>
  <c r="AJ38" i="2"/>
  <c r="AJ39" i="2"/>
  <c r="AJ41" i="2"/>
  <c r="AJ42" i="2"/>
  <c r="AJ43" i="2"/>
  <c r="AJ44" i="2"/>
  <c r="AJ45" i="2"/>
  <c r="AJ46" i="2"/>
  <c r="AJ47" i="2"/>
  <c r="AJ49" i="2"/>
  <c r="AJ50" i="2"/>
  <c r="AJ51" i="2"/>
  <c r="AJ52" i="2"/>
  <c r="AJ53" i="2"/>
  <c r="AJ54" i="2"/>
  <c r="AJ55" i="2"/>
  <c r="AJ57" i="2"/>
  <c r="AJ58" i="2"/>
  <c r="AJ59" i="2"/>
  <c r="AJ60" i="2"/>
  <c r="AJ61" i="2"/>
  <c r="AJ62" i="2"/>
  <c r="AJ63" i="2"/>
  <c r="AJ65" i="2"/>
  <c r="AJ66" i="2"/>
  <c r="AJ67" i="2"/>
  <c r="AJ68" i="2"/>
  <c r="AJ69" i="2"/>
  <c r="AJ70" i="2"/>
  <c r="AJ71" i="2"/>
  <c r="AJ73" i="2"/>
  <c r="AJ74" i="2"/>
  <c r="AJ75" i="2"/>
  <c r="AJ76" i="2"/>
  <c r="AJ77" i="2"/>
  <c r="AJ78" i="2"/>
  <c r="AJ79" i="2"/>
  <c r="AJ81" i="2"/>
  <c r="AJ82" i="2"/>
  <c r="AJ83" i="2"/>
  <c r="AJ84" i="2"/>
  <c r="AJ85" i="2"/>
  <c r="AJ86" i="2"/>
  <c r="AJ87" i="2"/>
  <c r="AJ89" i="2"/>
  <c r="AJ90" i="2"/>
  <c r="AJ91" i="2"/>
  <c r="AJ92" i="2"/>
  <c r="AJ93" i="2"/>
  <c r="AJ94" i="2"/>
  <c r="AJ95" i="2"/>
  <c r="AJ97" i="2"/>
  <c r="AJ98" i="2"/>
  <c r="AJ99" i="2"/>
  <c r="AJ100" i="2"/>
  <c r="AJ101" i="2"/>
  <c r="AJ102" i="2"/>
  <c r="AJ103" i="2"/>
  <c r="AJ105" i="2"/>
  <c r="AJ106" i="2"/>
  <c r="AJ107" i="2"/>
  <c r="AJ108" i="2"/>
  <c r="AJ109" i="2"/>
  <c r="AJ110" i="2"/>
  <c r="AJ111" i="2"/>
  <c r="AJ113" i="2"/>
  <c r="AJ114" i="2"/>
  <c r="AJ115" i="2"/>
  <c r="AJ116" i="2"/>
  <c r="AJ117" i="2"/>
  <c r="AJ118" i="2"/>
  <c r="AJ119" i="2"/>
  <c r="AJ121" i="2"/>
  <c r="AJ122" i="2"/>
  <c r="AJ123" i="2"/>
  <c r="AJ124" i="2"/>
  <c r="AJ125" i="2"/>
  <c r="AJ126" i="2"/>
  <c r="AJ127" i="2"/>
  <c r="AJ129" i="2"/>
  <c r="AJ130" i="2"/>
  <c r="AJ131" i="2"/>
  <c r="AJ132" i="2"/>
  <c r="AJ133" i="2"/>
  <c r="AJ134" i="2"/>
  <c r="AJ135" i="2"/>
  <c r="AJ137" i="2"/>
  <c r="AJ138" i="2"/>
  <c r="AJ139" i="2"/>
  <c r="AJ140" i="2"/>
  <c r="AJ141" i="2"/>
  <c r="AJ142" i="2"/>
  <c r="AJ143" i="2"/>
  <c r="AJ145" i="2"/>
  <c r="AJ146" i="2"/>
  <c r="AJ147" i="2"/>
  <c r="AJ148" i="2"/>
  <c r="AJ149" i="2"/>
  <c r="AJ150" i="2"/>
  <c r="AJ151" i="2"/>
  <c r="AJ152" i="2"/>
  <c r="AJ154" i="2"/>
  <c r="AJ155" i="2"/>
  <c r="AJ157" i="2"/>
  <c r="AJ158" i="2"/>
  <c r="AJ159" i="2"/>
  <c r="AJ160" i="2"/>
  <c r="AJ162" i="2"/>
  <c r="AJ163" i="2"/>
  <c r="AJ165" i="2"/>
  <c r="AJ166" i="2"/>
  <c r="AJ167" i="2"/>
  <c r="AJ168" i="2"/>
  <c r="AJ170" i="2"/>
  <c r="AJ171" i="2"/>
  <c r="AJ173" i="2"/>
  <c r="AJ174" i="2"/>
  <c r="AJ175" i="2"/>
  <c r="AJ176" i="2"/>
  <c r="AJ178" i="2"/>
  <c r="AJ179" i="2"/>
  <c r="AJ181" i="2"/>
  <c r="AJ182" i="2"/>
  <c r="AJ183" i="2"/>
  <c r="AJ184" i="2"/>
  <c r="AJ186" i="2"/>
  <c r="AJ187" i="2"/>
  <c r="AJ189" i="2"/>
  <c r="AJ190" i="2"/>
  <c r="AJ191" i="2"/>
  <c r="AJ192" i="2"/>
  <c r="AJ194" i="2"/>
  <c r="AJ195" i="2"/>
  <c r="AJ197" i="2"/>
  <c r="AJ198" i="2"/>
  <c r="AJ199" i="2"/>
  <c r="AJ200" i="2"/>
  <c r="AJ202" i="2"/>
  <c r="AJ203" i="2"/>
  <c r="AJ205" i="2"/>
  <c r="AJ206" i="2"/>
  <c r="AJ207" i="2"/>
  <c r="AJ208" i="2"/>
  <c r="AJ210" i="2"/>
  <c r="AJ211" i="2"/>
  <c r="AJ213" i="2"/>
  <c r="AJ214" i="2"/>
  <c r="AJ215" i="2"/>
  <c r="AJ216" i="2"/>
  <c r="AJ218" i="2"/>
  <c r="AJ219" i="2"/>
  <c r="AJ221" i="2"/>
  <c r="AJ222" i="2"/>
  <c r="AJ223" i="2"/>
  <c r="AJ224" i="2"/>
  <c r="AJ226" i="2"/>
  <c r="AJ227" i="2"/>
  <c r="AJ229" i="2"/>
  <c r="AJ230" i="2"/>
  <c r="AJ231" i="2"/>
  <c r="AJ232" i="2"/>
  <c r="AJ234" i="2"/>
  <c r="AJ235" i="2"/>
  <c r="AJ237" i="2"/>
  <c r="AJ238" i="2"/>
  <c r="AJ239" i="2"/>
  <c r="AJ240" i="2"/>
  <c r="AJ242" i="2"/>
  <c r="AJ243" i="2"/>
  <c r="AJ245" i="2"/>
  <c r="AJ246" i="2"/>
  <c r="AJ247" i="2"/>
  <c r="AJ248" i="2"/>
  <c r="AJ250" i="2"/>
  <c r="AJ251" i="2"/>
  <c r="AJ253" i="2"/>
  <c r="AJ254" i="2"/>
  <c r="AJ255" i="2"/>
  <c r="AJ256" i="2"/>
  <c r="AJ257" i="2"/>
  <c r="AJ259" i="2"/>
  <c r="AJ260" i="2"/>
  <c r="AJ262" i="2"/>
  <c r="AJ263" i="2"/>
  <c r="AJ264" i="2"/>
  <c r="AJ265" i="2"/>
  <c r="AJ267" i="2"/>
  <c r="AJ268" i="2"/>
  <c r="AJ270" i="2"/>
  <c r="AJ271" i="2"/>
  <c r="AJ272" i="2"/>
  <c r="AJ273" i="2"/>
  <c r="AJ275" i="2"/>
  <c r="AJ276" i="2"/>
  <c r="AJ278" i="2"/>
  <c r="AJ279" i="2"/>
  <c r="AJ280" i="2"/>
  <c r="AJ281" i="2"/>
  <c r="AJ283" i="2"/>
  <c r="AJ284" i="2"/>
  <c r="AJ286" i="2"/>
  <c r="AJ287" i="2"/>
  <c r="AJ288" i="2"/>
  <c r="AJ289" i="2"/>
  <c r="AJ291" i="2"/>
  <c r="AJ292" i="2"/>
  <c r="AJ294" i="2"/>
  <c r="AJ295" i="2"/>
  <c r="AJ296" i="2"/>
  <c r="AJ297" i="2"/>
  <c r="AJ299" i="2"/>
  <c r="AJ300" i="2"/>
  <c r="AJ302" i="2"/>
  <c r="AJ303" i="2"/>
  <c r="AJ304" i="2"/>
  <c r="AJ305" i="2"/>
  <c r="AJ307" i="2"/>
  <c r="AJ308" i="2"/>
  <c r="AJ310" i="2"/>
  <c r="AJ311" i="2"/>
  <c r="AJ312" i="2"/>
  <c r="AJ31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" i="2"/>
  <c r="E86" i="1"/>
  <c r="B86" i="1"/>
  <c r="E85" i="1"/>
  <c r="B85" i="1"/>
  <c r="E84" i="1"/>
  <c r="B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tc={F135E3A4-7AE1-4778-802B-DF2A321B85EC}</author>
    <author>tc={19D33CE0-2CBC-42DD-845B-A07F90036B78}</author>
    <author>tc={30FB6840-785F-4010-A024-C3E86ACCF808}</author>
    <author>tc={F6E48672-DDE8-4F84-BECF-878FF653B115}</author>
    <author>tc={F414B162-E773-4674-82BA-7C041C61514A}</author>
    <author>tc={F39BC12E-7F1D-4B17-9F1E-312B3AF45816}</author>
    <author>tc={3B9A2332-86EE-48BA-B321-167CEC4A100A}</author>
  </authors>
  <commentList>
    <comment ref="G1" authorId="0" shapeId="0" xr:uid="{F135E3A4-7AE1-4778-802B-DF2A321B85EC}">
      <text>
        <t>[Threaded comment]
Your version of Excel allows you to read this threaded comment; however, any edits to it will get removed if the file is opened in a newer version of Excel. Learn more: https://go.microsoft.com/fwlink/?linkid=870924
Comment:
    Metode agregasi dari menggunakan data raw berdasarkan unit analisa terkecil</t>
      </text>
    </comment>
    <comment ref="B16" authorId="1" shapeId="0" xr:uid="{19D33CE0-2CBC-42DD-845B-A07F90036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Perbandingan kelas tutupan lahan badan air dengan pemukiman</t>
      </text>
    </comment>
    <comment ref="B17" authorId="2" shapeId="0" xr:uid="{30FB6840-785F-4010-A024-C3E86ACCF80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Periode tahun 2015-2020</t>
      </text>
    </comment>
    <comment ref="C21" authorId="3" shapeId="0" xr:uid="{F6E48672-DDE8-4F84-BECF-878FF653B11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Pertanian lahan kering, pertanian lahan kering kebun campur, sawah, kebun, dll (semua yang ada kegiatan penanaman dan non-alami)</t>
      </text>
    </comment>
    <comment ref="C23" authorId="4" shapeId="0" xr:uid="{F414B162-E773-4674-82BA-7C041C6151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Tersedia di level kabupaten/kota only Badan Pusat Statistik Provinsi Sulawesi Selatan (bps.go.id) </t>
      </text>
    </comment>
    <comment ref="C26" authorId="5" shapeId="0" xr:uid="{F39BC12E-7F1D-4B17-9F1E-312B3AF458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Tersedia di level kabupaten/kota only Badan Pusat Statistik Provinsi Sulawesi Selatan (bps.go.id) </t>
      </text>
    </comment>
    <comment ref="B48" authorId="6" shapeId="0" xr:uid="{3B9A2332-86EE-48BA-B321-167CEC4A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tc={F8E9914D-7646-4D99-A625-6D9A5B39FFB5}</author>
    <author>tc={B77699B1-CF18-44F4-963A-DB063BAEFBE1}</author>
  </authors>
  <commentList>
    <comment ref="O2" authorId="0" shapeId="0" xr:uid="{F8E9914D-7646-4D99-A625-6D9A5B39FFB5}">
      <text>
        <t>[Threaded comment]
Your version of Excel allows you to read this threaded comment; however, any edits to it will get removed if the file is opened in a newer version of Excel. Learn more: https://go.microsoft.com/fwlink/?linkid=870924
Comment:
    Perbandingan kelas tutupan lahan badan air dengan pemukiman</t>
      </text>
    </comment>
    <comment ref="P2" authorId="1" shapeId="0" xr:uid="{B77699B1-CF18-44F4-963A-DB063BAEFBE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Periode tahun 2015-2020</t>
      </text>
    </comment>
  </commentList>
</comments>
</file>

<file path=xl/sharedStrings.xml><?xml version="1.0" encoding="utf-8"?>
<sst xmlns="http://schemas.openxmlformats.org/spreadsheetml/2006/main" count="9015" uniqueCount="1925">
  <si>
    <t>No</t>
  </si>
  <si>
    <t>Pembagi</t>
  </si>
  <si>
    <t>Data</t>
  </si>
  <si>
    <t>Source</t>
  </si>
  <si>
    <t>Unit</t>
  </si>
  <si>
    <t>Data available?</t>
  </si>
  <si>
    <t>Metode agregasi</t>
  </si>
  <si>
    <t>Category</t>
  </si>
  <si>
    <t>Low Pixel Value~ Vulnerable?</t>
  </si>
  <si>
    <t>High Pixel Value ~ Vulnerable?</t>
  </si>
  <si>
    <t>Assumption</t>
  </si>
  <si>
    <t>Correlation with Vulnerability</t>
  </si>
  <si>
    <t>Livelihood Capitals</t>
  </si>
  <si>
    <t>V01</t>
  </si>
  <si>
    <t>Distance to plantation</t>
  </si>
  <si>
    <t>Peta Tutupan Lahan 2020 from KLHK</t>
  </si>
  <si>
    <t>MN</t>
  </si>
  <si>
    <t>m</t>
  </si>
  <si>
    <t>Average</t>
  </si>
  <si>
    <t>Distance to infrastructure</t>
  </si>
  <si>
    <t>Yes</t>
  </si>
  <si>
    <t>The closer to the plantation, the easier the access to capital</t>
  </si>
  <si>
    <t>+</t>
  </si>
  <si>
    <t>Physical Capital (P)</t>
  </si>
  <si>
    <t>V02</t>
  </si>
  <si>
    <t>Distance to road</t>
  </si>
  <si>
    <t>BIG</t>
  </si>
  <si>
    <t>The closer to the road, the easier the access to capital</t>
  </si>
  <si>
    <t>V03</t>
  </si>
  <si>
    <t>Distance to commodity processing factory</t>
  </si>
  <si>
    <t>ICRAF (2016)</t>
  </si>
  <si>
    <t>The closer to the factory, the easier the access to markets and processing facilities</t>
  </si>
  <si>
    <t>V04</t>
  </si>
  <si>
    <t>Distance to plantation concession</t>
  </si>
  <si>
    <t>Dinas Perkebunan Provinsi Sulawesi Selatan (2017 kepohutan)</t>
  </si>
  <si>
    <t>The closer to the concession, the easier the access to plantation resources</t>
  </si>
  <si>
    <t>V05</t>
  </si>
  <si>
    <t>Distance to forest</t>
  </si>
  <si>
    <t>Distance to natural resources</t>
  </si>
  <si>
    <t>More diverse alternative livelihoods, maintains good hydrological cycle</t>
  </si>
  <si>
    <t>Natural Capital (N)</t>
  </si>
  <si>
    <t>V06</t>
  </si>
  <si>
    <t>Distance to river</t>
  </si>
  <si>
    <t>Distance to river facilitates access to clean water and irrigation, as well as transportation</t>
  </si>
  <si>
    <t>V08</t>
  </si>
  <si>
    <t>Distance to burned area</t>
  </si>
  <si>
    <t>KLHK 2019</t>
  </si>
  <si>
    <t>Distance to natural disaster (fire)</t>
  </si>
  <si>
    <t>The closer to the fire, the more impacted</t>
  </si>
  <si>
    <t>-</t>
  </si>
  <si>
    <t>V09</t>
  </si>
  <si>
    <t>Percentage of agricultural area (small holder) in the village</t>
  </si>
  <si>
    <t>%</t>
  </si>
  <si>
    <t>Percentage</t>
  </si>
  <si>
    <t>Land use and land cover</t>
  </si>
  <si>
    <t>The higher the percentage, the higher the access to small-scale agriculture</t>
  </si>
  <si>
    <t>V10</t>
  </si>
  <si>
    <t>Percentage of plantation area per sub-district</t>
  </si>
  <si>
    <t>The higher the percentage, the higher the dependence on palm oil industry</t>
  </si>
  <si>
    <t>Financial Capital (F)</t>
  </si>
  <si>
    <t>V11</t>
  </si>
  <si>
    <t>Percentage of forested area in the sub-district</t>
  </si>
  <si>
    <t>V12</t>
  </si>
  <si>
    <t>Percentage of shrubland in the sub-district</t>
  </si>
  <si>
    <t>Shrubland is not good enough for the water cycle</t>
  </si>
  <si>
    <t>V13</t>
  </si>
  <si>
    <t>Percentage of water area compared to sub-district area</t>
  </si>
  <si>
    <t>The higher the percentage, the easier the access to water resources</t>
  </si>
  <si>
    <t>V14</t>
  </si>
  <si>
    <t>Distance to deforestation</t>
  </si>
  <si>
    <t>The closer to deforestation, the more impacted</t>
  </si>
  <si>
    <t>V15</t>
  </si>
  <si>
    <t>Deforestation area size</t>
  </si>
  <si>
    <t>km²</t>
  </si>
  <si>
    <t>ha</t>
  </si>
  <si>
    <t>The larger the deforestation area, the more impacted</t>
  </si>
  <si>
    <t>V16</t>
  </si>
  <si>
    <t>Annual Temperature (°C) change</t>
  </si>
  <si>
    <t>WORLDCLIM 2.1</t>
  </si>
  <si>
    <t>DI</t>
  </si>
  <si>
    <t>°C</t>
  </si>
  <si>
    <t>Climate</t>
  </si>
  <si>
    <t>The higher the temperature, the more potential for heat stress</t>
  </si>
  <si>
    <t>V17</t>
  </si>
  <si>
    <t>Precipitation change</t>
  </si>
  <si>
    <t>mm/year</t>
  </si>
  <si>
    <t>The greater the change in precipitation, the more potential for water stress</t>
  </si>
  <si>
    <t>V18</t>
  </si>
  <si>
    <t>Arable land (%)</t>
  </si>
  <si>
    <t>%/desa</t>
  </si>
  <si>
    <t>Agriculture</t>
  </si>
  <si>
    <t>The higher the percentage of arable land, the more potential for agricultural production</t>
  </si>
  <si>
    <t>V19</t>
  </si>
  <si>
    <t>Erosion risk (t ha−1 yr−1)</t>
  </si>
  <si>
    <t>RUSLE</t>
  </si>
  <si>
    <t>t ha−1 yr−1</t>
  </si>
  <si>
    <t>Natural disaster</t>
  </si>
  <si>
    <t>The higher the erosion risk, the more potential for land degradation</t>
  </si>
  <si>
    <t>Indeks Bahaya Banjir</t>
  </si>
  <si>
    <t>RBI BNPB</t>
  </si>
  <si>
    <t>index value</t>
  </si>
  <si>
    <t>Indeks Bahaya Longsor</t>
  </si>
  <si>
    <t>V20</t>
  </si>
  <si>
    <t>Buffer to 500m irigated land</t>
  </si>
  <si>
    <t>% to kecamatan</t>
  </si>
  <si>
    <t>The higher the percentage of irrigated land, the more potential for agricultural production</t>
  </si>
  <si>
    <t>V21</t>
  </si>
  <si>
    <t>Aridity index</t>
  </si>
  <si>
    <t>MN supported by MW</t>
  </si>
  <si>
    <t>The higher the aridity index, the more potential for water stress</t>
  </si>
  <si>
    <t>V22</t>
  </si>
  <si>
    <t>Distance to market (Pasar Tradisional, Pusat Perbelanjaan,Toko Swalayan)</t>
  </si>
  <si>
    <t>Direktori Pasar Indonesia 2020 BPS, https://www.bps.go.id/pasar/app/direktori, atau didekati dari toponimi ibukota kecamatan</t>
  </si>
  <si>
    <t>The closer to the market, the easier the access to capital</t>
  </si>
  <si>
    <t>V31</t>
  </si>
  <si>
    <t xml:space="preserve"> total total kk / kecamatan</t>
  </si>
  <si>
    <t>Jumlah Keluarga Pengguna Listrik PLN</t>
  </si>
  <si>
    <t>Potensi desa BPS 2019</t>
  </si>
  <si>
    <t>HA</t>
  </si>
  <si>
    <t>jumlah</t>
  </si>
  <si>
    <t>sum desa per kecamatan</t>
  </si>
  <si>
    <t>The more frequent the flood, the more impacted</t>
  </si>
  <si>
    <t>V32</t>
  </si>
  <si>
    <t>Jumlah Keluarga Pengguna Listrik Non PLN</t>
  </si>
  <si>
    <t>The more frequent the flash flood, the more impacted</t>
  </si>
  <si>
    <t>V33</t>
  </si>
  <si>
    <t>total kk di kecamatan</t>
  </si>
  <si>
    <t>Jumlah Keluarga Bukan Pengguna Listrik</t>
  </si>
  <si>
    <t>The more frequent the fire, the more impacted</t>
  </si>
  <si>
    <t>V36</t>
  </si>
  <si>
    <t>di total/total KK dikecamatan</t>
  </si>
  <si>
    <t>Jumlah SMU negeri di desa/Kelurahan</t>
  </si>
  <si>
    <t>V37</t>
  </si>
  <si>
    <t>Jumlah SMU swasta di desa/Kelurahan</t>
  </si>
  <si>
    <t>V38</t>
  </si>
  <si>
    <t>Jumlah MA negeri di desa/Kelurahan</t>
  </si>
  <si>
    <t>V39</t>
  </si>
  <si>
    <t>Jumlah MA swasta di desa/Kelurahan</t>
  </si>
  <si>
    <t>V40</t>
  </si>
  <si>
    <t>Jumlah SMK negeri di desa/Kelurahan</t>
  </si>
  <si>
    <t>V41</t>
  </si>
  <si>
    <t>Jumlah SMK swasta di desa/Kelurahan</t>
  </si>
  <si>
    <t>V42</t>
  </si>
  <si>
    <t>di total/ total KK dikecamatan</t>
  </si>
  <si>
    <t>Jumlah Akademi/perguruan tinggi negeri di desa/Kelurahan</t>
  </si>
  <si>
    <t>V43</t>
  </si>
  <si>
    <t>Jumlah Akademi/perguruan tinggi swasta di desa/Kelurahan</t>
  </si>
  <si>
    <t>V44</t>
  </si>
  <si>
    <t>Jumlah Rumah sakit</t>
  </si>
  <si>
    <t>V45</t>
  </si>
  <si>
    <t>Jumlah Rumah sakit bersalin</t>
  </si>
  <si>
    <t>V46</t>
  </si>
  <si>
    <t>Jumlah puskesmas dengan rawat inap</t>
  </si>
  <si>
    <t>V47</t>
  </si>
  <si>
    <t>Jumlah puskesmas tanpa rawat inap</t>
  </si>
  <si>
    <t>V48</t>
  </si>
  <si>
    <t>Jumlah puskesmas pembantu</t>
  </si>
  <si>
    <t>People</t>
  </si>
  <si>
    <t>Demography</t>
  </si>
  <si>
    <t>The larger the population, the more potential for human impact</t>
  </si>
  <si>
    <t>Human Capital (H)</t>
  </si>
  <si>
    <t>V49</t>
  </si>
  <si>
    <t>Jumlah poliklinik</t>
  </si>
  <si>
    <t>V51</t>
  </si>
  <si>
    <t>Jumlah pasar dengan bangunan permanen (memiliki atap, lantai, dan dinding)</t>
  </si>
  <si>
    <t>V52</t>
  </si>
  <si>
    <t>Jumlah pasar dengan bangunan semi permanen (memiliki atap dan lantai, tanpa dinding)</t>
  </si>
  <si>
    <t>V53</t>
  </si>
  <si>
    <t>Jumlah pasar tanpa bangunan (misalnya: pasar kaget, pasar subuh, pasar terapung, dll.)</t>
  </si>
  <si>
    <t>V54</t>
  </si>
  <si>
    <t>Jumlah minimarket/swalayan (tempat usaha di bangunan tetap untuk menjual berbagai jenis barang secara eceran dengan label harga, sistem pelayanan mandiri, luas lantai &lt; 400 m2)</t>
  </si>
  <si>
    <t>V56</t>
  </si>
  <si>
    <t>dijumlah dengan V58</t>
  </si>
  <si>
    <t>Banyak kejadian tanah longsor 2018</t>
  </si>
  <si>
    <t>events/year</t>
  </si>
  <si>
    <t>V57</t>
  </si>
  <si>
    <t>dijumlah dengan V59 lalu dibagi jumlah populasi</t>
  </si>
  <si>
    <t>Korban jiwa tanah longsor 2018</t>
  </si>
  <si>
    <t>people/year</t>
  </si>
  <si>
    <t>V61</t>
  </si>
  <si>
    <t>Banyak kejadian banjir 2018</t>
  </si>
  <si>
    <t>V63</t>
  </si>
  <si>
    <t>Banyak kejadian banjir 2019 (Januari-April)</t>
  </si>
  <si>
    <t>V62</t>
  </si>
  <si>
    <t>Korban jiwa banjir 2018</t>
  </si>
  <si>
    <t>V64</t>
  </si>
  <si>
    <t>Korban jiwa banjir 2019 (Januari-April)</t>
  </si>
  <si>
    <t>V66</t>
  </si>
  <si>
    <t>Banyak kejadian banjir bandang 2018</t>
  </si>
  <si>
    <t>V68</t>
  </si>
  <si>
    <t>Banyak kejadian banjir bandang 2019 (Januari-April)</t>
  </si>
  <si>
    <t>V67</t>
  </si>
  <si>
    <t>Korban jiwa banjir bandang 2018</t>
  </si>
  <si>
    <t>V69</t>
  </si>
  <si>
    <t>Korban jiwa banjir bandang 2019 (Januari-April)</t>
  </si>
  <si>
    <t>V71</t>
  </si>
  <si>
    <t>Banyak kejadian kebakaran hutan dan lahan 2018</t>
  </si>
  <si>
    <t>V73</t>
  </si>
  <si>
    <t>Banyak kejadian kebakaran hutan dan lahan 2019 (Januari-April)</t>
  </si>
  <si>
    <t>V72</t>
  </si>
  <si>
    <t>Korban jiwa kebakaran hutan dan lahan 2018</t>
  </si>
  <si>
    <t>V74</t>
  </si>
  <si>
    <t>Korban jiwa kebakaran hutan dan lahan 2019 (Januari-April)</t>
  </si>
  <si>
    <t>V76</t>
  </si>
  <si>
    <t>Banyak kejadian kekeringan (lahan) 2018</t>
  </si>
  <si>
    <t>V78</t>
  </si>
  <si>
    <t>Banyak kejadian kekeringan (lahan) 2019 (Januari-April)</t>
  </si>
  <si>
    <t>V77</t>
  </si>
  <si>
    <t>Korban jiwa kekeringan (lahan) 2018</t>
  </si>
  <si>
    <t>V79</t>
  </si>
  <si>
    <t>Korban jiwa kekeringan (lahan) 2019 (Januari-April)</t>
  </si>
  <si>
    <t>V80</t>
  </si>
  <si>
    <t>total alat dibagi total desa dikali 100, sehingga unitnya persen</t>
  </si>
  <si>
    <t>Sistem peringatan dini bencana alam</t>
  </si>
  <si>
    <t>kategori</t>
  </si>
  <si>
    <t>V83</t>
  </si>
  <si>
    <t>dibagi total kk</t>
  </si>
  <si>
    <t>Jumlah embung di desa/kelurahan:</t>
  </si>
  <si>
    <t>V84</t>
  </si>
  <si>
    <t>Jumlah pasar desa (pasar hewan, pelelangan ikan, pelelangan hasil pertanian, dll.)</t>
  </si>
  <si>
    <t>V85</t>
  </si>
  <si>
    <t>dibagi total populasi</t>
  </si>
  <si>
    <t>Jumlah warga penderita gizi buruk (marasmus dan kwashiorkor) pada tahun 2018</t>
  </si>
  <si>
    <t>V86</t>
  </si>
  <si>
    <t>Village population</t>
  </si>
  <si>
    <t>people</t>
  </si>
  <si>
    <t>v87</t>
  </si>
  <si>
    <t>dibagi total luas kecamatan</t>
  </si>
  <si>
    <t>population density</t>
  </si>
  <si>
    <t>Unemployment rate (%)</t>
  </si>
  <si>
    <t>BPS</t>
  </si>
  <si>
    <t>Explore by MW</t>
  </si>
  <si>
    <t>The higher the unemployment rate, the more potential for economic stress</t>
  </si>
  <si>
    <t>V27</t>
  </si>
  <si>
    <t>Poverty rate</t>
  </si>
  <si>
    <t>Explore by HA</t>
  </si>
  <si>
    <t>The higher the poverty rate, the more potential for economic stress</t>
  </si>
  <si>
    <t>V23</t>
  </si>
  <si>
    <t>Farm holdings smaller than 2 ha (%)</t>
  </si>
  <si>
    <t>Access to land</t>
  </si>
  <si>
    <t>The higher the percentage of small farms, the more potential for economic stress</t>
  </si>
  <si>
    <t>V25</t>
  </si>
  <si>
    <t>Mean yield of major crops (kg ha−1)</t>
  </si>
  <si>
    <t>kg ha−1</t>
  </si>
  <si>
    <t>The higher the yield, the more potential for agricultural production</t>
  </si>
  <si>
    <t>V26</t>
  </si>
  <si>
    <t>Climate driven changes in major crop suitability</t>
  </si>
  <si>
    <t>ECOCROP</t>
  </si>
  <si>
    <t>% change</t>
  </si>
  <si>
    <t>The greater the climate-driven changes, the more potential for crop stress</t>
  </si>
  <si>
    <t>V07</t>
  </si>
  <si>
    <t>Distance to mining area</t>
  </si>
  <si>
    <t>The closer to the mining area, the easier the access to mineral resources and potential job opportunities</t>
  </si>
  <si>
    <t>V34</t>
  </si>
  <si>
    <t>Sumber air untuk minum Sebagian besar keluarga di desa/kelurahan</t>
  </si>
  <si>
    <t>The more frequent the long drought, the more impacted</t>
  </si>
  <si>
    <t>V35</t>
  </si>
  <si>
    <t>keberadaan sungai di desa/kelurahan</t>
  </si>
  <si>
    <t>Potensi desa BPS 2020</t>
  </si>
  <si>
    <t>V50</t>
  </si>
  <si>
    <t>Keberadaan angkutan umum yang melewati desa/kelurahan</t>
  </si>
  <si>
    <t>V55</t>
  </si>
  <si>
    <t>Kejadian tanah longsor</t>
  </si>
  <si>
    <t>V58</t>
  </si>
  <si>
    <t>Banyak kejadian tanah longsor 2019 (Januari-April)</t>
  </si>
  <si>
    <t>V59</t>
  </si>
  <si>
    <t>Korban jiwa tanah longsor 2019 (Januari-April)</t>
  </si>
  <si>
    <t>V81</t>
  </si>
  <si>
    <t>Sistem peringatan dini khusus tsunami</t>
  </si>
  <si>
    <t>V82</t>
  </si>
  <si>
    <t>Jumlah unit usaha BUMDes:</t>
  </si>
  <si>
    <t>Total KK berdasarkan pengguna dan non pengguna listrik</t>
  </si>
  <si>
    <t>Rasio elektrifikasi</t>
  </si>
  <si>
    <t>Rasio sekolah tinggi (SMA sederajat)</t>
  </si>
  <si>
    <t>V24</t>
  </si>
  <si>
    <t>Rasio PT</t>
  </si>
  <si>
    <t>Rasio RS</t>
  </si>
  <si>
    <t>Rasio faskes 1</t>
  </si>
  <si>
    <t>Rasio pasar</t>
  </si>
  <si>
    <t>V28</t>
  </si>
  <si>
    <t>Rasio minimarket/swalayan (tempat usaha di bangunan tetap untuk menjual berbagai jenis barang secara eceran dengan label harga, sistem pelayanan mandiri, luas lantai &lt; 400 m2)</t>
  </si>
  <si>
    <t>V29</t>
  </si>
  <si>
    <t>Banyak kejadian tanah longsor 2018-2019</t>
  </si>
  <si>
    <t>V30</t>
  </si>
  <si>
    <t>Korban jiwa tanah longsor 2018-2019</t>
  </si>
  <si>
    <t>Banyak kejadian banjir 2018-2019</t>
  </si>
  <si>
    <t>Korban jiwa banjir 2018-2019</t>
  </si>
  <si>
    <t>Banyak kejadian banjir bandang 2018-2019</t>
  </si>
  <si>
    <t>Korban jiwa banjir bandang 2018-2019</t>
  </si>
  <si>
    <t>Banyak kejadian kebakaran hutan dan lahan 2018-2019</t>
  </si>
  <si>
    <t>Korban jiwa kebakaran hutan dan lahan 2018-2019</t>
  </si>
  <si>
    <t>Banyak kejadian kekeringan (lahan) 2018-2019</t>
  </si>
  <si>
    <t>Korban jiwa kekeringan (lahan) 2018-2019</t>
  </si>
  <si>
    <t>Jumlah sistem peringatan dini bencana alam</t>
  </si>
  <si>
    <t>Persentase sistem peringatan dini bencana alam</t>
  </si>
  <si>
    <t>Rasio embung di Kecamatan</t>
  </si>
  <si>
    <t>Rasio pasar desa (pasar hewan, pelelangan ikan, pelelangan hasil pertanian, dll.)</t>
  </si>
  <si>
    <t>Rasio warga penderita gizi buruk (marasmus dan kwashiorkor) pada tahun 2018</t>
  </si>
  <si>
    <t>annual mean temp</t>
  </si>
  <si>
    <t>temp change</t>
  </si>
  <si>
    <t>annual mean prec</t>
  </si>
  <si>
    <t>prec change</t>
  </si>
  <si>
    <t>V60</t>
  </si>
  <si>
    <t>Kecamatan</t>
  </si>
  <si>
    <t>Area (Ha)</t>
  </si>
  <si>
    <t>Distance to highway</t>
  </si>
  <si>
    <t>Percentage of agricultural area (small holder) in the regency level</t>
  </si>
  <si>
    <t>Percentage of plantation area in the regency level</t>
  </si>
  <si>
    <t>Percentage of forested area in the regency level</t>
  </si>
  <si>
    <t>Percentage of shrubland in the regency level</t>
  </si>
  <si>
    <t>Percentage of water area compared to regency area</t>
  </si>
  <si>
    <t>Percentage deforestation area in regency level</t>
  </si>
  <si>
    <t>Annual Temperature (°C)</t>
  </si>
  <si>
    <t>AJANGALE</t>
  </si>
  <si>
    <t>ALLA</t>
  </si>
  <si>
    <t>AMALI</t>
  </si>
  <si>
    <t>ANGGERAJA</t>
  </si>
  <si>
    <t>ANGKONA</t>
  </si>
  <si>
    <t>ARUNGKEKE</t>
  </si>
  <si>
    <t>AWAN RANTE KARUA</t>
  </si>
  <si>
    <t>AWANGPONE</t>
  </si>
  <si>
    <t>BACUKIKI</t>
  </si>
  <si>
    <t>BACUKIKI BARAT</t>
  </si>
  <si>
    <t>BAEBUNTA</t>
  </si>
  <si>
    <t>BAEBUNTA SELATAN</t>
  </si>
  <si>
    <t>BAJENG</t>
  </si>
  <si>
    <t>BAJENG BARAT</t>
  </si>
  <si>
    <t>BAJO</t>
  </si>
  <si>
    <t>BAJO BARAT</t>
  </si>
  <si>
    <t>BALOCCI</t>
  </si>
  <si>
    <t>BALUSU</t>
  </si>
  <si>
    <t>BANGKALA</t>
  </si>
  <si>
    <t>BANGKALA BARAT</t>
  </si>
  <si>
    <t>BANTAENG</t>
  </si>
  <si>
    <t>BANTIMURUNG</t>
  </si>
  <si>
    <t>BARA</t>
  </si>
  <si>
    <t>BARAKA</t>
  </si>
  <si>
    <t>BARANTI</t>
  </si>
  <si>
    <t>BAREBBO</t>
  </si>
  <si>
    <t>BAROKO</t>
  </si>
  <si>
    <t>BAROMBONG</t>
  </si>
  <si>
    <t>BARRU</t>
  </si>
  <si>
    <t>BARUPPU</t>
  </si>
  <si>
    <t>BASSESANGTEMPE</t>
  </si>
  <si>
    <t>BASSESANGTEMPE UTARA</t>
  </si>
  <si>
    <t>BATANG</t>
  </si>
  <si>
    <t>BATULAPPA</t>
  </si>
  <si>
    <t>BELAWA</t>
  </si>
  <si>
    <t>BELOPA</t>
  </si>
  <si>
    <t>BELOPA UTARA</t>
  </si>
  <si>
    <t>BENGKELEKILA</t>
  </si>
  <si>
    <t>BENGO</t>
  </si>
  <si>
    <t>BENTENG</t>
  </si>
  <si>
    <t>BINAMU</t>
  </si>
  <si>
    <t>BIRING KANAYA</t>
  </si>
  <si>
    <t>BIRINGBULU</t>
  </si>
  <si>
    <t>BISSAPPU</t>
  </si>
  <si>
    <t>BITTUANG</t>
  </si>
  <si>
    <t>BOLA</t>
  </si>
  <si>
    <t>BONE-BONE</t>
  </si>
  <si>
    <t>BONGGAKARADENG</t>
  </si>
  <si>
    <t>BONTO BAHARI</t>
  </si>
  <si>
    <t>BONTOA</t>
  </si>
  <si>
    <t>BONTOALA</t>
  </si>
  <si>
    <t>BONTOCANI</t>
  </si>
  <si>
    <t>BONTOHARU</t>
  </si>
  <si>
    <t>BONTOLEMPANGAN</t>
  </si>
  <si>
    <t>BONTOMANAI</t>
  </si>
  <si>
    <t>BONTOMARANNU</t>
  </si>
  <si>
    <t>BONTOMATENE</t>
  </si>
  <si>
    <t>BONTONOMPO</t>
  </si>
  <si>
    <t>BONTONOMPO SELATAN</t>
  </si>
  <si>
    <t>BONTORAMBA</t>
  </si>
  <si>
    <t>BONTOSIKUYU</t>
  </si>
  <si>
    <t>BONTOTIRO</t>
  </si>
  <si>
    <t>BUA</t>
  </si>
  <si>
    <t>BUKI</t>
  </si>
  <si>
    <t>BULUKUMPA</t>
  </si>
  <si>
    <t>BULUPODDO</t>
  </si>
  <si>
    <t>BUNGAYA</t>
  </si>
  <si>
    <t>BUNGIN</t>
  </si>
  <si>
    <t>BUNGORO</t>
  </si>
  <si>
    <t>BUNTAO</t>
  </si>
  <si>
    <t>BUNTU BATU</t>
  </si>
  <si>
    <t>BUNTU PEPASAN</t>
  </si>
  <si>
    <t>BUPON</t>
  </si>
  <si>
    <t>BURAU</t>
  </si>
  <si>
    <t>CAMBA</t>
  </si>
  <si>
    <t>CEMPA</t>
  </si>
  <si>
    <t>CENDANA</t>
  </si>
  <si>
    <t>CENRANA</t>
  </si>
  <si>
    <t>CINA</t>
  </si>
  <si>
    <t>CITTA</t>
  </si>
  <si>
    <t>CURIO</t>
  </si>
  <si>
    <t>DENDE PIONGAN NAPO</t>
  </si>
  <si>
    <t>DONRI DONRI</t>
  </si>
  <si>
    <t>DUA BOCCOE</t>
  </si>
  <si>
    <t>DUAMPANUA</t>
  </si>
  <si>
    <t>DUAPITUE</t>
  </si>
  <si>
    <t>ENREKANG</t>
  </si>
  <si>
    <t>EREMERASA</t>
  </si>
  <si>
    <t>GALESONG</t>
  </si>
  <si>
    <t>GALESONG SELATAN</t>
  </si>
  <si>
    <t>GALESONG UTARA</t>
  </si>
  <si>
    <t>GANDANG BATU SILANAN</t>
  </si>
  <si>
    <t>GANRA</t>
  </si>
  <si>
    <t>GANTARANG</t>
  </si>
  <si>
    <t>GANTARANGKEKE</t>
  </si>
  <si>
    <t>GILIRENG</t>
  </si>
  <si>
    <t>HERO LANGE-LANGE</t>
  </si>
  <si>
    <t>KAHU</t>
  </si>
  <si>
    <t>KAJANG</t>
  </si>
  <si>
    <t>KAJUARA</t>
  </si>
  <si>
    <t>KALAENA</t>
  </si>
  <si>
    <t>KAMANRE</t>
  </si>
  <si>
    <t>KAPALA PITU</t>
  </si>
  <si>
    <t>KEERA</t>
  </si>
  <si>
    <t>KELARA</t>
  </si>
  <si>
    <t>KEPULAUAN SANGKARRANG</t>
  </si>
  <si>
    <t>KESU</t>
  </si>
  <si>
    <t>KINDANG</t>
  </si>
  <si>
    <t>KULO</t>
  </si>
  <si>
    <t>KURRA</t>
  </si>
  <si>
    <t>LABAKKANG</t>
  </si>
  <si>
    <t>LALABATA</t>
  </si>
  <si>
    <t>LAMASI</t>
  </si>
  <si>
    <t>LAMASI TIMUR</t>
  </si>
  <si>
    <t>LAMURU</t>
  </si>
  <si>
    <t>LANRISANG</t>
  </si>
  <si>
    <t>LAPPARIAJA</t>
  </si>
  <si>
    <t>LAROMPONG</t>
  </si>
  <si>
    <t>LAROMPONG SELATAN</t>
  </si>
  <si>
    <t>LATIMOJONG</t>
  </si>
  <si>
    <t>LAU</t>
  </si>
  <si>
    <t>LEMBANG</t>
  </si>
  <si>
    <t>LIBURENG</t>
  </si>
  <si>
    <t>LILI RIAJA</t>
  </si>
  <si>
    <t>LILI RILAU</t>
  </si>
  <si>
    <t>LIUKANG KALMAS</t>
  </si>
  <si>
    <t>LIUKANG TANGAYA</t>
  </si>
  <si>
    <t>LIUKANG TUPABBIRING</t>
  </si>
  <si>
    <t>LIUKANG TUPABBIRING UTARA</t>
  </si>
  <si>
    <t>LUWU TIMUR</t>
  </si>
  <si>
    <t>MAIWA</t>
  </si>
  <si>
    <t>MAJAULENG</t>
  </si>
  <si>
    <t>MAKALE</t>
  </si>
  <si>
    <t>MAKALE SELATAN</t>
  </si>
  <si>
    <t>MAKALE UTARA</t>
  </si>
  <si>
    <t>MAKASSAR</t>
  </si>
  <si>
    <t>MALANGKE</t>
  </si>
  <si>
    <t>MALANGKE BARAT</t>
  </si>
  <si>
    <t>MALILI</t>
  </si>
  <si>
    <t>MALIMBONG BALEPE</t>
  </si>
  <si>
    <t>MALLAWA</t>
  </si>
  <si>
    <t>MALLUSETASI</t>
  </si>
  <si>
    <t>MALUA</t>
  </si>
  <si>
    <t>MAMAJANG</t>
  </si>
  <si>
    <t>MANDAI</t>
  </si>
  <si>
    <t>MANDALLE</t>
  </si>
  <si>
    <t>MANGARA BOMBANG</t>
  </si>
  <si>
    <t>MANGGALA</t>
  </si>
  <si>
    <t>MANGKUTANA</t>
  </si>
  <si>
    <t>MANIANG PAJO</t>
  </si>
  <si>
    <t>MANUJU</t>
  </si>
  <si>
    <t>MAPPAK</t>
  </si>
  <si>
    <t>MAPPAKASUNGGU</t>
  </si>
  <si>
    <t>MAPPEDECENG</t>
  </si>
  <si>
    <t>MA'RANG</t>
  </si>
  <si>
    <t>MARE</t>
  </si>
  <si>
    <t>MARIO RIAWA</t>
  </si>
  <si>
    <t>MARIO RIWAWO</t>
  </si>
  <si>
    <t>MARISO</t>
  </si>
  <si>
    <t>MARITENGNGAE</t>
  </si>
  <si>
    <t>MAROS BARU</t>
  </si>
  <si>
    <t>MARUSU</t>
  </si>
  <si>
    <t>MASALLE</t>
  </si>
  <si>
    <t>MASAMBA</t>
  </si>
  <si>
    <t>MASANDA</t>
  </si>
  <si>
    <t>MATTIRO BULU</t>
  </si>
  <si>
    <t>MATTIROSOMPE</t>
  </si>
  <si>
    <t>MENGKENDEK</t>
  </si>
  <si>
    <t>MINASATENE</t>
  </si>
  <si>
    <t>MONCONGLOE</t>
  </si>
  <si>
    <t>MUNGKAJANG</t>
  </si>
  <si>
    <t>NANGGALA</t>
  </si>
  <si>
    <t>NUHA</t>
  </si>
  <si>
    <t>PA'JUKUKANG</t>
  </si>
  <si>
    <t>PALAKKA</t>
  </si>
  <si>
    <t>PALETEANG</t>
  </si>
  <si>
    <t>PALLANGGA</t>
  </si>
  <si>
    <t>PAMMANA</t>
  </si>
  <si>
    <t>PANAKKUKANG</t>
  </si>
  <si>
    <t>PANCA LAUTANG</t>
  </si>
  <si>
    <t>PANCA RIJANG</t>
  </si>
  <si>
    <t>PANGKAJENE</t>
  </si>
  <si>
    <t>PARANGLOE</t>
  </si>
  <si>
    <t>PARIGI</t>
  </si>
  <si>
    <t>PASILAMBENA</t>
  </si>
  <si>
    <t>PASIMARANNU</t>
  </si>
  <si>
    <t>PASIMASSUNGGU</t>
  </si>
  <si>
    <t>PASIMASSUNGGU TIMUR</t>
  </si>
  <si>
    <t>PATAMPANUA</t>
  </si>
  <si>
    <t>PATIMPENG</t>
  </si>
  <si>
    <t>PATTALLASSANG</t>
  </si>
  <si>
    <t>PENRANG</t>
  </si>
  <si>
    <t>PITU RIASE</t>
  </si>
  <si>
    <t>PITU RIAWA</t>
  </si>
  <si>
    <t>PITUMPANUA</t>
  </si>
  <si>
    <t>POLOMBANGKENG SELATAN</t>
  </si>
  <si>
    <t>POLOMBANGKENG UTARA</t>
  </si>
  <si>
    <t>PONRANG</t>
  </si>
  <si>
    <t>PONRANG SELATAN</t>
  </si>
  <si>
    <t>PONRE</t>
  </si>
  <si>
    <t>PUJANANTING</t>
  </si>
  <si>
    <t>PULAU SEMBILAN</t>
  </si>
  <si>
    <t>RAMPI</t>
  </si>
  <si>
    <t>RANO</t>
  </si>
  <si>
    <t>RANTEBUA</t>
  </si>
  <si>
    <t>RANTEPAO</t>
  </si>
  <si>
    <t>RANTETAYO</t>
  </si>
  <si>
    <t>RAPPOCINI</t>
  </si>
  <si>
    <t>REMBON</t>
  </si>
  <si>
    <t>RILAU ALE</t>
  </si>
  <si>
    <t>RINDINGALO</t>
  </si>
  <si>
    <t>RONGKONG</t>
  </si>
  <si>
    <t>RUMBIA</t>
  </si>
  <si>
    <t>SABBANG</t>
  </si>
  <si>
    <t>SABBANG PARU</t>
  </si>
  <si>
    <t>SABBANG SELATAN</t>
  </si>
  <si>
    <t>SA'DAN</t>
  </si>
  <si>
    <t>SAJOANGING</t>
  </si>
  <si>
    <t>SALOMEKKO</t>
  </si>
  <si>
    <t>SALUPUTTI</t>
  </si>
  <si>
    <t>SANGALA SELATAN</t>
  </si>
  <si>
    <t>SANGALLA</t>
  </si>
  <si>
    <t>SANGALLA UTARA</t>
  </si>
  <si>
    <t>SANGGALANGI</t>
  </si>
  <si>
    <t>SANROBONE</t>
  </si>
  <si>
    <t>SEGERI</t>
  </si>
  <si>
    <t>SEKO</t>
  </si>
  <si>
    <t>SENDANA</t>
  </si>
  <si>
    <t>SESEAN</t>
  </si>
  <si>
    <t>SESEAN SULOARA</t>
  </si>
  <si>
    <t>SIBULUE</t>
  </si>
  <si>
    <t>SIMBANG</t>
  </si>
  <si>
    <t>SIMBUANG</t>
  </si>
  <si>
    <t>SINJAI BARAT</t>
  </si>
  <si>
    <t>SINJAI BORONG</t>
  </si>
  <si>
    <t>SINJAI SELATAN</t>
  </si>
  <si>
    <t>SINJAI TENGAH</t>
  </si>
  <si>
    <t>SINJAI TIMUR</t>
  </si>
  <si>
    <t>SINJAI UTARA</t>
  </si>
  <si>
    <t>SINOA</t>
  </si>
  <si>
    <t>SOMBA OPU</t>
  </si>
  <si>
    <t>SOPAI</t>
  </si>
  <si>
    <t>SOPPENG RIAJA</t>
  </si>
  <si>
    <t>SOREANG</t>
  </si>
  <si>
    <t>SUKAMAJU</t>
  </si>
  <si>
    <t>SUKAMAJU SELATAN</t>
  </si>
  <si>
    <t>SULI</t>
  </si>
  <si>
    <t>SULI BARAT</t>
  </si>
  <si>
    <t>SUPPA</t>
  </si>
  <si>
    <t>TAKABONERATE</t>
  </si>
  <si>
    <t>TAKKALALLA</t>
  </si>
  <si>
    <t>TALLO</t>
  </si>
  <si>
    <t>TALLUNGLIPU</t>
  </si>
  <si>
    <t>TAMALANREA</t>
  </si>
  <si>
    <t>TAMALATE</t>
  </si>
  <si>
    <t>TAMALATEA</t>
  </si>
  <si>
    <t>TANA LILI</t>
  </si>
  <si>
    <t>TANASITOLO</t>
  </si>
  <si>
    <t>TANETE RIAJA</t>
  </si>
  <si>
    <t>TANETE RIATTANG</t>
  </si>
  <si>
    <t>TANETE RIATTANG BARAT</t>
  </si>
  <si>
    <t>TANETE RIATTANG TIMUR</t>
  </si>
  <si>
    <t>TANETE RILAU</t>
  </si>
  <si>
    <t>TANRALILI</t>
  </si>
  <si>
    <t>TAROWANG</t>
  </si>
  <si>
    <t>TELLU LIMPOE</t>
  </si>
  <si>
    <t>TELLU SIATTINGE</t>
  </si>
  <si>
    <t>TELLULIMPO E</t>
  </si>
  <si>
    <t>TELLUWANUA</t>
  </si>
  <si>
    <t>TEMPE</t>
  </si>
  <si>
    <t>TIKALA</t>
  </si>
  <si>
    <t>TINGGIMONCONG</t>
  </si>
  <si>
    <t>TIROANG</t>
  </si>
  <si>
    <t>TOMBOLO PAO</t>
  </si>
  <si>
    <t>TOMONI</t>
  </si>
  <si>
    <t>TOMONI TIMUR</t>
  </si>
  <si>
    <t>TOMPOBULU</t>
  </si>
  <si>
    <t>TOMPU BULU</t>
  </si>
  <si>
    <t>TONDON</t>
  </si>
  <si>
    <t>TONDONG TALLASA</t>
  </si>
  <si>
    <t>TONRA</t>
  </si>
  <si>
    <t>TOWUTI</t>
  </si>
  <si>
    <t>TURATEA</t>
  </si>
  <si>
    <t>TURIKALE</t>
  </si>
  <si>
    <t>UJUNG</t>
  </si>
  <si>
    <t>UJUNG BULU</t>
  </si>
  <si>
    <t>UJUNG LOE</t>
  </si>
  <si>
    <t>UJUNG PANDANG</t>
  </si>
  <si>
    <t>UJUNG TANAH</t>
  </si>
  <si>
    <t>ULAWENG</t>
  </si>
  <si>
    <t>ULUERE</t>
  </si>
  <si>
    <t>WAJO</t>
  </si>
  <si>
    <t>WALENRANG</t>
  </si>
  <si>
    <t>WALENRANG BARAT</t>
  </si>
  <si>
    <t>WALENRANG TIMUR</t>
  </si>
  <si>
    <t>WALENRANG UTARA</t>
  </si>
  <si>
    <t>WARA</t>
  </si>
  <si>
    <t>WARA BARAT</t>
  </si>
  <si>
    <t>WARA SELATAN</t>
  </si>
  <si>
    <t>WARA TIMUR</t>
  </si>
  <si>
    <t>WARA UTARA</t>
  </si>
  <si>
    <t>WASUPONDA</t>
  </si>
  <si>
    <t>WATANG PULU</t>
  </si>
  <si>
    <t>WATANG SAWITTO</t>
  </si>
  <si>
    <t>WATANG SIDENRENG</t>
  </si>
  <si>
    <t>WOTU</t>
  </si>
  <si>
    <t>Grand Total</t>
  </si>
  <si>
    <t>Burnscars</t>
  </si>
  <si>
    <t>Deforestasi</t>
  </si>
  <si>
    <t>Forest</t>
  </si>
  <si>
    <t>Jalan</t>
  </si>
  <si>
    <t>Konsesi</t>
  </si>
  <si>
    <t>Plantation</t>
  </si>
  <si>
    <t>Sungai</t>
  </si>
  <si>
    <t>Factory</t>
  </si>
  <si>
    <t>Erosion</t>
  </si>
  <si>
    <t>Aridity</t>
  </si>
  <si>
    <t>RBI_Banjir</t>
  </si>
  <si>
    <t>RBI_Longsor</t>
  </si>
  <si>
    <t>nmkec</t>
  </si>
  <si>
    <t>ZONE_CODE</t>
  </si>
  <si>
    <t>COUNT</t>
  </si>
  <si>
    <t>AREA</t>
  </si>
  <si>
    <t>MEAN</t>
  </si>
  <si>
    <t>Provinsi</t>
  </si>
  <si>
    <t>Kabupaten</t>
  </si>
  <si>
    <t>ID_Kecamatan</t>
  </si>
  <si>
    <t>total_kk</t>
  </si>
  <si>
    <t>total_pengguna_listrik</t>
  </si>
  <si>
    <t>total_sekolah_tinggi</t>
  </si>
  <si>
    <t>total_PT</t>
  </si>
  <si>
    <t>total_RS</t>
  </si>
  <si>
    <t>total_faskes1</t>
  </si>
  <si>
    <t>total_pasar</t>
  </si>
  <si>
    <t>minimarket</t>
  </si>
  <si>
    <t>total_kejadian_longsor</t>
  </si>
  <si>
    <t>total_korban_longsor</t>
  </si>
  <si>
    <t>total_kejadian_banjir</t>
  </si>
  <si>
    <t>total_korban_banjir</t>
  </si>
  <si>
    <t>total_kejadian_banjir_bandang</t>
  </si>
  <si>
    <t>total_korban_banjir_bandang</t>
  </si>
  <si>
    <t>total_kejadian_karhutla</t>
  </si>
  <si>
    <t>total_korban_karhutla</t>
  </si>
  <si>
    <t>total_kejadian_kekeringan</t>
  </si>
  <si>
    <t>total_korban_kekeringan</t>
  </si>
  <si>
    <t>total_sistem_peringatan_dini</t>
  </si>
  <si>
    <t>embung</t>
  </si>
  <si>
    <t>pasar_desa</t>
  </si>
  <si>
    <t>gizi_buruk</t>
  </si>
  <si>
    <t>rata_rata_sistem_peringatan_dini</t>
  </si>
  <si>
    <t>rasio_elektrifikasi</t>
  </si>
  <si>
    <t>rasio_sekolah_tinggi</t>
  </si>
  <si>
    <t>rasio_PT</t>
  </si>
  <si>
    <t>rasio_RS</t>
  </si>
  <si>
    <t>rasio_faskes1</t>
  </si>
  <si>
    <t>rasio_pasar</t>
  </si>
  <si>
    <t>rasio_minimarket</t>
  </si>
  <si>
    <t>rasio_embung</t>
  </si>
  <si>
    <t>rasio_pasar_desa</t>
  </si>
  <si>
    <t>rasio_gizi_buruk</t>
  </si>
  <si>
    <t>rasio_sistem_peringatan_dini</t>
  </si>
  <si>
    <t>SULAWESI SELATAN</t>
  </si>
  <si>
    <t>KEPULAUAN SELAYAR</t>
  </si>
  <si>
    <t>BULUKUMBA</t>
  </si>
  <si>
    <t>JENEPONTO</t>
  </si>
  <si>
    <t>TAKALAR</t>
  </si>
  <si>
    <t>GOWA</t>
  </si>
  <si>
    <t>SINJAI</t>
  </si>
  <si>
    <t>MAROS</t>
  </si>
  <si>
    <t>PANGKAJENE DAN KEPULAUAN</t>
  </si>
  <si>
    <t>BONE</t>
  </si>
  <si>
    <t>SOPPENG</t>
  </si>
  <si>
    <t>SIDENRENG RAPPANG</t>
  </si>
  <si>
    <t>PINRANG</t>
  </si>
  <si>
    <t>LUWU</t>
  </si>
  <si>
    <t>TANA TORAJA</t>
  </si>
  <si>
    <t>GANDANGBATU SILLANAN</t>
  </si>
  <si>
    <t>LUWU UTARA</t>
  </si>
  <si>
    <t>TORAJA UTARA</t>
  </si>
  <si>
    <t>PAREPARE</t>
  </si>
  <si>
    <t>PALOPO</t>
  </si>
  <si>
    <t>Percentage deforestation area size</t>
  </si>
  <si>
    <t>idkec_dum</t>
  </si>
  <si>
    <t>idkec</t>
  </si>
  <si>
    <t>sumber</t>
  </si>
  <si>
    <t>kdprov</t>
  </si>
  <si>
    <t>kdkab</t>
  </si>
  <si>
    <t>kdkec</t>
  </si>
  <si>
    <t>nmprov</t>
  </si>
  <si>
    <t>nmkab</t>
  </si>
  <si>
    <t>periode</t>
  </si>
  <si>
    <t>7301010a</t>
  </si>
  <si>
    <t>7301011a</t>
  </si>
  <si>
    <t>7301020a</t>
  </si>
  <si>
    <t>7301021a</t>
  </si>
  <si>
    <t>7301022a</t>
  </si>
  <si>
    <t>7301030a</t>
  </si>
  <si>
    <t>7301040a</t>
  </si>
  <si>
    <t>7301041a</t>
  </si>
  <si>
    <t>7301042a</t>
  </si>
  <si>
    <t>7301050a</t>
  </si>
  <si>
    <t>7301051a</t>
  </si>
  <si>
    <t>7302010a</t>
  </si>
  <si>
    <t>7302020a</t>
  </si>
  <si>
    <t>7302021a</t>
  </si>
  <si>
    <t>7302030a</t>
  </si>
  <si>
    <t>7302040a</t>
  </si>
  <si>
    <t>7302050a</t>
  </si>
  <si>
    <t>7302060a</t>
  </si>
  <si>
    <t>7302070a</t>
  </si>
  <si>
    <t>7302080a</t>
  </si>
  <si>
    <t>7302090a</t>
  </si>
  <si>
    <t>7303010a</t>
  </si>
  <si>
    <t>7303011a</t>
  </si>
  <si>
    <t>7303012a</t>
  </si>
  <si>
    <t>7303020a</t>
  </si>
  <si>
    <t>7303021a</t>
  </si>
  <si>
    <t>7303030a</t>
  </si>
  <si>
    <t>7303031a</t>
  </si>
  <si>
    <t>7303032a</t>
  </si>
  <si>
    <t>7304010a</t>
  </si>
  <si>
    <t>7304011a</t>
  </si>
  <si>
    <t>7304020a</t>
  </si>
  <si>
    <t>7304021a</t>
  </si>
  <si>
    <t>7304030a</t>
  </si>
  <si>
    <t>7304031a</t>
  </si>
  <si>
    <t>7304040a</t>
  </si>
  <si>
    <t>7304041a</t>
  </si>
  <si>
    <t>7304042a</t>
  </si>
  <si>
    <t>7304050a</t>
  </si>
  <si>
    <t>7304051a</t>
  </si>
  <si>
    <t>7305010a</t>
  </si>
  <si>
    <t>7305020a</t>
  </si>
  <si>
    <t>7305021a</t>
  </si>
  <si>
    <t>7305030a</t>
  </si>
  <si>
    <t>7305031a</t>
  </si>
  <si>
    <t>7305040a</t>
  </si>
  <si>
    <t>7305050a</t>
  </si>
  <si>
    <t>7305051a</t>
  </si>
  <si>
    <t>7305060a</t>
  </si>
  <si>
    <t>7306010a</t>
  </si>
  <si>
    <t>7306011a</t>
  </si>
  <si>
    <t>7306020a</t>
  </si>
  <si>
    <t>7306021a</t>
  </si>
  <si>
    <t>7306030a</t>
  </si>
  <si>
    <t>7306031a</t>
  </si>
  <si>
    <t>7306040a</t>
  </si>
  <si>
    <t>7306050a</t>
  </si>
  <si>
    <t>7306051a</t>
  </si>
  <si>
    <t>7306060a</t>
  </si>
  <si>
    <t>7306061a</t>
  </si>
  <si>
    <t>7306070a</t>
  </si>
  <si>
    <t>7306071a</t>
  </si>
  <si>
    <t>7306072a</t>
  </si>
  <si>
    <t>7306080a</t>
  </si>
  <si>
    <t>7306081a</t>
  </si>
  <si>
    <t>7306090a</t>
  </si>
  <si>
    <t>7306091a</t>
  </si>
  <si>
    <t>7307010a</t>
  </si>
  <si>
    <t>7307020a</t>
  </si>
  <si>
    <t>7307030a</t>
  </si>
  <si>
    <t>7307040a</t>
  </si>
  <si>
    <t>7307050a</t>
  </si>
  <si>
    <t>7307060a</t>
  </si>
  <si>
    <t>7307070a</t>
  </si>
  <si>
    <t>7307080a</t>
  </si>
  <si>
    <t>7307090a</t>
  </si>
  <si>
    <t>7308010a</t>
  </si>
  <si>
    <t>7308011a</t>
  </si>
  <si>
    <t>7308020a</t>
  </si>
  <si>
    <t>7308021a</t>
  </si>
  <si>
    <t>7308022a</t>
  </si>
  <si>
    <t>7308023a</t>
  </si>
  <si>
    <t>7308030a</t>
  </si>
  <si>
    <t>7308040a</t>
  </si>
  <si>
    <t>7308041a</t>
  </si>
  <si>
    <t>7308050a</t>
  </si>
  <si>
    <t>7308051a</t>
  </si>
  <si>
    <t>7308060a</t>
  </si>
  <si>
    <t>7308061a</t>
  </si>
  <si>
    <t>7308070a</t>
  </si>
  <si>
    <t>7309010a</t>
  </si>
  <si>
    <t>7309020a</t>
  </si>
  <si>
    <t>7309030a</t>
  </si>
  <si>
    <t>7309031a</t>
  </si>
  <si>
    <t>7309040a</t>
  </si>
  <si>
    <t>7309041a</t>
  </si>
  <si>
    <t>7309050a</t>
  </si>
  <si>
    <t>7309051a</t>
  </si>
  <si>
    <t>7309060a</t>
  </si>
  <si>
    <t>7309070a</t>
  </si>
  <si>
    <t>7309080a</t>
  </si>
  <si>
    <t>7309091a</t>
  </si>
  <si>
    <t>7309092a</t>
  </si>
  <si>
    <t>7310010a</t>
  </si>
  <si>
    <t>7310011a</t>
  </si>
  <si>
    <t>7310020a</t>
  </si>
  <si>
    <t>7310030a</t>
  </si>
  <si>
    <t>7310040a</t>
  </si>
  <si>
    <t>7310041a</t>
  </si>
  <si>
    <t>7310050a</t>
  </si>
  <si>
    <t>7311010a</t>
  </si>
  <si>
    <t>7311020a</t>
  </si>
  <si>
    <t>7311030a</t>
  </si>
  <si>
    <t>7311040a</t>
  </si>
  <si>
    <t>7311050a</t>
  </si>
  <si>
    <t>7311060a</t>
  </si>
  <si>
    <t>7311070a</t>
  </si>
  <si>
    <t>7311080a</t>
  </si>
  <si>
    <t>7311090a</t>
  </si>
  <si>
    <t>7311100a</t>
  </si>
  <si>
    <t>7311110a</t>
  </si>
  <si>
    <t>7311120a</t>
  </si>
  <si>
    <t>7311130a</t>
  </si>
  <si>
    <t>7311140a</t>
  </si>
  <si>
    <t>7311141a</t>
  </si>
  <si>
    <t>7311150a</t>
  </si>
  <si>
    <t>7311160a</t>
  </si>
  <si>
    <t>7311170a</t>
  </si>
  <si>
    <t>7311180a</t>
  </si>
  <si>
    <t>7311190a</t>
  </si>
  <si>
    <t>7311200a</t>
  </si>
  <si>
    <t>7311210a</t>
  </si>
  <si>
    <t>7311220a</t>
  </si>
  <si>
    <t>7311230a</t>
  </si>
  <si>
    <t>7311710a</t>
  </si>
  <si>
    <t>7311720a</t>
  </si>
  <si>
    <t>7311730a</t>
  </si>
  <si>
    <t>7312010a</t>
  </si>
  <si>
    <t>7312020a</t>
  </si>
  <si>
    <t>7312030a</t>
  </si>
  <si>
    <t>7312031a</t>
  </si>
  <si>
    <t>7312032a</t>
  </si>
  <si>
    <t>7312040a</t>
  </si>
  <si>
    <t>7312050a</t>
  </si>
  <si>
    <t>7312060a</t>
  </si>
  <si>
    <t>7313000a</t>
  </si>
  <si>
    <t>7313010a</t>
  </si>
  <si>
    <t>7313020a</t>
  </si>
  <si>
    <t>7313030a</t>
  </si>
  <si>
    <t>7313040a</t>
  </si>
  <si>
    <t>7313050a</t>
  </si>
  <si>
    <t>7313060a</t>
  </si>
  <si>
    <t>7313061a</t>
  </si>
  <si>
    <t>7313070a</t>
  </si>
  <si>
    <t>7313080a</t>
  </si>
  <si>
    <t>7313090a</t>
  </si>
  <si>
    <t>7313100a</t>
  </si>
  <si>
    <t>7313101a</t>
  </si>
  <si>
    <t>7313110a</t>
  </si>
  <si>
    <t>7313120a</t>
  </si>
  <si>
    <t>7314010a</t>
  </si>
  <si>
    <t>7314020a</t>
  </si>
  <si>
    <t>7314030a</t>
  </si>
  <si>
    <t>7314040a</t>
  </si>
  <si>
    <t>7314050a</t>
  </si>
  <si>
    <t>7314051a</t>
  </si>
  <si>
    <t>7314060a</t>
  </si>
  <si>
    <t>7314061a</t>
  </si>
  <si>
    <t>7314070a</t>
  </si>
  <si>
    <t>7314080a</t>
  </si>
  <si>
    <t>7314081a</t>
  </si>
  <si>
    <t>7315010a</t>
  </si>
  <si>
    <t>7315020a</t>
  </si>
  <si>
    <t>7315021a</t>
  </si>
  <si>
    <t>7315030a</t>
  </si>
  <si>
    <t>7315040a</t>
  </si>
  <si>
    <t>7315041a</t>
  </si>
  <si>
    <t>7315042a</t>
  </si>
  <si>
    <t>7315050a</t>
  </si>
  <si>
    <t>7315060a</t>
  </si>
  <si>
    <t>7315070a</t>
  </si>
  <si>
    <t>7315071a</t>
  </si>
  <si>
    <t>7315080a</t>
  </si>
  <si>
    <t>7316010a</t>
  </si>
  <si>
    <t>7316011a</t>
  </si>
  <si>
    <t>7316020a</t>
  </si>
  <si>
    <t>7316021a</t>
  </si>
  <si>
    <t>7316030a</t>
  </si>
  <si>
    <t>7316031a</t>
  </si>
  <si>
    <t>7316040a</t>
  </si>
  <si>
    <t>7316041a</t>
  </si>
  <si>
    <t>7316050a</t>
  </si>
  <si>
    <t>7316051a</t>
  </si>
  <si>
    <t>7316052a</t>
  </si>
  <si>
    <t>7316053a</t>
  </si>
  <si>
    <t>7317010a</t>
  </si>
  <si>
    <t>7317011a</t>
  </si>
  <si>
    <t>7317020a</t>
  </si>
  <si>
    <t>7317021a</t>
  </si>
  <si>
    <t>7317030a</t>
  </si>
  <si>
    <t>7317031a</t>
  </si>
  <si>
    <t>7317032a</t>
  </si>
  <si>
    <t>7317040a</t>
  </si>
  <si>
    <t>7317041a</t>
  </si>
  <si>
    <t>7317050a</t>
  </si>
  <si>
    <t>7317051a</t>
  </si>
  <si>
    <t>7317052a</t>
  </si>
  <si>
    <t>7317060a</t>
  </si>
  <si>
    <t>7317061a</t>
  </si>
  <si>
    <t>7317062a</t>
  </si>
  <si>
    <t>7317070a</t>
  </si>
  <si>
    <t>7317080a</t>
  </si>
  <si>
    <t>7317081a</t>
  </si>
  <si>
    <t>7317090a</t>
  </si>
  <si>
    <t>7317091a</t>
  </si>
  <si>
    <t>7317092a</t>
  </si>
  <si>
    <t>7317093a</t>
  </si>
  <si>
    <t>7318010a</t>
  </si>
  <si>
    <t>7318011a</t>
  </si>
  <si>
    <t>7318012a</t>
  </si>
  <si>
    <t>7318013a</t>
  </si>
  <si>
    <t>7318020a</t>
  </si>
  <si>
    <t>7318021a</t>
  </si>
  <si>
    <t>7318030a</t>
  </si>
  <si>
    <t>7318031a</t>
  </si>
  <si>
    <t>7318032a</t>
  </si>
  <si>
    <t>7318040a</t>
  </si>
  <si>
    <t>7318041a</t>
  </si>
  <si>
    <t>7318042a</t>
  </si>
  <si>
    <t>7318050a</t>
  </si>
  <si>
    <t>7318051a</t>
  </si>
  <si>
    <t>7318052a</t>
  </si>
  <si>
    <t>7318053a</t>
  </si>
  <si>
    <t>7318054a</t>
  </si>
  <si>
    <t>7318061a</t>
  </si>
  <si>
    <t>7318067a</t>
  </si>
  <si>
    <t>7322010a</t>
  </si>
  <si>
    <t>7322011a</t>
  </si>
  <si>
    <t>7322020a</t>
  </si>
  <si>
    <t>7322021a</t>
  </si>
  <si>
    <t>7322030a</t>
  </si>
  <si>
    <t>7322031a</t>
  </si>
  <si>
    <t>7322040a</t>
  </si>
  <si>
    <t>7322041a</t>
  </si>
  <si>
    <t>7322050a</t>
  </si>
  <si>
    <t>7322051a</t>
  </si>
  <si>
    <t>7322120a</t>
  </si>
  <si>
    <t>7322121a</t>
  </si>
  <si>
    <t>7322122a</t>
  </si>
  <si>
    <t>7322130a</t>
  </si>
  <si>
    <t>7322131a</t>
  </si>
  <si>
    <t>7325000a</t>
  </si>
  <si>
    <t>7325010a</t>
  </si>
  <si>
    <t>7325020a</t>
  </si>
  <si>
    <t>7325030a</t>
  </si>
  <si>
    <t>7325031a</t>
  </si>
  <si>
    <t>7325040a</t>
  </si>
  <si>
    <t>7325050a</t>
  </si>
  <si>
    <t>7325060a</t>
  </si>
  <si>
    <t>7325070a</t>
  </si>
  <si>
    <t>7325071a</t>
  </si>
  <si>
    <t>7325080a</t>
  </si>
  <si>
    <t>7325081a</t>
  </si>
  <si>
    <t>7326010a</t>
  </si>
  <si>
    <t>7326020a</t>
  </si>
  <si>
    <t>7326030a</t>
  </si>
  <si>
    <t>7326040a</t>
  </si>
  <si>
    <t>7326050a</t>
  </si>
  <si>
    <t>7326060a</t>
  </si>
  <si>
    <t>7326070a</t>
  </si>
  <si>
    <t>7326080a</t>
  </si>
  <si>
    <t>7326090a</t>
  </si>
  <si>
    <t>7326100a</t>
  </si>
  <si>
    <t>7326110a</t>
  </si>
  <si>
    <t>7326120a</t>
  </si>
  <si>
    <t>7326130a</t>
  </si>
  <si>
    <t>7326140a</t>
  </si>
  <si>
    <t>7326150a</t>
  </si>
  <si>
    <t>7326160a</t>
  </si>
  <si>
    <t>7326170a</t>
  </si>
  <si>
    <t>7326180a</t>
  </si>
  <si>
    <t>7326190a</t>
  </si>
  <si>
    <t>7326200a</t>
  </si>
  <si>
    <t>7326210a</t>
  </si>
  <si>
    <t>7371010a</t>
  </si>
  <si>
    <t>7371020a</t>
  </si>
  <si>
    <t>7371030a</t>
  </si>
  <si>
    <t>7371031a</t>
  </si>
  <si>
    <t>7371040a</t>
  </si>
  <si>
    <t>7371050a</t>
  </si>
  <si>
    <t>7371060a</t>
  </si>
  <si>
    <t>7371070a</t>
  </si>
  <si>
    <t>7371080a</t>
  </si>
  <si>
    <t>7371081a</t>
  </si>
  <si>
    <t>7371090a</t>
  </si>
  <si>
    <t>7371100a</t>
  </si>
  <si>
    <t>7371101a</t>
  </si>
  <si>
    <t>7371110a</t>
  </si>
  <si>
    <t>7371111a</t>
  </si>
  <si>
    <t>7372010a</t>
  </si>
  <si>
    <t>7372011a</t>
  </si>
  <si>
    <t>7372020a</t>
  </si>
  <si>
    <t>7372030a</t>
  </si>
  <si>
    <t>7373010a</t>
  </si>
  <si>
    <t>7373011a</t>
  </si>
  <si>
    <t>7373020a</t>
  </si>
  <si>
    <t>7373021a</t>
  </si>
  <si>
    <t>7373022a</t>
  </si>
  <si>
    <t>7373030a</t>
  </si>
  <si>
    <t>7373031a</t>
  </si>
  <si>
    <t>7373040a</t>
  </si>
  <si>
    <t>7373041a</t>
  </si>
  <si>
    <t>Rasio minimarket/swalayan</t>
  </si>
  <si>
    <t>Tot_40pers_ekon_rendah_RT</t>
  </si>
  <si>
    <t>Tot_40pers_ekon_rendah_Indv</t>
  </si>
  <si>
    <t>7301010</t>
  </si>
  <si>
    <t>7301011</t>
  </si>
  <si>
    <t>7301020</t>
  </si>
  <si>
    <t>7301021</t>
  </si>
  <si>
    <t>7301022</t>
  </si>
  <si>
    <t>7301030</t>
  </si>
  <si>
    <t>7301040</t>
  </si>
  <si>
    <t>7301041</t>
  </si>
  <si>
    <t>7301042</t>
  </si>
  <si>
    <t>7301050</t>
  </si>
  <si>
    <t>7301051</t>
  </si>
  <si>
    <t>7302010</t>
  </si>
  <si>
    <t>7302020</t>
  </si>
  <si>
    <t>7302021</t>
  </si>
  <si>
    <t>7302030</t>
  </si>
  <si>
    <t>7302040</t>
  </si>
  <si>
    <t>7302050</t>
  </si>
  <si>
    <t>7302060</t>
  </si>
  <si>
    <t>7302070</t>
  </si>
  <si>
    <t>7302080</t>
  </si>
  <si>
    <t>7302090</t>
  </si>
  <si>
    <t>7303010</t>
  </si>
  <si>
    <t>7303011</t>
  </si>
  <si>
    <t>7303012</t>
  </si>
  <si>
    <t>7303020</t>
  </si>
  <si>
    <t>7303021</t>
  </si>
  <si>
    <t>7303030</t>
  </si>
  <si>
    <t>7303031</t>
  </si>
  <si>
    <t>7303032</t>
  </si>
  <si>
    <t>7304010</t>
  </si>
  <si>
    <t>7304011</t>
  </si>
  <si>
    <t>7304020</t>
  </si>
  <si>
    <t>7304021</t>
  </si>
  <si>
    <t>7304030</t>
  </si>
  <si>
    <t>7304031</t>
  </si>
  <si>
    <t>7304040</t>
  </si>
  <si>
    <t>7304041</t>
  </si>
  <si>
    <t>7304042</t>
  </si>
  <si>
    <t>7304050</t>
  </si>
  <si>
    <t>7304051</t>
  </si>
  <si>
    <t>7305010</t>
  </si>
  <si>
    <t>7305020</t>
  </si>
  <si>
    <t>7305021</t>
  </si>
  <si>
    <t>7305030</t>
  </si>
  <si>
    <t>7305031</t>
  </si>
  <si>
    <t>7305040</t>
  </si>
  <si>
    <t>7305050</t>
  </si>
  <si>
    <t>7305051</t>
  </si>
  <si>
    <t>7305060</t>
  </si>
  <si>
    <t>7306010</t>
  </si>
  <si>
    <t>7306011</t>
  </si>
  <si>
    <t>7306020</t>
  </si>
  <si>
    <t>7306021</t>
  </si>
  <si>
    <t>7306030</t>
  </si>
  <si>
    <t>7306031</t>
  </si>
  <si>
    <t>7306040</t>
  </si>
  <si>
    <t>7306050</t>
  </si>
  <si>
    <t>7306051</t>
  </si>
  <si>
    <t>7306060</t>
  </si>
  <si>
    <t>7306061</t>
  </si>
  <si>
    <t>7306070</t>
  </si>
  <si>
    <t>7306071</t>
  </si>
  <si>
    <t>7306072</t>
  </si>
  <si>
    <t>7306080</t>
  </si>
  <si>
    <t>7306081</t>
  </si>
  <si>
    <t>7306090</t>
  </si>
  <si>
    <t>7306091</t>
  </si>
  <si>
    <t>7307010</t>
  </si>
  <si>
    <t>7307020</t>
  </si>
  <si>
    <t>7307030</t>
  </si>
  <si>
    <t>7307040</t>
  </si>
  <si>
    <t>7307050</t>
  </si>
  <si>
    <t>7307060</t>
  </si>
  <si>
    <t>7307070</t>
  </si>
  <si>
    <t>7307080</t>
  </si>
  <si>
    <t>7307090</t>
  </si>
  <si>
    <t>7308010</t>
  </si>
  <si>
    <t>7308011</t>
  </si>
  <si>
    <t>7308020</t>
  </si>
  <si>
    <t>7308021</t>
  </si>
  <si>
    <t>7308022</t>
  </si>
  <si>
    <t>7308023</t>
  </si>
  <si>
    <t>7308030</t>
  </si>
  <si>
    <t>7308040</t>
  </si>
  <si>
    <t>7308041</t>
  </si>
  <si>
    <t>7308050</t>
  </si>
  <si>
    <t>7308051</t>
  </si>
  <si>
    <t>7308060</t>
  </si>
  <si>
    <t>7308061</t>
  </si>
  <si>
    <t>7308070</t>
  </si>
  <si>
    <t>7309010</t>
  </si>
  <si>
    <t>7309020</t>
  </si>
  <si>
    <t>7309030</t>
  </si>
  <si>
    <t>7309031</t>
  </si>
  <si>
    <t>7309040</t>
  </si>
  <si>
    <t>7309041</t>
  </si>
  <si>
    <t>7309050</t>
  </si>
  <si>
    <t>7309051</t>
  </si>
  <si>
    <t>7309060</t>
  </si>
  <si>
    <t>7309070</t>
  </si>
  <si>
    <t>7309080</t>
  </si>
  <si>
    <t>7309091</t>
  </si>
  <si>
    <t>7309092</t>
  </si>
  <si>
    <t>7310010</t>
  </si>
  <si>
    <t>7310011</t>
  </si>
  <si>
    <t>7310020</t>
  </si>
  <si>
    <t>7310030</t>
  </si>
  <si>
    <t>7310040</t>
  </si>
  <si>
    <t>7310041</t>
  </si>
  <si>
    <t>7310050</t>
  </si>
  <si>
    <t>7311010</t>
  </si>
  <si>
    <t>7311020</t>
  </si>
  <si>
    <t>7311030</t>
  </si>
  <si>
    <t>7311040</t>
  </si>
  <si>
    <t>7311050</t>
  </si>
  <si>
    <t>7311060</t>
  </si>
  <si>
    <t>7311070</t>
  </si>
  <si>
    <t>7311080</t>
  </si>
  <si>
    <t>7311090</t>
  </si>
  <si>
    <t>7311100</t>
  </si>
  <si>
    <t>7311110</t>
  </si>
  <si>
    <t>7311120</t>
  </si>
  <si>
    <t>7311130</t>
  </si>
  <si>
    <t>7311140</t>
  </si>
  <si>
    <t>7311141</t>
  </si>
  <si>
    <t>7311150</t>
  </si>
  <si>
    <t>7311160</t>
  </si>
  <si>
    <t>7311170</t>
  </si>
  <si>
    <t>7311180</t>
  </si>
  <si>
    <t>7311190</t>
  </si>
  <si>
    <t>7311200</t>
  </si>
  <si>
    <t>7311210</t>
  </si>
  <si>
    <t>7311220</t>
  </si>
  <si>
    <t>7311230</t>
  </si>
  <si>
    <t>7311710</t>
  </si>
  <si>
    <t>7311720</t>
  </si>
  <si>
    <t>7311730</t>
  </si>
  <si>
    <t>7312010</t>
  </si>
  <si>
    <t>7312020</t>
  </si>
  <si>
    <t>7312030</t>
  </si>
  <si>
    <t>7312031</t>
  </si>
  <si>
    <t>7312032</t>
  </si>
  <si>
    <t>7312040</t>
  </si>
  <si>
    <t>7312050</t>
  </si>
  <si>
    <t>7312060</t>
  </si>
  <si>
    <t>7313000</t>
  </si>
  <si>
    <t>7313010</t>
  </si>
  <si>
    <t>7313020</t>
  </si>
  <si>
    <t>7313030</t>
  </si>
  <si>
    <t>7313040</t>
  </si>
  <si>
    <t>7313050</t>
  </si>
  <si>
    <t>7313060</t>
  </si>
  <si>
    <t>7313061</t>
  </si>
  <si>
    <t>7313070</t>
  </si>
  <si>
    <t>7313080</t>
  </si>
  <si>
    <t>7313090</t>
  </si>
  <si>
    <t>7313100</t>
  </si>
  <si>
    <t>7313101</t>
  </si>
  <si>
    <t>7313110</t>
  </si>
  <si>
    <t>7313120</t>
  </si>
  <si>
    <t>7314010</t>
  </si>
  <si>
    <t>7314020</t>
  </si>
  <si>
    <t>7314030</t>
  </si>
  <si>
    <t>7314040</t>
  </si>
  <si>
    <t>7314050</t>
  </si>
  <si>
    <t>7314051</t>
  </si>
  <si>
    <t>7314060</t>
  </si>
  <si>
    <t>7314061</t>
  </si>
  <si>
    <t>7314070</t>
  </si>
  <si>
    <t>7314080</t>
  </si>
  <si>
    <t>7314081</t>
  </si>
  <si>
    <t>7315010</t>
  </si>
  <si>
    <t>7315020</t>
  </si>
  <si>
    <t>7315021</t>
  </si>
  <si>
    <t>7315030</t>
  </si>
  <si>
    <t>7315040</t>
  </si>
  <si>
    <t>7315041</t>
  </si>
  <si>
    <t>7315042</t>
  </si>
  <si>
    <t>7315050</t>
  </si>
  <si>
    <t>7315060</t>
  </si>
  <si>
    <t>7315070</t>
  </si>
  <si>
    <t>7315071</t>
  </si>
  <si>
    <t>7315080</t>
  </si>
  <si>
    <t>7316010</t>
  </si>
  <si>
    <t>7316011</t>
  </si>
  <si>
    <t>7316020</t>
  </si>
  <si>
    <t>7316021</t>
  </si>
  <si>
    <t>7316030</t>
  </si>
  <si>
    <t>7316031</t>
  </si>
  <si>
    <t>7316040</t>
  </si>
  <si>
    <t>7316041</t>
  </si>
  <si>
    <t>7316050</t>
  </si>
  <si>
    <t>7316051</t>
  </si>
  <si>
    <t>7316052</t>
  </si>
  <si>
    <t>7316053</t>
  </si>
  <si>
    <t>7317010</t>
  </si>
  <si>
    <t>7317011</t>
  </si>
  <si>
    <t>7317020</t>
  </si>
  <si>
    <t>7317021</t>
  </si>
  <si>
    <t>7317030</t>
  </si>
  <si>
    <t>7317031</t>
  </si>
  <si>
    <t>7317032</t>
  </si>
  <si>
    <t>7317040</t>
  </si>
  <si>
    <t>7317041</t>
  </si>
  <si>
    <t>7317050</t>
  </si>
  <si>
    <t>7317051</t>
  </si>
  <si>
    <t>7317052</t>
  </si>
  <si>
    <t>7317060</t>
  </si>
  <si>
    <t>7317061</t>
  </si>
  <si>
    <t>7317062</t>
  </si>
  <si>
    <t>7317070</t>
  </si>
  <si>
    <t>7317080</t>
  </si>
  <si>
    <t>7317081</t>
  </si>
  <si>
    <t>7317090</t>
  </si>
  <si>
    <t>7317091</t>
  </si>
  <si>
    <t>7317092</t>
  </si>
  <si>
    <t>7317093</t>
  </si>
  <si>
    <t>7318010</t>
  </si>
  <si>
    <t>7318011</t>
  </si>
  <si>
    <t>7318012</t>
  </si>
  <si>
    <t>7318013</t>
  </si>
  <si>
    <t>7318020</t>
  </si>
  <si>
    <t>7318021</t>
  </si>
  <si>
    <t>7318030</t>
  </si>
  <si>
    <t>7318031</t>
  </si>
  <si>
    <t>7318032</t>
  </si>
  <si>
    <t>7318040</t>
  </si>
  <si>
    <t>7318041</t>
  </si>
  <si>
    <t>7318042</t>
  </si>
  <si>
    <t>7318050</t>
  </si>
  <si>
    <t>7318051</t>
  </si>
  <si>
    <t>7318052</t>
  </si>
  <si>
    <t>7318053</t>
  </si>
  <si>
    <t>7318054</t>
  </si>
  <si>
    <t>7318061</t>
  </si>
  <si>
    <t>7318067</t>
  </si>
  <si>
    <t>7322010</t>
  </si>
  <si>
    <t>7322011</t>
  </si>
  <si>
    <t>7322020</t>
  </si>
  <si>
    <t>7322021</t>
  </si>
  <si>
    <t>7322030</t>
  </si>
  <si>
    <t>7322031</t>
  </si>
  <si>
    <t>7322040</t>
  </si>
  <si>
    <t>7322041</t>
  </si>
  <si>
    <t>7322050</t>
  </si>
  <si>
    <t>7322051</t>
  </si>
  <si>
    <t>7322120</t>
  </si>
  <si>
    <t>7322121</t>
  </si>
  <si>
    <t>7322122</t>
  </si>
  <si>
    <t>7322130</t>
  </si>
  <si>
    <t>7322131</t>
  </si>
  <si>
    <t>7325000</t>
  </si>
  <si>
    <t>7325010</t>
  </si>
  <si>
    <t>7325020</t>
  </si>
  <si>
    <t>7325030</t>
  </si>
  <si>
    <t>7325031</t>
  </si>
  <si>
    <t>7325040</t>
  </si>
  <si>
    <t>7325050</t>
  </si>
  <si>
    <t>7325060</t>
  </si>
  <si>
    <t>7325070</t>
  </si>
  <si>
    <t>7325071</t>
  </si>
  <si>
    <t>7325080</t>
  </si>
  <si>
    <t>7325081</t>
  </si>
  <si>
    <t>7326010</t>
  </si>
  <si>
    <t>7326020</t>
  </si>
  <si>
    <t>7326030</t>
  </si>
  <si>
    <t>7326040</t>
  </si>
  <si>
    <t>7326050</t>
  </si>
  <si>
    <t>7326060</t>
  </si>
  <si>
    <t>7326070</t>
  </si>
  <si>
    <t>7326080</t>
  </si>
  <si>
    <t>7326090</t>
  </si>
  <si>
    <t>7326100</t>
  </si>
  <si>
    <t>7326110</t>
  </si>
  <si>
    <t>7326120</t>
  </si>
  <si>
    <t>7326130</t>
  </si>
  <si>
    <t>7326140</t>
  </si>
  <si>
    <t>7326150</t>
  </si>
  <si>
    <t>7326160</t>
  </si>
  <si>
    <t>7326170</t>
  </si>
  <si>
    <t>7326180</t>
  </si>
  <si>
    <t>7326190</t>
  </si>
  <si>
    <t>7326200</t>
  </si>
  <si>
    <t>7326210</t>
  </si>
  <si>
    <t>7371010</t>
  </si>
  <si>
    <t>7371020</t>
  </si>
  <si>
    <t>7371030</t>
  </si>
  <si>
    <t>7371031</t>
  </si>
  <si>
    <t>7371040</t>
  </si>
  <si>
    <t>7371050</t>
  </si>
  <si>
    <t>7371060</t>
  </si>
  <si>
    <t>7371070</t>
  </si>
  <si>
    <t>7371080</t>
  </si>
  <si>
    <t>7371081</t>
  </si>
  <si>
    <t>7371090</t>
  </si>
  <si>
    <t>7371100</t>
  </si>
  <si>
    <t>7371101</t>
  </si>
  <si>
    <t>7371110</t>
  </si>
  <si>
    <t>7371111</t>
  </si>
  <si>
    <t>7372010</t>
  </si>
  <si>
    <t>7372011</t>
  </si>
  <si>
    <t>7372020</t>
  </si>
  <si>
    <t>7372030</t>
  </si>
  <si>
    <t>7373010</t>
  </si>
  <si>
    <t>7373011</t>
  </si>
  <si>
    <t>7373020</t>
  </si>
  <si>
    <t>7373021</t>
  </si>
  <si>
    <t>7373022</t>
  </si>
  <si>
    <t>7373030</t>
  </si>
  <si>
    <t>7373031</t>
  </si>
  <si>
    <t>7373040</t>
  </si>
  <si>
    <t>7373041</t>
  </si>
  <si>
    <t>Nama Provinsi</t>
  </si>
  <si>
    <t>Nama Kabupaten/Kota</t>
  </si>
  <si>
    <t>Nama Kecamatan</t>
  </si>
  <si>
    <t>Kode Wilayah</t>
  </si>
  <si>
    <t>Desil_RT1</t>
  </si>
  <si>
    <t>Desil_RT2</t>
  </si>
  <si>
    <t>Desil_RT3</t>
  </si>
  <si>
    <t>Desil_RT4</t>
  </si>
  <si>
    <t>TOTAL</t>
  </si>
  <si>
    <t>Desil_Indiv1</t>
  </si>
  <si>
    <t>Desil_Indiv2</t>
  </si>
  <si>
    <t>Desil_Indiv3</t>
  </si>
  <si>
    <t>Desil_Indiv4</t>
  </si>
  <si>
    <t>%Desil4_RT</t>
  </si>
  <si>
    <t>%Desil4_Ind</t>
  </si>
  <si>
    <t>NUSA TENGGARA TIMUR</t>
  </si>
  <si>
    <t>SUMBA BARAT</t>
  </si>
  <si>
    <t>LAMBOYA</t>
  </si>
  <si>
    <t>WANOKAKA</t>
  </si>
  <si>
    <t>LABOYA BARAT</t>
  </si>
  <si>
    <t>LOLI</t>
  </si>
  <si>
    <t>KOTA WAIKABUBAK</t>
  </si>
  <si>
    <t>TANA RIGHU</t>
  </si>
  <si>
    <t>SUMBA TIMUR</t>
  </si>
  <si>
    <t>LEWA</t>
  </si>
  <si>
    <t>NGGAHA ORIANGU</t>
  </si>
  <si>
    <t>LEWA TIDAHU</t>
  </si>
  <si>
    <t>KATALA HAMU LINGU</t>
  </si>
  <si>
    <t>TABUNDUNG</t>
  </si>
  <si>
    <t>PINUPAHAR</t>
  </si>
  <si>
    <t>PABERIWAI</t>
  </si>
  <si>
    <t>KARERA</t>
  </si>
  <si>
    <t>MATAWAI LA PAWU</t>
  </si>
  <si>
    <t>KAHAUNGU ETI</t>
  </si>
  <si>
    <t>MAHU</t>
  </si>
  <si>
    <t>NGADU NGALA</t>
  </si>
  <si>
    <t>PAHUNGA LODU</t>
  </si>
  <si>
    <t>WULA WAIJELU</t>
  </si>
  <si>
    <t>RINDI</t>
  </si>
  <si>
    <t>UMALULU</t>
  </si>
  <si>
    <t>PANDAWAI</t>
  </si>
  <si>
    <t>KAMBATA MAPAMBUHANG</t>
  </si>
  <si>
    <t>KOTA WAINGAPU</t>
  </si>
  <si>
    <t>KAMBERA</t>
  </si>
  <si>
    <t>HAHARU</t>
  </si>
  <si>
    <t>KANATANG</t>
  </si>
  <si>
    <t>KUPANG</t>
  </si>
  <si>
    <t>SEMAU</t>
  </si>
  <si>
    <t>SEMAU SELATAN</t>
  </si>
  <si>
    <t>KUPANG BARAT</t>
  </si>
  <si>
    <t>NEKAMESE</t>
  </si>
  <si>
    <t>KUPANG TENGAH</t>
  </si>
  <si>
    <t>TAEBENU</t>
  </si>
  <si>
    <t>AMARASI</t>
  </si>
  <si>
    <t>AMARASI BARAT</t>
  </si>
  <si>
    <t>AMARASI SELATAN</t>
  </si>
  <si>
    <t>AMARASI TIMUR</t>
  </si>
  <si>
    <t>KUPANG TIMUR</t>
  </si>
  <si>
    <t>AMABI OEFETO TIMUR</t>
  </si>
  <si>
    <t>AMABI OEFETO</t>
  </si>
  <si>
    <t>SULAMU</t>
  </si>
  <si>
    <t>FATULEU</t>
  </si>
  <si>
    <t>FATULEU TENGAH</t>
  </si>
  <si>
    <t>FATULEU BARAT</t>
  </si>
  <si>
    <t>TAKARI</t>
  </si>
  <si>
    <t>AMFOANG SELATAN</t>
  </si>
  <si>
    <t>AMFOANG BARAT DAYA</t>
  </si>
  <si>
    <t>AMFOANG TENGAH</t>
  </si>
  <si>
    <t>AMFOANG UTARA</t>
  </si>
  <si>
    <t>AMFOANG BARAT LAUT</t>
  </si>
  <si>
    <t>AMFOANG TIMUR</t>
  </si>
  <si>
    <t>TIMOR TENGAH SELATAN</t>
  </si>
  <si>
    <t>MOLLO UTARA</t>
  </si>
  <si>
    <t>FATUMNASI</t>
  </si>
  <si>
    <t>TOBU</t>
  </si>
  <si>
    <t>NUNBENA</t>
  </si>
  <si>
    <t>MOLLO SELATAN</t>
  </si>
  <si>
    <t>POLEN</t>
  </si>
  <si>
    <t>MOLLO BARAT</t>
  </si>
  <si>
    <t>MOLLO TENGAH</t>
  </si>
  <si>
    <t>KOTA SOE</t>
  </si>
  <si>
    <t>AMANUBAN BARAT</t>
  </si>
  <si>
    <t>BATU PUTIH</t>
  </si>
  <si>
    <t>KUATNANA</t>
  </si>
  <si>
    <t>AMANUBAN SELATAN</t>
  </si>
  <si>
    <t>NOEBEBA</t>
  </si>
  <si>
    <t>KUAN FATU</t>
  </si>
  <si>
    <t>KUALIN</t>
  </si>
  <si>
    <t>AMANUBAN TENGAH</t>
  </si>
  <si>
    <t>KOLBANO</t>
  </si>
  <si>
    <t>OENINO</t>
  </si>
  <si>
    <t>AMANUBAN TIMUR</t>
  </si>
  <si>
    <t>FAUTMOLO</t>
  </si>
  <si>
    <t>FATUKOPA</t>
  </si>
  <si>
    <t>KIE</t>
  </si>
  <si>
    <t>KOT'OLIN</t>
  </si>
  <si>
    <t>AMANATUN SELATAN</t>
  </si>
  <si>
    <t>BOKING</t>
  </si>
  <si>
    <t>NUNKOLO</t>
  </si>
  <si>
    <t>NOEBANA</t>
  </si>
  <si>
    <t>SANTIAN</t>
  </si>
  <si>
    <t>AMANATUN UTARA</t>
  </si>
  <si>
    <t>TOIANAS</t>
  </si>
  <si>
    <t>KOKBAUN</t>
  </si>
  <si>
    <t>TIMOR TENGAH UTARA</t>
  </si>
  <si>
    <t>MIOMAFFO BARAT</t>
  </si>
  <si>
    <t>MIOMAFFO TENGAH</t>
  </si>
  <si>
    <t>MUSI</t>
  </si>
  <si>
    <t>MUTIS</t>
  </si>
  <si>
    <t>MIOMAFFO TIMUR</t>
  </si>
  <si>
    <t>NOEMUTI</t>
  </si>
  <si>
    <t>BIKOMI SELATAN</t>
  </si>
  <si>
    <t>BIKOMI TENGAH</t>
  </si>
  <si>
    <t>BIKOMI NILULAT</t>
  </si>
  <si>
    <t>BIKOMI UTARA</t>
  </si>
  <si>
    <t>NAIBENU</t>
  </si>
  <si>
    <t>NOEMUTI TIMUR</t>
  </si>
  <si>
    <t>KOTA KEFAMENANU</t>
  </si>
  <si>
    <t>INSANA</t>
  </si>
  <si>
    <t>INSANA UTARA</t>
  </si>
  <si>
    <t>INSANA BARAT</t>
  </si>
  <si>
    <t>INSANA TENGAH</t>
  </si>
  <si>
    <t>INSANA FAFINESU</t>
  </si>
  <si>
    <t>BIBOKI SELATAN</t>
  </si>
  <si>
    <t>BIBOKI TANPAH</t>
  </si>
  <si>
    <t>BIBOKI MOENLEU</t>
  </si>
  <si>
    <t>BIBOKI UTARA</t>
  </si>
  <si>
    <t>BIBOKI ANLEU</t>
  </si>
  <si>
    <t>BIBOKI FEOTLEU</t>
  </si>
  <si>
    <t>BELU</t>
  </si>
  <si>
    <t>RAI MANUK</t>
  </si>
  <si>
    <t>TASIFETO BARAT</t>
  </si>
  <si>
    <t>KAKULUK MESAK</t>
  </si>
  <si>
    <t>NANAET DUBESI</t>
  </si>
  <si>
    <t>ATAMBUA</t>
  </si>
  <si>
    <t>ATAMBUA BARAT</t>
  </si>
  <si>
    <t>ATAMBUA SELATAN</t>
  </si>
  <si>
    <t>TASIFETO TIMUR</t>
  </si>
  <si>
    <t>RAIHAT</t>
  </si>
  <si>
    <t>LASIOLAT</t>
  </si>
  <si>
    <t>LAMAKNEN</t>
  </si>
  <si>
    <t>LAMAKNEN SELATAN</t>
  </si>
  <si>
    <t>ALOR</t>
  </si>
  <si>
    <t>PANTAR</t>
  </si>
  <si>
    <t>PANTAR BARAT</t>
  </si>
  <si>
    <t>PANTAR TIMUR</t>
  </si>
  <si>
    <t>PANTAR BARAT LAUT</t>
  </si>
  <si>
    <t>PANTAR TENGAH</t>
  </si>
  <si>
    <t>ALOR BARAT DAYA</t>
  </si>
  <si>
    <t>MATARU</t>
  </si>
  <si>
    <t>ALOR SELATAN</t>
  </si>
  <si>
    <t>ALOR TIMUR</t>
  </si>
  <si>
    <t>ALOR TIMUR LAUT</t>
  </si>
  <si>
    <t>PUREMAN</t>
  </si>
  <si>
    <t>TELUK MUTIARA</t>
  </si>
  <si>
    <t>KABOLA</t>
  </si>
  <si>
    <t>ALOR BARAT LAUT</t>
  </si>
  <si>
    <t>ALOR TENGAH UTARA</t>
  </si>
  <si>
    <t>PULAU PURA</t>
  </si>
  <si>
    <t>LEMBUR</t>
  </si>
  <si>
    <t>LEMBATA</t>
  </si>
  <si>
    <t>NAGAWUTUNG</t>
  </si>
  <si>
    <t>WULANDONI</t>
  </si>
  <si>
    <t>ATADEI</t>
  </si>
  <si>
    <t>ILE APE</t>
  </si>
  <si>
    <t>ILE APE TIMUR</t>
  </si>
  <si>
    <t>LEBATUKAN</t>
  </si>
  <si>
    <t>NUBATUKAN</t>
  </si>
  <si>
    <t>OMESURI</t>
  </si>
  <si>
    <t>BUYASARI</t>
  </si>
  <si>
    <t>FLORES TIMUR</t>
  </si>
  <si>
    <t>WULANGGITANG</t>
  </si>
  <si>
    <t>TITEHENA</t>
  </si>
  <si>
    <t>ILEBURA</t>
  </si>
  <si>
    <t>TANJUNG BUNGA</t>
  </si>
  <si>
    <t>LEWO LEMA</t>
  </si>
  <si>
    <t>LARANTUKA</t>
  </si>
  <si>
    <t>ILE MANDIRI</t>
  </si>
  <si>
    <t>DEMON PAGONG</t>
  </si>
  <si>
    <t>SOLOR BARAT</t>
  </si>
  <si>
    <t>SOLOR SELATAN</t>
  </si>
  <si>
    <t>SOLOR TIMUR</t>
  </si>
  <si>
    <t>ADONARA BARAT</t>
  </si>
  <si>
    <t>WOTAN ULU MADO</t>
  </si>
  <si>
    <t>ADONARA TENGAH</t>
  </si>
  <si>
    <t>ADONARA TIMUR</t>
  </si>
  <si>
    <t>ILE BOLENG</t>
  </si>
  <si>
    <t>WITIHAMA</t>
  </si>
  <si>
    <t>KELUBAGOLIT</t>
  </si>
  <si>
    <t>ADONARA</t>
  </si>
  <si>
    <t>SIKKA</t>
  </si>
  <si>
    <t>PAGA</t>
  </si>
  <si>
    <t>MEGO</t>
  </si>
  <si>
    <t>TANA WAWO</t>
  </si>
  <si>
    <t>LELA</t>
  </si>
  <si>
    <t>DORENG</t>
  </si>
  <si>
    <t>MAPITARA</t>
  </si>
  <si>
    <t>TALIBURA</t>
  </si>
  <si>
    <t>WAIGETE</t>
  </si>
  <si>
    <t>WAIBLAMA</t>
  </si>
  <si>
    <t>KEWAPANTE</t>
  </si>
  <si>
    <t>HEWOKLOANG</t>
  </si>
  <si>
    <t>KANGAE</t>
  </si>
  <si>
    <t>PALUE</t>
  </si>
  <si>
    <t>KOTING</t>
  </si>
  <si>
    <t>NELLE</t>
  </si>
  <si>
    <t>NITA</t>
  </si>
  <si>
    <t>MAGEPANDA</t>
  </si>
  <si>
    <t>ALOK</t>
  </si>
  <si>
    <t>ALOK BARAT</t>
  </si>
  <si>
    <t>ALOK TIMUR</t>
  </si>
  <si>
    <t>ENDE</t>
  </si>
  <si>
    <t>NANGAPANDA</t>
  </si>
  <si>
    <t>PULAU ENDE</t>
  </si>
  <si>
    <t>MAUKARO</t>
  </si>
  <si>
    <t>ENDE SELATAN</t>
  </si>
  <si>
    <t>ENDE TIMUR</t>
  </si>
  <si>
    <t>ENDE TENGAH</t>
  </si>
  <si>
    <t>ENDE UTARA</t>
  </si>
  <si>
    <t>NDONA</t>
  </si>
  <si>
    <t>NDONA TIMUR</t>
  </si>
  <si>
    <t>WOLOWARU</t>
  </si>
  <si>
    <t>WOLOJITA</t>
  </si>
  <si>
    <t>LIO TIMUR</t>
  </si>
  <si>
    <t>KELIMUTU</t>
  </si>
  <si>
    <t>NDORI</t>
  </si>
  <si>
    <t>MAUROLE</t>
  </si>
  <si>
    <t>KOTABARU</t>
  </si>
  <si>
    <t>DETUKELI</t>
  </si>
  <si>
    <t>LEPEMBUSU KELISOKE</t>
  </si>
  <si>
    <t>DETUSOKO</t>
  </si>
  <si>
    <t>WEWARIA</t>
  </si>
  <si>
    <t>NGADA</t>
  </si>
  <si>
    <t>AIMERE</t>
  </si>
  <si>
    <t>JEREBUU</t>
  </si>
  <si>
    <t>INERIE</t>
  </si>
  <si>
    <t>BAJAWA</t>
  </si>
  <si>
    <t>GOLEWA</t>
  </si>
  <si>
    <t>GOLEWA SELATAN</t>
  </si>
  <si>
    <t>GOLEWA BARAT</t>
  </si>
  <si>
    <t>BAJAWA UTARA</t>
  </si>
  <si>
    <t>SOA</t>
  </si>
  <si>
    <t>RIUNG</t>
  </si>
  <si>
    <t>RIUNG BARAT</t>
  </si>
  <si>
    <t>WOLOMEZE</t>
  </si>
  <si>
    <t>MANGGARAI</t>
  </si>
  <si>
    <t>SATAR MESE</t>
  </si>
  <si>
    <t>SATAR MESE BARAT</t>
  </si>
  <si>
    <t>LANGKE REMBONG</t>
  </si>
  <si>
    <t>RUTENG</t>
  </si>
  <si>
    <t>WAE RII</t>
  </si>
  <si>
    <t>LELAK</t>
  </si>
  <si>
    <t>RAHONG UTARA</t>
  </si>
  <si>
    <t>CIBAL</t>
  </si>
  <si>
    <t>CIBAL BARAT</t>
  </si>
  <si>
    <t>REOK</t>
  </si>
  <si>
    <t>REOK BARAT</t>
  </si>
  <si>
    <t>ROTE NDAO</t>
  </si>
  <si>
    <t>ROTE BARAT DAYA</t>
  </si>
  <si>
    <t>ROTE BARAT LAUT</t>
  </si>
  <si>
    <t>LOBALAIN</t>
  </si>
  <si>
    <t>ROTE TENGAH</t>
  </si>
  <si>
    <t>ROTE SELATAN</t>
  </si>
  <si>
    <t>PANTAI BARU</t>
  </si>
  <si>
    <t>ROTE TIMUR</t>
  </si>
  <si>
    <t>LANDU LEKO</t>
  </si>
  <si>
    <t>ROTE BARAT</t>
  </si>
  <si>
    <t>NDAO NUSE</t>
  </si>
  <si>
    <t>MANGGARAI BARAT</t>
  </si>
  <si>
    <t>KOMODO</t>
  </si>
  <si>
    <t>BOLENG</t>
  </si>
  <si>
    <t>SANO NGGOANG</t>
  </si>
  <si>
    <t>MBELILING</t>
  </si>
  <si>
    <t>LEMBOR</t>
  </si>
  <si>
    <t>WELAK</t>
  </si>
  <si>
    <t>LEMBOR SELATAN</t>
  </si>
  <si>
    <t>KUWUS</t>
  </si>
  <si>
    <t>NDOSO</t>
  </si>
  <si>
    <t>MACANG PACAR</t>
  </si>
  <si>
    <t>SUMBA TENGAH</t>
  </si>
  <si>
    <t>KATIKUTANA</t>
  </si>
  <si>
    <t>KATIKUTANA SELATAN</t>
  </si>
  <si>
    <t>UMBU RATU NGGAY BARAT</t>
  </si>
  <si>
    <t>UMBU RATU NGGAY</t>
  </si>
  <si>
    <t>MAMBORO</t>
  </si>
  <si>
    <t>SUMBA BARAT DAYA</t>
  </si>
  <si>
    <t>KODI BANGEDO</t>
  </si>
  <si>
    <t>KODI BALAGHAR</t>
  </si>
  <si>
    <t>KODI</t>
  </si>
  <si>
    <t>KODI UTARA</t>
  </si>
  <si>
    <t>WEWEWA SELATAN</t>
  </si>
  <si>
    <t>WEWEWA BARAT</t>
  </si>
  <si>
    <t>WEWEWA TIMUR</t>
  </si>
  <si>
    <t>WEWEWA TENGAH</t>
  </si>
  <si>
    <t>WEWEWA UTARA</t>
  </si>
  <si>
    <t>LOURA</t>
  </si>
  <si>
    <t>KOTA TAMBOLAKA</t>
  </si>
  <si>
    <t>NAGEKEO</t>
  </si>
  <si>
    <t>MAUPONGGO</t>
  </si>
  <si>
    <t>KEO TENGAH</t>
  </si>
  <si>
    <t>NANGARORO</t>
  </si>
  <si>
    <t>BOAWAE</t>
  </si>
  <si>
    <t>AESESA SELATAN</t>
  </si>
  <si>
    <t>AESESA</t>
  </si>
  <si>
    <t>WOLOWAE</t>
  </si>
  <si>
    <t>MANGGARAI TIMUR</t>
  </si>
  <si>
    <t>BORONG</t>
  </si>
  <si>
    <t>RANA MESE</t>
  </si>
  <si>
    <t>KOTA KOMBA</t>
  </si>
  <si>
    <t>ELAR</t>
  </si>
  <si>
    <t>ELAR SELATAN</t>
  </si>
  <si>
    <t>SAMBI RAMPAS</t>
  </si>
  <si>
    <t>POCO RANAKA</t>
  </si>
  <si>
    <t>POCO RANAKA TIMUR</t>
  </si>
  <si>
    <t>LAMBA LEDA</t>
  </si>
  <si>
    <t>SABU RAIJUA</t>
  </si>
  <si>
    <t>RAIJUA</t>
  </si>
  <si>
    <t>HAWU MEHARA</t>
  </si>
  <si>
    <t>SABU LIAE</t>
  </si>
  <si>
    <t>SABU BARAT</t>
  </si>
  <si>
    <t>SABU TENGAH</t>
  </si>
  <si>
    <t>SABU TIMUR</t>
  </si>
  <si>
    <t>MALAKA</t>
  </si>
  <si>
    <t>WEWIKU</t>
  </si>
  <si>
    <t>MALAKA BARAT</t>
  </si>
  <si>
    <t>WELIMAN</t>
  </si>
  <si>
    <t>RINHAT</t>
  </si>
  <si>
    <t>IO KUFEU</t>
  </si>
  <si>
    <t>SASITA MEAN</t>
  </si>
  <si>
    <t>MALAKA TENGAH</t>
  </si>
  <si>
    <t>BOTIN LEOBELE</t>
  </si>
  <si>
    <t>LAEN MANEN</t>
  </si>
  <si>
    <t>MALAKA TIMUR</t>
  </si>
  <si>
    <t>KOBALIMA</t>
  </si>
  <si>
    <t>KOBALIMA TIMUR</t>
  </si>
  <si>
    <t>KOTA KUPANG</t>
  </si>
  <si>
    <t>ALAK</t>
  </si>
  <si>
    <t>MAULAFA</t>
  </si>
  <si>
    <t>OEBOBO</t>
  </si>
  <si>
    <t>KOTA RAJA</t>
  </si>
  <si>
    <t>KELAPA LIMA</t>
  </si>
  <si>
    <t>KOTA LAMA</t>
  </si>
  <si>
    <t>TANA SITOLO</t>
  </si>
  <si>
    <t>LIMBONG</t>
  </si>
  <si>
    <t>KOTA MAKASSAR</t>
  </si>
  <si>
    <t>KOTA PAREPARE</t>
  </si>
  <si>
    <t>KOTA PALOPO</t>
  </si>
  <si>
    <t>SUMATERA SELATAN</t>
  </si>
  <si>
    <t>OGAN KOMERING ULU</t>
  </si>
  <si>
    <t>LENGKITI</t>
  </si>
  <si>
    <t>SOSOH BUAY RAYAP</t>
  </si>
  <si>
    <t>PENGANDONAN</t>
  </si>
  <si>
    <t>SEMIDANG AJI</t>
  </si>
  <si>
    <t>ULU OGAN</t>
  </si>
  <si>
    <t>MUARA JAYA</t>
  </si>
  <si>
    <t>PENINJAUAN</t>
  </si>
  <si>
    <t>LUBUK BATANG</t>
  </si>
  <si>
    <t>SINAR PENINJAUAN</t>
  </si>
  <si>
    <t>BATU RAJA TIMUR</t>
  </si>
  <si>
    <t>LUBUK RAJA</t>
  </si>
  <si>
    <t>BATU RAJA BARAT</t>
  </si>
  <si>
    <t>OGAN KOMERING ILIR</t>
  </si>
  <si>
    <t>LEMPUING</t>
  </si>
  <si>
    <t>LEMPUING JAYA</t>
  </si>
  <si>
    <t>MESUJI</t>
  </si>
  <si>
    <t>SUNGAI MENANG</t>
  </si>
  <si>
    <t>MESUJI MAKMUR</t>
  </si>
  <si>
    <t>MESUJI RAYA</t>
  </si>
  <si>
    <t>TULUNG SELAPAN</t>
  </si>
  <si>
    <t>CENGAL</t>
  </si>
  <si>
    <t>PEDAMARAN</t>
  </si>
  <si>
    <t>PEDAMARAN TIMUR</t>
  </si>
  <si>
    <t>TANJUNG LUBUK</t>
  </si>
  <si>
    <t>TELUK GELAM</t>
  </si>
  <si>
    <t>KOTA KAYU AGUNG</t>
  </si>
  <si>
    <t>SIRAH PULAU PADANG</t>
  </si>
  <si>
    <t>JEJAWI</t>
  </si>
  <si>
    <t>PAMPANGAN</t>
  </si>
  <si>
    <t>PANGKALAN LAPAM</t>
  </si>
  <si>
    <t>AIR SUGIHAN</t>
  </si>
  <si>
    <t>MUARA ENIM</t>
  </si>
  <si>
    <t>SEMENDO DARAT LAUT</t>
  </si>
  <si>
    <t>SEMENDO DARAT ULU</t>
  </si>
  <si>
    <t>SEMENDO DARAT TENGAH</t>
  </si>
  <si>
    <t>TANJUNG AGUNG</t>
  </si>
  <si>
    <t>RAMBANG</t>
  </si>
  <si>
    <t>LUBAI</t>
  </si>
  <si>
    <t>LUBAI ULU</t>
  </si>
  <si>
    <t>LAWANG KIDUL</t>
  </si>
  <si>
    <t>UJAN MAS</t>
  </si>
  <si>
    <t>GUNUNG MEGANG</t>
  </si>
  <si>
    <t>BENAKAT</t>
  </si>
  <si>
    <t>BELIMBING</t>
  </si>
  <si>
    <t>RAMBANG DANGKU</t>
  </si>
  <si>
    <t>GELUMBANG</t>
  </si>
  <si>
    <t>LEMBAK</t>
  </si>
  <si>
    <t>SUNGAI ROTAN</t>
  </si>
  <si>
    <t>MUARA BELIDA</t>
  </si>
  <si>
    <t>KELEKAR</t>
  </si>
  <si>
    <t>BELIDA DARAT</t>
  </si>
  <si>
    <t>LAHAT</t>
  </si>
  <si>
    <t>TANJUNG SAKTI PUMI</t>
  </si>
  <si>
    <t>TANJUNG SAKTI PUMU</t>
  </si>
  <si>
    <t>KOTA AGUNG</t>
  </si>
  <si>
    <t>MULAK ULU</t>
  </si>
  <si>
    <t>TANJUNG TEBAT</t>
  </si>
  <si>
    <t>PULAU PINANG</t>
  </si>
  <si>
    <t>PAGAR GUNUNG</t>
  </si>
  <si>
    <t>GUMAY ULU</t>
  </si>
  <si>
    <t>JARAI</t>
  </si>
  <si>
    <t>PAJAR BULAN</t>
  </si>
  <si>
    <t>MUARA PAYANG</t>
  </si>
  <si>
    <t>SUKAMERINDU</t>
  </si>
  <si>
    <t>KIKIM BARAT</t>
  </si>
  <si>
    <t>KIKIM TIMUR</t>
  </si>
  <si>
    <t>KIKIM SELATAN</t>
  </si>
  <si>
    <t>KIKIM TENGAH</t>
  </si>
  <si>
    <t>GUMAY TALANG</t>
  </si>
  <si>
    <t>PSEKSU</t>
  </si>
  <si>
    <t>MERAPI BARAT</t>
  </si>
  <si>
    <t>MERAPI TIMUR</t>
  </si>
  <si>
    <t>MERAPI SELATAN</t>
  </si>
  <si>
    <t>MUSI RAWAS</t>
  </si>
  <si>
    <t>SUKU TENGAH LAKITAN ULU</t>
  </si>
  <si>
    <t>SELANGIT</t>
  </si>
  <si>
    <t>SUMBER HARTA</t>
  </si>
  <si>
    <t>TUGUMULYO</t>
  </si>
  <si>
    <t>PURWODADI</t>
  </si>
  <si>
    <t>MUARA BELITI</t>
  </si>
  <si>
    <t>TIANG PUMPUNG KEPUNGUT</t>
  </si>
  <si>
    <t>JAYALOKA</t>
  </si>
  <si>
    <t>SUKA KARYA</t>
  </si>
  <si>
    <t>MUARA KELINGI</t>
  </si>
  <si>
    <t>BULANG TENGAH SUKU ULU</t>
  </si>
  <si>
    <t>TUAH NEGERI</t>
  </si>
  <si>
    <t>MUARA LAKITAN</t>
  </si>
  <si>
    <t>MEGANG SAKTI</t>
  </si>
  <si>
    <t>MUSI BANYUASIN</t>
  </si>
  <si>
    <t>SANGA DESA</t>
  </si>
  <si>
    <t>BABAT TOMAN</t>
  </si>
  <si>
    <t>BATANGHARI LEKO</t>
  </si>
  <si>
    <t>PLAKAT TINGGI</t>
  </si>
  <si>
    <t>LAWANG WETAN</t>
  </si>
  <si>
    <t>SUNGAI KERUH</t>
  </si>
  <si>
    <t>SEKAYU</t>
  </si>
  <si>
    <t>LAIS</t>
  </si>
  <si>
    <t>SUNGAI LILIN</t>
  </si>
  <si>
    <t>KELUANG</t>
  </si>
  <si>
    <t>BABAT SUPAT</t>
  </si>
  <si>
    <t>BAYUNG LENCIR</t>
  </si>
  <si>
    <t>LALAN</t>
  </si>
  <si>
    <t>TUNGKAL JAYA</t>
  </si>
  <si>
    <t>BANYU ASIN</t>
  </si>
  <si>
    <t>RANTAU BAYUR</t>
  </si>
  <si>
    <t>BETUNG</t>
  </si>
  <si>
    <t>SUAK TAPEH</t>
  </si>
  <si>
    <t>PULAU RIMAU</t>
  </si>
  <si>
    <t>TUNGKAL ILIR</t>
  </si>
  <si>
    <t>BANYUASIN III</t>
  </si>
  <si>
    <t>SEMBAWA</t>
  </si>
  <si>
    <t>TALANG KELAPA</t>
  </si>
  <si>
    <t>TANJUNG LAGO</t>
  </si>
  <si>
    <t>BANYUASIN I</t>
  </si>
  <si>
    <t>AIR KUMBANG</t>
  </si>
  <si>
    <t>RAMBUTAN</t>
  </si>
  <si>
    <t>MUARA PADANG</t>
  </si>
  <si>
    <t>MUARA SUGIHAN</t>
  </si>
  <si>
    <t>MAKARTI JAYA</t>
  </si>
  <si>
    <t>AIR SALEH</t>
  </si>
  <si>
    <t>BANYUASIN II</t>
  </si>
  <si>
    <t>MUARA TELANG</t>
  </si>
  <si>
    <t>SUMBER MARGA TELANG</t>
  </si>
  <si>
    <t>OGAN KOMERING ULU SELATAN</t>
  </si>
  <si>
    <t>MEKAKAU ILIR</t>
  </si>
  <si>
    <t>BANDING AGUNG</t>
  </si>
  <si>
    <t>WARKUK RANAU SELATAN</t>
  </si>
  <si>
    <t>BUAY PEMATANG RIBU RANAU TENGAH</t>
  </si>
  <si>
    <t>BUAY PEMACA</t>
  </si>
  <si>
    <t>SIMPANG</t>
  </si>
  <si>
    <t>BUANA PEMACA</t>
  </si>
  <si>
    <t>MUARADUA</t>
  </si>
  <si>
    <t>BUAY RAWAN</t>
  </si>
  <si>
    <t>BUAY SANDANG AJI</t>
  </si>
  <si>
    <t>TIGA DIHAJI</t>
  </si>
  <si>
    <t>BUAY RUNJUNG</t>
  </si>
  <si>
    <t>RUNJUNG AGUNG</t>
  </si>
  <si>
    <t>KISAM TINGGI</t>
  </si>
  <si>
    <t>MUARADUA KISAM</t>
  </si>
  <si>
    <t>KISAM ILIR</t>
  </si>
  <si>
    <t>PULAU BERINGIN</t>
  </si>
  <si>
    <t>SINDANG DANAU</t>
  </si>
  <si>
    <t>SUNGAI ARE</t>
  </si>
  <si>
    <t>OGAN KOMERING ULU TIMUR</t>
  </si>
  <si>
    <t>MARTAPURA</t>
  </si>
  <si>
    <t>BUNGA MAYANG</t>
  </si>
  <si>
    <t>JAYA PURA</t>
  </si>
  <si>
    <t>BUAY PEMUKA PELIUNG</t>
  </si>
  <si>
    <t>BUAY MADANG</t>
  </si>
  <si>
    <t>BUAY MADANG TIMUR</t>
  </si>
  <si>
    <t>BUAY PEMUKA BANGSA RAJA</t>
  </si>
  <si>
    <t>MADANG SUKU II</t>
  </si>
  <si>
    <t>MADANG SUKU III</t>
  </si>
  <si>
    <t>MADANG SUKU I</t>
  </si>
  <si>
    <t>BELITANG MADANG RAYA</t>
  </si>
  <si>
    <t>BELITANG</t>
  </si>
  <si>
    <t>BELITANG JAYA</t>
  </si>
  <si>
    <t>BELITANG III</t>
  </si>
  <si>
    <t>BELITANG II</t>
  </si>
  <si>
    <t>BELITANG MULYA</t>
  </si>
  <si>
    <t>SEMENDAWAI SUKU III</t>
  </si>
  <si>
    <t>SEMENDAWAI TIMUR</t>
  </si>
  <si>
    <t>CEMPAKA</t>
  </si>
  <si>
    <t>SEMENDAWAI BARAT</t>
  </si>
  <si>
    <t>OGAN ILIR</t>
  </si>
  <si>
    <t>MUARA KUANG</t>
  </si>
  <si>
    <t>RAMBANG KUANG</t>
  </si>
  <si>
    <t>LUBUK KELIAT</t>
  </si>
  <si>
    <t>TANJUNG BATU</t>
  </si>
  <si>
    <t>PAYARAMAN</t>
  </si>
  <si>
    <t>RANTAU ALAI</t>
  </si>
  <si>
    <t>KANDIS</t>
  </si>
  <si>
    <t>TANJUNG RAJA</t>
  </si>
  <si>
    <t>RANTAU PANJANG</t>
  </si>
  <si>
    <t>SUNGAI PINANG</t>
  </si>
  <si>
    <t>PEMULUTAN</t>
  </si>
  <si>
    <t>PEMULUTAN SELATAN</t>
  </si>
  <si>
    <t>PEMULUTAN BARAT</t>
  </si>
  <si>
    <t>INDRALAYA</t>
  </si>
  <si>
    <t>INDRALAYA UTARA</t>
  </si>
  <si>
    <t>INDRALAYA SELATAN</t>
  </si>
  <si>
    <t>EMPAT LAWANG</t>
  </si>
  <si>
    <t>MUARA PINANG</t>
  </si>
  <si>
    <t>LINTANG KANAN</t>
  </si>
  <si>
    <t>PENDOPO</t>
  </si>
  <si>
    <t>PENDOPO BARAT</t>
  </si>
  <si>
    <t>PASEMAH AIR KERUH</t>
  </si>
  <si>
    <t>ULU MUSI</t>
  </si>
  <si>
    <t>SIKAP DALAM</t>
  </si>
  <si>
    <t>TALANG PADANG</t>
  </si>
  <si>
    <t>TEBING TINGGI</t>
  </si>
  <si>
    <t>SALING</t>
  </si>
  <si>
    <t>PENUKAL ABAB LEMATANG ILIR</t>
  </si>
  <si>
    <t>TALANG UBI</t>
  </si>
  <si>
    <t>TANAH ABANG</t>
  </si>
  <si>
    <t>ABAB</t>
  </si>
  <si>
    <t>PENUKAL</t>
  </si>
  <si>
    <t>PENUKAL UTARA</t>
  </si>
  <si>
    <t>MUSI RAWAS UTARA</t>
  </si>
  <si>
    <t>ULU RAWAS</t>
  </si>
  <si>
    <t>KARANG JAYA</t>
  </si>
  <si>
    <t>RAWAS ULU</t>
  </si>
  <si>
    <t>RUPIT</t>
  </si>
  <si>
    <t>KARANG DAPO</t>
  </si>
  <si>
    <t>RAWAS ILIR</t>
  </si>
  <si>
    <t>NIBUNG</t>
  </si>
  <si>
    <t>KOTA PALEMBANG</t>
  </si>
  <si>
    <t>ILIR BARAT II</t>
  </si>
  <si>
    <t>GANDUS</t>
  </si>
  <si>
    <t>SEBERANG ULU I</t>
  </si>
  <si>
    <t>KERTAPATI</t>
  </si>
  <si>
    <t>SEBERANG ULU II</t>
  </si>
  <si>
    <t>PLAJU</t>
  </si>
  <si>
    <t>ILIR BARAT I</t>
  </si>
  <si>
    <t>BUKIT KECIL</t>
  </si>
  <si>
    <t>ILIR TIMUR I</t>
  </si>
  <si>
    <t>KEMUNING</t>
  </si>
  <si>
    <t>ILIR TIMUR II</t>
  </si>
  <si>
    <t>KALIDONI</t>
  </si>
  <si>
    <t>SAKO</t>
  </si>
  <si>
    <t>SEMATANG BORANG</t>
  </si>
  <si>
    <t>SUKARAMI</t>
  </si>
  <si>
    <t>ALANG ALANG LEBAR</t>
  </si>
  <si>
    <t>KOTA PRABUMULIH</t>
  </si>
  <si>
    <t>RAMBANG KAPAK TENGAH</t>
  </si>
  <si>
    <t>PRABUMULIH TIMUR</t>
  </si>
  <si>
    <t>PRABUMULIH SELATAN</t>
  </si>
  <si>
    <t>PRABUMULIH BARAT</t>
  </si>
  <si>
    <t>PRABUMULIH UTARA</t>
  </si>
  <si>
    <t>CAMBAI</t>
  </si>
  <si>
    <t>KOTA PAGAR ALAM</t>
  </si>
  <si>
    <t>DEMPO SELATAN</t>
  </si>
  <si>
    <t>DEMPO TENGAH</t>
  </si>
  <si>
    <t>DEMPO UTARA</t>
  </si>
  <si>
    <t>PAGAR ALAM SELATAN</t>
  </si>
  <si>
    <t>PAGAR ALAM UTARA</t>
  </si>
  <si>
    <t>KOTA LUBUKLINGGAU</t>
  </si>
  <si>
    <t>LUBUK LINGGAU BARAT I</t>
  </si>
  <si>
    <t>LUBUK LINGGAU BARAT II</t>
  </si>
  <si>
    <t>LUBUK LINGGAU SELATAN I</t>
  </si>
  <si>
    <t>LUBUK LINGGAU SELATAN II</t>
  </si>
  <si>
    <t>LUBUK LINGGAU TIMUR I</t>
  </si>
  <si>
    <t>LUBUK LINGGAU TIMUR II</t>
  </si>
  <si>
    <t>LUBUK LINGGAU UTARA I</t>
  </si>
  <si>
    <t>LUBUK LINGGAU UTARA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</si>
</sst>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</numFmts>
  <fonts count="5">
    <font>
      <sz val="11"/>
      <color theme="1"/>
      <name val="Calibri"/>
      <family val="2"/>
      <scheme val="minor"/>
    </font>
    <font>
      <sz val="9.6"/>
      <color theme="1"/>
      <name val="Roboto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64" fontId="0" fillId="0" borderId="0" xfId="1" applyFont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1" fontId="0" fillId="0" borderId="0" xfId="0" applyNumberFormat="1"/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rafcifor-my.sharepoint.com/personal/m_nugraha_cifor-icraf_org/Documents/Definisi%20kelas%20kerentanan.xlsx" TargetMode="External"/><Relationship Id="rId1" Type="http://schemas.openxmlformats.org/officeDocument/2006/relationships/externalLinkPath" Target="/personal/m_nugraha_cifor-icraf_org/Documents/Definisi%20kelas%20kerenta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20A9MgGsEKhsoJ7GHLpHq2THPuiirRGnyFOuLAnSaNqdsfKVRj6SYvNbTTpH3Vi" itemId="01BYPMQ2HNEZSZFAC5SVCKPAVI3FXNFO6K">
      <xxl21:absoluteUrl r:id="rId2"/>
    </xxl21:alternateUrls>
    <sheetNames>
      <sheetName val="Sulsel"/>
      <sheetName val="Sulsel_DI_suggestion"/>
      <sheetName val="Sulsel_DI_suggestion_FIX"/>
      <sheetName val="NTT"/>
      <sheetName val="Sumsel_MW"/>
      <sheetName val="Sheet2"/>
      <sheetName val="podes_extract"/>
      <sheetName val="b9b13"/>
      <sheetName val="b1b8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id_var</v>
          </cell>
          <cell r="B1" t="str">
            <v>main variable</v>
          </cell>
          <cell r="C1" t="str">
            <v>var_podes</v>
          </cell>
          <cell r="D1" t="str">
            <v>ID</v>
          </cell>
          <cell r="E1" t="str">
            <v>satuan</v>
          </cell>
          <cell r="F1" t="str">
            <v>ket_kecamatan</v>
          </cell>
        </row>
        <row r="2">
          <cell r="A2" t="str">
            <v>V31</v>
          </cell>
          <cell r="B2" t="str">
            <v>Penggunaan listrik</v>
          </cell>
          <cell r="C2" t="str">
            <v>Jumlah Keluarga Pengguna Listrik PLN</v>
          </cell>
          <cell r="D2" t="str">
            <v>R401A1</v>
          </cell>
          <cell r="E2" t="str">
            <v>jumlah</v>
          </cell>
        </row>
        <row r="3">
          <cell r="A3" t="str">
            <v>V32</v>
          </cell>
          <cell r="B3" t="str">
            <v>Penggunaan listrik</v>
          </cell>
          <cell r="C3" t="str">
            <v>Jumlah Keluarga Pengguna Listrik Non PLN</v>
          </cell>
          <cell r="D3" t="str">
            <v>R401A2</v>
          </cell>
          <cell r="E3" t="str">
            <v>jumlah</v>
          </cell>
        </row>
        <row r="4">
          <cell r="A4" t="str">
            <v>V33</v>
          </cell>
          <cell r="B4" t="str">
            <v>Penggunaan listrik</v>
          </cell>
          <cell r="C4" t="str">
            <v>Jumlah Keluarga Bukan Pengguna Listrik</v>
          </cell>
          <cell r="D4" t="str">
            <v>R401B</v>
          </cell>
          <cell r="E4" t="str">
            <v>jumlah</v>
          </cell>
        </row>
        <row r="5">
          <cell r="A5" t="str">
            <v>V34</v>
          </cell>
          <cell r="B5" t="str">
            <v>Sumber air minum</v>
          </cell>
          <cell r="C5" t="str">
            <v>Sumber air untuk minum Sebagian besar keluarga di desa/kelurahan</v>
          </cell>
          <cell r="D5" t="str">
            <v>R404</v>
          </cell>
          <cell r="E5" t="str">
            <v>kategori</v>
          </cell>
          <cell r="F5" t="str">
            <v>tidak bisa diagregat</v>
          </cell>
        </row>
        <row r="6">
          <cell r="A6" t="str">
            <v>V35</v>
          </cell>
          <cell r="B6" t="str">
            <v>Keberadaan sungai di desa</v>
          </cell>
          <cell r="C6" t="str">
            <v>keberadaan sungai di desa/kelurahan</v>
          </cell>
          <cell r="D6" t="str">
            <v>R407</v>
          </cell>
          <cell r="E6" t="str">
            <v>kategori</v>
          </cell>
          <cell r="F6" t="str">
            <v>tidak bisa diagregat</v>
          </cell>
        </row>
        <row r="7">
          <cell r="A7" t="str">
            <v>V36</v>
          </cell>
          <cell r="B7" t="str">
            <v>Keberadaan sarana pendidikan</v>
          </cell>
          <cell r="C7" t="str">
            <v>Jumlah SMU negeri di desa/Kelurahan</v>
          </cell>
          <cell r="D7" t="str">
            <v>R501GK2</v>
          </cell>
          <cell r="E7" t="str">
            <v>jumlah</v>
          </cell>
        </row>
        <row r="8">
          <cell r="A8" t="str">
            <v>V37</v>
          </cell>
          <cell r="B8" t="str">
            <v>Keberadaan sarana pendidikan</v>
          </cell>
          <cell r="C8" t="str">
            <v>Jumlah SMU swasta di desa/Kelurahan</v>
          </cell>
          <cell r="D8" t="str">
            <v>R501GK3</v>
          </cell>
          <cell r="E8" t="str">
            <v>jumlah</v>
          </cell>
        </row>
        <row r="9">
          <cell r="A9" t="str">
            <v>V38</v>
          </cell>
          <cell r="B9" t="str">
            <v>Keberadaan sarana pendidikan</v>
          </cell>
          <cell r="C9" t="str">
            <v>Jumlah MA negeri di desa/Kelurahan</v>
          </cell>
          <cell r="D9" t="str">
            <v>R501HK2</v>
          </cell>
          <cell r="E9" t="str">
            <v>jumlah</v>
          </cell>
        </row>
        <row r="10">
          <cell r="A10" t="str">
            <v>V39</v>
          </cell>
          <cell r="B10" t="str">
            <v>Keberadaan sarana pendidikan</v>
          </cell>
          <cell r="C10" t="str">
            <v>Jumlah MA swasta di desa/Kelurahan</v>
          </cell>
          <cell r="D10" t="str">
            <v>R501HK3</v>
          </cell>
          <cell r="E10" t="str">
            <v>jumlah</v>
          </cell>
        </row>
        <row r="11">
          <cell r="A11" t="str">
            <v>V40</v>
          </cell>
          <cell r="B11" t="str">
            <v>Keberadaan sarana pendidikan</v>
          </cell>
          <cell r="C11" t="str">
            <v>Jumlah SMK negeri di desa/Kelurahan</v>
          </cell>
          <cell r="D11" t="str">
            <v>R501IK2</v>
          </cell>
          <cell r="E11" t="str">
            <v>jumlah</v>
          </cell>
        </row>
        <row r="12">
          <cell r="A12" t="str">
            <v>V41</v>
          </cell>
          <cell r="B12" t="str">
            <v>Keberadaan sarana pendidikan</v>
          </cell>
          <cell r="C12" t="str">
            <v>Jumlah SMK swasta di desa/Kelurahan</v>
          </cell>
          <cell r="D12" t="str">
            <v>R501IK3</v>
          </cell>
          <cell r="E12" t="str">
            <v>jumlah</v>
          </cell>
        </row>
        <row r="13">
          <cell r="A13" t="str">
            <v>V42</v>
          </cell>
          <cell r="B13" t="str">
            <v>Keberadaan sarana pendidikan</v>
          </cell>
          <cell r="C13" t="str">
            <v>Jumlah Akademi/perguruan tinggi negeri di desa/Kelurahan</v>
          </cell>
          <cell r="D13" t="str">
            <v>R501JK2</v>
          </cell>
          <cell r="E13" t="str">
            <v>jumlah</v>
          </cell>
        </row>
        <row r="14">
          <cell r="A14" t="str">
            <v>V43</v>
          </cell>
          <cell r="B14" t="str">
            <v>Keberadaan sarana pendidikan</v>
          </cell>
          <cell r="C14" t="str">
            <v>Jumlah Akademi/perguruan tinggi swasta di desa/Kelurahan</v>
          </cell>
          <cell r="D14" t="str">
            <v>R501JK3</v>
          </cell>
          <cell r="E14" t="str">
            <v>jumlah</v>
          </cell>
        </row>
        <row r="15">
          <cell r="A15" t="str">
            <v>V44</v>
          </cell>
          <cell r="B15" t="str">
            <v>Keberadaan sarana kesehatan</v>
          </cell>
          <cell r="C15" t="str">
            <v>Jumlah Rumah sakit</v>
          </cell>
          <cell r="D15" t="str">
            <v>R502AK2</v>
          </cell>
          <cell r="E15" t="str">
            <v>jumlah</v>
          </cell>
        </row>
        <row r="16">
          <cell r="A16" t="str">
            <v>V45</v>
          </cell>
          <cell r="B16" t="str">
            <v>Keberadaan sarana kesehatan</v>
          </cell>
          <cell r="C16" t="str">
            <v>Jumlah Rumah sakit bersalin</v>
          </cell>
          <cell r="D16" t="str">
            <v>R502BK2</v>
          </cell>
          <cell r="E16" t="str">
            <v>jumlah</v>
          </cell>
        </row>
        <row r="17">
          <cell r="A17" t="str">
            <v>V46</v>
          </cell>
          <cell r="B17" t="str">
            <v>Keberadaan sarana kesehatan</v>
          </cell>
          <cell r="C17" t="str">
            <v>Jumlah puskesmas dengan rawat inap</v>
          </cell>
          <cell r="D17" t="str">
            <v>R502CK2</v>
          </cell>
          <cell r="E17" t="str">
            <v>jumlah</v>
          </cell>
        </row>
        <row r="18">
          <cell r="A18" t="str">
            <v>V47</v>
          </cell>
          <cell r="B18" t="str">
            <v>Keberadaan sarana kesehatan</v>
          </cell>
          <cell r="C18" t="str">
            <v>Jumlah puskesmas tanpa rawat inap</v>
          </cell>
          <cell r="D18" t="str">
            <v>R502DK2</v>
          </cell>
          <cell r="E18" t="str">
            <v>jumlah</v>
          </cell>
        </row>
        <row r="19">
          <cell r="A19" t="str">
            <v>V48</v>
          </cell>
          <cell r="B19" t="str">
            <v>Keberadaan sarana kesehatan</v>
          </cell>
          <cell r="C19" t="str">
            <v>Jumlah puskesmas pembantu</v>
          </cell>
          <cell r="D19" t="str">
            <v>R502EK2</v>
          </cell>
          <cell r="E19" t="str">
            <v>jumlah</v>
          </cell>
        </row>
        <row r="20">
          <cell r="A20" t="str">
            <v>V49</v>
          </cell>
          <cell r="B20" t="str">
            <v>Keberadaan sarana kesehatan</v>
          </cell>
          <cell r="C20" t="str">
            <v>Jumlah poliklinik</v>
          </cell>
          <cell r="D20" t="str">
            <v>R502FK2</v>
          </cell>
          <cell r="E20" t="str">
            <v>jumlah</v>
          </cell>
        </row>
        <row r="21">
          <cell r="A21" t="str">
            <v>V50</v>
          </cell>
          <cell r="B21" t="str">
            <v>Sarana dan prasarana transportasi antar desa</v>
          </cell>
          <cell r="C21" t="str">
            <v>Keberadaan angkutan umum yang melewati desa/kelurahan</v>
          </cell>
          <cell r="D21" t="str">
            <v>R701C1</v>
          </cell>
          <cell r="E21" t="str">
            <v>kategori</v>
          </cell>
          <cell r="F21" t="str">
            <v>tidak bisa diagregat</v>
          </cell>
        </row>
        <row r="22">
          <cell r="A22" t="str">
            <v>V51</v>
          </cell>
          <cell r="B22" t="str">
            <v>Jumlah sarana dan prasarana ekonomi</v>
          </cell>
          <cell r="C22" t="str">
            <v>Jumlah pasar dengan bangunan permanen (memiliki atap, lantai, dan dinding)</v>
          </cell>
          <cell r="D22" t="str">
            <v>R801BK2</v>
          </cell>
          <cell r="E22" t="str">
            <v>jumlah</v>
          </cell>
        </row>
        <row r="23">
          <cell r="A23" t="str">
            <v>V52</v>
          </cell>
          <cell r="B23" t="str">
            <v>Jumlah sarana dan prasarana ekonomi</v>
          </cell>
          <cell r="C23" t="str">
            <v>Jumlah pasar dengan bangunan semi permanen (memiliki atap dan lantai, tanpa dinding)</v>
          </cell>
          <cell r="D23" t="str">
            <v>R801CK2</v>
          </cell>
          <cell r="E23" t="str">
            <v>jumlah</v>
          </cell>
        </row>
        <row r="24">
          <cell r="A24" t="str">
            <v>V53</v>
          </cell>
          <cell r="B24" t="str">
            <v>Jumlah sarana dan prasarana ekonomi</v>
          </cell>
          <cell r="C24" t="str">
            <v>Jumlah pasar tanpa bangunan (misalnya: pasar kaget, pasar subuh, pasar terapung, dll.)</v>
          </cell>
          <cell r="D24" t="str">
            <v>R801DK2</v>
          </cell>
          <cell r="E24" t="str">
            <v>jumlah</v>
          </cell>
        </row>
        <row r="25">
          <cell r="A25" t="str">
            <v>V54</v>
          </cell>
          <cell r="B25" t="str">
            <v>Jumlah sarana dan prasarana ekonomi</v>
          </cell>
          <cell r="C25" t="str">
            <v>Jumlah minimarket/swalayan (tempat usaha di bangunan tetap untuk menjual berbagai jenis barang secara eceran dengan label harga, sistem pelayanan mandiri, luas lantai &lt; 400 m2)</v>
          </cell>
          <cell r="D25" t="str">
            <v>R801EK2</v>
          </cell>
          <cell r="E25" t="str">
            <v>jumlah</v>
          </cell>
        </row>
        <row r="26">
          <cell r="A26" t="str">
            <v>V55</v>
          </cell>
          <cell r="B26" t="str">
            <v>Kejadian tanah longsor</v>
          </cell>
          <cell r="C26" t="str">
            <v>Kejadian tanah longsor</v>
          </cell>
          <cell r="D26" t="str">
            <v>R1001AK2</v>
          </cell>
          <cell r="E26" t="str">
            <v>kategori</v>
          </cell>
          <cell r="F26" t="str">
            <v>tidak bisa diagregat</v>
          </cell>
        </row>
        <row r="27">
          <cell r="A27" t="str">
            <v>V56</v>
          </cell>
          <cell r="B27" t="str">
            <v>Kejadian tanah longsor</v>
          </cell>
          <cell r="C27" t="str">
            <v>Banyak kejadian tanah longsor 2018</v>
          </cell>
          <cell r="D27" t="str">
            <v>R1001AK3</v>
          </cell>
          <cell r="E27" t="str">
            <v>events/year</v>
          </cell>
        </row>
        <row r="28">
          <cell r="A28" t="str">
            <v>V57</v>
          </cell>
          <cell r="B28" t="str">
            <v>Kejadian tanah longsor</v>
          </cell>
          <cell r="C28" t="str">
            <v>Korban jiwa tanah longsor 2018</v>
          </cell>
          <cell r="D28" t="str">
            <v>R1001AK4</v>
          </cell>
          <cell r="E28" t="str">
            <v>people/year</v>
          </cell>
        </row>
        <row r="29">
          <cell r="A29" t="str">
            <v>V58</v>
          </cell>
          <cell r="B29" t="str">
            <v>Kejadian tanah longsor</v>
          </cell>
          <cell r="C29" t="str">
            <v>Banyak kejadian tanah longsor 2019 (Januari-April)</v>
          </cell>
          <cell r="D29" t="str">
            <v>R1001AK5</v>
          </cell>
          <cell r="E29" t="str">
            <v>events/year</v>
          </cell>
        </row>
        <row r="30">
          <cell r="A30" t="str">
            <v>V59</v>
          </cell>
          <cell r="B30" t="str">
            <v>Kejadian tanah longsor</v>
          </cell>
          <cell r="C30" t="str">
            <v>Korban jiwa tanah longsor 2019 (Januari-April)</v>
          </cell>
          <cell r="D30" t="str">
            <v>R1001AK6</v>
          </cell>
          <cell r="E30" t="str">
            <v>people/year</v>
          </cell>
        </row>
        <row r="31">
          <cell r="A31" t="str">
            <v>V60</v>
          </cell>
          <cell r="B31" t="str">
            <v>kejadian banjir</v>
          </cell>
          <cell r="C31" t="str">
            <v>Kejadian banjir</v>
          </cell>
          <cell r="D31" t="str">
            <v>R1001BK2</v>
          </cell>
          <cell r="E31" t="str">
            <v>kategori</v>
          </cell>
          <cell r="F31" t="str">
            <v>tidak bisa diagregat</v>
          </cell>
        </row>
        <row r="32">
          <cell r="A32" t="str">
            <v>V61</v>
          </cell>
          <cell r="B32" t="str">
            <v>kejadian banjir</v>
          </cell>
          <cell r="C32" t="str">
            <v>Banyak kejadian banjir 2018</v>
          </cell>
          <cell r="D32" t="str">
            <v>R1001BK3</v>
          </cell>
          <cell r="E32" t="str">
            <v>events/year</v>
          </cell>
        </row>
        <row r="33">
          <cell r="A33" t="str">
            <v>V62</v>
          </cell>
          <cell r="B33" t="str">
            <v>kejadian banjir</v>
          </cell>
          <cell r="C33" t="str">
            <v>Korban jiwa banjir 2018</v>
          </cell>
          <cell r="D33" t="str">
            <v>R1001BK4</v>
          </cell>
          <cell r="E33" t="str">
            <v>people/year</v>
          </cell>
        </row>
        <row r="34">
          <cell r="A34" t="str">
            <v>V63</v>
          </cell>
          <cell r="B34" t="str">
            <v>kejadian banjir</v>
          </cell>
          <cell r="C34" t="str">
            <v>Banyak kejadian banjir 2019 (Januari-April)</v>
          </cell>
          <cell r="D34" t="str">
            <v>R1001BK5</v>
          </cell>
          <cell r="E34" t="str">
            <v>events/year</v>
          </cell>
        </row>
        <row r="35">
          <cell r="A35" t="str">
            <v>V64</v>
          </cell>
          <cell r="B35" t="str">
            <v>kejadian banjir</v>
          </cell>
          <cell r="C35" t="str">
            <v>Korban jiwa banjir 2019 (Januari-April)</v>
          </cell>
          <cell r="D35" t="str">
            <v>R1001BK6</v>
          </cell>
          <cell r="E35" t="str">
            <v>people/year</v>
          </cell>
        </row>
        <row r="36">
          <cell r="A36" t="str">
            <v>V65</v>
          </cell>
          <cell r="B36" t="str">
            <v>kejadian banjir bandang</v>
          </cell>
          <cell r="C36" t="str">
            <v>Kejadian banjir bandang</v>
          </cell>
          <cell r="D36" t="str">
            <v>R1001CK2</v>
          </cell>
          <cell r="E36" t="str">
            <v>kategori</v>
          </cell>
          <cell r="F36" t="str">
            <v>tidak bisa diagregat</v>
          </cell>
        </row>
        <row r="37">
          <cell r="A37" t="str">
            <v>V66</v>
          </cell>
          <cell r="B37" t="str">
            <v>kejadian banjir bandang</v>
          </cell>
          <cell r="C37" t="str">
            <v>Banyak kejadian banjir bandang 2018</v>
          </cell>
          <cell r="D37" t="str">
            <v>R1001CK3</v>
          </cell>
          <cell r="E37" t="str">
            <v>events/year</v>
          </cell>
        </row>
        <row r="38">
          <cell r="A38" t="str">
            <v>V67</v>
          </cell>
          <cell r="B38" t="str">
            <v>kejadian banjir bandang</v>
          </cell>
          <cell r="C38" t="str">
            <v>Korban jiwa banjir bandang 2018</v>
          </cell>
          <cell r="D38" t="str">
            <v>R1001CK4</v>
          </cell>
          <cell r="E38" t="str">
            <v>people/year</v>
          </cell>
        </row>
        <row r="39">
          <cell r="A39" t="str">
            <v>V68</v>
          </cell>
          <cell r="B39" t="str">
            <v>kejadian banjir bandang</v>
          </cell>
          <cell r="C39" t="str">
            <v>Banyak kejadian banjir bandang 2019 (Januari-April)</v>
          </cell>
          <cell r="D39" t="str">
            <v>R1001CK5</v>
          </cell>
          <cell r="E39" t="str">
            <v>events/year</v>
          </cell>
        </row>
        <row r="40">
          <cell r="A40" t="str">
            <v>V69</v>
          </cell>
          <cell r="B40" t="str">
            <v>kejadian banjir bandang</v>
          </cell>
          <cell r="C40" t="str">
            <v>Korban jiwa banjir bandang 2019 (Januari-April)</v>
          </cell>
          <cell r="D40" t="str">
            <v>R1001CK6</v>
          </cell>
          <cell r="E40" t="str">
            <v>people/year</v>
          </cell>
        </row>
        <row r="41">
          <cell r="A41" t="str">
            <v>V70</v>
          </cell>
          <cell r="B41" t="str">
            <v>kejadian kebakaran</v>
          </cell>
          <cell r="C41" t="str">
            <v>Kejadian kebakaran hutan dan lahan</v>
          </cell>
          <cell r="D41" t="str">
            <v>R1001IK2</v>
          </cell>
          <cell r="E41" t="str">
            <v>kategori</v>
          </cell>
          <cell r="F41" t="str">
            <v>tidak bisa diagregat</v>
          </cell>
        </row>
        <row r="42">
          <cell r="A42" t="str">
            <v>V71</v>
          </cell>
          <cell r="B42" t="str">
            <v>kejadian kebakaran</v>
          </cell>
          <cell r="C42" t="str">
            <v>Banyak kejadian kebakaran hutan dan lahan 2018</v>
          </cell>
          <cell r="D42" t="str">
            <v>R1001IK3</v>
          </cell>
          <cell r="E42" t="str">
            <v>events/year</v>
          </cell>
        </row>
        <row r="43">
          <cell r="A43" t="str">
            <v>V72</v>
          </cell>
          <cell r="B43" t="str">
            <v>kejadian kebakaran</v>
          </cell>
          <cell r="C43" t="str">
            <v>Korban jiwa kebakaran hutan dan lahan 2018</v>
          </cell>
          <cell r="D43" t="str">
            <v>R1001IK4</v>
          </cell>
          <cell r="E43" t="str">
            <v>people/year</v>
          </cell>
        </row>
        <row r="44">
          <cell r="A44" t="str">
            <v>V73</v>
          </cell>
          <cell r="B44" t="str">
            <v>kejadian kebakaran</v>
          </cell>
          <cell r="C44" t="str">
            <v>Banyak kejadian kebakaran hutan dan lahan 2019 (Januari-April)</v>
          </cell>
          <cell r="D44" t="str">
            <v>R1001IK5</v>
          </cell>
          <cell r="E44" t="str">
            <v>events/year</v>
          </cell>
        </row>
        <row r="45">
          <cell r="A45" t="str">
            <v>V74</v>
          </cell>
          <cell r="B45" t="str">
            <v>kejadian kebakaran</v>
          </cell>
          <cell r="C45" t="str">
            <v>Korban jiwa kebakaran hutan dan lahan 2019 (Januari-April)</v>
          </cell>
          <cell r="D45" t="str">
            <v>R1001IK6</v>
          </cell>
          <cell r="E45" t="str">
            <v>people/year</v>
          </cell>
        </row>
        <row r="46">
          <cell r="A46" t="str">
            <v>V75</v>
          </cell>
          <cell r="B46" t="str">
            <v>kejadian kemarau</v>
          </cell>
          <cell r="C46" t="str">
            <v>Kejadian kekeringan (lahan)</v>
          </cell>
          <cell r="D46" t="str">
            <v>R1001JK2</v>
          </cell>
          <cell r="E46" t="str">
            <v>kategori</v>
          </cell>
          <cell r="F46" t="str">
            <v>tidak bisa diagregat</v>
          </cell>
        </row>
        <row r="47">
          <cell r="A47" t="str">
            <v>V76</v>
          </cell>
          <cell r="B47" t="str">
            <v>kejadian kemarau</v>
          </cell>
          <cell r="C47" t="str">
            <v>Banyak kejadian kekeringan (lahan) 2018</v>
          </cell>
          <cell r="D47" t="str">
            <v>R1001JK3</v>
          </cell>
          <cell r="E47" t="str">
            <v>events/year</v>
          </cell>
        </row>
        <row r="48">
          <cell r="A48" t="str">
            <v>V77</v>
          </cell>
          <cell r="B48" t="str">
            <v>kejadian kemarau</v>
          </cell>
          <cell r="C48" t="str">
            <v>Korban jiwa kekeringan (lahan) 2018</v>
          </cell>
          <cell r="D48" t="str">
            <v>R1001JK4</v>
          </cell>
          <cell r="E48" t="str">
            <v>people/year</v>
          </cell>
        </row>
        <row r="49">
          <cell r="A49" t="str">
            <v>V78</v>
          </cell>
          <cell r="B49" t="str">
            <v>kejadian kemarau</v>
          </cell>
          <cell r="C49" t="str">
            <v>Banyak kejadian kekeringan (lahan) 2019 (Januari-April)</v>
          </cell>
          <cell r="D49" t="str">
            <v>R1001JK5</v>
          </cell>
          <cell r="E49" t="str">
            <v>events/year</v>
          </cell>
        </row>
        <row r="50">
          <cell r="A50" t="str">
            <v>V79</v>
          </cell>
          <cell r="B50" t="str">
            <v>kejadian kemarau</v>
          </cell>
          <cell r="C50" t="str">
            <v>Korban jiwa kekeringan (lahan) 2019 (Januari-April)</v>
          </cell>
          <cell r="D50" t="str">
            <v>R1001JK6</v>
          </cell>
          <cell r="E50" t="str">
            <v>people/year</v>
          </cell>
        </row>
        <row r="51">
          <cell r="A51" t="str">
            <v>V80</v>
          </cell>
          <cell r="B51" t="str">
            <v>Fasilitas/upaya antisipasi/mitigasi bencana alam</v>
          </cell>
          <cell r="C51" t="str">
            <v>Sistem peringatan dini bencana alam</v>
          </cell>
          <cell r="D51" t="str">
            <v>R1002A</v>
          </cell>
          <cell r="E51" t="str">
            <v>kategori</v>
          </cell>
          <cell r="F51" t="str">
            <v>tidak bisa diagregat</v>
          </cell>
        </row>
        <row r="52">
          <cell r="A52" t="str">
            <v>V81</v>
          </cell>
          <cell r="B52" t="str">
            <v>Fasilitas/upaya antisipasi/mitigasi bencana alam</v>
          </cell>
          <cell r="C52" t="str">
            <v>Sistem peringatan dini khusus tsunami</v>
          </cell>
          <cell r="D52" t="str">
            <v>R1002B</v>
          </cell>
          <cell r="E52" t="str">
            <v>kategori</v>
          </cell>
          <cell r="F52" t="str">
            <v>tidak bisa diagregat</v>
          </cell>
        </row>
        <row r="53">
          <cell r="A53" t="str">
            <v>V82</v>
          </cell>
          <cell r="B53" t="str">
            <v>Jumlah BUMDes</v>
          </cell>
          <cell r="C53" t="str">
            <v>Jumlah unit usaha BUMDes:</v>
          </cell>
          <cell r="D53" t="str">
            <v>R1201</v>
          </cell>
          <cell r="E53" t="str">
            <v>jumlah</v>
          </cell>
        </row>
        <row r="54">
          <cell r="A54" t="str">
            <v>V83</v>
          </cell>
          <cell r="B54" t="str">
            <v>Jumlah embung</v>
          </cell>
          <cell r="C54" t="str">
            <v>Jumlah embung di desa/kelurahan:</v>
          </cell>
          <cell r="D54" t="str">
            <v>R1202</v>
          </cell>
          <cell r="E54" t="str">
            <v>jumlah</v>
          </cell>
        </row>
        <row r="55">
          <cell r="A55" t="str">
            <v>V84</v>
          </cell>
          <cell r="B55" t="str">
            <v>Jumlah pasar desa</v>
          </cell>
          <cell r="C55" t="str">
            <v>Jumlah pasar desa (pasar hewan, pelelangan ikan, pelelangan hasil pertanian, dll.)</v>
          </cell>
          <cell r="D55" t="str">
            <v>R1203</v>
          </cell>
          <cell r="E55" t="str">
            <v>jumlah</v>
          </cell>
        </row>
        <row r="56">
          <cell r="A56" t="str">
            <v>V85</v>
          </cell>
          <cell r="B56" t="str">
            <v>Jumlah penderita gizi buruk</v>
          </cell>
          <cell r="C56" t="str">
            <v>Jumlah warga penderita gizi buruk (marasmus dan kwashiorkor) pada tahun 2018</v>
          </cell>
          <cell r="D56" t="str">
            <v>R1207</v>
          </cell>
          <cell r="E56" t="str">
            <v>jumlah</v>
          </cell>
        </row>
        <row r="57">
          <cell r="A57" t="str">
            <v>V86</v>
          </cell>
          <cell r="B57" t="str">
            <v>Village population</v>
          </cell>
          <cell r="C57" t="str">
            <v>Village population</v>
          </cell>
          <cell r="E57" t="str">
            <v>people</v>
          </cell>
        </row>
      </sheetData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ugraha, Mohamad   (ICRAF)" id="{105D15E0-AEE8-4DD3-9D51-C1653BE0DCE2}" userId="S::M.Nugraha@cifor-icraf.org::5f865287-ea22-431e-a610-c37eee1b7319" providerId="AD"/>
  <person displayName="Widijanto, Maria Adelia   (ICRAF)" id="{50634247-D0D7-4636-B69E-5AD64F0BF441}" userId="S::M.Widijanto@cifor-icraf.org::493c0922-a5f6-476b-8815-ad43f73078e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8-14T03:42:47.01" personId="{50634247-D0D7-4636-B69E-5AD64F0BF441}" id="{F135E3A4-7AE1-4778-802B-DF2A321B85EC}">
    <text>Metode agregasi dari menggunakan data raw berdasarkan unit analisa terkecil</text>
  </threadedComment>
  <threadedComment ref="B16" dT="2023-08-14T03:35:11.66" personId="{50634247-D0D7-4636-B69E-5AD64F0BF441}" id="{19D33CE0-2CBC-42DD-845B-A07F90036B78}">
    <text>Perbandingan kelas tutupan lahan badan air dengan pemukiman</text>
  </threadedComment>
  <threadedComment ref="B17" dT="2023-08-09T04:10:22.25" personId="{105D15E0-AEE8-4DD3-9D51-C1653BE0DCE2}" id="{30FB6840-785F-4010-A024-C3E86ACCF808}">
    <text>Periode tahun 2015-2020</text>
  </threadedComment>
  <threadedComment ref="C21" dT="2023-08-14T04:02:26.44" personId="{50634247-D0D7-4636-B69E-5AD64F0BF441}" id="{F6E48672-DDE8-4F84-BECF-878FF653B115}">
    <text>Pertanian lahan kering, pertanian lahan kering kebun campur, sawah, kebun, dll (semua yang ada kegiatan penanaman dan non-alami)</text>
  </threadedComment>
  <threadedComment ref="C23" dT="2023-08-14T08:07:37.03" personId="{50634247-D0D7-4636-B69E-5AD64F0BF441}" id="{F414B162-E773-4674-82BA-7C041C61514A}">
    <text xml:space="preserve">Tersedia di level kabupaten/kota only Badan Pusat Statistik Provinsi Sulawesi Selatan (bps.go.id) </text>
    <extLst>
      <x:ext xmlns:xltc2="http://schemas.microsoft.com/office/spreadsheetml/2020/threadedcomments2" uri="{F7C98A9C-CBB3-438F-8F68-D28B6AF4A901}">
        <xltc2:checksum>222027309</xltc2:checksum>
        <xltc2:hyperlink startIndex="38" length="59" url="https://sulsel.bps.go.id/subject/6/tenaga-kerja.html#subjekViewTab3"/>
      </x:ext>
    </extLst>
  </threadedComment>
  <threadedComment ref="C26" dT="2023-08-14T08:06:38.01" personId="{50634247-D0D7-4636-B69E-5AD64F0BF441}" id="{F39BC12E-7F1D-4B17-9F1E-312B3AF45816}">
    <text xml:space="preserve">Tersedia di level kabupaten/kota only Badan Pusat Statistik Provinsi Sulawesi Selatan (bps.go.id) </text>
    <extLst>
      <x:ext xmlns:xltc2="http://schemas.microsoft.com/office/spreadsheetml/2020/threadedcomments2" uri="{F7C98A9C-CBB3-438F-8F68-D28B6AF4A901}">
        <xltc2:checksum>222027309</xltc2:checksum>
        <xltc2:hyperlink startIndex="38" length="59" url="https://sulsel.bps.go.id/subject/53/tanaman-pangan.html#subjekViewTab3"/>
      </x:ext>
    </extLst>
  </threadedComment>
  <threadedComment ref="B48" dT="2023-08-14T04:03:20.37" personId="{50634247-D0D7-4636-B69E-5AD64F0BF441}" id="{3B9A2332-86EE-48BA-B321-167CEC4A100A}">
    <text>From HA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2" dT="2023-08-14T03:35:11.66" personId="{50634247-D0D7-4636-B69E-5AD64F0BF441}" id="{F8E9914D-7646-4D99-A625-6D9A5B39FFB5}">
    <text>Perbandingan kelas tutupan lahan badan air dengan pemukiman</text>
  </threadedComment>
  <threadedComment ref="P2" dT="2023-08-09T04:10:22.25" personId="{105D15E0-AEE8-4DD3-9D51-C1653BE0DCE2}" id="{B77699B1-CF18-44F4-963A-DB063BAEFBE1}">
    <text>Periode tahun 2015-2020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855C-A36A-4801-B0C2-0701AA376D4A}">
  <dimension ref="A1:N86"/>
  <sheetViews>
    <sheetView topLeftCell="A68" zoomScaleNormal="100" workbookViewId="0">
      <selection activeCell="C78" sqref="C78"/>
    </sheetView>
  </sheetViews>
  <sheetFormatPr defaultRowHeight="14.45"/>
  <cols>
    <col min="1" max="1" width="4.28515625" bestFit="1" customWidth="1"/>
    <col min="2" max="2" width="48.28515625" customWidth="1"/>
    <col min="3" max="3" width="58.28515625" customWidth="1"/>
    <col min="4" max="4" width="18.7109375" bestFit="1" customWidth="1"/>
    <col min="5" max="5" width="14.28515625" bestFit="1" customWidth="1"/>
    <col min="6" max="6" width="13.42578125" bestFit="1" customWidth="1"/>
    <col min="7" max="7" width="22" bestFit="1" customWidth="1"/>
    <col min="8" max="8" width="28.28515625" bestFit="1" customWidth="1"/>
    <col min="9" max="9" width="25.28515625" bestFit="1" customWidth="1"/>
    <col min="10" max="10" width="26.28515625" bestFit="1" customWidth="1"/>
    <col min="11" max="11" width="87" bestFit="1" customWidth="1"/>
    <col min="12" max="12" width="24.28515625" bestFit="1" customWidth="1"/>
    <col min="13" max="13" width="17.28515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12</v>
      </c>
    </row>
    <row r="2" spans="1:14">
      <c r="A2" s="1" t="s">
        <v>13</v>
      </c>
      <c r="B2" s="1"/>
      <c r="C2" s="1" t="s">
        <v>14</v>
      </c>
      <c r="D2" s="1" t="s">
        <v>15</v>
      </c>
      <c r="E2" s="1" t="s">
        <v>16</v>
      </c>
      <c r="F2" s="1" t="s">
        <v>17</v>
      </c>
      <c r="G2" s="1"/>
      <c r="H2" s="1" t="s">
        <v>18</v>
      </c>
      <c r="I2" s="1" t="s">
        <v>19</v>
      </c>
      <c r="J2" s="1" t="s">
        <v>0</v>
      </c>
      <c r="K2" s="1" t="s">
        <v>20</v>
      </c>
      <c r="L2" s="1" t="s">
        <v>21</v>
      </c>
      <c r="M2" s="1" t="s">
        <v>22</v>
      </c>
      <c r="N2" t="s">
        <v>23</v>
      </c>
    </row>
    <row r="3" spans="1:14">
      <c r="A3" s="1" t="s">
        <v>24</v>
      </c>
      <c r="B3" s="1"/>
      <c r="C3" s="1" t="s">
        <v>25</v>
      </c>
      <c r="D3" s="1" t="s">
        <v>26</v>
      </c>
      <c r="E3" s="1" t="s">
        <v>16</v>
      </c>
      <c r="F3" s="1" t="s">
        <v>17</v>
      </c>
      <c r="G3" s="1"/>
      <c r="H3" s="1" t="s">
        <v>18</v>
      </c>
      <c r="I3" s="1" t="s">
        <v>19</v>
      </c>
      <c r="J3" s="1" t="s">
        <v>0</v>
      </c>
      <c r="K3" s="1" t="s">
        <v>20</v>
      </c>
      <c r="L3" s="1" t="s">
        <v>27</v>
      </c>
      <c r="M3" s="1" t="s">
        <v>22</v>
      </c>
      <c r="N3" t="s">
        <v>23</v>
      </c>
    </row>
    <row r="4" spans="1:14">
      <c r="A4" s="1" t="s">
        <v>28</v>
      </c>
      <c r="B4" s="1"/>
      <c r="C4" s="1" t="s">
        <v>29</v>
      </c>
      <c r="D4" s="1" t="s">
        <v>30</v>
      </c>
      <c r="E4" s="1" t="s">
        <v>16</v>
      </c>
      <c r="F4" s="1" t="s">
        <v>17</v>
      </c>
      <c r="G4" s="1"/>
      <c r="H4" s="1" t="s">
        <v>18</v>
      </c>
      <c r="I4" s="1" t="s">
        <v>19</v>
      </c>
      <c r="J4" s="1" t="s">
        <v>0</v>
      </c>
      <c r="K4" s="1" t="s">
        <v>20</v>
      </c>
      <c r="L4" s="1" t="s">
        <v>31</v>
      </c>
      <c r="M4" s="1" t="s">
        <v>22</v>
      </c>
      <c r="N4" t="s">
        <v>23</v>
      </c>
    </row>
    <row r="5" spans="1:14">
      <c r="A5" s="1" t="s">
        <v>32</v>
      </c>
      <c r="B5" s="1"/>
      <c r="C5" s="1" t="s">
        <v>33</v>
      </c>
      <c r="D5" s="1" t="s">
        <v>34</v>
      </c>
      <c r="E5" s="1" t="s">
        <v>16</v>
      </c>
      <c r="F5" s="1" t="s">
        <v>17</v>
      </c>
      <c r="G5" s="1"/>
      <c r="H5" s="1" t="s">
        <v>18</v>
      </c>
      <c r="I5" s="1" t="s">
        <v>19</v>
      </c>
      <c r="J5" s="1" t="s">
        <v>0</v>
      </c>
      <c r="K5" s="1" t="s">
        <v>20</v>
      </c>
      <c r="L5" s="1" t="s">
        <v>35</v>
      </c>
      <c r="M5" s="1" t="s">
        <v>22</v>
      </c>
      <c r="N5" t="s">
        <v>23</v>
      </c>
    </row>
    <row r="6" spans="1:14">
      <c r="A6" s="1" t="s">
        <v>36</v>
      </c>
      <c r="B6" s="1"/>
      <c r="C6" s="1" t="s">
        <v>37</v>
      </c>
      <c r="D6" s="1" t="s">
        <v>15</v>
      </c>
      <c r="E6" s="1" t="s">
        <v>16</v>
      </c>
      <c r="F6" s="1" t="s">
        <v>17</v>
      </c>
      <c r="G6" s="1"/>
      <c r="H6" s="1" t="s">
        <v>18</v>
      </c>
      <c r="I6" s="1" t="s">
        <v>38</v>
      </c>
      <c r="J6" s="1" t="s">
        <v>0</v>
      </c>
      <c r="K6" s="1" t="s">
        <v>20</v>
      </c>
      <c r="L6" s="1" t="s">
        <v>39</v>
      </c>
      <c r="M6" s="1" t="s">
        <v>22</v>
      </c>
      <c r="N6" t="s">
        <v>40</v>
      </c>
    </row>
    <row r="7" spans="1:14">
      <c r="A7" s="1" t="s">
        <v>41</v>
      </c>
      <c r="B7" s="1"/>
      <c r="C7" s="1" t="s">
        <v>42</v>
      </c>
      <c r="D7" s="1" t="s">
        <v>26</v>
      </c>
      <c r="E7" s="1" t="s">
        <v>16</v>
      </c>
      <c r="F7" s="1" t="s">
        <v>17</v>
      </c>
      <c r="G7" s="1"/>
      <c r="H7" s="1" t="s">
        <v>18</v>
      </c>
      <c r="I7" s="1" t="s">
        <v>38</v>
      </c>
      <c r="J7" s="1" t="s">
        <v>0</v>
      </c>
      <c r="K7" s="1" t="s">
        <v>20</v>
      </c>
      <c r="L7" s="1" t="s">
        <v>43</v>
      </c>
      <c r="M7" s="1" t="s">
        <v>22</v>
      </c>
      <c r="N7" t="s">
        <v>40</v>
      </c>
    </row>
    <row r="8" spans="1:14">
      <c r="A8" s="1" t="s">
        <v>44</v>
      </c>
      <c r="B8" s="1"/>
      <c r="C8" s="1" t="s">
        <v>45</v>
      </c>
      <c r="D8" s="1" t="s">
        <v>46</v>
      </c>
      <c r="E8" s="1" t="s">
        <v>16</v>
      </c>
      <c r="F8" s="1" t="s">
        <v>17</v>
      </c>
      <c r="G8" s="1"/>
      <c r="H8" s="1" t="s">
        <v>18</v>
      </c>
      <c r="I8" s="1" t="s">
        <v>47</v>
      </c>
      <c r="J8" s="1" t="s">
        <v>20</v>
      </c>
      <c r="K8" s="1" t="s">
        <v>0</v>
      </c>
      <c r="L8" s="1" t="s">
        <v>48</v>
      </c>
      <c r="M8" s="1" t="s">
        <v>49</v>
      </c>
      <c r="N8" t="s">
        <v>40</v>
      </c>
    </row>
    <row r="9" spans="1:14">
      <c r="A9" s="1" t="s">
        <v>50</v>
      </c>
      <c r="B9" s="1"/>
      <c r="C9" s="1" t="s">
        <v>51</v>
      </c>
      <c r="D9" s="1" t="s">
        <v>15</v>
      </c>
      <c r="E9" s="1" t="s">
        <v>16</v>
      </c>
      <c r="F9" s="1" t="s">
        <v>52</v>
      </c>
      <c r="G9" s="1"/>
      <c r="H9" s="1" t="s">
        <v>53</v>
      </c>
      <c r="I9" s="1" t="s">
        <v>54</v>
      </c>
      <c r="J9" s="1" t="s">
        <v>20</v>
      </c>
      <c r="K9" s="1" t="s">
        <v>0</v>
      </c>
      <c r="L9" s="1" t="s">
        <v>55</v>
      </c>
      <c r="M9" s="1" t="s">
        <v>49</v>
      </c>
      <c r="N9" t="s">
        <v>40</v>
      </c>
    </row>
    <row r="10" spans="1:14">
      <c r="A10" s="1" t="s">
        <v>56</v>
      </c>
      <c r="B10" s="1"/>
      <c r="C10" s="1" t="s">
        <v>57</v>
      </c>
      <c r="D10" s="1" t="s">
        <v>15</v>
      </c>
      <c r="E10" s="1" t="s">
        <v>16</v>
      </c>
      <c r="F10" s="1" t="s">
        <v>52</v>
      </c>
      <c r="G10" s="1"/>
      <c r="H10" s="1" t="s">
        <v>53</v>
      </c>
      <c r="I10" s="1" t="s">
        <v>54</v>
      </c>
      <c r="J10" s="1" t="s">
        <v>0</v>
      </c>
      <c r="K10" s="1" t="s">
        <v>20</v>
      </c>
      <c r="L10" s="1" t="s">
        <v>58</v>
      </c>
      <c r="M10" s="1" t="s">
        <v>22</v>
      </c>
      <c r="N10" t="s">
        <v>59</v>
      </c>
    </row>
    <row r="11" spans="1:14">
      <c r="A11" s="1" t="s">
        <v>60</v>
      </c>
      <c r="B11" s="1"/>
      <c r="C11" s="1" t="s">
        <v>61</v>
      </c>
      <c r="D11" s="1" t="s">
        <v>15</v>
      </c>
      <c r="E11" s="1" t="s">
        <v>16</v>
      </c>
      <c r="F11" s="1" t="s">
        <v>52</v>
      </c>
      <c r="G11" s="1"/>
      <c r="H11" s="1" t="s">
        <v>53</v>
      </c>
      <c r="I11" s="1" t="s">
        <v>54</v>
      </c>
      <c r="J11" s="1" t="s">
        <v>20</v>
      </c>
      <c r="K11" s="1" t="s">
        <v>0</v>
      </c>
      <c r="L11" s="1" t="s">
        <v>39</v>
      </c>
      <c r="M11" s="1" t="s">
        <v>49</v>
      </c>
      <c r="N11" t="s">
        <v>40</v>
      </c>
    </row>
    <row r="12" spans="1:14">
      <c r="A12" s="1" t="s">
        <v>62</v>
      </c>
      <c r="B12" s="1"/>
      <c r="C12" s="1" t="s">
        <v>63</v>
      </c>
      <c r="D12" s="1" t="s">
        <v>15</v>
      </c>
      <c r="E12" s="1" t="s">
        <v>16</v>
      </c>
      <c r="F12" s="1" t="s">
        <v>52</v>
      </c>
      <c r="G12" s="1"/>
      <c r="H12" s="1" t="s">
        <v>53</v>
      </c>
      <c r="I12" s="1" t="s">
        <v>54</v>
      </c>
      <c r="J12" s="1" t="s">
        <v>0</v>
      </c>
      <c r="K12" s="1" t="s">
        <v>20</v>
      </c>
      <c r="L12" s="1" t="s">
        <v>64</v>
      </c>
      <c r="M12" s="1" t="s">
        <v>22</v>
      </c>
      <c r="N12" t="s">
        <v>40</v>
      </c>
    </row>
    <row r="13" spans="1:14">
      <c r="A13" s="1" t="s">
        <v>65</v>
      </c>
      <c r="B13" s="1"/>
      <c r="C13" s="1" t="s">
        <v>66</v>
      </c>
      <c r="D13" s="1" t="s">
        <v>15</v>
      </c>
      <c r="E13" s="1" t="s">
        <v>16</v>
      </c>
      <c r="F13" s="1" t="s">
        <v>52</v>
      </c>
      <c r="G13" s="1"/>
      <c r="H13" s="1" t="s">
        <v>53</v>
      </c>
      <c r="I13" s="1" t="s">
        <v>54</v>
      </c>
      <c r="J13" s="1" t="s">
        <v>0</v>
      </c>
      <c r="K13" s="1" t="s">
        <v>20</v>
      </c>
      <c r="L13" s="1" t="s">
        <v>67</v>
      </c>
      <c r="M13" s="1" t="s">
        <v>49</v>
      </c>
      <c r="N13" t="s">
        <v>40</v>
      </c>
    </row>
    <row r="14" spans="1:14">
      <c r="A14" s="1" t="s">
        <v>68</v>
      </c>
      <c r="B14" s="1"/>
      <c r="C14" s="1" t="s">
        <v>69</v>
      </c>
      <c r="D14" s="1" t="s">
        <v>15</v>
      </c>
      <c r="E14" s="1" t="s">
        <v>16</v>
      </c>
      <c r="F14" s="1" t="s">
        <v>17</v>
      </c>
      <c r="G14" s="1"/>
      <c r="H14" s="1" t="s">
        <v>18</v>
      </c>
      <c r="I14" s="1" t="s">
        <v>54</v>
      </c>
      <c r="J14" s="1" t="s">
        <v>20</v>
      </c>
      <c r="K14" s="1" t="s">
        <v>0</v>
      </c>
      <c r="L14" s="1" t="s">
        <v>70</v>
      </c>
      <c r="M14" s="1" t="s">
        <v>49</v>
      </c>
      <c r="N14" t="s">
        <v>40</v>
      </c>
    </row>
    <row r="15" spans="1:14">
      <c r="A15" s="1" t="s">
        <v>71</v>
      </c>
      <c r="B15" s="1"/>
      <c r="C15" s="1" t="s">
        <v>72</v>
      </c>
      <c r="D15" s="1" t="s">
        <v>15</v>
      </c>
      <c r="E15" s="1" t="s">
        <v>16</v>
      </c>
      <c r="F15" s="1" t="s">
        <v>73</v>
      </c>
      <c r="G15" s="1"/>
      <c r="H15" s="1" t="s">
        <v>74</v>
      </c>
      <c r="I15" s="1" t="s">
        <v>54</v>
      </c>
      <c r="J15" s="1" t="s">
        <v>20</v>
      </c>
      <c r="K15" s="1" t="s">
        <v>0</v>
      </c>
      <c r="L15" s="1" t="s">
        <v>75</v>
      </c>
      <c r="M15" s="1" t="s">
        <v>49</v>
      </c>
      <c r="N15" t="s">
        <v>40</v>
      </c>
    </row>
    <row r="16" spans="1:14">
      <c r="A16" s="1" t="s">
        <v>76</v>
      </c>
      <c r="B16" s="1"/>
      <c r="C16" s="1" t="s">
        <v>77</v>
      </c>
      <c r="D16" s="1" t="s">
        <v>78</v>
      </c>
      <c r="E16" s="1" t="s">
        <v>79</v>
      </c>
      <c r="F16" s="1" t="s">
        <v>80</v>
      </c>
      <c r="G16" s="1"/>
      <c r="H16" s="1" t="s">
        <v>18</v>
      </c>
      <c r="I16" s="1" t="s">
        <v>81</v>
      </c>
      <c r="J16" s="1" t="s">
        <v>0</v>
      </c>
      <c r="K16" s="1" t="s">
        <v>20</v>
      </c>
      <c r="L16" s="1" t="s">
        <v>82</v>
      </c>
      <c r="M16" s="1" t="s">
        <v>22</v>
      </c>
      <c r="N16" t="s">
        <v>40</v>
      </c>
    </row>
    <row r="17" spans="1:14">
      <c r="A17" s="1" t="s">
        <v>83</v>
      </c>
      <c r="B17" s="1"/>
      <c r="C17" s="1" t="s">
        <v>84</v>
      </c>
      <c r="D17" s="1" t="s">
        <v>78</v>
      </c>
      <c r="E17" s="1" t="s">
        <v>79</v>
      </c>
      <c r="F17" s="1" t="s">
        <v>85</v>
      </c>
      <c r="G17" s="1"/>
      <c r="H17" s="1" t="s">
        <v>18</v>
      </c>
      <c r="I17" s="1" t="s">
        <v>81</v>
      </c>
      <c r="J17" s="1" t="s">
        <v>20</v>
      </c>
      <c r="K17" s="1" t="s">
        <v>0</v>
      </c>
      <c r="L17" s="1" t="s">
        <v>86</v>
      </c>
      <c r="M17" s="1" t="s">
        <v>22</v>
      </c>
      <c r="N17" t="s">
        <v>40</v>
      </c>
    </row>
    <row r="18" spans="1:14">
      <c r="A18" s="1" t="s">
        <v>87</v>
      </c>
      <c r="B18" s="1"/>
      <c r="C18" s="1" t="s">
        <v>88</v>
      </c>
      <c r="D18" s="1" t="s">
        <v>15</v>
      </c>
      <c r="E18" s="1" t="s">
        <v>16</v>
      </c>
      <c r="F18" s="1" t="s">
        <v>89</v>
      </c>
      <c r="G18" s="1"/>
      <c r="H18" s="1" t="s">
        <v>89</v>
      </c>
      <c r="I18" s="1" t="s">
        <v>90</v>
      </c>
      <c r="J18" s="1" t="s">
        <v>0</v>
      </c>
      <c r="K18" s="1" t="s">
        <v>20</v>
      </c>
      <c r="L18" s="1" t="s">
        <v>91</v>
      </c>
      <c r="M18" s="1" t="s">
        <v>49</v>
      </c>
      <c r="N18" t="s">
        <v>40</v>
      </c>
    </row>
    <row r="19" spans="1:14">
      <c r="A19" s="1" t="s">
        <v>92</v>
      </c>
      <c r="B19" s="1"/>
      <c r="C19" s="1" t="s">
        <v>93</v>
      </c>
      <c r="D19" s="1" t="s">
        <v>94</v>
      </c>
      <c r="E19" s="1" t="s">
        <v>16</v>
      </c>
      <c r="F19" s="1" t="s">
        <v>95</v>
      </c>
      <c r="G19" s="1"/>
      <c r="H19" s="1" t="s">
        <v>18</v>
      </c>
      <c r="I19" s="1" t="s">
        <v>96</v>
      </c>
      <c r="J19" s="1" t="s">
        <v>20</v>
      </c>
      <c r="K19" s="1" t="s">
        <v>0</v>
      </c>
      <c r="L19" s="1" t="s">
        <v>97</v>
      </c>
      <c r="M19" s="1" t="s">
        <v>22</v>
      </c>
      <c r="N19" t="s">
        <v>40</v>
      </c>
    </row>
    <row r="20" spans="1:14">
      <c r="A20" s="1"/>
      <c r="B20" s="1"/>
      <c r="C20" s="1" t="s">
        <v>98</v>
      </c>
      <c r="D20" s="1" t="s">
        <v>99</v>
      </c>
      <c r="E20" s="1" t="s">
        <v>16</v>
      </c>
      <c r="F20" s="1" t="s">
        <v>100</v>
      </c>
      <c r="G20" s="1"/>
      <c r="H20" s="1" t="s">
        <v>18</v>
      </c>
      <c r="I20" s="1" t="s">
        <v>96</v>
      </c>
      <c r="J20" s="1"/>
      <c r="K20" s="1"/>
      <c r="L20" s="1"/>
      <c r="M20" s="1"/>
    </row>
    <row r="21" spans="1:14">
      <c r="A21" s="1"/>
      <c r="B21" s="1"/>
      <c r="C21" s="1" t="s">
        <v>101</v>
      </c>
      <c r="D21" s="1" t="s">
        <v>99</v>
      </c>
      <c r="E21" s="1" t="s">
        <v>16</v>
      </c>
      <c r="F21" s="1" t="s">
        <v>100</v>
      </c>
      <c r="G21" s="1"/>
      <c r="H21" s="1" t="s">
        <v>18</v>
      </c>
      <c r="I21" s="1" t="s">
        <v>96</v>
      </c>
      <c r="J21" s="1"/>
      <c r="K21" s="1"/>
      <c r="L21" s="1"/>
      <c r="M21" s="1"/>
    </row>
    <row r="22" spans="1:14">
      <c r="A22" s="1" t="s">
        <v>102</v>
      </c>
      <c r="B22" s="1"/>
      <c r="C22" s="1" t="s">
        <v>103</v>
      </c>
      <c r="D22" s="1" t="s">
        <v>26</v>
      </c>
      <c r="E22" s="1" t="s">
        <v>16</v>
      </c>
      <c r="F22" s="1" t="s">
        <v>104</v>
      </c>
      <c r="G22" s="1"/>
      <c r="H22" s="1"/>
      <c r="I22" s="1" t="s">
        <v>90</v>
      </c>
      <c r="J22" s="1" t="s">
        <v>0</v>
      </c>
      <c r="K22" s="1" t="s">
        <v>20</v>
      </c>
      <c r="L22" s="1" t="s">
        <v>105</v>
      </c>
      <c r="M22" s="1" t="s">
        <v>49</v>
      </c>
      <c r="N22" t="s">
        <v>40</v>
      </c>
    </row>
    <row r="23" spans="1:14">
      <c r="A23" s="1" t="s">
        <v>106</v>
      </c>
      <c r="B23" s="1"/>
      <c r="C23" s="1" t="s">
        <v>107</v>
      </c>
      <c r="D23" s="1" t="s">
        <v>78</v>
      </c>
      <c r="E23" s="1" t="s">
        <v>108</v>
      </c>
      <c r="F23" s="1" t="s">
        <v>100</v>
      </c>
      <c r="G23" s="1"/>
      <c r="H23" s="1"/>
      <c r="I23" s="1" t="s">
        <v>81</v>
      </c>
      <c r="J23" s="1" t="s">
        <v>20</v>
      </c>
      <c r="K23" s="1" t="s">
        <v>0</v>
      </c>
      <c r="L23" s="1" t="s">
        <v>109</v>
      </c>
      <c r="M23" s="1" t="s">
        <v>22</v>
      </c>
      <c r="N23" t="s">
        <v>40</v>
      </c>
    </row>
    <row r="24" spans="1:14">
      <c r="A24" s="1" t="s">
        <v>110</v>
      </c>
      <c r="B24" s="1"/>
      <c r="C24" s="1" t="s">
        <v>111</v>
      </c>
      <c r="D24" s="1" t="s">
        <v>112</v>
      </c>
      <c r="E24" s="1"/>
      <c r="F24" s="1" t="s">
        <v>17</v>
      </c>
      <c r="G24" s="1"/>
      <c r="H24" s="1"/>
      <c r="I24" s="1" t="s">
        <v>19</v>
      </c>
      <c r="J24" s="1" t="s">
        <v>0</v>
      </c>
      <c r="K24" s="1" t="s">
        <v>20</v>
      </c>
      <c r="L24" s="1" t="s">
        <v>113</v>
      </c>
      <c r="M24" s="1" t="s">
        <v>22</v>
      </c>
      <c r="N24" t="s">
        <v>23</v>
      </c>
    </row>
    <row r="25" spans="1:14">
      <c r="A25" s="1" t="s">
        <v>114</v>
      </c>
      <c r="B25" s="1" t="s">
        <v>115</v>
      </c>
      <c r="C25" s="1" t="s">
        <v>116</v>
      </c>
      <c r="D25" s="1" t="s">
        <v>117</v>
      </c>
      <c r="E25" s="1" t="s">
        <v>118</v>
      </c>
      <c r="F25" s="1" t="s">
        <v>119</v>
      </c>
      <c r="G25" s="1"/>
      <c r="H25" s="1" t="s">
        <v>120</v>
      </c>
      <c r="I25" s="1" t="s">
        <v>96</v>
      </c>
      <c r="J25" s="1" t="s">
        <v>20</v>
      </c>
      <c r="K25" s="1" t="s">
        <v>0</v>
      </c>
      <c r="L25" s="1" t="s">
        <v>121</v>
      </c>
      <c r="M25" s="1" t="s">
        <v>22</v>
      </c>
      <c r="N25" t="s">
        <v>40</v>
      </c>
    </row>
    <row r="26" spans="1:14">
      <c r="A26" s="1" t="s">
        <v>122</v>
      </c>
      <c r="B26" s="1"/>
      <c r="C26" s="1" t="s">
        <v>123</v>
      </c>
      <c r="D26" s="1" t="s">
        <v>117</v>
      </c>
      <c r="E26" s="1" t="s">
        <v>118</v>
      </c>
      <c r="F26" s="1" t="s">
        <v>119</v>
      </c>
      <c r="G26" s="1"/>
      <c r="H26" s="1" t="s">
        <v>120</v>
      </c>
      <c r="I26" s="1" t="s">
        <v>96</v>
      </c>
      <c r="J26" s="1" t="s">
        <v>20</v>
      </c>
      <c r="K26" s="1" t="s">
        <v>0</v>
      </c>
      <c r="L26" s="1" t="s">
        <v>124</v>
      </c>
      <c r="M26" s="1" t="s">
        <v>22</v>
      </c>
      <c r="N26" t="s">
        <v>40</v>
      </c>
    </row>
    <row r="27" spans="1:14">
      <c r="A27" s="1" t="s">
        <v>125</v>
      </c>
      <c r="B27" s="1" t="s">
        <v>126</v>
      </c>
      <c r="C27" s="1" t="s">
        <v>127</v>
      </c>
      <c r="D27" s="1" t="s">
        <v>117</v>
      </c>
      <c r="E27" s="1" t="s">
        <v>118</v>
      </c>
      <c r="F27" s="1" t="s">
        <v>119</v>
      </c>
      <c r="G27" s="1"/>
      <c r="H27" s="1" t="s">
        <v>120</v>
      </c>
      <c r="I27" s="1" t="s">
        <v>96</v>
      </c>
      <c r="J27" s="1" t="s">
        <v>20</v>
      </c>
      <c r="K27" s="1" t="s">
        <v>0</v>
      </c>
      <c r="L27" s="1" t="s">
        <v>128</v>
      </c>
      <c r="M27" s="1" t="s">
        <v>22</v>
      </c>
      <c r="N27" t="s">
        <v>40</v>
      </c>
    </row>
    <row r="28" spans="1:14">
      <c r="A28" s="1" t="s">
        <v>129</v>
      </c>
      <c r="B28" s="1" t="s">
        <v>130</v>
      </c>
      <c r="C28" s="1" t="s">
        <v>131</v>
      </c>
      <c r="D28" s="1" t="s">
        <v>117</v>
      </c>
      <c r="E28" s="1" t="s">
        <v>118</v>
      </c>
      <c r="F28" s="1" t="s">
        <v>119</v>
      </c>
      <c r="G28" s="1"/>
      <c r="H28" s="1" t="s">
        <v>120</v>
      </c>
      <c r="I28" s="1"/>
      <c r="J28" s="1"/>
      <c r="K28" s="1"/>
      <c r="L28" s="1"/>
      <c r="M28" s="1"/>
    </row>
    <row r="29" spans="1:14">
      <c r="A29" s="1" t="s">
        <v>132</v>
      </c>
      <c r="B29" s="1"/>
      <c r="C29" s="1" t="s">
        <v>133</v>
      </c>
      <c r="D29" s="1" t="s">
        <v>117</v>
      </c>
      <c r="E29" s="1" t="s">
        <v>118</v>
      </c>
      <c r="F29" s="1" t="s">
        <v>119</v>
      </c>
      <c r="G29" s="1"/>
      <c r="H29" s="1" t="s">
        <v>120</v>
      </c>
      <c r="I29" s="1"/>
      <c r="J29" s="1"/>
      <c r="K29" s="1"/>
      <c r="L29" s="1"/>
      <c r="M29" s="1"/>
    </row>
    <row r="30" spans="1:14">
      <c r="A30" s="1" t="s">
        <v>134</v>
      </c>
      <c r="B30" s="1"/>
      <c r="C30" s="1" t="s">
        <v>135</v>
      </c>
      <c r="D30" s="1" t="s">
        <v>117</v>
      </c>
      <c r="E30" s="1" t="s">
        <v>118</v>
      </c>
      <c r="F30" s="1" t="s">
        <v>119</v>
      </c>
      <c r="G30" s="1"/>
      <c r="H30" s="1" t="s">
        <v>120</v>
      </c>
      <c r="I30" s="1"/>
      <c r="J30" s="1"/>
      <c r="K30" s="1"/>
      <c r="L30" s="1"/>
      <c r="M30" s="1"/>
    </row>
    <row r="31" spans="1:14">
      <c r="A31" t="s">
        <v>136</v>
      </c>
      <c r="B31" s="2"/>
      <c r="C31" s="2" t="s">
        <v>137</v>
      </c>
      <c r="D31" s="2" t="s">
        <v>117</v>
      </c>
      <c r="E31" s="1" t="s">
        <v>118</v>
      </c>
      <c r="F31" s="1" t="s">
        <v>119</v>
      </c>
      <c r="G31" s="1"/>
      <c r="H31" s="1" t="s">
        <v>120</v>
      </c>
      <c r="I31" s="1"/>
      <c r="J31" s="1"/>
      <c r="K31" s="1"/>
      <c r="L31" s="1"/>
      <c r="M31" s="1"/>
    </row>
    <row r="32" spans="1:14">
      <c r="A32" t="s">
        <v>138</v>
      </c>
      <c r="B32" s="2"/>
      <c r="C32" s="2" t="s">
        <v>139</v>
      </c>
      <c r="D32" s="2" t="s">
        <v>117</v>
      </c>
      <c r="E32" s="1" t="s">
        <v>118</v>
      </c>
      <c r="F32" s="1" t="s">
        <v>119</v>
      </c>
      <c r="G32" s="1"/>
      <c r="H32" s="1" t="s">
        <v>120</v>
      </c>
      <c r="I32" s="1"/>
      <c r="J32" s="1"/>
      <c r="K32" s="1"/>
      <c r="L32" s="1"/>
      <c r="M32" s="1"/>
    </row>
    <row r="33" spans="1:14">
      <c r="A33" t="s">
        <v>140</v>
      </c>
      <c r="B33" s="2"/>
      <c r="C33" s="2" t="s">
        <v>141</v>
      </c>
      <c r="D33" s="2" t="s">
        <v>117</v>
      </c>
      <c r="E33" s="1" t="s">
        <v>118</v>
      </c>
      <c r="F33" s="1" t="s">
        <v>119</v>
      </c>
      <c r="G33" s="1"/>
      <c r="H33" s="1" t="s">
        <v>120</v>
      </c>
      <c r="I33" s="1"/>
      <c r="J33" s="1"/>
      <c r="K33" s="1"/>
      <c r="L33" s="1"/>
      <c r="M33" s="1"/>
    </row>
    <row r="34" spans="1:14">
      <c r="A34" t="s">
        <v>142</v>
      </c>
      <c r="B34" s="2" t="s">
        <v>143</v>
      </c>
      <c r="C34" s="2" t="s">
        <v>144</v>
      </c>
      <c r="D34" s="2" t="s">
        <v>117</v>
      </c>
      <c r="E34" s="1" t="s">
        <v>118</v>
      </c>
      <c r="F34" s="1" t="s">
        <v>119</v>
      </c>
      <c r="G34" s="1"/>
      <c r="H34" s="1" t="s">
        <v>120</v>
      </c>
      <c r="I34" s="1"/>
      <c r="J34" s="1"/>
      <c r="K34" s="1"/>
      <c r="L34" s="1"/>
      <c r="M34" s="1"/>
    </row>
    <row r="35" spans="1:14">
      <c r="A35" t="s">
        <v>145</v>
      </c>
      <c r="B35" s="2"/>
      <c r="C35" s="2" t="s">
        <v>146</v>
      </c>
      <c r="D35" s="2" t="s">
        <v>117</v>
      </c>
      <c r="E35" s="1" t="s">
        <v>118</v>
      </c>
      <c r="F35" s="1" t="s">
        <v>119</v>
      </c>
      <c r="G35" s="1"/>
      <c r="H35" s="1" t="s">
        <v>120</v>
      </c>
      <c r="I35" s="1"/>
      <c r="J35" s="1"/>
      <c r="K35" s="1"/>
      <c r="L35" s="1"/>
      <c r="M35" s="1"/>
    </row>
    <row r="36" spans="1:14">
      <c r="A36" t="s">
        <v>147</v>
      </c>
      <c r="B36" s="2" t="s">
        <v>143</v>
      </c>
      <c r="C36" s="2" t="s">
        <v>148</v>
      </c>
      <c r="D36" s="2" t="s">
        <v>117</v>
      </c>
      <c r="E36" s="1" t="s">
        <v>118</v>
      </c>
      <c r="F36" t="s">
        <v>119</v>
      </c>
      <c r="G36" s="1"/>
      <c r="H36" t="s">
        <v>120</v>
      </c>
    </row>
    <row r="37" spans="1:14">
      <c r="A37" t="s">
        <v>149</v>
      </c>
      <c r="B37" s="2"/>
      <c r="C37" s="2" t="s">
        <v>150</v>
      </c>
      <c r="D37" s="2" t="s">
        <v>117</v>
      </c>
      <c r="E37" s="1" t="s">
        <v>118</v>
      </c>
      <c r="F37" t="s">
        <v>119</v>
      </c>
      <c r="G37" s="1"/>
      <c r="H37" t="s">
        <v>120</v>
      </c>
    </row>
    <row r="38" spans="1:14">
      <c r="A38" t="s">
        <v>151</v>
      </c>
      <c r="B38" s="2" t="s">
        <v>143</v>
      </c>
      <c r="C38" s="2" t="s">
        <v>152</v>
      </c>
      <c r="D38" s="2" t="s">
        <v>117</v>
      </c>
      <c r="E38" s="1" t="s">
        <v>118</v>
      </c>
      <c r="F38" t="s">
        <v>119</v>
      </c>
      <c r="G38" s="1"/>
      <c r="H38" t="s">
        <v>120</v>
      </c>
    </row>
    <row r="39" spans="1:14">
      <c r="A39" t="s">
        <v>153</v>
      </c>
      <c r="B39" s="2"/>
      <c r="C39" s="2" t="s">
        <v>154</v>
      </c>
      <c r="D39" s="2" t="s">
        <v>117</v>
      </c>
      <c r="E39" s="1" t="s">
        <v>118</v>
      </c>
      <c r="F39" t="s">
        <v>119</v>
      </c>
      <c r="G39" s="1"/>
      <c r="H39" t="s">
        <v>120</v>
      </c>
    </row>
    <row r="40" spans="1:14">
      <c r="A40" t="s">
        <v>155</v>
      </c>
      <c r="B40" s="2"/>
      <c r="C40" s="2" t="s">
        <v>156</v>
      </c>
      <c r="D40" s="2" t="s">
        <v>117</v>
      </c>
      <c r="E40" s="1" t="s">
        <v>118</v>
      </c>
      <c r="F40" t="s">
        <v>119</v>
      </c>
      <c r="G40" s="1"/>
      <c r="H40" t="s">
        <v>157</v>
      </c>
      <c r="I40" t="s">
        <v>158</v>
      </c>
      <c r="J40" t="s">
        <v>0</v>
      </c>
      <c r="K40" t="s">
        <v>20</v>
      </c>
      <c r="L40" t="s">
        <v>159</v>
      </c>
      <c r="M40" t="s">
        <v>22</v>
      </c>
      <c r="N40" t="s">
        <v>160</v>
      </c>
    </row>
    <row r="41" spans="1:14">
      <c r="A41" t="s">
        <v>161</v>
      </c>
      <c r="B41" s="2"/>
      <c r="C41" s="2" t="s">
        <v>162</v>
      </c>
      <c r="D41" s="2" t="s">
        <v>117</v>
      </c>
      <c r="E41" s="1" t="s">
        <v>118</v>
      </c>
      <c r="F41" t="s">
        <v>119</v>
      </c>
      <c r="G41" s="1"/>
    </row>
    <row r="42" spans="1:14">
      <c r="A42" t="s">
        <v>163</v>
      </c>
      <c r="B42" s="2" t="s">
        <v>143</v>
      </c>
      <c r="C42" s="2" t="s">
        <v>164</v>
      </c>
      <c r="D42" s="2" t="s">
        <v>117</v>
      </c>
      <c r="E42" s="1" t="s">
        <v>118</v>
      </c>
      <c r="F42" t="s">
        <v>119</v>
      </c>
      <c r="G42" s="1"/>
    </row>
    <row r="43" spans="1:14">
      <c r="A43" t="s">
        <v>165</v>
      </c>
      <c r="B43" s="2"/>
      <c r="C43" s="2" t="s">
        <v>166</v>
      </c>
      <c r="D43" s="2" t="s">
        <v>117</v>
      </c>
      <c r="E43" s="1" t="s">
        <v>118</v>
      </c>
      <c r="F43" t="s">
        <v>119</v>
      </c>
      <c r="G43" s="1"/>
    </row>
    <row r="44" spans="1:14">
      <c r="A44" t="s">
        <v>167</v>
      </c>
      <c r="B44" s="2"/>
      <c r="C44" s="2" t="s">
        <v>168</v>
      </c>
      <c r="D44" s="2" t="s">
        <v>117</v>
      </c>
      <c r="E44" s="1" t="s">
        <v>118</v>
      </c>
      <c r="F44" t="s">
        <v>119</v>
      </c>
      <c r="G44" s="1"/>
    </row>
    <row r="45" spans="1:14">
      <c r="A45" t="s">
        <v>169</v>
      </c>
      <c r="B45" s="2" t="s">
        <v>143</v>
      </c>
      <c r="C45" s="2" t="s">
        <v>170</v>
      </c>
      <c r="D45" s="2" t="s">
        <v>117</v>
      </c>
      <c r="E45" s="1" t="s">
        <v>118</v>
      </c>
      <c r="F45" t="s">
        <v>119</v>
      </c>
      <c r="G45" s="1"/>
    </row>
    <row r="46" spans="1:14">
      <c r="A46" t="s">
        <v>171</v>
      </c>
      <c r="B46" s="2" t="s">
        <v>172</v>
      </c>
      <c r="C46" s="2" t="s">
        <v>173</v>
      </c>
      <c r="D46" s="2" t="s">
        <v>117</v>
      </c>
      <c r="E46" s="1" t="s">
        <v>118</v>
      </c>
      <c r="F46" t="s">
        <v>174</v>
      </c>
      <c r="G46" s="1"/>
    </row>
    <row r="47" spans="1:14">
      <c r="A47" t="s">
        <v>175</v>
      </c>
      <c r="B47" s="2" t="s">
        <v>176</v>
      </c>
      <c r="C47" s="2" t="s">
        <v>177</v>
      </c>
      <c r="D47" s="2" t="s">
        <v>117</v>
      </c>
      <c r="E47" s="1" t="s">
        <v>118</v>
      </c>
      <c r="F47" t="s">
        <v>178</v>
      </c>
      <c r="G47" s="1"/>
    </row>
    <row r="48" spans="1:14">
      <c r="A48" t="s">
        <v>179</v>
      </c>
      <c r="B48" s="2"/>
      <c r="C48" s="2" t="s">
        <v>180</v>
      </c>
      <c r="D48" s="2" t="s">
        <v>117</v>
      </c>
      <c r="E48" s="1" t="s">
        <v>118</v>
      </c>
      <c r="F48" s="1" t="s">
        <v>174</v>
      </c>
      <c r="G48" s="1"/>
      <c r="H48" s="1"/>
      <c r="I48" s="1"/>
      <c r="J48" s="1"/>
      <c r="K48" s="1"/>
      <c r="L48" s="1"/>
      <c r="M48" s="1"/>
    </row>
    <row r="49" spans="1:6">
      <c r="A49" t="s">
        <v>181</v>
      </c>
      <c r="B49" s="2"/>
      <c r="C49" s="2" t="s">
        <v>182</v>
      </c>
      <c r="D49" s="2" t="s">
        <v>117</v>
      </c>
      <c r="E49" s="1" t="s">
        <v>118</v>
      </c>
      <c r="F49" t="s">
        <v>174</v>
      </c>
    </row>
    <row r="50" spans="1:6">
      <c r="A50" t="s">
        <v>183</v>
      </c>
      <c r="B50" s="2"/>
      <c r="C50" s="2" t="s">
        <v>184</v>
      </c>
      <c r="D50" s="2" t="s">
        <v>117</v>
      </c>
      <c r="E50" s="1" t="s">
        <v>118</v>
      </c>
      <c r="F50" t="s">
        <v>178</v>
      </c>
    </row>
    <row r="51" spans="1:6">
      <c r="A51" t="s">
        <v>185</v>
      </c>
      <c r="B51" s="2"/>
      <c r="C51" s="2" t="s">
        <v>186</v>
      </c>
      <c r="D51" s="2" t="s">
        <v>117</v>
      </c>
      <c r="E51" s="1" t="s">
        <v>118</v>
      </c>
      <c r="F51" t="s">
        <v>178</v>
      </c>
    </row>
    <row r="52" spans="1:6">
      <c r="A52" t="s">
        <v>187</v>
      </c>
      <c r="B52" s="2"/>
      <c r="C52" s="2" t="s">
        <v>188</v>
      </c>
      <c r="D52" s="2" t="s">
        <v>117</v>
      </c>
      <c r="E52" s="1" t="s">
        <v>118</v>
      </c>
      <c r="F52" t="s">
        <v>174</v>
      </c>
    </row>
    <row r="53" spans="1:6">
      <c r="A53" t="s">
        <v>189</v>
      </c>
      <c r="B53" s="2"/>
      <c r="C53" s="2" t="s">
        <v>190</v>
      </c>
      <c r="D53" s="2" t="s">
        <v>117</v>
      </c>
      <c r="E53" s="1" t="s">
        <v>118</v>
      </c>
      <c r="F53" t="s">
        <v>174</v>
      </c>
    </row>
    <row r="54" spans="1:6">
      <c r="A54" t="s">
        <v>191</v>
      </c>
      <c r="B54" s="2"/>
      <c r="C54" s="2" t="s">
        <v>192</v>
      </c>
      <c r="D54" s="2" t="s">
        <v>117</v>
      </c>
      <c r="E54" s="1" t="s">
        <v>118</v>
      </c>
      <c r="F54" t="s">
        <v>178</v>
      </c>
    </row>
    <row r="55" spans="1:6">
      <c r="A55" t="s">
        <v>193</v>
      </c>
      <c r="B55" s="2"/>
      <c r="C55" s="2" t="s">
        <v>194</v>
      </c>
      <c r="D55" s="2" t="s">
        <v>117</v>
      </c>
      <c r="E55" s="1" t="s">
        <v>118</v>
      </c>
      <c r="F55" t="s">
        <v>178</v>
      </c>
    </row>
    <row r="56" spans="1:6">
      <c r="A56" t="s">
        <v>195</v>
      </c>
      <c r="B56" s="2"/>
      <c r="C56" s="2" t="s">
        <v>196</v>
      </c>
      <c r="D56" s="2" t="s">
        <v>117</v>
      </c>
      <c r="E56" s="1" t="s">
        <v>118</v>
      </c>
      <c r="F56" t="s">
        <v>174</v>
      </c>
    </row>
    <row r="57" spans="1:6">
      <c r="A57" t="s">
        <v>197</v>
      </c>
      <c r="B57" s="2"/>
      <c r="C57" s="2" t="s">
        <v>198</v>
      </c>
      <c r="D57" s="2" t="s">
        <v>117</v>
      </c>
      <c r="E57" s="1" t="s">
        <v>118</v>
      </c>
      <c r="F57" t="s">
        <v>174</v>
      </c>
    </row>
    <row r="58" spans="1:6">
      <c r="A58" t="s">
        <v>199</v>
      </c>
      <c r="B58" s="2"/>
      <c r="C58" s="2" t="s">
        <v>200</v>
      </c>
      <c r="D58" s="2" t="s">
        <v>117</v>
      </c>
      <c r="E58" s="1" t="s">
        <v>118</v>
      </c>
      <c r="F58" t="s">
        <v>178</v>
      </c>
    </row>
    <row r="59" spans="1:6">
      <c r="A59" t="s">
        <v>201</v>
      </c>
      <c r="B59" s="2"/>
      <c r="C59" s="2" t="s">
        <v>202</v>
      </c>
      <c r="D59" s="2" t="s">
        <v>117</v>
      </c>
      <c r="E59" s="1" t="s">
        <v>118</v>
      </c>
      <c r="F59" t="s">
        <v>178</v>
      </c>
    </row>
    <row r="60" spans="1:6">
      <c r="A60" t="s">
        <v>203</v>
      </c>
      <c r="B60" s="2"/>
      <c r="C60" s="2" t="s">
        <v>204</v>
      </c>
      <c r="D60" s="2" t="s">
        <v>117</v>
      </c>
      <c r="E60" s="1" t="s">
        <v>118</v>
      </c>
      <c r="F60" t="s">
        <v>174</v>
      </c>
    </row>
    <row r="61" spans="1:6">
      <c r="A61" t="s">
        <v>205</v>
      </c>
      <c r="B61" s="2"/>
      <c r="C61" s="2" t="s">
        <v>206</v>
      </c>
      <c r="D61" s="2" t="s">
        <v>117</v>
      </c>
      <c r="E61" s="1" t="s">
        <v>118</v>
      </c>
      <c r="F61" t="s">
        <v>174</v>
      </c>
    </row>
    <row r="62" spans="1:6">
      <c r="A62" t="s">
        <v>207</v>
      </c>
      <c r="B62" s="2"/>
      <c r="C62" s="2" t="s">
        <v>208</v>
      </c>
      <c r="D62" s="2" t="s">
        <v>117</v>
      </c>
      <c r="E62" s="1" t="s">
        <v>118</v>
      </c>
      <c r="F62" t="s">
        <v>178</v>
      </c>
    </row>
    <row r="63" spans="1:6">
      <c r="A63" t="s">
        <v>209</v>
      </c>
      <c r="B63" s="2"/>
      <c r="C63" s="2" t="s">
        <v>210</v>
      </c>
      <c r="D63" s="2" t="s">
        <v>117</v>
      </c>
      <c r="E63" s="1" t="s">
        <v>118</v>
      </c>
      <c r="F63" t="s">
        <v>178</v>
      </c>
    </row>
    <row r="64" spans="1:6">
      <c r="A64" t="s">
        <v>211</v>
      </c>
      <c r="B64" s="2" t="s">
        <v>212</v>
      </c>
      <c r="C64" s="2" t="s">
        <v>213</v>
      </c>
      <c r="D64" s="2" t="s">
        <v>117</v>
      </c>
      <c r="E64" s="1" t="s">
        <v>118</v>
      </c>
      <c r="F64" t="s">
        <v>214</v>
      </c>
    </row>
    <row r="65" spans="1:14">
      <c r="A65" t="s">
        <v>215</v>
      </c>
      <c r="B65" s="2" t="s">
        <v>216</v>
      </c>
      <c r="C65" s="2" t="s">
        <v>217</v>
      </c>
      <c r="D65" s="2" t="s">
        <v>117</v>
      </c>
      <c r="E65" s="1" t="s">
        <v>118</v>
      </c>
      <c r="F65" t="s">
        <v>119</v>
      </c>
    </row>
    <row r="66" spans="1:14">
      <c r="A66" t="s">
        <v>218</v>
      </c>
      <c r="B66" s="2" t="s">
        <v>216</v>
      </c>
      <c r="C66" s="2" t="s">
        <v>219</v>
      </c>
      <c r="D66" s="2" t="s">
        <v>117</v>
      </c>
      <c r="E66" s="1" t="s">
        <v>118</v>
      </c>
      <c r="F66" t="s">
        <v>119</v>
      </c>
    </row>
    <row r="67" spans="1:14">
      <c r="A67" t="s">
        <v>220</v>
      </c>
      <c r="B67" s="2" t="s">
        <v>221</v>
      </c>
      <c r="C67" s="2" t="s">
        <v>222</v>
      </c>
      <c r="D67" s="2" t="s">
        <v>117</v>
      </c>
      <c r="E67" s="1" t="s">
        <v>118</v>
      </c>
      <c r="F67" t="s">
        <v>119</v>
      </c>
    </row>
    <row r="68" spans="1:14">
      <c r="A68" t="s">
        <v>223</v>
      </c>
      <c r="B68" s="2"/>
      <c r="C68" s="2" t="s">
        <v>224</v>
      </c>
      <c r="D68" s="2" t="s">
        <v>117</v>
      </c>
      <c r="E68" s="1" t="s">
        <v>118</v>
      </c>
      <c r="F68" t="s">
        <v>225</v>
      </c>
    </row>
    <row r="69" spans="1:14">
      <c r="A69" t="s">
        <v>226</v>
      </c>
      <c r="B69" s="2" t="s">
        <v>227</v>
      </c>
      <c r="C69" s="2" t="s">
        <v>228</v>
      </c>
      <c r="D69" s="2"/>
      <c r="E69" s="1"/>
    </row>
    <row r="70" spans="1:14">
      <c r="A70" t="s">
        <v>110</v>
      </c>
      <c r="B70" s="2"/>
      <c r="C70" s="2" t="s">
        <v>229</v>
      </c>
      <c r="D70" s="2" t="s">
        <v>230</v>
      </c>
      <c r="E70" s="1" t="s">
        <v>231</v>
      </c>
      <c r="F70" t="s">
        <v>52</v>
      </c>
      <c r="I70" t="s">
        <v>158</v>
      </c>
      <c r="J70" t="s">
        <v>20</v>
      </c>
      <c r="K70" t="s">
        <v>0</v>
      </c>
      <c r="L70" t="s">
        <v>232</v>
      </c>
      <c r="M70" t="s">
        <v>22</v>
      </c>
      <c r="N70" t="s">
        <v>160</v>
      </c>
    </row>
    <row r="71" spans="1:14">
      <c r="A71" t="s">
        <v>233</v>
      </c>
      <c r="B71" s="2"/>
      <c r="C71" s="2" t="s">
        <v>234</v>
      </c>
      <c r="D71" s="2" t="s">
        <v>230</v>
      </c>
      <c r="E71" s="1" t="s">
        <v>235</v>
      </c>
      <c r="F71" t="s">
        <v>52</v>
      </c>
      <c r="I71" t="s">
        <v>90</v>
      </c>
      <c r="J71" t="s">
        <v>20</v>
      </c>
      <c r="K71" t="s">
        <v>0</v>
      </c>
      <c r="L71" t="s">
        <v>236</v>
      </c>
      <c r="M71" t="s">
        <v>22</v>
      </c>
      <c r="N71" t="s">
        <v>59</v>
      </c>
    </row>
    <row r="72" spans="1:14">
      <c r="A72" t="s">
        <v>237</v>
      </c>
      <c r="B72" s="2"/>
      <c r="C72" s="2" t="s">
        <v>238</v>
      </c>
      <c r="D72" s="2" t="s">
        <v>230</v>
      </c>
      <c r="E72" s="1" t="s">
        <v>235</v>
      </c>
      <c r="F72" t="s">
        <v>52</v>
      </c>
      <c r="I72" t="s">
        <v>239</v>
      </c>
      <c r="J72" t="s">
        <v>0</v>
      </c>
      <c r="K72" t="s">
        <v>20</v>
      </c>
      <c r="L72" t="s">
        <v>240</v>
      </c>
      <c r="M72" t="s">
        <v>22</v>
      </c>
      <c r="N72" t="s">
        <v>59</v>
      </c>
    </row>
    <row r="73" spans="1:14">
      <c r="A73" t="s">
        <v>241</v>
      </c>
      <c r="B73" s="2"/>
      <c r="C73" s="2" t="s">
        <v>242</v>
      </c>
      <c r="D73" s="2" t="s">
        <v>230</v>
      </c>
      <c r="E73" s="1" t="s">
        <v>231</v>
      </c>
      <c r="F73" t="s">
        <v>243</v>
      </c>
      <c r="I73" t="s">
        <v>90</v>
      </c>
      <c r="J73" t="s">
        <v>0</v>
      </c>
      <c r="K73" t="s">
        <v>20</v>
      </c>
      <c r="L73" t="s">
        <v>244</v>
      </c>
      <c r="M73" t="s">
        <v>49</v>
      </c>
      <c r="N73" t="s">
        <v>59</v>
      </c>
    </row>
    <row r="74" spans="1:14">
      <c r="A74" t="s">
        <v>245</v>
      </c>
      <c r="B74" s="2"/>
      <c r="C74" s="2" t="s">
        <v>246</v>
      </c>
      <c r="D74" s="2" t="s">
        <v>247</v>
      </c>
      <c r="E74" s="1" t="s">
        <v>79</v>
      </c>
      <c r="F74" t="s">
        <v>248</v>
      </c>
      <c r="I74" t="s">
        <v>90</v>
      </c>
      <c r="J74" t="s">
        <v>20</v>
      </c>
      <c r="K74" t="s">
        <v>0</v>
      </c>
      <c r="L74" t="s">
        <v>249</v>
      </c>
      <c r="M74" t="s">
        <v>22</v>
      </c>
      <c r="N74" t="s">
        <v>40</v>
      </c>
    </row>
    <row r="75" spans="1:14">
      <c r="A75" t="s">
        <v>250</v>
      </c>
      <c r="B75" s="2"/>
      <c r="C75" s="2" t="s">
        <v>251</v>
      </c>
      <c r="D75" s="2" t="s">
        <v>26</v>
      </c>
      <c r="E75" s="1" t="s">
        <v>16</v>
      </c>
      <c r="F75" t="s">
        <v>17</v>
      </c>
      <c r="H75" t="s">
        <v>18</v>
      </c>
      <c r="I75" t="s">
        <v>38</v>
      </c>
      <c r="J75" t="s">
        <v>0</v>
      </c>
      <c r="K75" t="s">
        <v>20</v>
      </c>
      <c r="L75" t="s">
        <v>252</v>
      </c>
      <c r="M75" t="s">
        <v>22</v>
      </c>
      <c r="N75" t="s">
        <v>40</v>
      </c>
    </row>
    <row r="76" spans="1:14">
      <c r="A76" t="s">
        <v>253</v>
      </c>
      <c r="B76" s="2"/>
      <c r="C76" s="2" t="s">
        <v>254</v>
      </c>
      <c r="D76" s="2" t="s">
        <v>117</v>
      </c>
      <c r="E76" s="1" t="s">
        <v>118</v>
      </c>
      <c r="F76" t="s">
        <v>214</v>
      </c>
      <c r="H76" t="s">
        <v>120</v>
      </c>
      <c r="I76" t="s">
        <v>96</v>
      </c>
      <c r="J76" t="s">
        <v>20</v>
      </c>
      <c r="K76" t="s">
        <v>0</v>
      </c>
      <c r="L76" t="s">
        <v>255</v>
      </c>
      <c r="M76" t="s">
        <v>22</v>
      </c>
      <c r="N76" t="s">
        <v>40</v>
      </c>
    </row>
    <row r="77" spans="1:14">
      <c r="A77" t="s">
        <v>256</v>
      </c>
      <c r="B77" s="2"/>
      <c r="C77" s="2" t="s">
        <v>257</v>
      </c>
      <c r="D77" s="2" t="s">
        <v>258</v>
      </c>
      <c r="E77" s="1" t="s">
        <v>118</v>
      </c>
      <c r="F77" t="s">
        <v>214</v>
      </c>
    </row>
    <row r="78" spans="1:14">
      <c r="A78" t="s">
        <v>259</v>
      </c>
      <c r="B78" s="2"/>
      <c r="C78" s="2" t="s">
        <v>260</v>
      </c>
      <c r="D78" s="2" t="s">
        <v>117</v>
      </c>
      <c r="E78" s="1" t="s">
        <v>118</v>
      </c>
      <c r="F78" t="s">
        <v>214</v>
      </c>
    </row>
    <row r="79" spans="1:14">
      <c r="A79" t="s">
        <v>261</v>
      </c>
      <c r="B79" s="2"/>
      <c r="C79" s="2" t="s">
        <v>262</v>
      </c>
      <c r="D79" s="2" t="s">
        <v>117</v>
      </c>
      <c r="E79" s="1" t="s">
        <v>118</v>
      </c>
      <c r="F79" t="s">
        <v>214</v>
      </c>
    </row>
    <row r="80" spans="1:14">
      <c r="A80" t="s">
        <v>263</v>
      </c>
      <c r="B80" s="2"/>
      <c r="C80" s="2" t="s">
        <v>264</v>
      </c>
      <c r="D80" s="2" t="s">
        <v>117</v>
      </c>
      <c r="E80" s="1" t="s">
        <v>118</v>
      </c>
      <c r="F80" t="s">
        <v>174</v>
      </c>
    </row>
    <row r="81" spans="1:6">
      <c r="A81" t="s">
        <v>265</v>
      </c>
      <c r="B81" s="2"/>
      <c r="C81" s="2" t="s">
        <v>266</v>
      </c>
      <c r="D81" s="2" t="s">
        <v>117</v>
      </c>
      <c r="E81" s="1" t="s">
        <v>118</v>
      </c>
      <c r="F81" t="s">
        <v>178</v>
      </c>
    </row>
    <row r="82" spans="1:6">
      <c r="A82" t="s">
        <v>267</v>
      </c>
      <c r="B82" s="2"/>
      <c r="C82" s="2" t="s">
        <v>268</v>
      </c>
      <c r="D82" s="2" t="s">
        <v>117</v>
      </c>
      <c r="E82" s="1" t="s">
        <v>118</v>
      </c>
      <c r="F82" t="s">
        <v>214</v>
      </c>
    </row>
    <row r="83" spans="1:6">
      <c r="A83" t="s">
        <v>269</v>
      </c>
      <c r="B83" s="2"/>
      <c r="C83" s="2" t="s">
        <v>270</v>
      </c>
      <c r="D83" s="2" t="s">
        <v>117</v>
      </c>
      <c r="E83" s="1" t="s">
        <v>118</v>
      </c>
      <c r="F83" t="s">
        <v>119</v>
      </c>
    </row>
    <row r="84" spans="1:6">
      <c r="A84" t="s">
        <v>218</v>
      </c>
      <c r="B84" s="2" t="str">
        <f>VLOOKUP(A84,[1]podes_extract!$A:$F,3,0)</f>
        <v>Jumlah pasar desa (pasar hewan, pelelangan ikan, pelelangan hasil pertanian, dll.)</v>
      </c>
      <c r="C84" s="2" t="s">
        <v>117</v>
      </c>
      <c r="D84" s="2" t="s">
        <v>118</v>
      </c>
      <c r="E84" s="1" t="str">
        <f>VLOOKUP(A84,[1]podes_extract!$A:$F,5,0)</f>
        <v>jumlah</v>
      </c>
    </row>
    <row r="85" spans="1:6">
      <c r="A85" t="s">
        <v>220</v>
      </c>
      <c r="B85" s="2" t="str">
        <f>VLOOKUP(A85,[1]podes_extract!$A:$F,3,0)</f>
        <v>Jumlah warga penderita gizi buruk (marasmus dan kwashiorkor) pada tahun 2018</v>
      </c>
      <c r="C85" s="2" t="s">
        <v>117</v>
      </c>
      <c r="D85" s="2" t="s">
        <v>118</v>
      </c>
      <c r="E85" s="1" t="str">
        <f>VLOOKUP(A85,[1]podes_extract!$A:$F,5,0)</f>
        <v>jumlah</v>
      </c>
    </row>
    <row r="86" spans="1:6">
      <c r="A86" t="s">
        <v>223</v>
      </c>
      <c r="B86" s="2" t="str">
        <f>VLOOKUP(A86,[1]podes_extract!$A:$F,3,0)</f>
        <v>Village population</v>
      </c>
      <c r="C86" s="2" t="s">
        <v>117</v>
      </c>
      <c r="D86" s="2" t="s">
        <v>118</v>
      </c>
      <c r="E86" s="1" t="str">
        <f>VLOOKUP(A86,[1]podes_extract!$A:$F,5,0)</f>
        <v>people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6E8A-EAB7-4072-BEBF-C71699B547D0}">
  <dimension ref="A1:N65"/>
  <sheetViews>
    <sheetView topLeftCell="A51" workbookViewId="0">
      <selection activeCell="L15" sqref="L15"/>
    </sheetView>
  </sheetViews>
  <sheetFormatPr defaultRowHeight="14.45"/>
  <cols>
    <col min="1" max="1" width="4.28515625" bestFit="1" customWidth="1"/>
    <col min="2" max="2" width="15.28515625" hidden="1" customWidth="1"/>
    <col min="3" max="3" width="79.42578125" customWidth="1"/>
    <col min="4" max="4" width="42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18</v>
      </c>
      <c r="I2" t="s">
        <v>19</v>
      </c>
      <c r="J2" t="s">
        <v>0</v>
      </c>
      <c r="K2" t="s">
        <v>20</v>
      </c>
      <c r="L2" t="s">
        <v>21</v>
      </c>
      <c r="M2" t="s">
        <v>22</v>
      </c>
      <c r="N2" t="s">
        <v>23</v>
      </c>
    </row>
    <row r="3" spans="1:14">
      <c r="A3" t="s">
        <v>24</v>
      </c>
      <c r="C3" t="s">
        <v>25</v>
      </c>
      <c r="D3" t="s">
        <v>26</v>
      </c>
      <c r="E3" t="s">
        <v>16</v>
      </c>
      <c r="F3" t="s">
        <v>17</v>
      </c>
      <c r="H3" t="s">
        <v>18</v>
      </c>
      <c r="I3" t="s">
        <v>19</v>
      </c>
      <c r="J3" t="s">
        <v>0</v>
      </c>
      <c r="K3" t="s">
        <v>20</v>
      </c>
      <c r="L3" t="s">
        <v>27</v>
      </c>
      <c r="M3" t="s">
        <v>22</v>
      </c>
      <c r="N3" t="s">
        <v>23</v>
      </c>
    </row>
    <row r="4" spans="1:14">
      <c r="A4" t="s">
        <v>28</v>
      </c>
      <c r="C4" t="s">
        <v>29</v>
      </c>
      <c r="D4" t="s">
        <v>30</v>
      </c>
      <c r="E4" t="s">
        <v>16</v>
      </c>
      <c r="F4" t="s">
        <v>17</v>
      </c>
      <c r="H4" t="s">
        <v>18</v>
      </c>
      <c r="I4" t="s">
        <v>19</v>
      </c>
      <c r="J4" t="s">
        <v>0</v>
      </c>
      <c r="K4" t="s">
        <v>20</v>
      </c>
      <c r="L4" t="s">
        <v>31</v>
      </c>
      <c r="M4" t="s">
        <v>22</v>
      </c>
      <c r="N4" t="s">
        <v>23</v>
      </c>
    </row>
    <row r="5" spans="1:14">
      <c r="A5" t="s">
        <v>32</v>
      </c>
      <c r="C5" t="s">
        <v>33</v>
      </c>
      <c r="D5" t="s">
        <v>34</v>
      </c>
      <c r="E5" t="s">
        <v>16</v>
      </c>
      <c r="F5" t="s">
        <v>17</v>
      </c>
      <c r="H5" t="s">
        <v>18</v>
      </c>
      <c r="I5" t="s">
        <v>19</v>
      </c>
      <c r="J5" t="s">
        <v>0</v>
      </c>
      <c r="K5" t="s">
        <v>20</v>
      </c>
      <c r="L5" t="s">
        <v>35</v>
      </c>
      <c r="M5" t="s">
        <v>22</v>
      </c>
      <c r="N5" t="s">
        <v>23</v>
      </c>
    </row>
    <row r="6" spans="1:14">
      <c r="A6" t="s">
        <v>36</v>
      </c>
      <c r="C6" t="s">
        <v>37</v>
      </c>
      <c r="D6" t="s">
        <v>15</v>
      </c>
      <c r="E6" t="s">
        <v>16</v>
      </c>
      <c r="F6" t="s">
        <v>17</v>
      </c>
      <c r="H6" t="s">
        <v>18</v>
      </c>
      <c r="I6" t="s">
        <v>38</v>
      </c>
      <c r="J6" t="s">
        <v>0</v>
      </c>
      <c r="K6" t="s">
        <v>20</v>
      </c>
      <c r="L6" t="s">
        <v>39</v>
      </c>
      <c r="M6" t="s">
        <v>22</v>
      </c>
      <c r="N6" t="s">
        <v>40</v>
      </c>
    </row>
    <row r="7" spans="1:14">
      <c r="A7" t="s">
        <v>41</v>
      </c>
      <c r="C7" t="s">
        <v>42</v>
      </c>
      <c r="D7" t="s">
        <v>26</v>
      </c>
      <c r="E7" t="s">
        <v>16</v>
      </c>
      <c r="F7" t="s">
        <v>17</v>
      </c>
      <c r="H7" t="s">
        <v>18</v>
      </c>
      <c r="I7" t="s">
        <v>38</v>
      </c>
      <c r="J7" t="s">
        <v>0</v>
      </c>
      <c r="K7" t="s">
        <v>20</v>
      </c>
      <c r="L7" t="s">
        <v>43</v>
      </c>
      <c r="M7" t="s">
        <v>22</v>
      </c>
      <c r="N7" t="s">
        <v>40</v>
      </c>
    </row>
    <row r="8" spans="1:14">
      <c r="A8" t="s">
        <v>250</v>
      </c>
      <c r="C8" t="s">
        <v>45</v>
      </c>
      <c r="D8" t="s">
        <v>46</v>
      </c>
      <c r="E8" t="s">
        <v>16</v>
      </c>
      <c r="F8" t="s">
        <v>17</v>
      </c>
      <c r="H8" t="s">
        <v>18</v>
      </c>
      <c r="I8" t="s">
        <v>47</v>
      </c>
      <c r="J8" t="s">
        <v>20</v>
      </c>
      <c r="K8" t="s">
        <v>0</v>
      </c>
      <c r="L8" t="s">
        <v>48</v>
      </c>
      <c r="M8" t="s">
        <v>49</v>
      </c>
      <c r="N8" t="s">
        <v>40</v>
      </c>
    </row>
    <row r="9" spans="1:14">
      <c r="A9" t="s">
        <v>44</v>
      </c>
      <c r="C9" t="s">
        <v>51</v>
      </c>
      <c r="D9" t="s">
        <v>15</v>
      </c>
      <c r="E9" t="s">
        <v>16</v>
      </c>
      <c r="F9" t="s">
        <v>52</v>
      </c>
      <c r="H9" t="s">
        <v>53</v>
      </c>
      <c r="I9" t="s">
        <v>54</v>
      </c>
      <c r="J9" t="s">
        <v>20</v>
      </c>
      <c r="K9" t="s">
        <v>0</v>
      </c>
      <c r="L9" t="s">
        <v>55</v>
      </c>
      <c r="M9" t="s">
        <v>49</v>
      </c>
      <c r="N9" t="s">
        <v>40</v>
      </c>
    </row>
    <row r="10" spans="1:14">
      <c r="A10" t="s">
        <v>50</v>
      </c>
      <c r="C10" t="s">
        <v>57</v>
      </c>
      <c r="D10" t="s">
        <v>15</v>
      </c>
      <c r="E10" t="s">
        <v>16</v>
      </c>
      <c r="F10" t="s">
        <v>52</v>
      </c>
      <c r="H10" t="s">
        <v>53</v>
      </c>
      <c r="I10" t="s">
        <v>54</v>
      </c>
      <c r="J10" t="s">
        <v>0</v>
      </c>
      <c r="K10" t="s">
        <v>20</v>
      </c>
      <c r="L10" t="s">
        <v>58</v>
      </c>
      <c r="M10" t="s">
        <v>22</v>
      </c>
      <c r="N10" t="s">
        <v>59</v>
      </c>
    </row>
    <row r="11" spans="1:14">
      <c r="A11" t="s">
        <v>56</v>
      </c>
      <c r="C11" t="s">
        <v>61</v>
      </c>
      <c r="D11" t="s">
        <v>15</v>
      </c>
      <c r="E11" t="s">
        <v>16</v>
      </c>
      <c r="F11" t="s">
        <v>52</v>
      </c>
      <c r="H11" t="s">
        <v>53</v>
      </c>
      <c r="I11" t="s">
        <v>54</v>
      </c>
      <c r="J11" t="s">
        <v>20</v>
      </c>
      <c r="K11" t="s">
        <v>0</v>
      </c>
      <c r="L11" t="s">
        <v>39</v>
      </c>
      <c r="M11" t="s">
        <v>49</v>
      </c>
      <c r="N11" t="s">
        <v>40</v>
      </c>
    </row>
    <row r="12" spans="1:14">
      <c r="A12" t="s">
        <v>60</v>
      </c>
      <c r="C12" t="s">
        <v>63</v>
      </c>
      <c r="D12" t="s">
        <v>15</v>
      </c>
      <c r="E12" t="s">
        <v>16</v>
      </c>
      <c r="F12" t="s">
        <v>52</v>
      </c>
      <c r="H12" t="s">
        <v>53</v>
      </c>
      <c r="I12" t="s">
        <v>54</v>
      </c>
      <c r="J12" t="s">
        <v>0</v>
      </c>
      <c r="K12" t="s">
        <v>20</v>
      </c>
      <c r="L12" t="s">
        <v>64</v>
      </c>
      <c r="M12" t="s">
        <v>22</v>
      </c>
      <c r="N12" t="s">
        <v>40</v>
      </c>
    </row>
    <row r="13" spans="1:14">
      <c r="A13" t="s">
        <v>62</v>
      </c>
      <c r="C13" t="s">
        <v>66</v>
      </c>
      <c r="D13" t="s">
        <v>15</v>
      </c>
      <c r="E13" t="s">
        <v>16</v>
      </c>
      <c r="F13" t="s">
        <v>52</v>
      </c>
      <c r="H13" t="s">
        <v>53</v>
      </c>
      <c r="I13" t="s">
        <v>54</v>
      </c>
      <c r="J13" t="s">
        <v>0</v>
      </c>
      <c r="K13" t="s">
        <v>20</v>
      </c>
      <c r="L13" t="s">
        <v>67</v>
      </c>
      <c r="M13" t="s">
        <v>49</v>
      </c>
      <c r="N13" t="s">
        <v>40</v>
      </c>
    </row>
    <row r="14" spans="1:14">
      <c r="A14" t="s">
        <v>65</v>
      </c>
      <c r="C14" t="s">
        <v>69</v>
      </c>
      <c r="D14" t="s">
        <v>15</v>
      </c>
      <c r="E14" t="s">
        <v>16</v>
      </c>
      <c r="F14" t="s">
        <v>17</v>
      </c>
      <c r="H14" t="s">
        <v>18</v>
      </c>
      <c r="I14" t="s">
        <v>54</v>
      </c>
      <c r="J14" t="s">
        <v>20</v>
      </c>
      <c r="K14" t="s">
        <v>0</v>
      </c>
      <c r="L14" t="s">
        <v>70</v>
      </c>
      <c r="M14" t="s">
        <v>49</v>
      </c>
      <c r="N14" t="s">
        <v>40</v>
      </c>
    </row>
    <row r="15" spans="1:14">
      <c r="A15" t="s">
        <v>68</v>
      </c>
      <c r="C15" t="s">
        <v>72</v>
      </c>
      <c r="D15" t="s">
        <v>15</v>
      </c>
      <c r="E15" t="s">
        <v>16</v>
      </c>
      <c r="F15" t="s">
        <v>73</v>
      </c>
      <c r="H15" t="s">
        <v>74</v>
      </c>
      <c r="I15" t="s">
        <v>54</v>
      </c>
      <c r="J15" t="s">
        <v>20</v>
      </c>
      <c r="K15" t="s">
        <v>0</v>
      </c>
      <c r="L15" t="s">
        <v>75</v>
      </c>
      <c r="M15" t="s">
        <v>49</v>
      </c>
      <c r="N15" t="s">
        <v>40</v>
      </c>
    </row>
    <row r="16" spans="1:14">
      <c r="A16" t="s">
        <v>71</v>
      </c>
      <c r="C16" t="s">
        <v>88</v>
      </c>
      <c r="D16" t="s">
        <v>15</v>
      </c>
      <c r="E16" t="s">
        <v>16</v>
      </c>
      <c r="F16" t="s">
        <v>89</v>
      </c>
      <c r="H16" t="s">
        <v>89</v>
      </c>
      <c r="I16" t="s">
        <v>90</v>
      </c>
      <c r="J16" t="s">
        <v>0</v>
      </c>
      <c r="K16" t="s">
        <v>20</v>
      </c>
      <c r="L16" t="s">
        <v>91</v>
      </c>
      <c r="M16" t="s">
        <v>49</v>
      </c>
      <c r="N16" t="s">
        <v>40</v>
      </c>
    </row>
    <row r="17" spans="1:14">
      <c r="A17" t="s">
        <v>76</v>
      </c>
      <c r="C17" t="s">
        <v>93</v>
      </c>
      <c r="D17" t="s">
        <v>94</v>
      </c>
      <c r="E17" t="s">
        <v>16</v>
      </c>
      <c r="F17" t="s">
        <v>95</v>
      </c>
      <c r="H17" t="s">
        <v>18</v>
      </c>
      <c r="I17" t="s">
        <v>96</v>
      </c>
      <c r="J17" t="s">
        <v>20</v>
      </c>
      <c r="K17" t="s">
        <v>0</v>
      </c>
      <c r="L17" t="s">
        <v>97</v>
      </c>
      <c r="M17" t="s">
        <v>22</v>
      </c>
      <c r="N17" t="s">
        <v>40</v>
      </c>
    </row>
    <row r="18" spans="1:14">
      <c r="A18" t="s">
        <v>83</v>
      </c>
      <c r="C18" t="s">
        <v>98</v>
      </c>
      <c r="D18" t="s">
        <v>99</v>
      </c>
      <c r="E18" t="s">
        <v>16</v>
      </c>
      <c r="F18" t="s">
        <v>100</v>
      </c>
      <c r="H18" t="s">
        <v>18</v>
      </c>
      <c r="I18" t="s">
        <v>96</v>
      </c>
    </row>
    <row r="19" spans="1:14">
      <c r="A19" t="s">
        <v>87</v>
      </c>
      <c r="C19" t="s">
        <v>101</v>
      </c>
      <c r="D19" t="s">
        <v>99</v>
      </c>
      <c r="E19" t="s">
        <v>16</v>
      </c>
      <c r="F19" t="s">
        <v>100</v>
      </c>
      <c r="H19" t="s">
        <v>18</v>
      </c>
      <c r="I19" t="s">
        <v>96</v>
      </c>
    </row>
    <row r="20" spans="1:14">
      <c r="A20" t="s">
        <v>92</v>
      </c>
      <c r="C20" t="s">
        <v>103</v>
      </c>
      <c r="D20" t="s">
        <v>26</v>
      </c>
      <c r="E20" t="s">
        <v>16</v>
      </c>
      <c r="F20" t="s">
        <v>104</v>
      </c>
      <c r="I20" t="s">
        <v>90</v>
      </c>
      <c r="J20" t="s">
        <v>0</v>
      </c>
      <c r="K20" t="s">
        <v>20</v>
      </c>
      <c r="L20" t="s">
        <v>105</v>
      </c>
      <c r="M20" t="s">
        <v>49</v>
      </c>
      <c r="N20" t="s">
        <v>40</v>
      </c>
    </row>
    <row r="21" spans="1:14">
      <c r="A21" t="s">
        <v>102</v>
      </c>
      <c r="C21" t="s">
        <v>107</v>
      </c>
      <c r="D21" t="s">
        <v>78</v>
      </c>
      <c r="E21" t="s">
        <v>108</v>
      </c>
      <c r="F21" t="s">
        <v>100</v>
      </c>
      <c r="I21" t="s">
        <v>81</v>
      </c>
      <c r="J21" t="s">
        <v>20</v>
      </c>
      <c r="K21" t="s">
        <v>0</v>
      </c>
      <c r="L21" t="s">
        <v>109</v>
      </c>
      <c r="M21" t="s">
        <v>22</v>
      </c>
      <c r="N21" t="s">
        <v>40</v>
      </c>
    </row>
    <row r="22" spans="1:14">
      <c r="A22" t="s">
        <v>106</v>
      </c>
      <c r="C22" t="s">
        <v>271</v>
      </c>
      <c r="D22" t="s">
        <v>117</v>
      </c>
      <c r="E22" t="s">
        <v>118</v>
      </c>
      <c r="F22" t="s">
        <v>119</v>
      </c>
      <c r="H22" t="s">
        <v>120</v>
      </c>
      <c r="I22" t="s">
        <v>96</v>
      </c>
      <c r="J22" t="s">
        <v>20</v>
      </c>
      <c r="K22" t="s">
        <v>0</v>
      </c>
      <c r="L22" t="s">
        <v>121</v>
      </c>
      <c r="M22" t="s">
        <v>22</v>
      </c>
      <c r="N22" t="s">
        <v>40</v>
      </c>
    </row>
    <row r="23" spans="1:14">
      <c r="A23" t="s">
        <v>110</v>
      </c>
      <c r="B23" t="s">
        <v>126</v>
      </c>
      <c r="C23" t="s">
        <v>272</v>
      </c>
      <c r="D23" t="s">
        <v>117</v>
      </c>
      <c r="E23" t="s">
        <v>118</v>
      </c>
      <c r="F23" t="s">
        <v>119</v>
      </c>
      <c r="H23" t="s">
        <v>120</v>
      </c>
      <c r="I23" t="s">
        <v>96</v>
      </c>
      <c r="J23" t="s">
        <v>20</v>
      </c>
      <c r="K23" t="s">
        <v>0</v>
      </c>
      <c r="L23" t="s">
        <v>128</v>
      </c>
      <c r="M23" t="s">
        <v>22</v>
      </c>
      <c r="N23" t="s">
        <v>40</v>
      </c>
    </row>
    <row r="24" spans="1:14">
      <c r="A24" t="s">
        <v>237</v>
      </c>
      <c r="B24" t="s">
        <v>130</v>
      </c>
      <c r="C24" t="s">
        <v>273</v>
      </c>
      <c r="D24" t="s">
        <v>117</v>
      </c>
      <c r="E24" t="s">
        <v>118</v>
      </c>
      <c r="F24" t="s">
        <v>119</v>
      </c>
      <c r="H24" t="s">
        <v>120</v>
      </c>
    </row>
    <row r="25" spans="1:14">
      <c r="A25" t="s">
        <v>274</v>
      </c>
      <c r="B25" t="s">
        <v>143</v>
      </c>
      <c r="C25" t="s">
        <v>275</v>
      </c>
      <c r="D25" t="s">
        <v>117</v>
      </c>
      <c r="E25" t="s">
        <v>118</v>
      </c>
      <c r="F25" t="s">
        <v>119</v>
      </c>
      <c r="H25" t="s">
        <v>120</v>
      </c>
    </row>
    <row r="26" spans="1:14">
      <c r="A26" t="s">
        <v>241</v>
      </c>
      <c r="B26" t="s">
        <v>143</v>
      </c>
      <c r="C26" t="s">
        <v>276</v>
      </c>
      <c r="D26" t="s">
        <v>117</v>
      </c>
      <c r="E26" t="s">
        <v>118</v>
      </c>
      <c r="F26" t="s">
        <v>119</v>
      </c>
      <c r="H26" t="s">
        <v>120</v>
      </c>
    </row>
    <row r="27" spans="1:14">
      <c r="A27" t="s">
        <v>245</v>
      </c>
      <c r="B27" t="s">
        <v>143</v>
      </c>
      <c r="C27" t="s">
        <v>277</v>
      </c>
      <c r="D27" t="s">
        <v>117</v>
      </c>
      <c r="E27" t="s">
        <v>118</v>
      </c>
      <c r="F27" t="s">
        <v>119</v>
      </c>
      <c r="H27" t="s">
        <v>120</v>
      </c>
    </row>
    <row r="28" spans="1:14">
      <c r="A28" t="s">
        <v>233</v>
      </c>
      <c r="B28" t="s">
        <v>143</v>
      </c>
      <c r="C28" t="s">
        <v>278</v>
      </c>
      <c r="D28" t="s">
        <v>117</v>
      </c>
      <c r="E28" t="s">
        <v>118</v>
      </c>
      <c r="F28" t="s">
        <v>119</v>
      </c>
    </row>
    <row r="29" spans="1:14">
      <c r="A29" t="s">
        <v>279</v>
      </c>
      <c r="B29" t="s">
        <v>143</v>
      </c>
      <c r="C29" t="s">
        <v>280</v>
      </c>
      <c r="D29" t="s">
        <v>117</v>
      </c>
      <c r="E29" t="s">
        <v>118</v>
      </c>
      <c r="F29" t="s">
        <v>119</v>
      </c>
    </row>
    <row r="30" spans="1:14">
      <c r="A30" t="s">
        <v>281</v>
      </c>
      <c r="B30" t="s">
        <v>172</v>
      </c>
      <c r="C30" t="s">
        <v>282</v>
      </c>
      <c r="D30" t="s">
        <v>117</v>
      </c>
      <c r="E30" t="s">
        <v>118</v>
      </c>
      <c r="F30" t="s">
        <v>174</v>
      </c>
    </row>
    <row r="31" spans="1:14">
      <c r="A31" t="s">
        <v>283</v>
      </c>
      <c r="B31" t="s">
        <v>176</v>
      </c>
      <c r="C31" t="s">
        <v>284</v>
      </c>
      <c r="D31" t="s">
        <v>117</v>
      </c>
      <c r="E31" t="s">
        <v>118</v>
      </c>
      <c r="F31" t="s">
        <v>178</v>
      </c>
    </row>
    <row r="32" spans="1:14">
      <c r="A32" t="s">
        <v>114</v>
      </c>
      <c r="C32" t="s">
        <v>285</v>
      </c>
      <c r="D32" t="s">
        <v>117</v>
      </c>
      <c r="E32" t="s">
        <v>118</v>
      </c>
      <c r="F32" t="s">
        <v>174</v>
      </c>
    </row>
    <row r="33" spans="1:6">
      <c r="A33" t="s">
        <v>122</v>
      </c>
      <c r="C33" t="s">
        <v>286</v>
      </c>
      <c r="D33" t="s">
        <v>117</v>
      </c>
      <c r="E33" t="s">
        <v>118</v>
      </c>
      <c r="F33" t="s">
        <v>178</v>
      </c>
    </row>
    <row r="34" spans="1:6">
      <c r="A34" t="s">
        <v>125</v>
      </c>
      <c r="C34" t="s">
        <v>287</v>
      </c>
      <c r="D34" t="s">
        <v>117</v>
      </c>
      <c r="E34" t="s">
        <v>118</v>
      </c>
      <c r="F34" t="s">
        <v>174</v>
      </c>
    </row>
    <row r="35" spans="1:6">
      <c r="A35" t="s">
        <v>253</v>
      </c>
      <c r="C35" t="s">
        <v>288</v>
      </c>
      <c r="D35" t="s">
        <v>117</v>
      </c>
      <c r="E35" t="s">
        <v>118</v>
      </c>
      <c r="F35" t="s">
        <v>178</v>
      </c>
    </row>
    <row r="36" spans="1:6">
      <c r="A36" t="s">
        <v>256</v>
      </c>
      <c r="C36" t="s">
        <v>289</v>
      </c>
      <c r="D36" t="s">
        <v>117</v>
      </c>
      <c r="E36" t="s">
        <v>118</v>
      </c>
      <c r="F36" t="s">
        <v>174</v>
      </c>
    </row>
    <row r="37" spans="1:6">
      <c r="A37" t="s">
        <v>129</v>
      </c>
      <c r="C37" t="s">
        <v>290</v>
      </c>
      <c r="D37" t="s">
        <v>117</v>
      </c>
      <c r="E37" t="s">
        <v>118</v>
      </c>
      <c r="F37" t="s">
        <v>178</v>
      </c>
    </row>
    <row r="38" spans="1:6">
      <c r="A38" t="s">
        <v>132</v>
      </c>
      <c r="C38" t="s">
        <v>291</v>
      </c>
      <c r="D38" t="s">
        <v>117</v>
      </c>
      <c r="E38" t="s">
        <v>118</v>
      </c>
      <c r="F38" t="s">
        <v>174</v>
      </c>
    </row>
    <row r="39" spans="1:6">
      <c r="A39" t="s">
        <v>134</v>
      </c>
      <c r="C39" t="s">
        <v>292</v>
      </c>
      <c r="D39" t="s">
        <v>117</v>
      </c>
      <c r="E39" t="s">
        <v>118</v>
      </c>
      <c r="F39" t="s">
        <v>178</v>
      </c>
    </row>
    <row r="40" spans="1:6">
      <c r="A40" t="s">
        <v>136</v>
      </c>
      <c r="B40" t="s">
        <v>212</v>
      </c>
      <c r="C40" t="s">
        <v>293</v>
      </c>
      <c r="D40" t="s">
        <v>117</v>
      </c>
      <c r="E40" t="s">
        <v>118</v>
      </c>
      <c r="F40" t="s">
        <v>214</v>
      </c>
    </row>
    <row r="41" spans="1:6">
      <c r="A41" t="s">
        <v>138</v>
      </c>
      <c r="C41" t="s">
        <v>294</v>
      </c>
      <c r="D41" t="s">
        <v>117</v>
      </c>
    </row>
    <row r="42" spans="1:6">
      <c r="A42" t="s">
        <v>140</v>
      </c>
      <c r="B42" t="s">
        <v>216</v>
      </c>
      <c r="C42" t="s">
        <v>295</v>
      </c>
      <c r="D42" t="s">
        <v>117</v>
      </c>
      <c r="E42" t="s">
        <v>118</v>
      </c>
      <c r="F42" t="s">
        <v>119</v>
      </c>
    </row>
    <row r="43" spans="1:6">
      <c r="A43" t="s">
        <v>142</v>
      </c>
      <c r="B43" t="s">
        <v>216</v>
      </c>
      <c r="C43" t="s">
        <v>296</v>
      </c>
      <c r="D43" t="s">
        <v>117</v>
      </c>
      <c r="E43" t="s">
        <v>118</v>
      </c>
      <c r="F43" t="s">
        <v>119</v>
      </c>
    </row>
    <row r="44" spans="1:6">
      <c r="A44" t="s">
        <v>145</v>
      </c>
      <c r="C44" t="s">
        <v>222</v>
      </c>
      <c r="D44" t="s">
        <v>117</v>
      </c>
      <c r="E44" t="s">
        <v>118</v>
      </c>
      <c r="F44" t="s">
        <v>119</v>
      </c>
    </row>
    <row r="45" spans="1:6">
      <c r="A45" t="s">
        <v>147</v>
      </c>
      <c r="B45" t="s">
        <v>221</v>
      </c>
      <c r="C45" t="s">
        <v>297</v>
      </c>
      <c r="D45" t="s">
        <v>117</v>
      </c>
    </row>
    <row r="46" spans="1:6">
      <c r="A46" t="s">
        <v>149</v>
      </c>
      <c r="C46" t="s">
        <v>298</v>
      </c>
      <c r="D46" t="s">
        <v>78</v>
      </c>
    </row>
    <row r="47" spans="1:6">
      <c r="A47" t="s">
        <v>151</v>
      </c>
      <c r="C47" t="s">
        <v>299</v>
      </c>
      <c r="D47" t="s">
        <v>78</v>
      </c>
    </row>
    <row r="48" spans="1:6">
      <c r="A48" t="s">
        <v>153</v>
      </c>
      <c r="C48" t="s">
        <v>300</v>
      </c>
      <c r="D48" t="s">
        <v>78</v>
      </c>
    </row>
    <row r="49" spans="1:14">
      <c r="A49" t="s">
        <v>155</v>
      </c>
      <c r="C49" t="s">
        <v>301</v>
      </c>
      <c r="D49" t="s">
        <v>78</v>
      </c>
    </row>
    <row r="50" spans="1:14" s="3" customFormat="1">
      <c r="A50" t="s">
        <v>149</v>
      </c>
      <c r="C50" s="3" t="s">
        <v>224</v>
      </c>
      <c r="D50" s="3" t="s">
        <v>117</v>
      </c>
      <c r="E50" s="3" t="s">
        <v>118</v>
      </c>
      <c r="F50" s="3" t="s">
        <v>225</v>
      </c>
    </row>
    <row r="51" spans="1:14" s="3" customFormat="1">
      <c r="A51" t="s">
        <v>151</v>
      </c>
      <c r="B51" s="3" t="s">
        <v>227</v>
      </c>
      <c r="C51" s="3" t="s">
        <v>228</v>
      </c>
    </row>
    <row r="52" spans="1:14" s="3" customFormat="1">
      <c r="A52" t="s">
        <v>153</v>
      </c>
      <c r="C52" s="3" t="s">
        <v>229</v>
      </c>
      <c r="D52" s="3" t="s">
        <v>230</v>
      </c>
      <c r="E52" s="3" t="s">
        <v>231</v>
      </c>
      <c r="F52" s="3" t="s">
        <v>52</v>
      </c>
      <c r="I52" s="3" t="s">
        <v>158</v>
      </c>
      <c r="J52" s="3" t="s">
        <v>20</v>
      </c>
      <c r="K52" s="3" t="s">
        <v>0</v>
      </c>
      <c r="L52" s="3" t="s">
        <v>232</v>
      </c>
      <c r="M52" s="3" t="s">
        <v>22</v>
      </c>
      <c r="N52" s="3" t="s">
        <v>160</v>
      </c>
    </row>
    <row r="53" spans="1:14" s="3" customFormat="1">
      <c r="A53" t="s">
        <v>155</v>
      </c>
      <c r="C53" s="3" t="s">
        <v>234</v>
      </c>
      <c r="D53" s="3" t="s">
        <v>230</v>
      </c>
      <c r="E53" s="3" t="s">
        <v>235</v>
      </c>
      <c r="F53" s="3" t="s">
        <v>52</v>
      </c>
      <c r="I53" s="3" t="s">
        <v>90</v>
      </c>
      <c r="J53" s="3" t="s">
        <v>20</v>
      </c>
      <c r="K53" s="3" t="s">
        <v>0</v>
      </c>
      <c r="L53" s="3" t="s">
        <v>236</v>
      </c>
      <c r="M53" s="3" t="s">
        <v>22</v>
      </c>
      <c r="N53" s="3" t="s">
        <v>59</v>
      </c>
    </row>
    <row r="54" spans="1:14" s="3" customFormat="1">
      <c r="A54" t="s">
        <v>161</v>
      </c>
      <c r="C54" s="3" t="s">
        <v>238</v>
      </c>
      <c r="D54" s="3" t="s">
        <v>230</v>
      </c>
      <c r="E54" s="3" t="s">
        <v>235</v>
      </c>
      <c r="F54" s="3" t="s">
        <v>52</v>
      </c>
      <c r="I54" s="3" t="s">
        <v>239</v>
      </c>
      <c r="J54" s="3" t="s">
        <v>0</v>
      </c>
      <c r="K54" s="3" t="s">
        <v>20</v>
      </c>
      <c r="L54" s="3" t="s">
        <v>240</v>
      </c>
      <c r="M54" s="3" t="s">
        <v>22</v>
      </c>
      <c r="N54" s="3" t="s">
        <v>59</v>
      </c>
    </row>
    <row r="55" spans="1:14" s="3" customFormat="1">
      <c r="A55" t="s">
        <v>259</v>
      </c>
      <c r="C55" s="3" t="s">
        <v>242</v>
      </c>
      <c r="D55" s="3" t="s">
        <v>230</v>
      </c>
      <c r="E55" s="3" t="s">
        <v>231</v>
      </c>
      <c r="F55" s="3" t="s">
        <v>243</v>
      </c>
      <c r="I55" s="3" t="s">
        <v>90</v>
      </c>
      <c r="J55" s="3" t="s">
        <v>0</v>
      </c>
      <c r="K55" s="3" t="s">
        <v>20</v>
      </c>
      <c r="L55" s="3" t="s">
        <v>244</v>
      </c>
      <c r="M55" s="3" t="s">
        <v>49</v>
      </c>
      <c r="N55" s="3" t="s">
        <v>59</v>
      </c>
    </row>
    <row r="56" spans="1:14" s="3" customFormat="1">
      <c r="A56" t="s">
        <v>163</v>
      </c>
      <c r="C56" s="3" t="s">
        <v>246</v>
      </c>
      <c r="D56" s="3" t="s">
        <v>247</v>
      </c>
      <c r="E56" s="3" t="s">
        <v>79</v>
      </c>
      <c r="F56" s="3" t="s">
        <v>248</v>
      </c>
      <c r="I56" s="3" t="s">
        <v>90</v>
      </c>
      <c r="J56" s="3" t="s">
        <v>20</v>
      </c>
      <c r="K56" s="3" t="s">
        <v>0</v>
      </c>
      <c r="L56" s="3" t="s">
        <v>249</v>
      </c>
      <c r="M56" s="3" t="s">
        <v>22</v>
      </c>
      <c r="N56" s="3" t="s">
        <v>40</v>
      </c>
    </row>
    <row r="57" spans="1:14" s="3" customFormat="1">
      <c r="A57" t="s">
        <v>165</v>
      </c>
      <c r="C57" s="3" t="s">
        <v>251</v>
      </c>
      <c r="D57" s="3" t="s">
        <v>26</v>
      </c>
      <c r="E57" s="3" t="s">
        <v>16</v>
      </c>
      <c r="F57" s="3" t="s">
        <v>17</v>
      </c>
      <c r="H57" s="3" t="s">
        <v>18</v>
      </c>
      <c r="I57" s="3" t="s">
        <v>38</v>
      </c>
      <c r="J57" s="3" t="s">
        <v>0</v>
      </c>
      <c r="K57" s="3" t="s">
        <v>20</v>
      </c>
      <c r="L57" s="3" t="s">
        <v>252</v>
      </c>
      <c r="M57" s="3" t="s">
        <v>22</v>
      </c>
      <c r="N57" s="3" t="s">
        <v>40</v>
      </c>
    </row>
    <row r="58" spans="1:14" s="3" customFormat="1">
      <c r="A58" t="s">
        <v>167</v>
      </c>
      <c r="C58" s="3" t="s">
        <v>254</v>
      </c>
      <c r="D58" s="3" t="s">
        <v>117</v>
      </c>
      <c r="E58" s="3" t="s">
        <v>118</v>
      </c>
      <c r="F58" s="3" t="s">
        <v>214</v>
      </c>
      <c r="H58" s="3" t="s">
        <v>120</v>
      </c>
      <c r="I58" s="3" t="s">
        <v>96</v>
      </c>
      <c r="J58" s="3" t="s">
        <v>20</v>
      </c>
      <c r="K58" s="3" t="s">
        <v>0</v>
      </c>
      <c r="L58" s="3" t="s">
        <v>255</v>
      </c>
      <c r="M58" s="3" t="s">
        <v>22</v>
      </c>
      <c r="N58" s="3" t="s">
        <v>40</v>
      </c>
    </row>
    <row r="59" spans="1:14" s="3" customFormat="1">
      <c r="A59" t="s">
        <v>169</v>
      </c>
      <c r="C59" s="3" t="s">
        <v>257</v>
      </c>
      <c r="D59" s="3" t="s">
        <v>258</v>
      </c>
      <c r="E59" s="3" t="s">
        <v>118</v>
      </c>
      <c r="F59" s="3" t="s">
        <v>214</v>
      </c>
    </row>
    <row r="60" spans="1:14" s="3" customFormat="1">
      <c r="A60" t="s">
        <v>261</v>
      </c>
      <c r="C60" s="3" t="s">
        <v>260</v>
      </c>
      <c r="D60" s="3" t="s">
        <v>117</v>
      </c>
      <c r="E60" s="3" t="s">
        <v>118</v>
      </c>
      <c r="F60" s="3" t="s">
        <v>214</v>
      </c>
    </row>
    <row r="61" spans="1:14" s="3" customFormat="1">
      <c r="A61" t="s">
        <v>171</v>
      </c>
      <c r="C61" s="3" t="s">
        <v>262</v>
      </c>
      <c r="D61" s="3" t="s">
        <v>117</v>
      </c>
      <c r="E61" s="3" t="s">
        <v>118</v>
      </c>
      <c r="F61" s="3" t="s">
        <v>214</v>
      </c>
    </row>
    <row r="62" spans="1:14" s="3" customFormat="1">
      <c r="A62" t="s">
        <v>175</v>
      </c>
      <c r="C62" s="3" t="s">
        <v>264</v>
      </c>
      <c r="D62" s="3" t="s">
        <v>117</v>
      </c>
      <c r="E62" s="3" t="s">
        <v>118</v>
      </c>
      <c r="F62" s="3" t="s">
        <v>174</v>
      </c>
    </row>
    <row r="63" spans="1:14" s="3" customFormat="1">
      <c r="A63" t="s">
        <v>263</v>
      </c>
      <c r="C63" s="3" t="s">
        <v>266</v>
      </c>
      <c r="D63" s="3" t="s">
        <v>117</v>
      </c>
      <c r="E63" s="3" t="s">
        <v>118</v>
      </c>
      <c r="F63" s="3" t="s">
        <v>178</v>
      </c>
    </row>
    <row r="64" spans="1:14" s="3" customFormat="1">
      <c r="A64" t="s">
        <v>265</v>
      </c>
      <c r="C64" s="3" t="s">
        <v>268</v>
      </c>
      <c r="D64" s="3" t="s">
        <v>117</v>
      </c>
      <c r="E64" s="3" t="s">
        <v>118</v>
      </c>
      <c r="F64" s="3" t="s">
        <v>214</v>
      </c>
    </row>
    <row r="65" spans="1:6" s="3" customFormat="1">
      <c r="A65" t="s">
        <v>302</v>
      </c>
      <c r="C65" s="3" t="s">
        <v>270</v>
      </c>
      <c r="D65" s="3" t="s">
        <v>117</v>
      </c>
      <c r="E65" s="3" t="s">
        <v>118</v>
      </c>
      <c r="F65" s="3" t="s">
        <v>119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3D77-95D2-45B2-ADFE-D4455C61A5F7}">
  <dimension ref="A1:AC309"/>
  <sheetViews>
    <sheetView workbookViewId="0">
      <selection activeCell="X1" sqref="X1"/>
    </sheetView>
  </sheetViews>
  <sheetFormatPr defaultRowHeight="14.45"/>
  <cols>
    <col min="1" max="1" width="28.28515625" bestFit="1" customWidth="1"/>
    <col min="3" max="3" width="19" bestFit="1" customWidth="1"/>
    <col min="4" max="4" width="17.7109375" bestFit="1" customWidth="1"/>
    <col min="5" max="5" width="36.28515625" bestFit="1" customWidth="1"/>
    <col min="6" max="6" width="29.28515625" bestFit="1" customWidth="1"/>
    <col min="7" max="7" width="15.7109375" bestFit="1" customWidth="1"/>
    <col min="8" max="8" width="14.28515625" bestFit="1" customWidth="1"/>
    <col min="9" max="9" width="20.42578125" bestFit="1" customWidth="1"/>
    <col min="10" max="10" width="20.5703125" bestFit="1" customWidth="1"/>
    <col min="11" max="11" width="54.7109375" bestFit="1" customWidth="1"/>
    <col min="12" max="12" width="41.7109375" bestFit="1" customWidth="1"/>
    <col min="13" max="13" width="40.5703125" bestFit="1" customWidth="1"/>
    <col min="14" max="14" width="37.5703125" bestFit="1" customWidth="1"/>
    <col min="15" max="15" width="44" bestFit="1" customWidth="1"/>
    <col min="16" max="16" width="22" bestFit="1" customWidth="1"/>
    <col min="17" max="17" width="39.42578125" bestFit="1" customWidth="1"/>
    <col min="18" max="18" width="21.42578125" bestFit="1" customWidth="1"/>
    <col min="19" max="19" width="17.7109375" bestFit="1" customWidth="1"/>
    <col min="20" max="20" width="13.28515625" bestFit="1" customWidth="1"/>
    <col min="21" max="21" width="21.42578125" bestFit="1" customWidth="1"/>
    <col min="22" max="22" width="20.28515625" bestFit="1" customWidth="1"/>
    <col min="23" max="23" width="30.5703125" bestFit="1" customWidth="1"/>
    <col min="24" max="24" width="23.7109375" bestFit="1" customWidth="1"/>
    <col min="25" max="25" width="30.7109375" bestFit="1" customWidth="1"/>
    <col min="26" max="26" width="39.7109375" bestFit="1" customWidth="1"/>
    <col min="27" max="27" width="10.5703125" bestFit="1" customWidth="1"/>
    <col min="28" max="28" width="10.7109375" bestFit="1" customWidth="1"/>
  </cols>
  <sheetData>
    <row r="1" spans="1:29">
      <c r="A1" t="s">
        <v>303</v>
      </c>
      <c r="B1" t="s">
        <v>304</v>
      </c>
      <c r="C1" s="1" t="s">
        <v>13</v>
      </c>
      <c r="D1" s="1" t="s">
        <v>24</v>
      </c>
      <c r="E1" s="1" t="s">
        <v>28</v>
      </c>
      <c r="F1" s="1" t="s">
        <v>32</v>
      </c>
      <c r="G1" s="1" t="s">
        <v>36</v>
      </c>
      <c r="H1" s="1" t="s">
        <v>41</v>
      </c>
      <c r="I1" s="1" t="s">
        <v>250</v>
      </c>
      <c r="J1" s="1" t="s">
        <v>44</v>
      </c>
      <c r="K1" s="1" t="s">
        <v>50</v>
      </c>
      <c r="L1" s="1" t="s">
        <v>56</v>
      </c>
      <c r="M1" s="1" t="s">
        <v>60</v>
      </c>
      <c r="N1" s="1" t="s">
        <v>62</v>
      </c>
      <c r="O1" s="1" t="s">
        <v>71</v>
      </c>
      <c r="P1" s="1" t="s">
        <v>76</v>
      </c>
      <c r="Q1" s="1" t="s">
        <v>83</v>
      </c>
      <c r="R1" s="1" t="s">
        <v>87</v>
      </c>
      <c r="S1" s="1" t="s">
        <v>92</v>
      </c>
      <c r="T1" s="1" t="s">
        <v>102</v>
      </c>
      <c r="U1" s="1" t="s">
        <v>106</v>
      </c>
      <c r="V1" s="1" t="s">
        <v>110</v>
      </c>
      <c r="W1" s="1" t="s">
        <v>237</v>
      </c>
      <c r="X1" s="1" t="s">
        <v>274</v>
      </c>
      <c r="Y1" s="1" t="s">
        <v>241</v>
      </c>
      <c r="Z1" s="1" t="s">
        <v>245</v>
      </c>
      <c r="AA1" s="1" t="s">
        <v>233</v>
      </c>
      <c r="AB1" s="1" t="s">
        <v>279</v>
      </c>
      <c r="AC1" s="1" t="s">
        <v>281</v>
      </c>
    </row>
    <row r="2" spans="1:29">
      <c r="C2" s="1" t="s">
        <v>14</v>
      </c>
      <c r="D2" s="1" t="s">
        <v>305</v>
      </c>
      <c r="E2" s="1" t="s">
        <v>29</v>
      </c>
      <c r="F2" s="1" t="s">
        <v>33</v>
      </c>
      <c r="G2" s="1" t="s">
        <v>37</v>
      </c>
      <c r="H2" s="1" t="s">
        <v>42</v>
      </c>
      <c r="I2" s="1" t="s">
        <v>251</v>
      </c>
      <c r="J2" s="1" t="s">
        <v>45</v>
      </c>
      <c r="K2" s="1" t="s">
        <v>306</v>
      </c>
      <c r="L2" s="1" t="s">
        <v>307</v>
      </c>
      <c r="M2" s="1" t="s">
        <v>308</v>
      </c>
      <c r="N2" s="1" t="s">
        <v>309</v>
      </c>
      <c r="O2" s="1" t="s">
        <v>310</v>
      </c>
      <c r="P2" s="1" t="s">
        <v>69</v>
      </c>
      <c r="Q2" s="1" t="s">
        <v>311</v>
      </c>
      <c r="R2" s="1" t="s">
        <v>312</v>
      </c>
      <c r="S2" s="1" t="s">
        <v>84</v>
      </c>
      <c r="T2" s="1" t="s">
        <v>88</v>
      </c>
      <c r="U2" s="1" t="s">
        <v>93</v>
      </c>
      <c r="V2" s="1" t="s">
        <v>229</v>
      </c>
      <c r="W2" s="1" t="s">
        <v>238</v>
      </c>
      <c r="X2" s="1" t="s">
        <v>103</v>
      </c>
      <c r="Y2" s="1" t="s">
        <v>242</v>
      </c>
      <c r="Z2" s="1" t="s">
        <v>246</v>
      </c>
      <c r="AA2" s="1" t="s">
        <v>234</v>
      </c>
      <c r="AB2" s="1" t="s">
        <v>107</v>
      </c>
      <c r="AC2" s="1" t="s">
        <v>111</v>
      </c>
    </row>
    <row r="3" spans="1:29">
      <c r="A3" t="s">
        <v>313</v>
      </c>
      <c r="B3" s="4">
        <v>12224</v>
      </c>
      <c r="C3" s="4">
        <v>42349.810621700002</v>
      </c>
      <c r="D3" s="4">
        <v>478.04809718400003</v>
      </c>
      <c r="E3" s="4">
        <v>113926.506413</v>
      </c>
      <c r="F3" s="4">
        <v>63692.132938700001</v>
      </c>
      <c r="G3" s="4">
        <v>23536.288882699999</v>
      </c>
      <c r="H3" s="4">
        <v>2601.2019965099998</v>
      </c>
      <c r="I3" s="4"/>
      <c r="J3" s="4">
        <v>2615.25739454</v>
      </c>
      <c r="K3" s="4">
        <v>0.98715641361256545</v>
      </c>
      <c r="L3" s="6">
        <v>1.2679973821989529E-2</v>
      </c>
      <c r="M3" s="6">
        <v>0</v>
      </c>
      <c r="N3" s="6">
        <v>0</v>
      </c>
      <c r="O3" s="5">
        <v>0</v>
      </c>
      <c r="P3">
        <v>23627.711974000002</v>
      </c>
      <c r="Q3" s="6">
        <v>0</v>
      </c>
      <c r="T3" s="5">
        <v>0.98715641361256545</v>
      </c>
      <c r="U3">
        <v>53046.478483300001</v>
      </c>
      <c r="X3" s="7">
        <v>0</v>
      </c>
      <c r="AB3" s="7">
        <v>0.109582519095</v>
      </c>
    </row>
    <row r="4" spans="1:29">
      <c r="A4" t="s">
        <v>314</v>
      </c>
      <c r="B4" s="4">
        <v>4514</v>
      </c>
      <c r="C4" s="4">
        <v>37589.9100779</v>
      </c>
      <c r="D4" s="4">
        <v>184.90255316099999</v>
      </c>
      <c r="E4" s="4">
        <v>40684.816346500003</v>
      </c>
      <c r="F4" s="4">
        <v>70556.066710900006</v>
      </c>
      <c r="G4" s="4">
        <v>5546.3413354499999</v>
      </c>
      <c r="H4" s="4">
        <v>1328.6817189200001</v>
      </c>
      <c r="I4" s="4"/>
      <c r="J4" s="4">
        <v>13812.2129066</v>
      </c>
      <c r="K4" s="4">
        <v>0.85112981834293311</v>
      </c>
      <c r="L4" s="6">
        <v>4.2977403633141335E-2</v>
      </c>
      <c r="M4" s="6">
        <v>0</v>
      </c>
      <c r="N4" s="6">
        <v>0</v>
      </c>
      <c r="O4" s="5">
        <v>0</v>
      </c>
      <c r="P4">
        <v>9610.4197439300005</v>
      </c>
      <c r="Q4" s="6">
        <v>0</v>
      </c>
      <c r="T4" s="5">
        <v>0.85157288435976963</v>
      </c>
      <c r="U4">
        <v>1828469.0956999999</v>
      </c>
      <c r="X4" s="7">
        <v>0</v>
      </c>
      <c r="AB4" s="7">
        <v>0.30209880428800001</v>
      </c>
    </row>
    <row r="5" spans="1:29">
      <c r="A5" t="s">
        <v>315</v>
      </c>
      <c r="B5" s="4">
        <v>12387</v>
      </c>
      <c r="C5" s="4">
        <v>30304.2517783</v>
      </c>
      <c r="D5" s="4">
        <v>557.56922575700003</v>
      </c>
      <c r="E5" s="4">
        <v>102819.28145900001</v>
      </c>
      <c r="F5" s="4">
        <v>60021.210769999998</v>
      </c>
      <c r="G5" s="4">
        <v>20256.058147299998</v>
      </c>
      <c r="H5" s="4">
        <v>4035.98400378</v>
      </c>
      <c r="I5" s="4"/>
      <c r="J5" s="4">
        <v>8625.2915994499999</v>
      </c>
      <c r="K5" s="4">
        <v>0.97053362396060383</v>
      </c>
      <c r="L5" s="6">
        <v>3.1484620973601355E-3</v>
      </c>
      <c r="M5" s="6">
        <v>0</v>
      </c>
      <c r="N5" s="6">
        <v>0</v>
      </c>
      <c r="O5" s="5">
        <v>0</v>
      </c>
      <c r="P5">
        <v>22885.892102099999</v>
      </c>
      <c r="Q5" s="6">
        <v>0</v>
      </c>
      <c r="T5" s="5">
        <v>0.97182530071849516</v>
      </c>
      <c r="U5">
        <v>253085.80916800001</v>
      </c>
      <c r="X5" s="7">
        <v>0</v>
      </c>
      <c r="AB5" s="7">
        <v>0.12035353649</v>
      </c>
    </row>
    <row r="6" spans="1:29">
      <c r="A6" t="s">
        <v>316</v>
      </c>
      <c r="B6" s="4">
        <v>13189</v>
      </c>
      <c r="C6" s="4">
        <v>32009.718132599999</v>
      </c>
      <c r="D6" s="4">
        <v>543.77505548199997</v>
      </c>
      <c r="E6" s="4">
        <v>51473.125741900003</v>
      </c>
      <c r="F6" s="4">
        <v>59821.948322800003</v>
      </c>
      <c r="G6" s="4">
        <v>1953.23761638</v>
      </c>
      <c r="H6" s="4">
        <v>1963.0644573300001</v>
      </c>
      <c r="I6" s="4"/>
      <c r="J6" s="4">
        <v>19482.867972200002</v>
      </c>
      <c r="K6" s="4">
        <v>0.64470391993327769</v>
      </c>
      <c r="L6" s="6">
        <v>1.6908029418454772E-2</v>
      </c>
      <c r="M6" s="6">
        <v>9.3183713700811285E-2</v>
      </c>
      <c r="N6" s="6">
        <v>0</v>
      </c>
      <c r="O6" s="5">
        <v>0</v>
      </c>
      <c r="P6">
        <v>3463.3525908400002</v>
      </c>
      <c r="Q6" s="6">
        <v>4.4734248237167339E-3</v>
      </c>
      <c r="T6" s="5">
        <v>0.67124118583668213</v>
      </c>
      <c r="U6">
        <v>2281190.3884299998</v>
      </c>
      <c r="X6" s="7">
        <v>0</v>
      </c>
      <c r="AB6" s="7">
        <v>0.268392096691</v>
      </c>
    </row>
    <row r="7" spans="1:29">
      <c r="A7" t="s">
        <v>317</v>
      </c>
      <c r="B7" s="4">
        <v>26295</v>
      </c>
      <c r="C7" s="4">
        <v>2995.1021235799999</v>
      </c>
      <c r="D7" s="4">
        <v>784.66630667200002</v>
      </c>
      <c r="E7" s="4">
        <v>16793.595354900001</v>
      </c>
      <c r="F7" s="4">
        <v>10372.805525199999</v>
      </c>
      <c r="G7" s="4">
        <v>2237.3947342000001</v>
      </c>
      <c r="H7" s="4">
        <v>2226.5578812799999</v>
      </c>
      <c r="I7" s="4"/>
      <c r="J7" s="4">
        <v>11225.6256558</v>
      </c>
      <c r="K7" s="4">
        <v>0.33120365088419851</v>
      </c>
      <c r="L7" s="6">
        <v>2.1829245103631868E-2</v>
      </c>
      <c r="M7" s="6">
        <v>0.14706217912150599</v>
      </c>
      <c r="N7" s="6">
        <v>0</v>
      </c>
      <c r="O7" s="5">
        <v>0</v>
      </c>
      <c r="P7">
        <v>2325.09113673</v>
      </c>
      <c r="Q7" s="6">
        <v>6.6856816885339412E-2</v>
      </c>
      <c r="T7" s="5">
        <v>0.61582049819357287</v>
      </c>
      <c r="U7">
        <v>779049.34904100001</v>
      </c>
      <c r="X7" s="7">
        <v>0.12956835900361285</v>
      </c>
      <c r="AB7" s="7">
        <v>0.24673347362600001</v>
      </c>
    </row>
    <row r="8" spans="1:29">
      <c r="A8" t="s">
        <v>318</v>
      </c>
      <c r="B8" s="4">
        <v>3691</v>
      </c>
      <c r="C8" s="4">
        <v>52024.577099499998</v>
      </c>
      <c r="D8" s="4">
        <v>287.38819448700002</v>
      </c>
      <c r="E8" s="4">
        <v>70352.348048900007</v>
      </c>
      <c r="F8" s="4">
        <v>0</v>
      </c>
      <c r="G8" s="4">
        <v>5390.2403074399999</v>
      </c>
      <c r="H8" s="4">
        <v>3571.6910385400001</v>
      </c>
      <c r="I8" s="4"/>
      <c r="J8" s="4">
        <v>14984.491465700001</v>
      </c>
      <c r="K8" s="4">
        <v>0.76808452993768628</v>
      </c>
      <c r="L8" s="6">
        <v>1.7610403684638308E-2</v>
      </c>
      <c r="M8" s="6">
        <v>8.1278786236792201E-4</v>
      </c>
      <c r="N8" s="6">
        <v>0</v>
      </c>
      <c r="O8" s="5">
        <v>0</v>
      </c>
      <c r="P8">
        <v>9245.9383572400002</v>
      </c>
      <c r="Q8" s="6">
        <v>0</v>
      </c>
      <c r="T8" s="5">
        <v>0.78569493362232457</v>
      </c>
      <c r="U8">
        <v>242520.77667699999</v>
      </c>
      <c r="X8" s="7">
        <v>0</v>
      </c>
      <c r="AB8" s="7">
        <v>2.5114006475099999E-2</v>
      </c>
    </row>
    <row r="9" spans="1:29">
      <c r="A9" t="s">
        <v>319</v>
      </c>
      <c r="B9" s="4">
        <v>8136</v>
      </c>
      <c r="C9" s="4">
        <v>29330.003064799999</v>
      </c>
      <c r="D9" s="4">
        <v>1111.71615081</v>
      </c>
      <c r="E9" s="4">
        <v>19368.677749300001</v>
      </c>
      <c r="F9" s="4">
        <v>77928.901036900003</v>
      </c>
      <c r="G9" s="4">
        <v>2251.4021334099998</v>
      </c>
      <c r="H9" s="4">
        <v>4246.6980636899998</v>
      </c>
      <c r="I9" s="4"/>
      <c r="J9" s="4">
        <v>3876.9167398200002</v>
      </c>
      <c r="K9" s="4">
        <v>0.13372664700098327</v>
      </c>
      <c r="L9" s="6">
        <v>0</v>
      </c>
      <c r="M9" s="6">
        <v>0.24225663716814158</v>
      </c>
      <c r="N9" s="6">
        <v>0</v>
      </c>
      <c r="O9" s="5">
        <v>0</v>
      </c>
      <c r="P9">
        <v>2079.2552765599999</v>
      </c>
      <c r="Q9" s="6">
        <v>2.8392330383480827E-2</v>
      </c>
      <c r="T9" s="5">
        <v>0.50122910521140607</v>
      </c>
      <c r="U9">
        <v>676842.26935700001</v>
      </c>
      <c r="X9" s="7">
        <v>0</v>
      </c>
      <c r="AB9" s="7">
        <v>0.34394152263900002</v>
      </c>
    </row>
    <row r="10" spans="1:29">
      <c r="A10" t="s">
        <v>320</v>
      </c>
      <c r="B10" s="4">
        <v>11768</v>
      </c>
      <c r="C10" s="4">
        <v>23215.631217400001</v>
      </c>
      <c r="D10" s="4">
        <v>388.256968814</v>
      </c>
      <c r="E10" s="4">
        <v>113768.92440800001</v>
      </c>
      <c r="F10" s="4">
        <v>68521.180013100005</v>
      </c>
      <c r="G10" s="4">
        <v>5522.1320317600002</v>
      </c>
      <c r="H10" s="4">
        <v>3996.35603481</v>
      </c>
      <c r="I10" s="4"/>
      <c r="J10" s="4">
        <v>7403.2045371000004</v>
      </c>
      <c r="K10" s="4">
        <v>0.88400747790618628</v>
      </c>
      <c r="L10" s="6">
        <v>0</v>
      </c>
      <c r="M10" s="6">
        <v>7.9877634262406523E-3</v>
      </c>
      <c r="N10" s="6">
        <v>0</v>
      </c>
      <c r="O10" s="5">
        <v>0</v>
      </c>
      <c r="P10">
        <v>5552.2741748400003</v>
      </c>
      <c r="Q10" s="6">
        <v>1.8694765465669613E-3</v>
      </c>
      <c r="T10" s="5">
        <v>0.89658395649218214</v>
      </c>
      <c r="U10">
        <v>21135.258151800001</v>
      </c>
      <c r="X10" s="7">
        <v>0</v>
      </c>
      <c r="AB10" s="7">
        <v>0.12722212463999999</v>
      </c>
    </row>
    <row r="11" spans="1:29">
      <c r="A11" t="s">
        <v>321</v>
      </c>
      <c r="B11" s="4">
        <v>6718</v>
      </c>
      <c r="C11" s="4">
        <v>11895.157664</v>
      </c>
      <c r="D11" s="4">
        <v>865.88899804000005</v>
      </c>
      <c r="E11" s="4">
        <v>116134.496425</v>
      </c>
      <c r="F11" s="4">
        <v>8695.3452830200004</v>
      </c>
      <c r="G11" s="4">
        <v>2307.62363921</v>
      </c>
      <c r="H11" s="4">
        <v>1122.6080635799999</v>
      </c>
      <c r="I11" s="4"/>
      <c r="J11" s="4">
        <v>4641.6889348200002</v>
      </c>
      <c r="K11" s="4">
        <v>0.12042274486454302</v>
      </c>
      <c r="L11" s="6">
        <v>3.0961595713009823E-2</v>
      </c>
      <c r="M11" s="6">
        <v>0.14111342661506401</v>
      </c>
      <c r="N11" s="6">
        <v>0</v>
      </c>
      <c r="O11" s="5">
        <v>0</v>
      </c>
      <c r="P11">
        <v>2450.5488965700001</v>
      </c>
      <c r="Q11" s="6">
        <v>1.5183090205418279E-2</v>
      </c>
      <c r="T11" s="5">
        <v>0.54688895504614465</v>
      </c>
      <c r="U11">
        <v>294529.83358099998</v>
      </c>
      <c r="X11" s="7">
        <v>0</v>
      </c>
      <c r="AB11" s="7">
        <v>0.14174412767700001</v>
      </c>
    </row>
    <row r="12" spans="1:29">
      <c r="A12" t="s">
        <v>322</v>
      </c>
      <c r="B12" s="4">
        <v>1347</v>
      </c>
      <c r="C12" s="4">
        <v>13570.681425999999</v>
      </c>
      <c r="D12" s="4">
        <v>173.25674847400001</v>
      </c>
      <c r="E12" s="4">
        <v>115503.54996600001</v>
      </c>
      <c r="F12" s="4">
        <v>8499.7561062299992</v>
      </c>
      <c r="G12" s="4">
        <v>4336.4996901599998</v>
      </c>
      <c r="H12" s="4">
        <v>1100.2399525599999</v>
      </c>
      <c r="I12" s="4"/>
      <c r="J12" s="4">
        <v>7847.2023104700002</v>
      </c>
      <c r="K12" s="4">
        <v>1.7074981440237565E-2</v>
      </c>
      <c r="L12" s="6">
        <v>0.36971046770601335</v>
      </c>
      <c r="M12" s="6">
        <v>0</v>
      </c>
      <c r="N12" s="6">
        <v>0</v>
      </c>
      <c r="O12" s="5">
        <v>0</v>
      </c>
      <c r="P12">
        <v>4821.1807896700002</v>
      </c>
      <c r="Q12" s="6">
        <v>0</v>
      </c>
      <c r="T12" s="5">
        <v>0.54342984409799555</v>
      </c>
      <c r="U12">
        <v>140600.55351999999</v>
      </c>
      <c r="X12" s="7">
        <v>0</v>
      </c>
      <c r="AB12" s="7">
        <v>0.122961602093</v>
      </c>
    </row>
    <row r="13" spans="1:29">
      <c r="A13" t="s">
        <v>323</v>
      </c>
      <c r="B13" s="4">
        <v>17496</v>
      </c>
      <c r="C13" s="4">
        <v>5714.0224189600003</v>
      </c>
      <c r="D13" s="4">
        <v>827.23591613099995</v>
      </c>
      <c r="E13" s="4">
        <v>19647.751867300001</v>
      </c>
      <c r="F13" s="4">
        <v>12067.241542</v>
      </c>
      <c r="G13" s="4">
        <v>6628.6733466899996</v>
      </c>
      <c r="H13" s="4">
        <v>1203.09074265</v>
      </c>
      <c r="I13" s="4"/>
      <c r="J13" s="4">
        <v>34147.781982799999</v>
      </c>
      <c r="K13" s="4">
        <v>0.3220164609053498</v>
      </c>
      <c r="L13" s="6">
        <v>6.1842706904435302E-2</v>
      </c>
      <c r="M13" s="6">
        <v>0.17015317786922726</v>
      </c>
      <c r="N13" s="6">
        <v>0</v>
      </c>
      <c r="O13" s="5">
        <v>0</v>
      </c>
      <c r="P13">
        <v>6943.5809126499998</v>
      </c>
      <c r="Q13" s="6">
        <v>1.8861454046639231E-3</v>
      </c>
      <c r="T13" s="5">
        <v>0.75857338820301778</v>
      </c>
      <c r="U13">
        <v>568981.97155200003</v>
      </c>
      <c r="X13" s="7">
        <v>0</v>
      </c>
      <c r="AB13" s="7">
        <v>0.29028213237200001</v>
      </c>
    </row>
    <row r="14" spans="1:29">
      <c r="A14" t="s">
        <v>324</v>
      </c>
      <c r="B14" s="4">
        <v>12544</v>
      </c>
      <c r="C14" s="4">
        <v>16332.6333595</v>
      </c>
      <c r="D14" s="4">
        <v>346.51253438499998</v>
      </c>
      <c r="E14" s="4">
        <v>24025.7089313</v>
      </c>
      <c r="F14" s="4">
        <v>24718.7232243</v>
      </c>
      <c r="G14" s="4">
        <v>11821.424413700001</v>
      </c>
      <c r="H14" s="4">
        <v>1585.0487874200001</v>
      </c>
      <c r="I14" s="4"/>
      <c r="J14" s="4">
        <v>29380.9481949</v>
      </c>
      <c r="K14" s="4">
        <v>0.41342474489795916</v>
      </c>
      <c r="L14" s="6">
        <v>4.296875E-2</v>
      </c>
      <c r="M14" s="6">
        <v>0</v>
      </c>
      <c r="N14" s="6">
        <v>0</v>
      </c>
      <c r="O14" s="5">
        <v>0</v>
      </c>
      <c r="P14">
        <v>11896.701447199999</v>
      </c>
      <c r="Q14" s="6">
        <v>0</v>
      </c>
      <c r="T14" s="5">
        <v>0.94013073979591832</v>
      </c>
      <c r="U14">
        <v>420467.63072999998</v>
      </c>
      <c r="X14" s="7">
        <v>2.3118622448979591E-3</v>
      </c>
      <c r="AB14" s="7">
        <v>0.28426434433199999</v>
      </c>
    </row>
    <row r="15" spans="1:29">
      <c r="A15" t="s">
        <v>325</v>
      </c>
      <c r="B15" s="4">
        <v>5157</v>
      </c>
      <c r="C15" s="4">
        <v>29586.288847399999</v>
      </c>
      <c r="D15" s="4">
        <v>129.63263819700001</v>
      </c>
      <c r="E15" s="4">
        <v>21448.400408000001</v>
      </c>
      <c r="F15" s="4">
        <v>12958.5723968</v>
      </c>
      <c r="G15" s="4">
        <v>13053.958181</v>
      </c>
      <c r="H15" s="4">
        <v>2202.9408797599999</v>
      </c>
      <c r="I15" s="4"/>
      <c r="J15" s="4">
        <v>5496.3190090199996</v>
      </c>
      <c r="K15" s="4">
        <v>0.80744618964514248</v>
      </c>
      <c r="L15" s="6">
        <v>0.19061469846810161</v>
      </c>
      <c r="M15" s="6">
        <v>0</v>
      </c>
      <c r="N15" s="6">
        <v>0</v>
      </c>
      <c r="O15" s="5">
        <v>0</v>
      </c>
      <c r="P15">
        <v>13739.6386955</v>
      </c>
      <c r="Q15" s="6">
        <v>0</v>
      </c>
      <c r="T15" s="5">
        <v>0.80938530153189836</v>
      </c>
      <c r="U15">
        <v>240527.71735200001</v>
      </c>
      <c r="X15" s="7">
        <v>0.60228815202637187</v>
      </c>
      <c r="AB15" s="7">
        <v>0.194003428487</v>
      </c>
    </row>
    <row r="16" spans="1:29">
      <c r="A16" t="s">
        <v>326</v>
      </c>
      <c r="B16" s="4">
        <v>1937</v>
      </c>
      <c r="C16" s="4">
        <v>24227.448281000001</v>
      </c>
      <c r="D16" s="4">
        <v>112.44302070400001</v>
      </c>
      <c r="E16" s="4">
        <v>24140.291752699999</v>
      </c>
      <c r="F16" s="4">
        <v>18678.294041599998</v>
      </c>
      <c r="G16" s="4">
        <v>18100.897284999999</v>
      </c>
      <c r="H16" s="4">
        <v>2715.5283240399999</v>
      </c>
      <c r="I16" s="4"/>
      <c r="J16" s="4">
        <v>9976.6699271699999</v>
      </c>
      <c r="K16" s="4">
        <v>0.67475477542591633</v>
      </c>
      <c r="L16" s="6">
        <v>0.32524522457408361</v>
      </c>
      <c r="M16" s="6">
        <v>0</v>
      </c>
      <c r="N16" s="6">
        <v>0</v>
      </c>
      <c r="O16" s="5">
        <v>0</v>
      </c>
      <c r="P16">
        <v>18333.504432599999</v>
      </c>
      <c r="Q16" s="6">
        <v>0</v>
      </c>
      <c r="T16" s="5">
        <v>0.67475477542591633</v>
      </c>
      <c r="U16">
        <v>315475.99687899998</v>
      </c>
      <c r="X16" s="7">
        <v>0.29839958699019103</v>
      </c>
      <c r="AB16" s="7">
        <v>0.191312249213</v>
      </c>
    </row>
    <row r="17" spans="1:28">
      <c r="A17" t="s">
        <v>327</v>
      </c>
      <c r="B17" s="4">
        <v>5557</v>
      </c>
      <c r="C17" s="4">
        <v>11009.6462467</v>
      </c>
      <c r="D17" s="4">
        <v>497.55746974300001</v>
      </c>
      <c r="E17" s="4">
        <v>62701.193703500001</v>
      </c>
      <c r="F17" s="4">
        <v>90808.586068200006</v>
      </c>
      <c r="G17" s="4">
        <v>4018.2621739699998</v>
      </c>
      <c r="H17" s="4">
        <v>2426.6811303899999</v>
      </c>
      <c r="I17" s="4"/>
      <c r="J17" s="4">
        <v>28944.3462525</v>
      </c>
      <c r="K17" s="4">
        <v>0.28486593485693718</v>
      </c>
      <c r="L17" s="6">
        <v>4.1569192010077381E-2</v>
      </c>
      <c r="M17" s="6">
        <v>5.3985963649451146E-4</v>
      </c>
      <c r="N17" s="6">
        <v>0</v>
      </c>
      <c r="O17" s="5">
        <v>0</v>
      </c>
      <c r="P17">
        <v>4001.8392281199999</v>
      </c>
      <c r="Q17" s="6">
        <v>7.1981284865934854E-4</v>
      </c>
      <c r="T17" s="5">
        <v>0.9334173114990103</v>
      </c>
      <c r="U17">
        <v>1021611.58557</v>
      </c>
      <c r="X17" s="7">
        <v>0</v>
      </c>
      <c r="AB17" s="7">
        <v>0.23368679712099999</v>
      </c>
    </row>
    <row r="18" spans="1:28">
      <c r="A18" t="s">
        <v>328</v>
      </c>
      <c r="B18" s="4">
        <v>9919</v>
      </c>
      <c r="C18" s="4">
        <v>15506.977039199999</v>
      </c>
      <c r="D18" s="4">
        <v>1183.25145582</v>
      </c>
      <c r="E18" s="4">
        <v>57545.518664900002</v>
      </c>
      <c r="F18" s="4">
        <v>89981.382828300004</v>
      </c>
      <c r="G18" s="4">
        <v>2793.4545196899999</v>
      </c>
      <c r="H18" s="4">
        <v>1717.3503304799999</v>
      </c>
      <c r="I18" s="4"/>
      <c r="J18" s="4">
        <v>22202.319213399998</v>
      </c>
      <c r="K18" s="4">
        <v>4.123399536243573E-2</v>
      </c>
      <c r="L18" s="6">
        <v>5.8473636455287827E-3</v>
      </c>
      <c r="M18" s="6">
        <v>0.14436939207581409</v>
      </c>
      <c r="N18" s="6">
        <v>0</v>
      </c>
      <c r="O18" s="5">
        <v>0</v>
      </c>
      <c r="P18">
        <v>3056.9303374800002</v>
      </c>
      <c r="Q18" s="6">
        <v>1.1291460832745237E-2</v>
      </c>
      <c r="T18" s="5">
        <v>0.71368081459824584</v>
      </c>
      <c r="U18">
        <v>2020078.7739800001</v>
      </c>
      <c r="X18" s="7">
        <v>0</v>
      </c>
      <c r="AB18" s="7">
        <v>0.25745218734100001</v>
      </c>
    </row>
    <row r="19" spans="1:28">
      <c r="A19" t="s">
        <v>329</v>
      </c>
      <c r="B19" s="4">
        <v>12780</v>
      </c>
      <c r="C19" s="4">
        <v>36503.872974600003</v>
      </c>
      <c r="D19" s="4">
        <v>739.89119294299996</v>
      </c>
      <c r="E19" s="4">
        <v>31798.7789662</v>
      </c>
      <c r="F19" s="4">
        <v>5292.9688726900004</v>
      </c>
      <c r="G19" s="4">
        <v>187.302094221</v>
      </c>
      <c r="H19" s="4">
        <v>5352.4271605200001</v>
      </c>
      <c r="I19" s="4"/>
      <c r="J19" s="4">
        <v>15014.621252200001</v>
      </c>
      <c r="K19" s="4">
        <v>0.19788732394366196</v>
      </c>
      <c r="L19" s="6">
        <v>4.1471048513302038E-3</v>
      </c>
      <c r="M19" s="6">
        <v>0.53935837245696405</v>
      </c>
      <c r="N19" s="6">
        <v>0</v>
      </c>
      <c r="O19" s="5">
        <v>0</v>
      </c>
      <c r="P19">
        <v>660.03117944200005</v>
      </c>
      <c r="Q19" s="6">
        <v>4.3661971830985913E-2</v>
      </c>
      <c r="T19" s="5">
        <v>0.26588419405320812</v>
      </c>
      <c r="U19">
        <v>782232.46090800001</v>
      </c>
      <c r="X19" s="7">
        <v>0</v>
      </c>
      <c r="AB19" s="7">
        <v>0.25595629575899997</v>
      </c>
    </row>
    <row r="20" spans="1:28">
      <c r="A20" t="s">
        <v>330</v>
      </c>
      <c r="B20" s="4">
        <v>14672</v>
      </c>
      <c r="C20" s="4">
        <v>34952.567772499999</v>
      </c>
      <c r="D20" s="4">
        <v>760.64039005999996</v>
      </c>
      <c r="E20" s="4">
        <v>66187.654297100002</v>
      </c>
      <c r="F20" s="4">
        <v>45002.003992799997</v>
      </c>
      <c r="G20" s="4">
        <v>1104.0765489800001</v>
      </c>
      <c r="H20" s="4">
        <v>1863.22537167</v>
      </c>
      <c r="I20" s="4"/>
      <c r="J20" s="4">
        <v>14512.402065</v>
      </c>
      <c r="K20" s="4">
        <v>0.42802617230098144</v>
      </c>
      <c r="L20" s="6">
        <v>9.9509269356597603E-3</v>
      </c>
      <c r="M20" s="6">
        <v>0.42291439476553983</v>
      </c>
      <c r="N20" s="6">
        <v>0</v>
      </c>
      <c r="O20" s="5">
        <v>0</v>
      </c>
      <c r="P20">
        <v>2547.2218637699998</v>
      </c>
      <c r="Q20" s="6">
        <v>2.7399127589967286E-2</v>
      </c>
      <c r="T20" s="5">
        <v>0.4593102508178844</v>
      </c>
      <c r="U20">
        <v>563983.99961099995</v>
      </c>
      <c r="X20" s="7">
        <v>0</v>
      </c>
      <c r="AB20" s="7">
        <v>0.22445812056200001</v>
      </c>
    </row>
    <row r="21" spans="1:28">
      <c r="A21" t="s">
        <v>331</v>
      </c>
      <c r="B21" s="4">
        <v>13186</v>
      </c>
      <c r="C21" s="4">
        <v>43753.630462100002</v>
      </c>
      <c r="D21" s="4">
        <v>356.58752534799999</v>
      </c>
      <c r="E21" s="4">
        <v>51619.156595100001</v>
      </c>
      <c r="F21" s="4">
        <v>3517.7747384999998</v>
      </c>
      <c r="G21" s="4">
        <v>5533.0187719899995</v>
      </c>
      <c r="H21" s="4">
        <v>3491.7560906099998</v>
      </c>
      <c r="I21" s="4"/>
      <c r="J21" s="4">
        <v>9943.6980584199991</v>
      </c>
      <c r="K21" s="4">
        <v>0.19657212194752011</v>
      </c>
      <c r="L21" s="6">
        <v>4.8536326406795088E-2</v>
      </c>
      <c r="M21" s="6">
        <v>3.5340512664947671E-2</v>
      </c>
      <c r="N21" s="6">
        <v>0</v>
      </c>
      <c r="O21" s="5">
        <v>0</v>
      </c>
      <c r="P21">
        <v>13714.907044699999</v>
      </c>
      <c r="Q21" s="6">
        <v>0</v>
      </c>
      <c r="T21" s="5">
        <v>0.8484756559987866</v>
      </c>
      <c r="U21">
        <v>633385.75395200006</v>
      </c>
      <c r="X21" s="7">
        <v>0.1312755953283786</v>
      </c>
      <c r="AB21" s="7">
        <v>7.7983029848399998E-2</v>
      </c>
    </row>
    <row r="22" spans="1:28">
      <c r="A22" t="s">
        <v>332</v>
      </c>
      <c r="B22" s="4">
        <v>15989</v>
      </c>
      <c r="C22" s="4">
        <v>37507.2289667</v>
      </c>
      <c r="D22" s="4">
        <v>844.08858797300002</v>
      </c>
      <c r="E22" s="4">
        <v>43431.256778800001</v>
      </c>
      <c r="F22" s="4">
        <v>6266.1456427399999</v>
      </c>
      <c r="G22" s="4">
        <v>3625.3368322000001</v>
      </c>
      <c r="H22" s="4">
        <v>1903.0948530999999</v>
      </c>
      <c r="I22" s="4"/>
      <c r="J22" s="4">
        <v>4045.2176563399998</v>
      </c>
      <c r="K22" s="4">
        <v>0.38026142973294141</v>
      </c>
      <c r="L22" s="6">
        <v>1.8262555506911003E-2</v>
      </c>
      <c r="M22" s="6">
        <v>0.13571830633560572</v>
      </c>
      <c r="N22" s="6">
        <v>0</v>
      </c>
      <c r="O22" s="5">
        <v>0</v>
      </c>
      <c r="P22">
        <v>12604.9292085</v>
      </c>
      <c r="Q22" s="6">
        <v>0</v>
      </c>
      <c r="T22" s="5">
        <v>0.79342047657764714</v>
      </c>
      <c r="U22">
        <v>698801.00264399999</v>
      </c>
      <c r="X22" s="7">
        <v>3.8651572956407532E-2</v>
      </c>
      <c r="AB22" s="7">
        <v>0.116829239152</v>
      </c>
    </row>
    <row r="23" spans="1:28">
      <c r="A23" t="s">
        <v>333</v>
      </c>
      <c r="B23" s="4">
        <v>3182</v>
      </c>
      <c r="C23" s="4">
        <v>27161.710879800001</v>
      </c>
      <c r="D23" s="4">
        <v>163.240577487</v>
      </c>
      <c r="E23" s="4">
        <v>67755.146020300002</v>
      </c>
      <c r="F23" s="4">
        <v>10165.7133878</v>
      </c>
      <c r="G23" s="4">
        <v>5786.7595720500003</v>
      </c>
      <c r="H23" s="4">
        <v>3607.0161372299999</v>
      </c>
      <c r="I23" s="4"/>
      <c r="J23" s="4">
        <v>9841.6863268699999</v>
      </c>
      <c r="K23" s="4">
        <v>0.73161533626649911</v>
      </c>
      <c r="L23" s="6">
        <v>8.3909490886235075E-2</v>
      </c>
      <c r="M23" s="6">
        <v>3.1426775612822125E-4</v>
      </c>
      <c r="N23" s="6">
        <v>0</v>
      </c>
      <c r="O23" s="5">
        <v>0</v>
      </c>
      <c r="P23">
        <v>6559.9852853100001</v>
      </c>
      <c r="Q23" s="6">
        <v>9.4280326838466376E-4</v>
      </c>
      <c r="T23" s="5">
        <v>0.86360779384035202</v>
      </c>
      <c r="U23">
        <v>666485.97920199996</v>
      </c>
      <c r="X23" s="7">
        <v>0</v>
      </c>
      <c r="AB23" s="7">
        <v>0.12814192725000001</v>
      </c>
    </row>
    <row r="24" spans="1:28">
      <c r="A24" t="s">
        <v>334</v>
      </c>
      <c r="B24" s="4">
        <v>14348</v>
      </c>
      <c r="C24" s="4">
        <v>42543.624128800002</v>
      </c>
      <c r="D24" s="4">
        <v>942.01434797499996</v>
      </c>
      <c r="E24" s="4">
        <v>22907.855017099999</v>
      </c>
      <c r="F24" s="4">
        <v>7198.9228790500001</v>
      </c>
      <c r="G24" s="4">
        <v>918.24153682899998</v>
      </c>
      <c r="H24" s="4">
        <v>3261.7823364400001</v>
      </c>
      <c r="I24" s="4"/>
      <c r="J24" s="4">
        <v>6942.84339095</v>
      </c>
      <c r="K24" s="4">
        <v>0.36604404795093393</v>
      </c>
      <c r="L24" s="6">
        <v>1.7772511848341232E-2</v>
      </c>
      <c r="M24" s="6">
        <v>0.50139392249790915</v>
      </c>
      <c r="N24" s="6">
        <v>0</v>
      </c>
      <c r="O24" s="5">
        <v>0</v>
      </c>
      <c r="P24">
        <v>1463.7744554000001</v>
      </c>
      <c r="Q24" s="6">
        <v>2.8784499581823251E-2</v>
      </c>
      <c r="T24" s="5">
        <v>0.38702258154446612</v>
      </c>
      <c r="U24">
        <v>263558.19556999998</v>
      </c>
      <c r="X24" s="7">
        <v>0.12252578756621132</v>
      </c>
      <c r="AB24" s="7">
        <v>0.24534233745799999</v>
      </c>
    </row>
    <row r="25" spans="1:28">
      <c r="A25" t="s">
        <v>335</v>
      </c>
      <c r="B25" s="4">
        <v>2350</v>
      </c>
      <c r="C25" s="4">
        <v>16636.7430905</v>
      </c>
      <c r="D25" s="4">
        <v>781.41901811299999</v>
      </c>
      <c r="E25" s="4">
        <v>31362.653591300001</v>
      </c>
      <c r="F25" s="4">
        <v>52001.646936500001</v>
      </c>
      <c r="G25" s="4">
        <v>646.15006630100004</v>
      </c>
      <c r="H25" s="4">
        <v>1424.3419988200001</v>
      </c>
      <c r="I25" s="4"/>
      <c r="J25" s="4">
        <v>25977.640608400001</v>
      </c>
      <c r="K25" s="4">
        <v>0.19191489361702127</v>
      </c>
      <c r="L25" s="6">
        <v>0.21319148936170212</v>
      </c>
      <c r="M25" s="6">
        <v>0.18978723404255318</v>
      </c>
      <c r="N25" s="6">
        <v>0</v>
      </c>
      <c r="O25" s="5">
        <v>0</v>
      </c>
      <c r="P25">
        <v>1657.20578359</v>
      </c>
      <c r="Q25" s="6">
        <v>4.6808510638297876E-3</v>
      </c>
      <c r="T25" s="5">
        <v>0.33489361702127657</v>
      </c>
      <c r="U25">
        <v>683076.73891700001</v>
      </c>
      <c r="X25" s="7">
        <v>0</v>
      </c>
      <c r="AB25" s="7">
        <v>0.26386537705300001</v>
      </c>
    </row>
    <row r="26" spans="1:28">
      <c r="A26" t="s">
        <v>336</v>
      </c>
      <c r="B26" s="4">
        <v>12901</v>
      </c>
      <c r="C26" s="4">
        <v>33995.610962999999</v>
      </c>
      <c r="D26" s="4">
        <v>991.72470818600004</v>
      </c>
      <c r="E26" s="4">
        <v>50006.3239178</v>
      </c>
      <c r="F26" s="4">
        <v>64688.408680200002</v>
      </c>
      <c r="G26" s="4">
        <v>2103.1139164000001</v>
      </c>
      <c r="H26" s="4">
        <v>3476.0586508599999</v>
      </c>
      <c r="I26" s="4"/>
      <c r="J26" s="4">
        <v>20755.843016800001</v>
      </c>
      <c r="K26" s="4">
        <v>0.67452135493372611</v>
      </c>
      <c r="L26" s="6">
        <v>3.9531819238818695E-3</v>
      </c>
      <c r="M26" s="6">
        <v>0.22013797380048059</v>
      </c>
      <c r="N26" s="6">
        <v>0</v>
      </c>
      <c r="O26" s="5">
        <v>0</v>
      </c>
      <c r="P26">
        <v>2772.3708145099999</v>
      </c>
      <c r="Q26" s="6">
        <v>6.976203395085652E-3</v>
      </c>
      <c r="T26" s="5">
        <v>0.76172389737229673</v>
      </c>
      <c r="U26">
        <v>1657674.90701</v>
      </c>
      <c r="X26" s="7">
        <v>0</v>
      </c>
      <c r="AB26" s="7">
        <v>0.33824900476699998</v>
      </c>
    </row>
    <row r="27" spans="1:28">
      <c r="A27" t="s">
        <v>337</v>
      </c>
      <c r="B27" s="4">
        <v>5098</v>
      </c>
      <c r="C27" s="4">
        <v>7769.1440284600003</v>
      </c>
      <c r="D27" s="4">
        <v>222.501112371</v>
      </c>
      <c r="E27" s="4">
        <v>96890.659295000005</v>
      </c>
      <c r="F27" s="4">
        <v>17796.580318299999</v>
      </c>
      <c r="G27" s="4">
        <v>11658.2384858</v>
      </c>
      <c r="H27" s="4">
        <v>1030.33854574</v>
      </c>
      <c r="I27" s="4"/>
      <c r="J27" s="4">
        <v>10006.8459296</v>
      </c>
      <c r="K27" s="4">
        <v>0.9132993330717929</v>
      </c>
      <c r="L27" s="6">
        <v>8.2973715182424482E-2</v>
      </c>
      <c r="M27" s="6">
        <v>0</v>
      </c>
      <c r="N27" s="6">
        <v>0</v>
      </c>
      <c r="O27" s="5">
        <v>0</v>
      </c>
      <c r="P27">
        <v>16119.7997903</v>
      </c>
      <c r="Q27" s="6">
        <v>0</v>
      </c>
      <c r="T27" s="5">
        <v>0.9132993330717929</v>
      </c>
      <c r="U27">
        <v>86011.437745000003</v>
      </c>
      <c r="X27" s="7">
        <v>0.30051000392310712</v>
      </c>
      <c r="AB27" s="7">
        <v>0.10989722067</v>
      </c>
    </row>
    <row r="28" spans="1:28">
      <c r="A28" t="s">
        <v>338</v>
      </c>
      <c r="B28" s="4">
        <v>10741</v>
      </c>
      <c r="C28" s="4">
        <v>7791.7276612799997</v>
      </c>
      <c r="D28" s="4">
        <v>412.88538764100002</v>
      </c>
      <c r="E28" s="4">
        <v>104142.72932100001</v>
      </c>
      <c r="F28" s="4">
        <v>58532.1150022</v>
      </c>
      <c r="G28" s="4">
        <v>4314.26089615</v>
      </c>
      <c r="H28" s="4">
        <v>2397.55346358</v>
      </c>
      <c r="I28" s="4"/>
      <c r="J28" s="4">
        <v>5910.2080384999999</v>
      </c>
      <c r="K28" s="4">
        <v>0.68373522018434041</v>
      </c>
      <c r="L28" s="6">
        <v>1.0241132110604227E-3</v>
      </c>
      <c r="M28" s="6">
        <v>7.7925705241597615E-2</v>
      </c>
      <c r="N28" s="6">
        <v>0</v>
      </c>
      <c r="O28" s="5">
        <v>0</v>
      </c>
      <c r="P28">
        <v>8969.3019693900005</v>
      </c>
      <c r="Q28" s="6">
        <v>0</v>
      </c>
      <c r="T28" s="5">
        <v>0.80877013313471746</v>
      </c>
      <c r="U28">
        <v>98153.757908500003</v>
      </c>
      <c r="X28" s="7">
        <v>2.132017503025789E-2</v>
      </c>
      <c r="AB28" s="7">
        <v>0.13919068389299999</v>
      </c>
    </row>
    <row r="29" spans="1:28">
      <c r="A29" t="s">
        <v>339</v>
      </c>
      <c r="B29" s="4">
        <v>3869</v>
      </c>
      <c r="C29" s="4">
        <v>34052.638490099998</v>
      </c>
      <c r="D29" s="4">
        <v>145.06396473300001</v>
      </c>
      <c r="E29" s="4">
        <v>35358.827546499997</v>
      </c>
      <c r="F29" s="4">
        <v>75951.682207499995</v>
      </c>
      <c r="G29" s="4">
        <v>3346.5313268899999</v>
      </c>
      <c r="H29" s="4">
        <v>3741.0895918800002</v>
      </c>
      <c r="I29" s="4"/>
      <c r="J29" s="4">
        <v>9704.0846379800005</v>
      </c>
      <c r="K29" s="4">
        <v>0.80356681313000777</v>
      </c>
      <c r="L29" s="6">
        <v>5.1692943913155855E-3</v>
      </c>
      <c r="M29" s="6">
        <v>0</v>
      </c>
      <c r="N29" s="6">
        <v>0</v>
      </c>
      <c r="O29" s="5">
        <v>0</v>
      </c>
      <c r="P29">
        <v>10700.9504566</v>
      </c>
      <c r="Q29" s="6">
        <v>0</v>
      </c>
      <c r="T29" s="5">
        <v>0.86663220470405788</v>
      </c>
      <c r="U29">
        <v>1867917.3868400001</v>
      </c>
      <c r="X29" s="7">
        <v>0</v>
      </c>
      <c r="AB29" s="7">
        <v>0.32052976514600001</v>
      </c>
    </row>
    <row r="30" spans="1:28">
      <c r="A30" t="s">
        <v>340</v>
      </c>
      <c r="B30" s="4">
        <v>2302</v>
      </c>
      <c r="C30" s="4">
        <v>30102.74785</v>
      </c>
      <c r="D30" s="4">
        <v>119.94493447000001</v>
      </c>
      <c r="E30" s="4">
        <v>17268.599714600001</v>
      </c>
      <c r="F30" s="4">
        <v>19360.6877045</v>
      </c>
      <c r="G30" s="4">
        <v>11476.222895700001</v>
      </c>
      <c r="H30" s="4">
        <v>1384.20341523</v>
      </c>
      <c r="I30" s="4"/>
      <c r="J30" s="4">
        <v>9606.9837494799995</v>
      </c>
      <c r="K30" s="4">
        <v>0.66768027801911378</v>
      </c>
      <c r="L30" s="6">
        <v>0.28192875760208513</v>
      </c>
      <c r="M30" s="6">
        <v>0</v>
      </c>
      <c r="N30" s="6">
        <v>0</v>
      </c>
      <c r="O30" s="5">
        <v>0</v>
      </c>
      <c r="P30">
        <v>11465.0476846</v>
      </c>
      <c r="Q30" s="6">
        <v>0</v>
      </c>
      <c r="T30" s="5">
        <v>0.68462206776715895</v>
      </c>
      <c r="U30">
        <v>745775.29662100004</v>
      </c>
      <c r="X30" s="7">
        <v>0.27584708948740227</v>
      </c>
      <c r="AB30" s="7">
        <v>0.218583665963</v>
      </c>
    </row>
    <row r="31" spans="1:28">
      <c r="A31" t="s">
        <v>341</v>
      </c>
      <c r="B31" s="4">
        <v>19633</v>
      </c>
      <c r="C31" s="4">
        <v>53083.292074999998</v>
      </c>
      <c r="D31" s="4">
        <v>926.86473668099995</v>
      </c>
      <c r="E31" s="4">
        <v>76241.548214399998</v>
      </c>
      <c r="F31" s="4">
        <v>47311.526631699999</v>
      </c>
      <c r="G31" s="4">
        <v>579.12471666800002</v>
      </c>
      <c r="H31" s="4">
        <v>1986.1541208000001</v>
      </c>
      <c r="I31" s="4"/>
      <c r="J31" s="4">
        <v>9116.3178083900002</v>
      </c>
      <c r="K31" s="4">
        <v>0.28783171191361484</v>
      </c>
      <c r="L31" s="6">
        <v>2.9491162838078747E-2</v>
      </c>
      <c r="M31" s="6">
        <v>0.46763102938929352</v>
      </c>
      <c r="N31" s="6">
        <v>0</v>
      </c>
      <c r="O31" s="5">
        <v>0</v>
      </c>
      <c r="P31">
        <v>1317.90488372</v>
      </c>
      <c r="Q31" s="6">
        <v>1.0390668771965568E-2</v>
      </c>
      <c r="T31" s="5">
        <v>0.41924311108847351</v>
      </c>
      <c r="U31">
        <v>508503.02253399999</v>
      </c>
      <c r="X31" s="7">
        <v>0</v>
      </c>
      <c r="AB31" s="7">
        <v>0.20409215731899999</v>
      </c>
    </row>
    <row r="32" spans="1:28">
      <c r="A32" t="s">
        <v>342</v>
      </c>
      <c r="B32" s="4">
        <v>31138</v>
      </c>
      <c r="C32" s="4">
        <v>37046.847111199997</v>
      </c>
      <c r="D32" s="4">
        <v>4705.4751849599998</v>
      </c>
      <c r="E32" s="4">
        <v>28541.297256900001</v>
      </c>
      <c r="F32" s="4">
        <v>66433.477628799999</v>
      </c>
      <c r="G32" s="4">
        <v>264.09138294399997</v>
      </c>
      <c r="H32" s="4">
        <v>3091.1321033200002</v>
      </c>
      <c r="I32" s="4"/>
      <c r="J32" s="4">
        <v>10674.8148879</v>
      </c>
      <c r="K32" s="4">
        <v>5.6875843021388657E-2</v>
      </c>
      <c r="L32" s="6">
        <v>0</v>
      </c>
      <c r="M32" s="6">
        <v>0.73389427708908728</v>
      </c>
      <c r="N32" s="6">
        <v>2.8903590468238167E-4</v>
      </c>
      <c r="O32" s="5">
        <v>0</v>
      </c>
      <c r="P32">
        <v>1441.7747010000001</v>
      </c>
      <c r="Q32" s="6">
        <v>4.5089601130451538E-2</v>
      </c>
      <c r="T32" s="5">
        <v>0.1186652964223778</v>
      </c>
      <c r="U32">
        <v>357747.15199500002</v>
      </c>
      <c r="X32" s="7">
        <v>0</v>
      </c>
      <c r="AB32" s="7">
        <v>0.43402815608700002</v>
      </c>
    </row>
    <row r="33" spans="1:28">
      <c r="A33" t="s">
        <v>343</v>
      </c>
      <c r="B33" s="4">
        <v>27693</v>
      </c>
      <c r="C33" s="4">
        <v>19184.795460400001</v>
      </c>
      <c r="D33" s="4">
        <v>2557.1323761100002</v>
      </c>
      <c r="E33" s="4">
        <v>34829.110530799997</v>
      </c>
      <c r="F33" s="4">
        <v>82932.217521400002</v>
      </c>
      <c r="G33" s="4">
        <v>865.704392762</v>
      </c>
      <c r="H33" s="4">
        <v>2771.9391002799998</v>
      </c>
      <c r="I33" s="4"/>
      <c r="J33" s="4">
        <v>7756.6685730299996</v>
      </c>
      <c r="K33" s="4">
        <v>1.011085833965262E-3</v>
      </c>
      <c r="L33" s="6">
        <v>6.8609395876214208E-4</v>
      </c>
      <c r="M33" s="6">
        <v>0.42129780088831115</v>
      </c>
      <c r="N33" s="6">
        <v>0</v>
      </c>
      <c r="O33" s="5">
        <v>0</v>
      </c>
      <c r="P33">
        <v>1528.6406355900001</v>
      </c>
      <c r="Q33" s="6">
        <v>1.762178167768028E-2</v>
      </c>
      <c r="T33" s="5">
        <v>0.24594662911204998</v>
      </c>
      <c r="U33">
        <v>1902744.2896100001</v>
      </c>
      <c r="X33" s="7">
        <v>0</v>
      </c>
      <c r="AB33" s="7">
        <v>0.34197862347199998</v>
      </c>
    </row>
    <row r="34" spans="1:28">
      <c r="A34" t="s">
        <v>344</v>
      </c>
      <c r="B34" s="4">
        <v>13512</v>
      </c>
      <c r="C34" s="4">
        <v>11355.2429046</v>
      </c>
      <c r="D34" s="4">
        <v>1147.5887138400001</v>
      </c>
      <c r="E34" s="4">
        <v>24561.2728647</v>
      </c>
      <c r="F34" s="4">
        <v>71712.493244099998</v>
      </c>
      <c r="G34" s="4">
        <v>2182.0351026500002</v>
      </c>
      <c r="H34" s="4">
        <v>2821.8325832</v>
      </c>
      <c r="I34" s="4"/>
      <c r="J34" s="4">
        <v>17574.168627499999</v>
      </c>
      <c r="K34" s="4">
        <v>5.7652457075192419E-2</v>
      </c>
      <c r="L34" s="6">
        <v>0</v>
      </c>
      <c r="M34" s="6">
        <v>0.12033747779751332</v>
      </c>
      <c r="N34" s="6">
        <v>0</v>
      </c>
      <c r="O34" s="5">
        <v>0</v>
      </c>
      <c r="P34">
        <v>3355.5384419100001</v>
      </c>
      <c r="Q34" s="6">
        <v>7.9928952042628773E-3</v>
      </c>
      <c r="T34" s="5">
        <v>9.6876850207223211E-2</v>
      </c>
      <c r="U34">
        <v>2453071.80498</v>
      </c>
      <c r="X34" s="7">
        <v>0</v>
      </c>
      <c r="AB34" s="7">
        <v>0.33281657404999998</v>
      </c>
    </row>
    <row r="35" spans="1:28">
      <c r="A35" t="s">
        <v>345</v>
      </c>
      <c r="B35" s="4">
        <v>3212</v>
      </c>
      <c r="C35" s="4">
        <v>48837.922509800002</v>
      </c>
      <c r="D35" s="4">
        <v>172.01471056099999</v>
      </c>
      <c r="E35" s="4">
        <v>66485.876430200005</v>
      </c>
      <c r="F35" s="4">
        <v>57.409713574100003</v>
      </c>
      <c r="G35" s="4">
        <v>9390.5953276399996</v>
      </c>
      <c r="H35" s="4">
        <v>4439.9343833299999</v>
      </c>
      <c r="I35" s="4"/>
      <c r="J35" s="4">
        <v>11346.3253812</v>
      </c>
      <c r="K35" s="4">
        <v>0.96108343711083433</v>
      </c>
      <c r="L35" s="6">
        <v>2.2415940224159402E-2</v>
      </c>
      <c r="M35" s="6">
        <v>0</v>
      </c>
      <c r="N35" s="6">
        <v>0</v>
      </c>
      <c r="O35" s="5">
        <v>0</v>
      </c>
      <c r="P35">
        <v>11669.5309691</v>
      </c>
      <c r="Q35" s="6">
        <v>0</v>
      </c>
      <c r="T35" s="5">
        <v>0.96108343711083433</v>
      </c>
      <c r="U35">
        <v>497355.16661000001</v>
      </c>
      <c r="X35" s="7">
        <v>0</v>
      </c>
      <c r="AB35" s="7">
        <v>4.3289518002400003E-2</v>
      </c>
    </row>
    <row r="36" spans="1:28">
      <c r="A36" t="s">
        <v>346</v>
      </c>
      <c r="B36" s="4">
        <v>18615</v>
      </c>
      <c r="C36" s="4">
        <v>9371.6309209400006</v>
      </c>
      <c r="D36" s="4">
        <v>1417.54290842</v>
      </c>
      <c r="E36" s="4">
        <v>74639.918768300005</v>
      </c>
      <c r="F36" s="4">
        <v>37226.481565399998</v>
      </c>
      <c r="G36" s="4">
        <v>1684.2115374499999</v>
      </c>
      <c r="H36" s="4">
        <v>2133.9080952700001</v>
      </c>
      <c r="I36" s="4"/>
      <c r="J36" s="4">
        <v>12580.4098987</v>
      </c>
      <c r="K36" s="4">
        <v>0.26424926134837495</v>
      </c>
      <c r="L36" s="6">
        <v>9.7770615095353203E-3</v>
      </c>
      <c r="M36" s="6">
        <v>0.26269137792103142</v>
      </c>
      <c r="N36" s="6">
        <v>0</v>
      </c>
      <c r="O36" s="5">
        <v>0</v>
      </c>
      <c r="P36">
        <v>2385.79291457</v>
      </c>
      <c r="Q36" s="6">
        <v>7.6819769003491807E-3</v>
      </c>
      <c r="T36" s="5">
        <v>0.5130808487778673</v>
      </c>
      <c r="U36">
        <v>934555.91405100003</v>
      </c>
      <c r="X36" s="7">
        <v>2.0789685737308623E-2</v>
      </c>
      <c r="AB36" s="7">
        <v>0.17832007697999999</v>
      </c>
    </row>
    <row r="37" spans="1:28">
      <c r="A37" t="s">
        <v>347</v>
      </c>
      <c r="B37" s="4">
        <v>16607</v>
      </c>
      <c r="C37" s="4">
        <v>27331.408765299999</v>
      </c>
      <c r="D37" s="4">
        <v>731.448725825</v>
      </c>
      <c r="E37" s="4">
        <v>113812.62658500001</v>
      </c>
      <c r="F37" s="4">
        <v>33067.719171999997</v>
      </c>
      <c r="G37" s="4">
        <v>21150.332917</v>
      </c>
      <c r="H37" s="4">
        <v>2810.09299143</v>
      </c>
      <c r="I37" s="4"/>
      <c r="J37" s="4">
        <v>17766.608369699999</v>
      </c>
      <c r="K37" s="4">
        <v>0.52646474378274222</v>
      </c>
      <c r="L37" s="6">
        <v>5.6361775155055097E-2</v>
      </c>
      <c r="M37" s="6">
        <v>0</v>
      </c>
      <c r="N37" s="6">
        <v>0.10549768170048775</v>
      </c>
      <c r="O37" s="5">
        <v>0</v>
      </c>
      <c r="P37">
        <v>21443.236781600001</v>
      </c>
      <c r="Q37" s="6">
        <v>0</v>
      </c>
      <c r="T37" s="5">
        <v>0.7909917504666707</v>
      </c>
      <c r="U37">
        <v>42519.958034499999</v>
      </c>
      <c r="X37" s="7">
        <v>0.15210453423255255</v>
      </c>
      <c r="AB37" s="7">
        <v>9.8055936343600006E-2</v>
      </c>
    </row>
    <row r="38" spans="1:28">
      <c r="A38" t="s">
        <v>348</v>
      </c>
      <c r="B38" s="4">
        <v>3152</v>
      </c>
      <c r="C38" s="4">
        <v>7276.7174795700003</v>
      </c>
      <c r="D38" s="4">
        <v>300.04104229900003</v>
      </c>
      <c r="E38" s="4">
        <v>69750.139534400005</v>
      </c>
      <c r="F38" s="4">
        <v>93337.089771900006</v>
      </c>
      <c r="G38" s="4">
        <v>1393.7106414</v>
      </c>
      <c r="H38" s="4">
        <v>1141.24787917</v>
      </c>
      <c r="I38" s="4"/>
      <c r="J38" s="4">
        <v>35989.175595399996</v>
      </c>
      <c r="K38" s="4">
        <v>0.25824873096446699</v>
      </c>
      <c r="L38" s="6">
        <v>0.11802030456852793</v>
      </c>
      <c r="M38" s="6">
        <v>4.6002538071065989E-2</v>
      </c>
      <c r="N38" s="6">
        <v>0</v>
      </c>
      <c r="O38" s="5">
        <v>0</v>
      </c>
      <c r="P38">
        <v>1311.8636736200001</v>
      </c>
      <c r="Q38" s="6">
        <v>2.1256345177664976E-2</v>
      </c>
      <c r="T38" s="5">
        <v>0.68623096446700504</v>
      </c>
      <c r="U38">
        <v>1335506.4295000001</v>
      </c>
      <c r="X38" s="7">
        <v>6.4086294416243653E-2</v>
      </c>
      <c r="AB38" s="7">
        <v>0.21609732134699999</v>
      </c>
    </row>
    <row r="39" spans="1:28">
      <c r="A39" t="s">
        <v>349</v>
      </c>
      <c r="B39" s="4">
        <v>3152</v>
      </c>
      <c r="C39" s="4">
        <v>11164.581540499999</v>
      </c>
      <c r="D39" s="4">
        <v>346.23547410200001</v>
      </c>
      <c r="E39" s="4">
        <v>68428.362511600004</v>
      </c>
      <c r="F39" s="4">
        <v>89113.849064099995</v>
      </c>
      <c r="G39" s="4">
        <v>1145.4264398400001</v>
      </c>
      <c r="H39" s="4">
        <v>2708.8593433299998</v>
      </c>
      <c r="I39" s="4"/>
      <c r="J39" s="4">
        <v>36180.002135900002</v>
      </c>
      <c r="K39" s="4">
        <v>0.38071065989847713</v>
      </c>
      <c r="L39" s="6">
        <v>3.4898477157360407E-2</v>
      </c>
      <c r="M39" s="6">
        <v>2.6967005076142133E-2</v>
      </c>
      <c r="N39" s="6">
        <v>0</v>
      </c>
      <c r="O39" s="5">
        <v>0</v>
      </c>
      <c r="P39">
        <v>1232.65661703</v>
      </c>
      <c r="Q39" s="6">
        <v>5.7106598984771571E-3</v>
      </c>
      <c r="T39" s="5">
        <v>0.63864213197969544</v>
      </c>
      <c r="U39">
        <v>2174055.51718</v>
      </c>
      <c r="X39" s="7">
        <v>0.31281725888324874</v>
      </c>
      <c r="AB39" s="7">
        <v>0.21940708059200001</v>
      </c>
    </row>
    <row r="40" spans="1:28">
      <c r="A40" t="s">
        <v>350</v>
      </c>
      <c r="B40" s="4">
        <v>1992</v>
      </c>
      <c r="C40" s="4">
        <v>15704.5435987</v>
      </c>
      <c r="D40" s="4">
        <v>545.43276461300002</v>
      </c>
      <c r="E40" s="4">
        <v>9391.1004668099995</v>
      </c>
      <c r="F40" s="4">
        <v>62292.194220199999</v>
      </c>
      <c r="G40" s="4">
        <v>2203.73618399</v>
      </c>
      <c r="H40" s="4">
        <v>3123.5118787500001</v>
      </c>
      <c r="I40" s="4"/>
      <c r="J40" s="4">
        <v>13842.891043699999</v>
      </c>
      <c r="K40" s="4">
        <v>0.53162650602409633</v>
      </c>
      <c r="L40" s="6">
        <v>6.6767068273092367E-2</v>
      </c>
      <c r="M40" s="6">
        <v>0.10190763052208836</v>
      </c>
      <c r="N40" s="6">
        <v>0</v>
      </c>
      <c r="O40" s="5">
        <v>0</v>
      </c>
      <c r="P40">
        <v>6802.2904147099998</v>
      </c>
      <c r="Q40" s="6">
        <v>0</v>
      </c>
      <c r="T40" s="5">
        <v>0.5612449799196787</v>
      </c>
      <c r="U40">
        <v>670368.76547600003</v>
      </c>
      <c r="X40" s="7">
        <v>0</v>
      </c>
      <c r="AB40" s="7">
        <v>0.34204283467399998</v>
      </c>
    </row>
    <row r="41" spans="1:28">
      <c r="A41" t="s">
        <v>351</v>
      </c>
      <c r="B41" s="4">
        <v>19394</v>
      </c>
      <c r="C41" s="4">
        <v>15844.528454699999</v>
      </c>
      <c r="D41" s="4">
        <v>620.17509086999996</v>
      </c>
      <c r="E41" s="4">
        <v>80521.836360899993</v>
      </c>
      <c r="F41" s="4">
        <v>35718.933973899999</v>
      </c>
      <c r="G41" s="4">
        <v>4636.2559517700001</v>
      </c>
      <c r="H41" s="4">
        <v>3902.1582820399999</v>
      </c>
      <c r="I41" s="4"/>
      <c r="J41" s="4">
        <v>20308.968829900001</v>
      </c>
      <c r="K41" s="4">
        <v>0.53098896565948228</v>
      </c>
      <c r="L41" s="6">
        <v>1.2220274311642776E-2</v>
      </c>
      <c r="M41" s="6">
        <v>6.8320098999690632E-2</v>
      </c>
      <c r="N41" s="6">
        <v>0</v>
      </c>
      <c r="O41" s="5">
        <v>0</v>
      </c>
      <c r="P41">
        <v>5928.2823891600001</v>
      </c>
      <c r="Q41" s="6">
        <v>7.218727441476745E-4</v>
      </c>
      <c r="T41" s="5">
        <v>0.83005053109209037</v>
      </c>
      <c r="U41">
        <v>252060.1256</v>
      </c>
      <c r="X41" s="7">
        <v>0</v>
      </c>
      <c r="AB41" s="7">
        <v>0.14746451531499999</v>
      </c>
    </row>
    <row r="42" spans="1:28">
      <c r="A42" t="s">
        <v>352</v>
      </c>
      <c r="B42" s="4">
        <v>521</v>
      </c>
      <c r="C42" s="4">
        <v>76121.2347649</v>
      </c>
      <c r="D42" s="4">
        <v>103.599689828</v>
      </c>
      <c r="E42" s="4">
        <v>154351.28406899999</v>
      </c>
      <c r="F42" s="4">
        <v>0</v>
      </c>
      <c r="G42" s="4">
        <v>1792.2798565000001</v>
      </c>
      <c r="H42" s="4">
        <v>67861.996206199998</v>
      </c>
      <c r="I42" s="4"/>
      <c r="J42" s="4">
        <v>96763.255668199999</v>
      </c>
      <c r="K42" s="4">
        <v>0</v>
      </c>
      <c r="L42" s="6">
        <v>0.45681381957773515</v>
      </c>
      <c r="M42" s="6">
        <v>1.9193857965451055E-3</v>
      </c>
      <c r="N42" s="6">
        <v>0</v>
      </c>
      <c r="O42" s="5">
        <v>0</v>
      </c>
      <c r="P42">
        <v>2593.8657547600001</v>
      </c>
      <c r="Q42" s="6">
        <v>0</v>
      </c>
      <c r="T42" s="5">
        <v>0.53550863723608444</v>
      </c>
      <c r="U42">
        <v>96382.905439299997</v>
      </c>
      <c r="X42" s="7">
        <v>0</v>
      </c>
      <c r="AB42" s="7">
        <v>5.4174349491299997E-2</v>
      </c>
    </row>
    <row r="43" spans="1:28">
      <c r="A43" t="s">
        <v>353</v>
      </c>
      <c r="B43" s="4">
        <v>6274</v>
      </c>
      <c r="C43" s="4">
        <v>57973.447067000001</v>
      </c>
      <c r="D43" s="4">
        <v>198.456574053</v>
      </c>
      <c r="E43" s="4">
        <v>67366.624689300006</v>
      </c>
      <c r="F43" s="4">
        <v>0</v>
      </c>
      <c r="G43" s="4">
        <v>3176.7208679800001</v>
      </c>
      <c r="H43" s="4">
        <v>1758.0363464899999</v>
      </c>
      <c r="I43" s="4"/>
      <c r="J43" s="4">
        <v>12124.6345998</v>
      </c>
      <c r="K43" s="4">
        <v>0.39273190946764425</v>
      </c>
      <c r="L43" s="6">
        <v>0.12097545425565827</v>
      </c>
      <c r="M43" s="6">
        <v>1.0200828817341408E-2</v>
      </c>
      <c r="N43" s="6">
        <v>0</v>
      </c>
      <c r="O43" s="5">
        <v>0</v>
      </c>
      <c r="P43">
        <v>3638.8774358999999</v>
      </c>
      <c r="Q43" s="6">
        <v>1.9126554032515141E-3</v>
      </c>
      <c r="T43" s="5">
        <v>0.81367548613324836</v>
      </c>
      <c r="U43">
        <v>251896.70483100001</v>
      </c>
      <c r="X43" s="7">
        <v>4.9091488683455531E-2</v>
      </c>
      <c r="AB43" s="7">
        <v>2.3283083862900001E-2</v>
      </c>
    </row>
    <row r="44" spans="1:28">
      <c r="A44" t="s">
        <v>354</v>
      </c>
      <c r="B44" s="4">
        <v>3693</v>
      </c>
      <c r="C44" s="4">
        <v>49000.959172100003</v>
      </c>
      <c r="D44" s="4">
        <v>133.93695346800001</v>
      </c>
      <c r="E44" s="4">
        <v>2459.07878278</v>
      </c>
      <c r="F44" s="4">
        <v>12702.9921899</v>
      </c>
      <c r="G44" s="4">
        <v>3992.2149832199998</v>
      </c>
      <c r="H44" s="4">
        <v>3228.68249642</v>
      </c>
      <c r="I44" s="4"/>
      <c r="J44" s="4">
        <v>11014.773376900001</v>
      </c>
      <c r="K44" s="4">
        <v>0.15353371242891958</v>
      </c>
      <c r="L44" s="6">
        <v>0.72867587327376115</v>
      </c>
      <c r="M44" s="6">
        <v>8.1234768480909826E-4</v>
      </c>
      <c r="N44" s="6">
        <v>0</v>
      </c>
      <c r="O44" s="5">
        <v>0</v>
      </c>
      <c r="P44">
        <v>3715.4993028099998</v>
      </c>
      <c r="Q44" s="6">
        <v>1.3539128080151638E-3</v>
      </c>
      <c r="T44" s="5">
        <v>0.1760086650419713</v>
      </c>
      <c r="U44">
        <v>356014.67664199998</v>
      </c>
      <c r="X44" s="7">
        <v>0.50013539128080153</v>
      </c>
      <c r="AB44" s="7">
        <v>0.276649395415</v>
      </c>
    </row>
    <row r="45" spans="1:28">
      <c r="A45" t="s">
        <v>355</v>
      </c>
      <c r="B45" s="4">
        <v>22668</v>
      </c>
      <c r="C45" s="4">
        <v>47792.980672099999</v>
      </c>
      <c r="D45" s="4">
        <v>635.97394988300005</v>
      </c>
      <c r="E45" s="4">
        <v>48414.695726899998</v>
      </c>
      <c r="F45" s="4">
        <v>1524.5399452199999</v>
      </c>
      <c r="G45" s="4">
        <v>5124.2141186999997</v>
      </c>
      <c r="H45" s="4">
        <v>4337.80702277</v>
      </c>
      <c r="I45" s="4"/>
      <c r="J45" s="4">
        <v>3197.9380205299999</v>
      </c>
      <c r="K45" s="4">
        <v>0.12259572966296101</v>
      </c>
      <c r="L45" s="6">
        <v>1.4822657490735839E-2</v>
      </c>
      <c r="M45" s="6">
        <v>9.6920769366507856E-2</v>
      </c>
      <c r="N45" s="6">
        <v>0</v>
      </c>
      <c r="O45" s="5">
        <v>0</v>
      </c>
      <c r="P45">
        <v>5333.0432965600003</v>
      </c>
      <c r="Q45" s="6">
        <v>4.2791600494088587E-3</v>
      </c>
      <c r="T45" s="5">
        <v>0.88141874007411325</v>
      </c>
      <c r="U45">
        <v>581768.79016500001</v>
      </c>
      <c r="X45" s="7">
        <v>0</v>
      </c>
      <c r="AB45" s="7">
        <v>0.145064554501</v>
      </c>
    </row>
    <row r="46" spans="1:28">
      <c r="A46" t="s">
        <v>356</v>
      </c>
      <c r="B46" s="4">
        <v>3941</v>
      </c>
      <c r="C46" s="4">
        <v>34838.265375700001</v>
      </c>
      <c r="D46" s="4">
        <v>257.24199463000002</v>
      </c>
      <c r="E46" s="4">
        <v>65157.316368599997</v>
      </c>
      <c r="F46" s="4">
        <v>6478.0258817599997</v>
      </c>
      <c r="G46" s="4">
        <v>10686.7757258</v>
      </c>
      <c r="H46" s="4">
        <v>4690.8214171</v>
      </c>
      <c r="I46" s="4"/>
      <c r="J46" s="4">
        <v>9692.5398574299998</v>
      </c>
      <c r="K46" s="4">
        <v>0.91271250951535143</v>
      </c>
      <c r="L46" s="6">
        <v>5.5062166962699825E-2</v>
      </c>
      <c r="M46" s="6">
        <v>0</v>
      </c>
      <c r="N46" s="6">
        <v>0</v>
      </c>
      <c r="O46" s="5">
        <v>0</v>
      </c>
      <c r="P46">
        <v>11438.022522400001</v>
      </c>
      <c r="Q46" s="6">
        <v>0</v>
      </c>
      <c r="T46" s="5">
        <v>0.93554935295610253</v>
      </c>
      <c r="U46">
        <v>89120.829921700002</v>
      </c>
      <c r="X46" s="7">
        <v>0</v>
      </c>
      <c r="AB46" s="7">
        <v>7.9520724857500003E-2</v>
      </c>
    </row>
    <row r="47" spans="1:28">
      <c r="A47" t="s">
        <v>357</v>
      </c>
      <c r="B47" s="4">
        <v>16045</v>
      </c>
      <c r="C47" s="4">
        <v>35187.147312399997</v>
      </c>
      <c r="D47" s="4">
        <v>647.39655074300003</v>
      </c>
      <c r="E47" s="4">
        <v>26674.681809000002</v>
      </c>
      <c r="F47" s="4">
        <v>90960.616079300002</v>
      </c>
      <c r="G47" s="4">
        <v>2613.75403796</v>
      </c>
      <c r="H47" s="4">
        <v>2469.3304230499998</v>
      </c>
      <c r="I47" s="4"/>
      <c r="J47" s="4">
        <v>3231.0355668500001</v>
      </c>
      <c r="K47" s="4">
        <v>0.10489248987223435</v>
      </c>
      <c r="L47" s="6">
        <v>9.9096291679650981E-3</v>
      </c>
      <c r="M47" s="6">
        <v>5.3661576815207231E-2</v>
      </c>
      <c r="N47" s="6">
        <v>0</v>
      </c>
      <c r="O47" s="5">
        <v>0</v>
      </c>
      <c r="P47">
        <v>5811.96317198</v>
      </c>
      <c r="Q47" s="6">
        <v>2.3060143346837021E-3</v>
      </c>
      <c r="T47" s="5">
        <v>0.37126830788407605</v>
      </c>
      <c r="U47">
        <v>1488096.7741400001</v>
      </c>
      <c r="X47" s="7">
        <v>0</v>
      </c>
      <c r="AB47" s="7">
        <v>0.29488878980099997</v>
      </c>
    </row>
    <row r="48" spans="1:28">
      <c r="A48" t="s">
        <v>358</v>
      </c>
      <c r="B48" s="4">
        <v>17255</v>
      </c>
      <c r="C48" s="4">
        <v>49302.216924400003</v>
      </c>
      <c r="D48" s="4">
        <v>566.52060129699998</v>
      </c>
      <c r="E48" s="4">
        <v>127631.761809</v>
      </c>
      <c r="F48" s="4">
        <v>70306.818969800006</v>
      </c>
      <c r="G48" s="4">
        <v>11076.9261861</v>
      </c>
      <c r="H48" s="4">
        <v>3502.5898551099999</v>
      </c>
      <c r="I48" s="4"/>
      <c r="J48" s="4">
        <v>5713.2288672599998</v>
      </c>
      <c r="K48" s="4">
        <v>0.7747319617502173</v>
      </c>
      <c r="L48" s="6">
        <v>2.1443059982613733E-3</v>
      </c>
      <c r="M48" s="6">
        <v>3.3613445378151263E-3</v>
      </c>
      <c r="N48" s="6">
        <v>0.13630831643002028</v>
      </c>
      <c r="O48" s="5">
        <v>0</v>
      </c>
      <c r="P48">
        <v>11101.955993899999</v>
      </c>
      <c r="Q48" s="6">
        <v>5.2158794552303682E-4</v>
      </c>
      <c r="T48" s="5">
        <v>0.81309765285424518</v>
      </c>
      <c r="U48">
        <v>100462.95516500001</v>
      </c>
      <c r="X48" s="7">
        <v>1.2691973341060562E-2</v>
      </c>
      <c r="AB48" s="7">
        <v>0.121644924487</v>
      </c>
    </row>
    <row r="49" spans="1:28">
      <c r="A49" t="s">
        <v>359</v>
      </c>
      <c r="B49" s="4">
        <v>16945</v>
      </c>
      <c r="C49" s="4">
        <v>4160.32796667</v>
      </c>
      <c r="D49" s="4">
        <v>1663.87043666</v>
      </c>
      <c r="E49" s="4">
        <v>13079.724634800001</v>
      </c>
      <c r="F49" s="4">
        <v>4909.6781144899996</v>
      </c>
      <c r="G49" s="4">
        <v>2082.11830233</v>
      </c>
      <c r="H49" s="4">
        <v>2534.22951672</v>
      </c>
      <c r="I49" s="4"/>
      <c r="J49" s="4">
        <v>34932.0953353</v>
      </c>
      <c r="K49" s="4">
        <v>0.15780466214222486</v>
      </c>
      <c r="L49" s="6">
        <v>4.7211566833874299E-2</v>
      </c>
      <c r="M49" s="6">
        <v>0.40312776630274416</v>
      </c>
      <c r="N49" s="6">
        <v>0</v>
      </c>
      <c r="O49" s="5">
        <v>0</v>
      </c>
      <c r="P49">
        <v>2626.5033089799999</v>
      </c>
      <c r="Q49" s="6">
        <v>3.3225140159339035E-2</v>
      </c>
      <c r="T49" s="5">
        <v>0.40389495426379463</v>
      </c>
      <c r="U49">
        <v>616159.90755200002</v>
      </c>
      <c r="X49" s="7">
        <v>0.28521687813514313</v>
      </c>
      <c r="AB49" s="7">
        <v>0.303457929568</v>
      </c>
    </row>
    <row r="50" spans="1:28">
      <c r="A50" t="s">
        <v>360</v>
      </c>
      <c r="B50" s="4">
        <v>26576</v>
      </c>
      <c r="C50" s="4">
        <v>37903.490556899997</v>
      </c>
      <c r="D50" s="4">
        <v>1693.3916717</v>
      </c>
      <c r="E50" s="4">
        <v>37948.934436299998</v>
      </c>
      <c r="F50" s="4">
        <v>78200.094052800006</v>
      </c>
      <c r="G50" s="4">
        <v>2969.9206764400001</v>
      </c>
      <c r="H50" s="4">
        <v>2112.3064340800001</v>
      </c>
      <c r="I50" s="4"/>
      <c r="J50" s="4">
        <v>5455.93256776</v>
      </c>
      <c r="K50" s="4">
        <v>1.3132149307645996E-2</v>
      </c>
      <c r="L50" s="6">
        <v>3.1231186032510535E-3</v>
      </c>
      <c r="M50" s="6">
        <v>9.2752859723058398E-2</v>
      </c>
      <c r="N50" s="6">
        <v>0</v>
      </c>
      <c r="O50" s="5">
        <v>0</v>
      </c>
      <c r="P50">
        <v>3997.4568221499999</v>
      </c>
      <c r="Q50" s="6">
        <v>4.4400963275135459E-3</v>
      </c>
      <c r="T50" s="5">
        <v>0.16778296207104154</v>
      </c>
      <c r="U50">
        <v>1469486.0016999999</v>
      </c>
      <c r="X50" s="7">
        <v>0</v>
      </c>
      <c r="AB50" s="7">
        <v>0.272170619261</v>
      </c>
    </row>
    <row r="51" spans="1:28">
      <c r="A51" t="s">
        <v>361</v>
      </c>
      <c r="B51" s="4">
        <v>11771</v>
      </c>
      <c r="C51" s="4">
        <v>15861.091737299999</v>
      </c>
      <c r="D51" s="4">
        <v>593.50676541600001</v>
      </c>
      <c r="E51" s="4">
        <v>111355.890233</v>
      </c>
      <c r="F51" s="4">
        <v>5355.0675388700001</v>
      </c>
      <c r="G51" s="4">
        <v>7769.79242041</v>
      </c>
      <c r="H51" s="4">
        <v>9490.0797424600005</v>
      </c>
      <c r="I51" s="4"/>
      <c r="J51" s="4">
        <v>55353.0822061</v>
      </c>
      <c r="K51" s="4">
        <v>0.55543284342876564</v>
      </c>
      <c r="L51" s="6">
        <v>4.4601138390960839E-2</v>
      </c>
      <c r="M51" s="6">
        <v>8.4954549316115877E-3</v>
      </c>
      <c r="N51" s="6">
        <v>0</v>
      </c>
      <c r="O51" s="5">
        <v>0</v>
      </c>
      <c r="P51">
        <v>7674.6334538299998</v>
      </c>
      <c r="Q51" s="6">
        <v>1.953954634270665E-3</v>
      </c>
      <c r="T51" s="5">
        <v>0.9080791776399626</v>
      </c>
      <c r="U51">
        <v>1001969.83079</v>
      </c>
      <c r="X51" s="7">
        <v>0</v>
      </c>
      <c r="AB51" s="7">
        <v>0.109593647544</v>
      </c>
    </row>
    <row r="52" spans="1:28">
      <c r="A52" t="s">
        <v>362</v>
      </c>
      <c r="B52" s="4">
        <v>6141</v>
      </c>
      <c r="C52" s="4">
        <v>52665.805506199998</v>
      </c>
      <c r="D52" s="4">
        <v>338.33602535300003</v>
      </c>
      <c r="E52" s="4">
        <v>20079.198366100001</v>
      </c>
      <c r="F52" s="4">
        <v>18049.457959300002</v>
      </c>
      <c r="G52" s="4">
        <v>3584.7995414900001</v>
      </c>
      <c r="H52" s="4">
        <v>531.32114878599998</v>
      </c>
      <c r="I52" s="4"/>
      <c r="J52" s="4">
        <v>12399.322108</v>
      </c>
      <c r="K52" s="4">
        <v>0.22585898062204854</v>
      </c>
      <c r="L52" s="6">
        <v>1.0096075557726755E-2</v>
      </c>
      <c r="M52" s="6">
        <v>9.053900016283993E-2</v>
      </c>
      <c r="N52" s="6">
        <v>0</v>
      </c>
      <c r="O52" s="5">
        <v>0</v>
      </c>
      <c r="P52">
        <v>3865.3362237400002</v>
      </c>
      <c r="Q52" s="6">
        <v>1.3515714053085817E-2</v>
      </c>
      <c r="T52" s="5">
        <v>0.23204689789936492</v>
      </c>
      <c r="U52">
        <v>136024.39271399999</v>
      </c>
      <c r="X52" s="7">
        <v>0</v>
      </c>
      <c r="AB52" s="7">
        <v>0.26762218660499998</v>
      </c>
    </row>
    <row r="53" spans="1:28">
      <c r="A53" t="s">
        <v>363</v>
      </c>
      <c r="B53" s="4">
        <v>178</v>
      </c>
      <c r="C53" s="4">
        <v>39905.253664900003</v>
      </c>
      <c r="D53" s="4">
        <v>12.359550561800001</v>
      </c>
      <c r="E53" s="4">
        <v>8408.8193277099999</v>
      </c>
      <c r="F53" s="4">
        <v>21367.2893917</v>
      </c>
      <c r="G53" s="4">
        <v>3088.2325748100002</v>
      </c>
      <c r="H53" s="4">
        <v>2408.2064030699999</v>
      </c>
      <c r="I53" s="4"/>
      <c r="J53" s="4">
        <v>10036.0445817</v>
      </c>
      <c r="K53" s="4">
        <v>0</v>
      </c>
      <c r="L53" s="6">
        <v>1</v>
      </c>
      <c r="M53" s="6">
        <v>0</v>
      </c>
      <c r="N53" s="6">
        <v>0</v>
      </c>
      <c r="O53" s="5">
        <v>0</v>
      </c>
      <c r="P53">
        <v>3302.7737680499999</v>
      </c>
      <c r="Q53" s="6">
        <v>0</v>
      </c>
      <c r="T53" s="5">
        <v>0</v>
      </c>
      <c r="U53">
        <v>166509.65912500001</v>
      </c>
      <c r="X53" s="7">
        <v>0</v>
      </c>
      <c r="AB53" s="7">
        <v>0.28125219599599999</v>
      </c>
    </row>
    <row r="54" spans="1:28">
      <c r="A54" t="s">
        <v>364</v>
      </c>
      <c r="B54" s="4">
        <v>45117</v>
      </c>
      <c r="C54" s="4">
        <v>16719.726795099999</v>
      </c>
      <c r="D54" s="4">
        <v>1544.4189095900001</v>
      </c>
      <c r="E54" s="4">
        <v>52877.1035261</v>
      </c>
      <c r="F54" s="4">
        <v>14870.480443</v>
      </c>
      <c r="G54" s="4">
        <v>1224.5268894000001</v>
      </c>
      <c r="H54" s="4">
        <v>3666.6311803100002</v>
      </c>
      <c r="I54" s="4"/>
      <c r="J54" s="4">
        <v>10310.459268799999</v>
      </c>
      <c r="K54" s="4">
        <v>4.0073586452999979E-2</v>
      </c>
      <c r="L54" s="6">
        <v>1.4628632222887161E-3</v>
      </c>
      <c r="M54" s="6">
        <v>0.31478156792339917</v>
      </c>
      <c r="N54" s="6">
        <v>0</v>
      </c>
      <c r="O54" s="5">
        <v>0</v>
      </c>
      <c r="P54">
        <v>1759.9572774599999</v>
      </c>
      <c r="Q54" s="6">
        <v>1.0129219584635503E-2</v>
      </c>
      <c r="T54" s="5">
        <v>0.5863865061950041</v>
      </c>
      <c r="U54">
        <v>770490.04246999999</v>
      </c>
      <c r="X54" s="7">
        <v>0</v>
      </c>
      <c r="AB54" s="7">
        <v>0.26443156663200001</v>
      </c>
    </row>
    <row r="55" spans="1:28">
      <c r="A55" t="s">
        <v>365</v>
      </c>
      <c r="B55" s="4">
        <v>12449</v>
      </c>
      <c r="C55" s="4">
        <v>80609.428924399996</v>
      </c>
      <c r="D55" s="4">
        <v>539.82782507800005</v>
      </c>
      <c r="E55" s="4">
        <v>158281.29271800001</v>
      </c>
      <c r="F55" s="4">
        <v>0</v>
      </c>
      <c r="G55" s="4">
        <v>4265.1978865299998</v>
      </c>
      <c r="H55" s="4">
        <v>72216.436268699996</v>
      </c>
      <c r="I55" s="4"/>
      <c r="J55" s="4">
        <v>100896.83751500001</v>
      </c>
      <c r="K55" s="4">
        <v>0.24475861514981123</v>
      </c>
      <c r="L55" s="6">
        <v>5.6229416017350795E-3</v>
      </c>
      <c r="M55" s="6">
        <v>1.9680295606072776E-2</v>
      </c>
      <c r="N55" s="6">
        <v>0</v>
      </c>
      <c r="O55" s="5">
        <v>2.9721262752028274E-3</v>
      </c>
      <c r="P55">
        <v>4723.9608295600001</v>
      </c>
      <c r="Q55" s="6">
        <v>2.0885211663587435E-3</v>
      </c>
      <c r="T55" s="5">
        <v>0.94304763434814043</v>
      </c>
      <c r="U55">
        <v>79737.980101499998</v>
      </c>
      <c r="X55" s="7">
        <v>0</v>
      </c>
      <c r="AB55" s="7">
        <v>6.9054764171700006E-2</v>
      </c>
    </row>
    <row r="56" spans="1:28">
      <c r="A56" t="s">
        <v>366</v>
      </c>
      <c r="B56" s="4">
        <v>11142</v>
      </c>
      <c r="C56" s="4">
        <v>36471.635996899997</v>
      </c>
      <c r="D56" s="4">
        <v>950.85007064700005</v>
      </c>
      <c r="E56" s="4">
        <v>46076.678732100001</v>
      </c>
      <c r="F56" s="4">
        <v>1859.3562793200001</v>
      </c>
      <c r="G56" s="4">
        <v>1443.6825689299999</v>
      </c>
      <c r="H56" s="4">
        <v>9562.1156792599995</v>
      </c>
      <c r="I56" s="4"/>
      <c r="J56" s="4">
        <v>6083.2118583800002</v>
      </c>
      <c r="K56" s="4">
        <v>0.11990665948662718</v>
      </c>
      <c r="L56" s="6">
        <v>3.679770238736313E-3</v>
      </c>
      <c r="M56" s="6">
        <v>0.29752288637587504</v>
      </c>
      <c r="N56" s="6">
        <v>0</v>
      </c>
      <c r="O56" s="5">
        <v>0</v>
      </c>
      <c r="P56">
        <v>1915.5941526399999</v>
      </c>
      <c r="Q56" s="6">
        <v>8.1672949201220604E-3</v>
      </c>
      <c r="T56" s="5">
        <v>0.65464010052055288</v>
      </c>
      <c r="U56">
        <v>1078104.10139</v>
      </c>
      <c r="X56" s="7">
        <v>0</v>
      </c>
      <c r="AB56" s="7">
        <v>0.28864555722700003</v>
      </c>
    </row>
    <row r="57" spans="1:28">
      <c r="A57" t="s">
        <v>367</v>
      </c>
      <c r="B57" s="4">
        <v>12970</v>
      </c>
      <c r="C57" s="4">
        <v>70855.710672200003</v>
      </c>
      <c r="D57" s="4">
        <v>385.07514235999997</v>
      </c>
      <c r="E57" s="4">
        <v>153105.36343500001</v>
      </c>
      <c r="F57" s="4">
        <v>0</v>
      </c>
      <c r="G57" s="4">
        <v>7025.8684612500001</v>
      </c>
      <c r="H57" s="4">
        <v>63171.714039300001</v>
      </c>
      <c r="I57" s="4"/>
      <c r="J57" s="4">
        <v>94912.1671393</v>
      </c>
      <c r="K57" s="4">
        <v>0.21349267540478026</v>
      </c>
      <c r="L57" s="6">
        <v>7.7101002313030063E-5</v>
      </c>
      <c r="M57" s="6">
        <v>6.1680801850424051E-4</v>
      </c>
      <c r="N57" s="6">
        <v>0</v>
      </c>
      <c r="O57" s="5">
        <v>0</v>
      </c>
      <c r="P57">
        <v>11399.297137</v>
      </c>
      <c r="Q57" s="6">
        <v>0</v>
      </c>
      <c r="T57" s="5">
        <v>0.99460292983808785</v>
      </c>
      <c r="U57">
        <v>122503.41154</v>
      </c>
      <c r="X57" s="7">
        <v>0</v>
      </c>
      <c r="AB57" s="7">
        <v>8.7293068620600003E-2</v>
      </c>
    </row>
    <row r="58" spans="1:28">
      <c r="A58" t="s">
        <v>368</v>
      </c>
      <c r="B58" s="4">
        <v>5505</v>
      </c>
      <c r="C58" s="4">
        <v>38831.428655099997</v>
      </c>
      <c r="D58" s="4">
        <v>202.57363707799999</v>
      </c>
      <c r="E58" s="4">
        <v>17225.7536167</v>
      </c>
      <c r="F58" s="4">
        <v>6105.7427039300001</v>
      </c>
      <c r="G58" s="4">
        <v>5108.0844036300005</v>
      </c>
      <c r="H58" s="4">
        <v>1693.1038706500001</v>
      </c>
      <c r="I58" s="4"/>
      <c r="J58" s="4">
        <v>1542.8183624799999</v>
      </c>
      <c r="K58" s="4">
        <v>0.55113533151680294</v>
      </c>
      <c r="L58" s="6">
        <v>2.3978201634877384E-2</v>
      </c>
      <c r="M58" s="6">
        <v>0</v>
      </c>
      <c r="N58" s="6">
        <v>0</v>
      </c>
      <c r="O58" s="5">
        <v>0</v>
      </c>
      <c r="P58">
        <v>5507.2309201999997</v>
      </c>
      <c r="Q58" s="6">
        <v>0</v>
      </c>
      <c r="T58" s="5">
        <v>0.94386920980926425</v>
      </c>
      <c r="U58">
        <v>480276.23226299998</v>
      </c>
      <c r="X58" s="7">
        <v>0.38982742960944594</v>
      </c>
      <c r="AB58" s="7">
        <v>0.19980843848900001</v>
      </c>
    </row>
    <row r="59" spans="1:28">
      <c r="A59" t="s">
        <v>369</v>
      </c>
      <c r="B59" s="4">
        <v>15863</v>
      </c>
      <c r="C59" s="4">
        <v>51607.466440199998</v>
      </c>
      <c r="D59" s="4">
        <v>338.88429004800003</v>
      </c>
      <c r="E59" s="4">
        <v>138449.91516199999</v>
      </c>
      <c r="F59" s="4">
        <v>0</v>
      </c>
      <c r="G59" s="4">
        <v>15891.7224491</v>
      </c>
      <c r="H59" s="4">
        <v>44432.287284099999</v>
      </c>
      <c r="I59" s="4"/>
      <c r="J59" s="4">
        <v>79895.916334900001</v>
      </c>
      <c r="K59" s="4">
        <v>0.24888104393872534</v>
      </c>
      <c r="L59" s="6">
        <v>9.4559667149971636E-3</v>
      </c>
      <c r="M59" s="6">
        <v>0</v>
      </c>
      <c r="N59" s="6">
        <v>0</v>
      </c>
      <c r="O59" s="5">
        <v>0</v>
      </c>
      <c r="P59">
        <v>19542.1085561</v>
      </c>
      <c r="Q59" s="6">
        <v>0</v>
      </c>
      <c r="T59" s="5">
        <v>0.90657504885582807</v>
      </c>
      <c r="U59">
        <v>38363.549278600003</v>
      </c>
      <c r="X59" s="7">
        <v>0</v>
      </c>
      <c r="AB59" s="7">
        <v>7.86861322068E-2</v>
      </c>
    </row>
    <row r="60" spans="1:28">
      <c r="A60" t="s">
        <v>370</v>
      </c>
      <c r="B60" s="4">
        <v>3998</v>
      </c>
      <c r="C60" s="4">
        <v>24216.100721700001</v>
      </c>
      <c r="D60" s="4">
        <v>142.41011746199999</v>
      </c>
      <c r="E60" s="4">
        <v>28299.155830399999</v>
      </c>
      <c r="F60" s="4">
        <v>15497.3295129</v>
      </c>
      <c r="G60" s="4">
        <v>15026.1325445</v>
      </c>
      <c r="H60" s="4">
        <v>3912.1632473599998</v>
      </c>
      <c r="I60" s="4"/>
      <c r="J60" s="4">
        <v>5858.3304712999998</v>
      </c>
      <c r="K60" s="4">
        <v>0.69434717358679343</v>
      </c>
      <c r="L60" s="6">
        <v>0.30390195097548772</v>
      </c>
      <c r="M60" s="6">
        <v>0</v>
      </c>
      <c r="N60" s="6">
        <v>0</v>
      </c>
      <c r="O60" s="5">
        <v>0</v>
      </c>
      <c r="P60">
        <v>17383.064242100001</v>
      </c>
      <c r="Q60" s="6">
        <v>0</v>
      </c>
      <c r="T60" s="5">
        <v>0.69434717358679343</v>
      </c>
      <c r="U60">
        <v>333560.65034599998</v>
      </c>
      <c r="X60" s="7">
        <v>0.37418709354677337</v>
      </c>
      <c r="AB60" s="7">
        <v>0.17263697603200001</v>
      </c>
    </row>
    <row r="61" spans="1:28">
      <c r="A61" t="s">
        <v>371</v>
      </c>
      <c r="B61" s="4">
        <v>3019</v>
      </c>
      <c r="C61" s="4">
        <v>19245.297125000001</v>
      </c>
      <c r="D61" s="4">
        <v>153.89515541</v>
      </c>
      <c r="E61" s="4">
        <v>34671.523419999998</v>
      </c>
      <c r="F61" s="4">
        <v>18101.795009500001</v>
      </c>
      <c r="G61" s="4">
        <v>12210.427993200001</v>
      </c>
      <c r="H61" s="4">
        <v>3547.4077390500001</v>
      </c>
      <c r="I61" s="4"/>
      <c r="J61" s="4">
        <v>9770.2215438300009</v>
      </c>
      <c r="K61" s="4">
        <v>0.53196422656508779</v>
      </c>
      <c r="L61" s="6">
        <v>0.25207022192779066</v>
      </c>
      <c r="M61" s="6">
        <v>0</v>
      </c>
      <c r="N61" s="6">
        <v>0</v>
      </c>
      <c r="O61" s="5">
        <v>0</v>
      </c>
      <c r="P61">
        <v>12339.6914328</v>
      </c>
      <c r="Q61" s="6">
        <v>0</v>
      </c>
      <c r="T61" s="5">
        <v>0.69791321629678704</v>
      </c>
      <c r="U61">
        <v>592196.63532999996</v>
      </c>
      <c r="X61" s="7">
        <v>0.21033454786353098</v>
      </c>
      <c r="AB61" s="7">
        <v>0.153241263992</v>
      </c>
    </row>
    <row r="62" spans="1:28">
      <c r="A62" t="s">
        <v>372</v>
      </c>
      <c r="B62" s="4">
        <v>9630</v>
      </c>
      <c r="C62" s="4">
        <v>52076.339065300002</v>
      </c>
      <c r="D62" s="4">
        <v>576.86091652000005</v>
      </c>
      <c r="E62" s="4">
        <v>54689.3638508</v>
      </c>
      <c r="F62" s="4">
        <v>1849.8166454100001</v>
      </c>
      <c r="G62" s="4">
        <v>8216.3487652000003</v>
      </c>
      <c r="H62" s="4">
        <v>4426.5213471099996</v>
      </c>
      <c r="I62" s="4"/>
      <c r="J62" s="4">
        <v>3399.4662091999999</v>
      </c>
      <c r="K62" s="4">
        <v>0.10498442367601246</v>
      </c>
      <c r="L62" s="6">
        <v>1.339563862928349E-2</v>
      </c>
      <c r="M62" s="6">
        <v>0</v>
      </c>
      <c r="N62" s="6">
        <v>0</v>
      </c>
      <c r="O62" s="5">
        <v>0</v>
      </c>
      <c r="P62">
        <v>11030.3001907</v>
      </c>
      <c r="Q62" s="6">
        <v>0</v>
      </c>
      <c r="T62" s="5">
        <v>0.97487019730010382</v>
      </c>
      <c r="U62">
        <v>665569.66878099996</v>
      </c>
      <c r="X62" s="7">
        <v>4.4859813084112146E-2</v>
      </c>
      <c r="AB62" s="7">
        <v>7.4930225477100001E-2</v>
      </c>
    </row>
    <row r="63" spans="1:28">
      <c r="A63" t="s">
        <v>373</v>
      </c>
      <c r="B63" s="4">
        <v>20826</v>
      </c>
      <c r="C63" s="4">
        <v>99706.858871899996</v>
      </c>
      <c r="D63" s="4">
        <v>744.582855139</v>
      </c>
      <c r="E63" s="4">
        <v>173876.772616</v>
      </c>
      <c r="F63" s="4">
        <v>0</v>
      </c>
      <c r="G63" s="4">
        <v>5344.4314415400004</v>
      </c>
      <c r="H63" s="4">
        <v>81201.433506000001</v>
      </c>
      <c r="I63" s="4"/>
      <c r="J63" s="4">
        <v>117137.81952</v>
      </c>
      <c r="K63" s="4">
        <v>4.436761740132527E-2</v>
      </c>
      <c r="L63" s="6">
        <v>2.8329972150196868E-3</v>
      </c>
      <c r="M63" s="6">
        <v>1.0227600115240565E-2</v>
      </c>
      <c r="N63" s="6">
        <v>0</v>
      </c>
      <c r="O63" s="5">
        <v>0</v>
      </c>
      <c r="P63">
        <v>6276.0456972600005</v>
      </c>
      <c r="Q63" s="6">
        <v>6.5783155670796119E-3</v>
      </c>
      <c r="T63" s="5">
        <v>0.8190242965523864</v>
      </c>
      <c r="U63">
        <v>86172.041385000004</v>
      </c>
      <c r="X63" s="7">
        <v>0</v>
      </c>
      <c r="AB63" s="7">
        <v>6.5518219858599999E-2</v>
      </c>
    </row>
    <row r="64" spans="1:28">
      <c r="A64" t="s">
        <v>374</v>
      </c>
      <c r="B64" s="4">
        <v>7526</v>
      </c>
      <c r="C64" s="4">
        <v>9440.0242750300004</v>
      </c>
      <c r="D64" s="4">
        <v>235.89587096400001</v>
      </c>
      <c r="E64" s="4">
        <v>105962.154593</v>
      </c>
      <c r="F64" s="4">
        <v>13942.4661175</v>
      </c>
      <c r="G64" s="4">
        <v>9381.2946342699997</v>
      </c>
      <c r="H64" s="4">
        <v>4071.32761557</v>
      </c>
      <c r="I64" s="4"/>
      <c r="J64" s="4">
        <v>51983.037242799997</v>
      </c>
      <c r="K64" s="4">
        <v>0.27664097794313047</v>
      </c>
      <c r="L64" s="6">
        <v>6.3778899813978204E-2</v>
      </c>
      <c r="M64" s="6">
        <v>0</v>
      </c>
      <c r="N64" s="6">
        <v>0</v>
      </c>
      <c r="O64" s="5">
        <v>0</v>
      </c>
      <c r="P64">
        <v>9407.9129049599997</v>
      </c>
      <c r="Q64" s="6">
        <v>0</v>
      </c>
      <c r="T64" s="5">
        <v>0.93117193728408187</v>
      </c>
      <c r="U64">
        <v>1260350.3313</v>
      </c>
      <c r="X64" s="7">
        <v>0</v>
      </c>
      <c r="AB64" s="7">
        <v>0.13355705827100001</v>
      </c>
    </row>
    <row r="65" spans="1:28">
      <c r="A65" t="s">
        <v>375</v>
      </c>
      <c r="B65" s="4">
        <v>17852</v>
      </c>
      <c r="C65" s="4">
        <v>5398.3711922100001</v>
      </c>
      <c r="D65" s="4">
        <v>653.90625327500004</v>
      </c>
      <c r="E65" s="4">
        <v>37554.043016099997</v>
      </c>
      <c r="F65" s="4">
        <v>69457.865771299999</v>
      </c>
      <c r="G65" s="4">
        <v>1157.9820315699999</v>
      </c>
      <c r="H65" s="4">
        <v>2303.9551189499998</v>
      </c>
      <c r="I65" s="4"/>
      <c r="J65" s="4">
        <v>22099.203243100001</v>
      </c>
      <c r="K65" s="4">
        <v>0.17342594667264172</v>
      </c>
      <c r="L65" s="6">
        <v>2.3470759578758684E-2</v>
      </c>
      <c r="M65" s="6">
        <v>0.17913959220255435</v>
      </c>
      <c r="N65" s="6">
        <v>0</v>
      </c>
      <c r="O65" s="5">
        <v>4.5373067443423704E-3</v>
      </c>
      <c r="P65">
        <v>1230.9142023100001</v>
      </c>
      <c r="Q65" s="6">
        <v>4.4868922249607888E-2</v>
      </c>
      <c r="T65" s="5">
        <v>0.48039435357382926</v>
      </c>
      <c r="U65">
        <v>2016870.22141</v>
      </c>
      <c r="X65" s="7">
        <v>4.3020389872283217E-2</v>
      </c>
      <c r="AB65" s="7">
        <v>0.288808053871</v>
      </c>
    </row>
    <row r="66" spans="1:28">
      <c r="A66" t="s">
        <v>376</v>
      </c>
      <c r="B66" s="4">
        <v>6729</v>
      </c>
      <c r="C66" s="4">
        <v>62762.829039299999</v>
      </c>
      <c r="D66" s="4">
        <v>380.593755488</v>
      </c>
      <c r="E66" s="4">
        <v>146638.58288500001</v>
      </c>
      <c r="F66" s="4">
        <v>0</v>
      </c>
      <c r="G66" s="4">
        <v>9399.1989798300001</v>
      </c>
      <c r="H66" s="4">
        <v>55241.385853799999</v>
      </c>
      <c r="I66" s="4"/>
      <c r="J66" s="4">
        <v>88208.6941735</v>
      </c>
      <c r="K66" s="4">
        <v>0.45861197800564718</v>
      </c>
      <c r="L66" s="6">
        <v>0</v>
      </c>
      <c r="M66" s="6">
        <v>0</v>
      </c>
      <c r="N66" s="6">
        <v>0</v>
      </c>
      <c r="O66" s="5">
        <v>0</v>
      </c>
      <c r="P66">
        <v>16831.211514499999</v>
      </c>
      <c r="Q66" s="6">
        <v>0</v>
      </c>
      <c r="T66" s="5">
        <v>0.99777084262148907</v>
      </c>
      <c r="U66">
        <v>57409.483878699997</v>
      </c>
      <c r="X66" s="7">
        <v>0</v>
      </c>
      <c r="AB66" s="7">
        <v>8.1770498741300005E-2</v>
      </c>
    </row>
    <row r="67" spans="1:28">
      <c r="A67" t="s">
        <v>377</v>
      </c>
      <c r="B67" s="4">
        <v>17751</v>
      </c>
      <c r="C67" s="4">
        <v>2082.09345235</v>
      </c>
      <c r="D67" s="4">
        <v>233.92549693800001</v>
      </c>
      <c r="E67" s="4">
        <v>79220.273303900001</v>
      </c>
      <c r="F67" s="4">
        <v>27594.126652999999</v>
      </c>
      <c r="G67" s="4">
        <v>8528.9554835800009</v>
      </c>
      <c r="H67" s="4">
        <v>10537.5249989</v>
      </c>
      <c r="I67" s="4"/>
      <c r="J67" s="4">
        <v>29393.726638700002</v>
      </c>
      <c r="K67" s="4">
        <v>0.33620641090642783</v>
      </c>
      <c r="L67" s="6">
        <v>9.1882147484648749E-2</v>
      </c>
      <c r="M67" s="6">
        <v>0</v>
      </c>
      <c r="N67" s="6">
        <v>0</v>
      </c>
      <c r="O67" s="5">
        <v>0</v>
      </c>
      <c r="P67">
        <v>8316.1795540099993</v>
      </c>
      <c r="Q67" s="6">
        <v>0</v>
      </c>
      <c r="T67" s="5">
        <v>0.90777984338910489</v>
      </c>
      <c r="U67">
        <v>1076610.95729</v>
      </c>
      <c r="X67" s="7">
        <v>0</v>
      </c>
      <c r="AB67" s="7">
        <v>0.17293982244799999</v>
      </c>
    </row>
    <row r="68" spans="1:28">
      <c r="A68" t="s">
        <v>378</v>
      </c>
      <c r="B68" s="4">
        <v>9850</v>
      </c>
      <c r="C68" s="4">
        <v>21377.676435400001</v>
      </c>
      <c r="D68" s="4">
        <v>351.56494910399999</v>
      </c>
      <c r="E68" s="4">
        <v>69651.576539500005</v>
      </c>
      <c r="F68" s="4">
        <v>33523.157387400002</v>
      </c>
      <c r="G68" s="4">
        <v>8478.8152750000008</v>
      </c>
      <c r="H68" s="4">
        <v>2377.8207515099998</v>
      </c>
      <c r="I68" s="4"/>
      <c r="J68" s="4">
        <v>21554.652184800001</v>
      </c>
      <c r="K68" s="4">
        <v>0.2132994923857868</v>
      </c>
      <c r="L68" s="6">
        <v>4.9746192893401018E-3</v>
      </c>
      <c r="M68" s="6">
        <v>0</v>
      </c>
      <c r="N68" s="6">
        <v>0</v>
      </c>
      <c r="O68" s="5">
        <v>0</v>
      </c>
      <c r="P68">
        <v>8621.1541446200008</v>
      </c>
      <c r="Q68" s="6">
        <v>0</v>
      </c>
      <c r="T68" s="5">
        <v>0.98923857868020304</v>
      </c>
      <c r="U68">
        <v>672258.96700800001</v>
      </c>
      <c r="X68" s="7">
        <v>0</v>
      </c>
      <c r="AB68" s="7">
        <v>0.18699763505100001</v>
      </c>
    </row>
    <row r="69" spans="1:28">
      <c r="A69" t="s">
        <v>379</v>
      </c>
      <c r="B69" s="4">
        <v>17994</v>
      </c>
      <c r="C69" s="4">
        <v>46222.671676999998</v>
      </c>
      <c r="D69" s="4">
        <v>805.97695603900002</v>
      </c>
      <c r="E69" s="4">
        <v>36031.582878100002</v>
      </c>
      <c r="F69" s="4">
        <v>1925.23515236</v>
      </c>
      <c r="G69" s="4">
        <v>1171.05194235</v>
      </c>
      <c r="H69" s="4">
        <v>3380.1853864300001</v>
      </c>
      <c r="I69" s="4"/>
      <c r="J69" s="4">
        <v>5958.5205601899997</v>
      </c>
      <c r="K69" s="4">
        <v>0.13954651550516839</v>
      </c>
      <c r="L69" s="6">
        <v>1.0281204846059797E-2</v>
      </c>
      <c r="M69" s="6">
        <v>0.2106813382238524</v>
      </c>
      <c r="N69" s="6">
        <v>0</v>
      </c>
      <c r="O69" s="5">
        <v>0</v>
      </c>
      <c r="P69">
        <v>1964.4436585599999</v>
      </c>
      <c r="Q69" s="6">
        <v>7.7803712348560629E-3</v>
      </c>
      <c r="T69" s="5">
        <v>0.68461709458708453</v>
      </c>
      <c r="U69">
        <v>724439.44541299995</v>
      </c>
      <c r="X69" s="7">
        <v>0</v>
      </c>
      <c r="AB69" s="7">
        <v>0.21471307238199999</v>
      </c>
    </row>
    <row r="70" spans="1:28">
      <c r="A70" t="s">
        <v>380</v>
      </c>
      <c r="B70" s="4">
        <v>24494</v>
      </c>
      <c r="C70" s="4">
        <v>24668.061487999999</v>
      </c>
      <c r="D70" s="4">
        <v>2716.4601687300001</v>
      </c>
      <c r="E70" s="4">
        <v>64656.136772700003</v>
      </c>
      <c r="F70" s="4">
        <v>57756.5587457</v>
      </c>
      <c r="G70" s="4">
        <v>297.42078903300001</v>
      </c>
      <c r="H70" s="4">
        <v>3171.4411605499999</v>
      </c>
      <c r="I70" s="4"/>
      <c r="J70" s="4">
        <v>25408.6595585</v>
      </c>
      <c r="K70" s="4">
        <v>0.22025802237282599</v>
      </c>
      <c r="L70" s="6">
        <v>3.2661059851392176E-4</v>
      </c>
      <c r="M70" s="6">
        <v>0.59467624724422308</v>
      </c>
      <c r="N70" s="6">
        <v>0</v>
      </c>
      <c r="O70" s="5">
        <v>0</v>
      </c>
      <c r="P70">
        <v>1616.9634546100001</v>
      </c>
      <c r="Q70" s="6">
        <v>1.0737323426145178E-2</v>
      </c>
      <c r="T70" s="5">
        <v>0.33159141014125909</v>
      </c>
      <c r="U70">
        <v>1047142.15278</v>
      </c>
      <c r="X70" s="7">
        <v>0</v>
      </c>
      <c r="AB70" s="7">
        <v>0.36943423766299999</v>
      </c>
    </row>
    <row r="71" spans="1:28">
      <c r="A71" t="s">
        <v>381</v>
      </c>
      <c r="B71" s="4">
        <v>8601</v>
      </c>
      <c r="C71" s="4">
        <v>50963.501108199998</v>
      </c>
      <c r="D71" s="4">
        <v>446.19406119899998</v>
      </c>
      <c r="E71" s="4">
        <v>35528.932483299999</v>
      </c>
      <c r="F71" s="4">
        <v>22469.331298199999</v>
      </c>
      <c r="G71" s="4">
        <v>2665.4191118099998</v>
      </c>
      <c r="H71" s="4">
        <v>1300.62360268</v>
      </c>
      <c r="I71" s="4"/>
      <c r="J71" s="4">
        <v>6314.2069119199996</v>
      </c>
      <c r="K71" s="4">
        <v>0.28496686431810253</v>
      </c>
      <c r="L71" s="6">
        <v>3.3019416346936406E-2</v>
      </c>
      <c r="M71" s="6">
        <v>0.17707243343797233</v>
      </c>
      <c r="N71" s="6">
        <v>0</v>
      </c>
      <c r="O71" s="5">
        <v>4.9994186722474134E-3</v>
      </c>
      <c r="P71">
        <v>2910.8824029500001</v>
      </c>
      <c r="Q71" s="6">
        <v>2.1044064643646089E-2</v>
      </c>
      <c r="T71" s="5">
        <v>0.49005929543076387</v>
      </c>
      <c r="U71">
        <v>548596.93937699997</v>
      </c>
      <c r="X71" s="7">
        <v>0</v>
      </c>
      <c r="AB71" s="7">
        <v>0.27645137971200001</v>
      </c>
    </row>
    <row r="72" spans="1:28">
      <c r="A72" t="s">
        <v>382</v>
      </c>
      <c r="B72" s="4">
        <v>3916</v>
      </c>
      <c r="C72" s="4">
        <v>3564.4472391099998</v>
      </c>
      <c r="D72" s="4">
        <v>391.65256540000001</v>
      </c>
      <c r="E72" s="4">
        <v>10762.325926699999</v>
      </c>
      <c r="F72" s="4">
        <v>71787.744469800004</v>
      </c>
      <c r="G72" s="4">
        <v>1147.46406035</v>
      </c>
      <c r="H72" s="4">
        <v>5638.2668357299999</v>
      </c>
      <c r="I72" s="4"/>
      <c r="J72" s="4">
        <v>15679.816207</v>
      </c>
      <c r="K72" s="4">
        <v>0.76813074565883555</v>
      </c>
      <c r="L72" s="6">
        <v>1.7364657814096015E-2</v>
      </c>
      <c r="M72" s="6">
        <v>0.15117466802860061</v>
      </c>
      <c r="N72" s="6">
        <v>0</v>
      </c>
      <c r="O72" s="5">
        <v>0</v>
      </c>
      <c r="P72">
        <v>1494.79326049</v>
      </c>
      <c r="Q72" s="6">
        <v>5.3626149131767113E-3</v>
      </c>
      <c r="T72" s="5">
        <v>0.77579162410623081</v>
      </c>
      <c r="U72">
        <v>2601441.89732</v>
      </c>
      <c r="X72" s="7">
        <v>0</v>
      </c>
      <c r="AB72" s="7">
        <v>0.34420325211300001</v>
      </c>
    </row>
    <row r="73" spans="1:28">
      <c r="A73" t="s">
        <v>383</v>
      </c>
      <c r="B73" s="4">
        <v>19358</v>
      </c>
      <c r="C73" s="4">
        <v>32321.755944299999</v>
      </c>
      <c r="D73" s="4">
        <v>2880.3195214799998</v>
      </c>
      <c r="E73" s="4">
        <v>54041.486284099999</v>
      </c>
      <c r="F73" s="4">
        <v>64808.710716900001</v>
      </c>
      <c r="G73" s="4">
        <v>736.259936649</v>
      </c>
      <c r="H73" s="4">
        <v>5188.5117467199998</v>
      </c>
      <c r="I73" s="4"/>
      <c r="J73" s="4">
        <v>22924.320678100001</v>
      </c>
      <c r="K73" s="4">
        <v>0.3769500981506354</v>
      </c>
      <c r="L73" s="6">
        <v>3.5644178117574129E-3</v>
      </c>
      <c r="M73" s="6">
        <v>0.53285463374315534</v>
      </c>
      <c r="N73" s="6">
        <v>0</v>
      </c>
      <c r="O73" s="5">
        <v>0</v>
      </c>
      <c r="P73">
        <v>1323.68439919</v>
      </c>
      <c r="Q73" s="6">
        <v>3.7813823742122117E-2</v>
      </c>
      <c r="T73" s="5">
        <v>0.42251265626614321</v>
      </c>
      <c r="U73">
        <v>1202264.9598699999</v>
      </c>
      <c r="X73" s="7">
        <v>0</v>
      </c>
      <c r="AB73" s="7">
        <v>0.41873818775999999</v>
      </c>
    </row>
    <row r="74" spans="1:28">
      <c r="A74" t="s">
        <v>384</v>
      </c>
      <c r="B74" s="4">
        <v>14339</v>
      </c>
      <c r="C74" s="4">
        <v>27596.262951600002</v>
      </c>
      <c r="D74" s="4">
        <v>1486.88496553</v>
      </c>
      <c r="E74" s="4">
        <v>20077.886772000002</v>
      </c>
      <c r="F74" s="4">
        <v>61239.538689000001</v>
      </c>
      <c r="G74" s="4">
        <v>482.235984379</v>
      </c>
      <c r="H74" s="4">
        <v>2828.1862698700002</v>
      </c>
      <c r="I74" s="4"/>
      <c r="J74" s="4">
        <v>8873.9105428000003</v>
      </c>
      <c r="K74" s="4">
        <v>0.20336146174768116</v>
      </c>
      <c r="L74" s="6">
        <v>4.1146523467466348E-3</v>
      </c>
      <c r="M74" s="6">
        <v>0.45149592021758839</v>
      </c>
      <c r="N74" s="6">
        <v>2.7895948113536507E-4</v>
      </c>
      <c r="O74" s="5">
        <v>0</v>
      </c>
      <c r="P74">
        <v>1201.2730503</v>
      </c>
      <c r="Q74" s="6">
        <v>6.7856893786177555E-2</v>
      </c>
      <c r="T74" s="5">
        <v>0.27463560917776692</v>
      </c>
      <c r="U74">
        <v>652149.98321900005</v>
      </c>
      <c r="X74" s="7">
        <v>0</v>
      </c>
      <c r="AB74" s="7">
        <v>0.40612504789499998</v>
      </c>
    </row>
    <row r="75" spans="1:28">
      <c r="A75" t="s">
        <v>385</v>
      </c>
      <c r="B75" s="4">
        <v>13779</v>
      </c>
      <c r="C75" s="4">
        <v>15704.6916437</v>
      </c>
      <c r="D75" s="4">
        <v>770.63136100899999</v>
      </c>
      <c r="E75" s="4">
        <v>49779.5259515</v>
      </c>
      <c r="F75" s="4">
        <v>84922.936403999993</v>
      </c>
      <c r="G75" s="4">
        <v>4109.1595817699999</v>
      </c>
      <c r="H75" s="4">
        <v>2361.7135926400001</v>
      </c>
      <c r="I75" s="4"/>
      <c r="J75" s="4">
        <v>18580.383186999999</v>
      </c>
      <c r="K75" s="4">
        <v>7.1775890848392476E-2</v>
      </c>
      <c r="L75" s="6">
        <v>1.2265041004427027E-2</v>
      </c>
      <c r="M75" s="6">
        <v>5.450322955221714E-2</v>
      </c>
      <c r="N75" s="6">
        <v>0</v>
      </c>
      <c r="O75" s="5">
        <v>0</v>
      </c>
      <c r="P75">
        <v>4542.4928675499996</v>
      </c>
      <c r="Q75" s="6">
        <v>3.9915813919732925E-3</v>
      </c>
      <c r="T75" s="5">
        <v>0.75520719936134695</v>
      </c>
      <c r="U75">
        <v>1522385.3815200001</v>
      </c>
      <c r="X75" s="7">
        <v>0</v>
      </c>
      <c r="AB75" s="7">
        <v>0.25428590966199999</v>
      </c>
    </row>
    <row r="76" spans="1:28">
      <c r="A76" t="s">
        <v>386</v>
      </c>
      <c r="B76" s="4">
        <v>29793</v>
      </c>
      <c r="C76" s="4">
        <v>4214.1603767200004</v>
      </c>
      <c r="D76" s="4">
        <v>2539.00867625</v>
      </c>
      <c r="E76" s="4">
        <v>9520.3484239099998</v>
      </c>
      <c r="F76" s="4">
        <v>5071.9911186400004</v>
      </c>
      <c r="G76" s="4">
        <v>2135.5212487099998</v>
      </c>
      <c r="H76" s="4">
        <v>3000.0330339500001</v>
      </c>
      <c r="I76" s="4"/>
      <c r="J76" s="4">
        <v>26401.452519099999</v>
      </c>
      <c r="K76" s="4">
        <v>0.13432685530158092</v>
      </c>
      <c r="L76" s="6">
        <v>2.9604269459268955E-2</v>
      </c>
      <c r="M76" s="6">
        <v>0.34038196891887357</v>
      </c>
      <c r="N76" s="6">
        <v>1.0740778035108918E-3</v>
      </c>
      <c r="O76" s="5">
        <v>0</v>
      </c>
      <c r="P76">
        <v>3593.3755553400001</v>
      </c>
      <c r="Q76" s="6">
        <v>9.7002651629577424E-3</v>
      </c>
      <c r="T76" s="5">
        <v>0.5811096566307522</v>
      </c>
      <c r="U76">
        <v>960610.75754899997</v>
      </c>
      <c r="X76" s="7">
        <v>5.7765246870070154E-2</v>
      </c>
      <c r="AB76" s="7">
        <v>0.30309952810200003</v>
      </c>
    </row>
    <row r="77" spans="1:28">
      <c r="A77" t="s">
        <v>387</v>
      </c>
      <c r="B77" s="4">
        <v>13551</v>
      </c>
      <c r="C77" s="4">
        <v>22346.179550199999</v>
      </c>
      <c r="D77" s="4">
        <v>1007.72715314</v>
      </c>
      <c r="E77" s="4">
        <v>42927.024401499999</v>
      </c>
      <c r="F77" s="4">
        <v>1430.9308761</v>
      </c>
      <c r="G77" s="4">
        <v>782.88573892299996</v>
      </c>
      <c r="H77" s="4">
        <v>2568.6276113099998</v>
      </c>
      <c r="I77" s="4"/>
      <c r="J77" s="4">
        <v>19588.240422999999</v>
      </c>
      <c r="K77" s="4">
        <v>0.12013873514869751</v>
      </c>
      <c r="L77" s="6">
        <v>6.272599808132241E-3</v>
      </c>
      <c r="M77" s="6">
        <v>0.2838904877868792</v>
      </c>
      <c r="N77" s="6">
        <v>0</v>
      </c>
      <c r="O77" s="5">
        <v>0</v>
      </c>
      <c r="P77">
        <v>975.92938406400003</v>
      </c>
      <c r="Q77" s="6">
        <v>2.0072319386023173E-2</v>
      </c>
      <c r="T77" s="5">
        <v>0.60025090399232528</v>
      </c>
      <c r="U77">
        <v>1760582.41068</v>
      </c>
      <c r="X77" s="7">
        <v>0</v>
      </c>
      <c r="AB77" s="7">
        <v>0.26453414853399998</v>
      </c>
    </row>
    <row r="78" spans="1:28">
      <c r="A78" t="s">
        <v>388</v>
      </c>
      <c r="B78" s="4">
        <v>8916</v>
      </c>
      <c r="C78" s="4">
        <v>10828.9595992</v>
      </c>
      <c r="D78" s="4">
        <v>384.133253035</v>
      </c>
      <c r="E78" s="4">
        <v>93022.033647400007</v>
      </c>
      <c r="F78" s="4">
        <v>25953.268674700001</v>
      </c>
      <c r="G78" s="4">
        <v>8530.2035882300006</v>
      </c>
      <c r="H78" s="4">
        <v>1008.73505068</v>
      </c>
      <c r="I78" s="4"/>
      <c r="J78" s="4">
        <v>4387.8984602700002</v>
      </c>
      <c r="K78" s="4">
        <v>0.76704800358905334</v>
      </c>
      <c r="L78" s="6">
        <v>2.0973530731269629E-2</v>
      </c>
      <c r="M78" s="6">
        <v>0</v>
      </c>
      <c r="N78" s="6">
        <v>0</v>
      </c>
      <c r="O78" s="5">
        <v>0</v>
      </c>
      <c r="P78">
        <v>13047.4418991</v>
      </c>
      <c r="Q78" s="6">
        <v>0</v>
      </c>
      <c r="T78" s="5">
        <v>0.76850605652759085</v>
      </c>
      <c r="U78">
        <v>204536.27978800001</v>
      </c>
      <c r="X78" s="7">
        <v>0.77422611036339162</v>
      </c>
      <c r="AB78" s="7">
        <v>0.12897717934899999</v>
      </c>
    </row>
    <row r="79" spans="1:28">
      <c r="A79" t="s">
        <v>389</v>
      </c>
      <c r="B79" s="4">
        <v>9443</v>
      </c>
      <c r="C79" s="4">
        <v>9096.0184173800008</v>
      </c>
      <c r="D79" s="4">
        <v>519.60403010100003</v>
      </c>
      <c r="E79" s="4">
        <v>75400.507769500007</v>
      </c>
      <c r="F79" s="4">
        <v>36421.2204289</v>
      </c>
      <c r="G79" s="4">
        <v>1585.4595136099999</v>
      </c>
      <c r="H79" s="4">
        <v>1503.76305972</v>
      </c>
      <c r="I79" s="4"/>
      <c r="J79" s="4">
        <v>11107.288051199999</v>
      </c>
      <c r="K79" s="4">
        <v>0.53108122418722858</v>
      </c>
      <c r="L79" s="6">
        <v>6.0362173038229373E-3</v>
      </c>
      <c r="M79" s="6">
        <v>0.19019379434501749</v>
      </c>
      <c r="N79" s="6">
        <v>0</v>
      </c>
      <c r="O79" s="5">
        <v>0</v>
      </c>
      <c r="P79">
        <v>3384.12038807</v>
      </c>
      <c r="Q79" s="6">
        <v>2.223869532987398E-3</v>
      </c>
      <c r="T79" s="5">
        <v>0.64449857036958591</v>
      </c>
      <c r="U79">
        <v>1033104.79816</v>
      </c>
      <c r="X79" s="7">
        <v>0</v>
      </c>
      <c r="AB79" s="7">
        <v>0.14562362210300001</v>
      </c>
    </row>
    <row r="80" spans="1:28">
      <c r="A80" t="s">
        <v>390</v>
      </c>
      <c r="B80" s="4">
        <v>34166</v>
      </c>
      <c r="C80" s="4">
        <v>34036.478911799997</v>
      </c>
      <c r="D80" s="4">
        <v>1189.0652061999999</v>
      </c>
      <c r="E80" s="4">
        <v>74045.435418099994</v>
      </c>
      <c r="F80" s="4">
        <v>35198.766894699998</v>
      </c>
      <c r="G80" s="4">
        <v>1717.26707461</v>
      </c>
      <c r="H80" s="4">
        <v>1948.3765616400001</v>
      </c>
      <c r="I80" s="4"/>
      <c r="J80" s="4">
        <v>7820.6423510499999</v>
      </c>
      <c r="K80" s="4">
        <v>0.36635836796815546</v>
      </c>
      <c r="L80" s="6">
        <v>1.28783000643915E-3</v>
      </c>
      <c r="M80" s="6">
        <v>0.2829713750512205</v>
      </c>
      <c r="N80" s="6">
        <v>0</v>
      </c>
      <c r="O80" s="5">
        <v>0</v>
      </c>
      <c r="P80">
        <v>2292.5856383999999</v>
      </c>
      <c r="Q80" s="6">
        <v>1.401978575191711E-2</v>
      </c>
      <c r="T80" s="5">
        <v>0.52660539717848154</v>
      </c>
      <c r="U80">
        <v>901999.51343599998</v>
      </c>
      <c r="X80" s="7">
        <v>2.3122402388339285E-2</v>
      </c>
      <c r="AB80" s="7">
        <v>0.20797356892400001</v>
      </c>
    </row>
    <row r="81" spans="1:28">
      <c r="A81" t="s">
        <v>391</v>
      </c>
      <c r="B81" s="4">
        <v>15166</v>
      </c>
      <c r="C81" s="4">
        <v>1599.0685843199999</v>
      </c>
      <c r="D81" s="4">
        <v>306.77694064000002</v>
      </c>
      <c r="E81" s="4">
        <v>98137.048349300007</v>
      </c>
      <c r="F81" s="4">
        <v>52958.478550400003</v>
      </c>
      <c r="G81" s="4">
        <v>6494.4920567099998</v>
      </c>
      <c r="H81" s="4">
        <v>1733.0186051200001</v>
      </c>
      <c r="I81" s="4"/>
      <c r="J81" s="4">
        <v>2258.1645855000002</v>
      </c>
      <c r="K81" s="4">
        <v>0.3372016352367137</v>
      </c>
      <c r="L81" s="6">
        <v>4.5496505340894104E-3</v>
      </c>
      <c r="M81" s="6">
        <v>6.5936964262165368E-5</v>
      </c>
      <c r="N81" s="6">
        <v>0</v>
      </c>
      <c r="O81" s="5">
        <v>0</v>
      </c>
      <c r="P81">
        <v>10045.1826389</v>
      </c>
      <c r="Q81" s="6">
        <v>0</v>
      </c>
      <c r="T81" s="5">
        <v>0.94039298430700247</v>
      </c>
      <c r="U81">
        <v>66333.453556399996</v>
      </c>
      <c r="X81" s="7">
        <v>0</v>
      </c>
      <c r="AB81" s="7">
        <v>0.146815112144</v>
      </c>
    </row>
    <row r="82" spans="1:28">
      <c r="A82" t="s">
        <v>392</v>
      </c>
      <c r="B82" s="4">
        <v>3597</v>
      </c>
      <c r="C82" s="4">
        <v>31859.079555799999</v>
      </c>
      <c r="D82" s="4">
        <v>391.07429352499997</v>
      </c>
      <c r="E82" s="4">
        <v>94556.6018014</v>
      </c>
      <c r="F82" s="4">
        <v>53316.5298893</v>
      </c>
      <c r="G82" s="4">
        <v>18635.159667</v>
      </c>
      <c r="H82" s="4">
        <v>2119.31841747</v>
      </c>
      <c r="I82" s="4"/>
      <c r="J82" s="4">
        <v>15718.9780381</v>
      </c>
      <c r="K82" s="4">
        <v>0.85321100917431192</v>
      </c>
      <c r="L82" s="6">
        <v>0.11787600778426466</v>
      </c>
      <c r="M82" s="6">
        <v>0</v>
      </c>
      <c r="N82" s="6">
        <v>0</v>
      </c>
      <c r="O82" s="5">
        <v>0</v>
      </c>
      <c r="P82">
        <v>19979.8739298</v>
      </c>
      <c r="Q82" s="6">
        <v>0</v>
      </c>
      <c r="T82" s="5">
        <v>0.86655546288573815</v>
      </c>
      <c r="U82">
        <v>332132.00166000001</v>
      </c>
      <c r="X82" s="7">
        <v>0</v>
      </c>
      <c r="AB82" s="7">
        <v>0.110659939858</v>
      </c>
    </row>
    <row r="83" spans="1:28">
      <c r="A83" t="s">
        <v>393</v>
      </c>
      <c r="B83" s="4">
        <v>16032</v>
      </c>
      <c r="C83" s="4">
        <v>32945.063220999997</v>
      </c>
      <c r="D83" s="4">
        <v>1368.0453362799999</v>
      </c>
      <c r="E83" s="4">
        <v>39074.844872000001</v>
      </c>
      <c r="F83" s="4">
        <v>75608.568132300003</v>
      </c>
      <c r="G83" s="4">
        <v>2763.7886027099999</v>
      </c>
      <c r="H83" s="4">
        <v>2766.90902228</v>
      </c>
      <c r="I83" s="4"/>
      <c r="J83" s="4">
        <v>10499.357912400001</v>
      </c>
      <c r="K83" s="4">
        <v>0.63897205588822359</v>
      </c>
      <c r="L83" s="6">
        <v>8.420658682634731E-3</v>
      </c>
      <c r="M83" s="6">
        <v>0.24887724550898205</v>
      </c>
      <c r="N83" s="6">
        <v>0</v>
      </c>
      <c r="O83" s="5">
        <v>0</v>
      </c>
      <c r="P83">
        <v>3973.9967349200001</v>
      </c>
      <c r="Q83" s="6">
        <v>2.8692614770459081E-3</v>
      </c>
      <c r="T83" s="5">
        <v>0.66891217564870264</v>
      </c>
      <c r="U83">
        <v>1414741.5719399999</v>
      </c>
      <c r="X83" s="7">
        <v>0</v>
      </c>
      <c r="AB83" s="7">
        <v>0.34944876221299997</v>
      </c>
    </row>
    <row r="84" spans="1:28">
      <c r="A84" t="s">
        <v>394</v>
      </c>
      <c r="B84" s="4">
        <v>3423</v>
      </c>
      <c r="C84" s="4">
        <v>17908.2866632</v>
      </c>
      <c r="D84" s="4">
        <v>439.89990095299999</v>
      </c>
      <c r="E84" s="4">
        <v>8753.3988340600008</v>
      </c>
      <c r="F84" s="4">
        <v>75304.1024321</v>
      </c>
      <c r="G84" s="4">
        <v>10258.6508732</v>
      </c>
      <c r="H84" s="4">
        <v>1514.25801755</v>
      </c>
      <c r="I84" s="4"/>
      <c r="J84" s="4">
        <v>6241.5230430800002</v>
      </c>
      <c r="K84" s="4">
        <v>0.46567338591878471</v>
      </c>
      <c r="L84" s="6">
        <v>0</v>
      </c>
      <c r="M84" s="6">
        <v>0</v>
      </c>
      <c r="N84" s="6">
        <v>0</v>
      </c>
      <c r="O84" s="5">
        <v>0</v>
      </c>
      <c r="P84">
        <v>12161.3474126</v>
      </c>
      <c r="Q84" s="6">
        <v>0</v>
      </c>
      <c r="T84" s="5">
        <v>0.98948290972830855</v>
      </c>
      <c r="U84">
        <v>859216.52308099996</v>
      </c>
      <c r="X84" s="7">
        <v>0</v>
      </c>
      <c r="AB84" s="7">
        <v>0.30676178612799998</v>
      </c>
    </row>
    <row r="85" spans="1:28">
      <c r="A85" t="s">
        <v>395</v>
      </c>
      <c r="B85" s="4">
        <v>21776</v>
      </c>
      <c r="C85" s="4">
        <v>41889.554387900003</v>
      </c>
      <c r="D85" s="4">
        <v>609.23887187900004</v>
      </c>
      <c r="E85" s="4">
        <v>97384.141912999999</v>
      </c>
      <c r="F85" s="4">
        <v>40401.332822700002</v>
      </c>
      <c r="G85" s="4">
        <v>4191.2422838700004</v>
      </c>
      <c r="H85" s="4">
        <v>3227.136493</v>
      </c>
      <c r="I85" s="4"/>
      <c r="J85" s="4">
        <v>4096.3101652100004</v>
      </c>
      <c r="K85" s="4">
        <v>0.20706282145481264</v>
      </c>
      <c r="L85" s="6">
        <v>3.8115356355620869E-2</v>
      </c>
      <c r="M85" s="6">
        <v>0.21454812637766349</v>
      </c>
      <c r="N85" s="6">
        <v>8.0822924320352683E-3</v>
      </c>
      <c r="O85" s="5">
        <v>0</v>
      </c>
      <c r="P85">
        <v>5236.1632887799997</v>
      </c>
      <c r="Q85" s="6">
        <v>1.4740999265246142E-2</v>
      </c>
      <c r="T85" s="5">
        <v>0.69076047024246878</v>
      </c>
      <c r="U85">
        <v>273630.97024900001</v>
      </c>
      <c r="X85" s="7">
        <v>0</v>
      </c>
      <c r="AB85" s="7">
        <v>0.14364236659099999</v>
      </c>
    </row>
    <row r="86" spans="1:28">
      <c r="A86" t="s">
        <v>396</v>
      </c>
      <c r="B86" s="4">
        <v>15754</v>
      </c>
      <c r="C86" s="4">
        <v>36813.6853778</v>
      </c>
      <c r="D86" s="4">
        <v>572.84151571699999</v>
      </c>
      <c r="E86" s="4">
        <v>116944.772123</v>
      </c>
      <c r="F86" s="4">
        <v>71691.495306299999</v>
      </c>
      <c r="G86" s="4">
        <v>15152.6677636</v>
      </c>
      <c r="H86" s="4">
        <v>2034.09267391</v>
      </c>
      <c r="I86" s="4"/>
      <c r="J86" s="4">
        <v>3170.6792779000002</v>
      </c>
      <c r="K86" s="4">
        <v>0.9147518090643646</v>
      </c>
      <c r="L86" s="6">
        <v>1.6440269137996698E-2</v>
      </c>
      <c r="M86" s="6">
        <v>0</v>
      </c>
      <c r="N86" s="6">
        <v>0</v>
      </c>
      <c r="O86" s="5">
        <v>0</v>
      </c>
      <c r="P86">
        <v>15356.475934</v>
      </c>
      <c r="Q86" s="6">
        <v>0</v>
      </c>
      <c r="T86" s="5">
        <v>0.91900469721975375</v>
      </c>
      <c r="U86">
        <v>54896.142247800002</v>
      </c>
      <c r="X86" s="7">
        <v>1.5488129998730482E-2</v>
      </c>
      <c r="AB86" s="7">
        <v>0.115970898298</v>
      </c>
    </row>
    <row r="87" spans="1:28">
      <c r="A87" t="s">
        <v>397</v>
      </c>
      <c r="B87" s="4">
        <v>27811</v>
      </c>
      <c r="C87" s="4">
        <v>12010.9426886</v>
      </c>
      <c r="D87" s="4">
        <v>1142.4074968699999</v>
      </c>
      <c r="E87" s="4">
        <v>84111.599810200001</v>
      </c>
      <c r="F87" s="4">
        <v>34648.468278799999</v>
      </c>
      <c r="G87" s="4">
        <v>3188.2921339899999</v>
      </c>
      <c r="H87" s="4">
        <v>1577.2347024600001</v>
      </c>
      <c r="I87" s="4"/>
      <c r="J87" s="4">
        <v>6726.0438134899996</v>
      </c>
      <c r="K87" s="4">
        <v>0.38912660458092124</v>
      </c>
      <c r="L87" s="6">
        <v>2.369565999065118E-2</v>
      </c>
      <c r="M87" s="6">
        <v>0.12412354823630938</v>
      </c>
      <c r="N87" s="6">
        <v>0</v>
      </c>
      <c r="O87" s="5">
        <v>0</v>
      </c>
      <c r="P87">
        <v>8043.2833928700002</v>
      </c>
      <c r="Q87" s="6">
        <v>2.5529466757757721E-3</v>
      </c>
      <c r="T87" s="5">
        <v>0.41077271583186509</v>
      </c>
      <c r="U87">
        <v>419358.09175600001</v>
      </c>
      <c r="X87" s="7">
        <v>0.43518751573118553</v>
      </c>
      <c r="AB87" s="7">
        <v>0.13878418496</v>
      </c>
    </row>
    <row r="88" spans="1:28">
      <c r="A88" t="s">
        <v>398</v>
      </c>
      <c r="B88" s="4">
        <v>7592</v>
      </c>
      <c r="C88" s="4">
        <v>23287.682180899999</v>
      </c>
      <c r="D88" s="4">
        <v>438.31556931599999</v>
      </c>
      <c r="E88" s="4">
        <v>102878.46685500001</v>
      </c>
      <c r="F88" s="4">
        <v>38874.370355899999</v>
      </c>
      <c r="G88" s="4">
        <v>13553.6294074</v>
      </c>
      <c r="H88" s="4">
        <v>1696.7330923300001</v>
      </c>
      <c r="I88" s="4"/>
      <c r="J88" s="4">
        <v>25196.834769000001</v>
      </c>
      <c r="K88" s="4">
        <v>0.87934668071654376</v>
      </c>
      <c r="L88" s="6">
        <v>5.3213909378292942E-2</v>
      </c>
      <c r="M88" s="6">
        <v>0</v>
      </c>
      <c r="N88" s="6">
        <v>0</v>
      </c>
      <c r="O88" s="5">
        <v>0</v>
      </c>
      <c r="P88">
        <v>13597.2956104</v>
      </c>
      <c r="Q88" s="6">
        <v>0</v>
      </c>
      <c r="T88" s="5">
        <v>0.91543730242360377</v>
      </c>
      <c r="U88">
        <v>115362.48988199999</v>
      </c>
      <c r="X88" s="7">
        <v>0.47365648050579556</v>
      </c>
      <c r="AB88" s="7">
        <v>0.114906856169</v>
      </c>
    </row>
    <row r="89" spans="1:28">
      <c r="A89" t="s">
        <v>399</v>
      </c>
      <c r="B89" s="4">
        <v>27835</v>
      </c>
      <c r="C89" s="4">
        <v>21667.883593899998</v>
      </c>
      <c r="D89" s="4">
        <v>562.47383852400003</v>
      </c>
      <c r="E89" s="4">
        <v>62038.693791400001</v>
      </c>
      <c r="F89" s="4">
        <v>49937.337522499998</v>
      </c>
      <c r="G89" s="4">
        <v>1780.4229239900001</v>
      </c>
      <c r="H89" s="4">
        <v>1420.50486452</v>
      </c>
      <c r="I89" s="4"/>
      <c r="J89" s="4">
        <v>21536.123541100002</v>
      </c>
      <c r="K89" s="4">
        <v>0.40689779055146397</v>
      </c>
      <c r="L89" s="6">
        <v>1.3939285072750135E-2</v>
      </c>
      <c r="M89" s="6">
        <v>0.11025687084605712</v>
      </c>
      <c r="N89" s="6">
        <v>0</v>
      </c>
      <c r="O89" s="5">
        <v>0</v>
      </c>
      <c r="P89">
        <v>3197.3182147299999</v>
      </c>
      <c r="Q89" s="6">
        <v>6.7181605891862761E-3</v>
      </c>
      <c r="T89" s="5">
        <v>0.62522004670379017</v>
      </c>
      <c r="U89">
        <v>1912482.2268399999</v>
      </c>
      <c r="X89" s="7">
        <v>0</v>
      </c>
      <c r="AB89" s="7">
        <v>0.21306933059700001</v>
      </c>
    </row>
    <row r="90" spans="1:28">
      <c r="A90" t="s">
        <v>400</v>
      </c>
      <c r="B90" s="4">
        <v>4606</v>
      </c>
      <c r="C90" s="4">
        <v>23447.121607699999</v>
      </c>
      <c r="D90" s="4">
        <v>258.316385588</v>
      </c>
      <c r="E90" s="4">
        <v>67661.928862300003</v>
      </c>
      <c r="F90" s="4">
        <v>12886.5611214</v>
      </c>
      <c r="G90" s="4">
        <v>4098.4452209499996</v>
      </c>
      <c r="H90" s="4">
        <v>6429.5528263699998</v>
      </c>
      <c r="I90" s="4"/>
      <c r="J90" s="4">
        <v>9592.5958635200004</v>
      </c>
      <c r="K90" s="4">
        <v>0.42922275293095963</v>
      </c>
      <c r="L90" s="6">
        <v>1.1723838471558836E-2</v>
      </c>
      <c r="M90" s="6">
        <v>2.4316109422492401E-2</v>
      </c>
      <c r="N90" s="6">
        <v>0</v>
      </c>
      <c r="O90" s="5">
        <v>0</v>
      </c>
      <c r="P90">
        <v>4841.7995909800002</v>
      </c>
      <c r="Q90" s="6">
        <v>4.125054277029961E-3</v>
      </c>
      <c r="T90" s="5">
        <v>0.89036039947894052</v>
      </c>
      <c r="U90">
        <v>1015911.03278</v>
      </c>
      <c r="X90" s="7">
        <v>0</v>
      </c>
      <c r="AB90" s="7">
        <v>0.180052597826</v>
      </c>
    </row>
    <row r="91" spans="1:28">
      <c r="A91" t="s">
        <v>401</v>
      </c>
      <c r="B91" s="4">
        <v>2286</v>
      </c>
      <c r="C91" s="4">
        <v>20224.975034899999</v>
      </c>
      <c r="D91" s="4">
        <v>175.23751858399999</v>
      </c>
      <c r="E91" s="4">
        <v>28118.010461900001</v>
      </c>
      <c r="F91" s="4">
        <v>21559.634368300001</v>
      </c>
      <c r="G91" s="4">
        <v>16606.413026599999</v>
      </c>
      <c r="H91" s="4">
        <v>1852.1857641900001</v>
      </c>
      <c r="I91" s="4"/>
      <c r="J91" s="4">
        <v>11932.002016300001</v>
      </c>
      <c r="K91" s="4">
        <v>0.59317585301837272</v>
      </c>
      <c r="L91" s="6">
        <v>0.35039370078740156</v>
      </c>
      <c r="M91" s="6">
        <v>0</v>
      </c>
      <c r="N91" s="6">
        <v>0</v>
      </c>
      <c r="O91" s="5">
        <v>0</v>
      </c>
      <c r="P91">
        <v>16596.007135</v>
      </c>
      <c r="Q91" s="6">
        <v>0</v>
      </c>
      <c r="T91" s="5">
        <v>0.59317585301837272</v>
      </c>
      <c r="U91">
        <v>167087.28935199999</v>
      </c>
      <c r="X91" s="7">
        <v>0.21478565179352582</v>
      </c>
      <c r="AB91" s="7">
        <v>0.16921482117200001</v>
      </c>
    </row>
    <row r="92" spans="1:28">
      <c r="A92" t="s">
        <v>402</v>
      </c>
      <c r="B92" s="4">
        <v>2087</v>
      </c>
      <c r="C92" s="4">
        <v>17864.693848399998</v>
      </c>
      <c r="D92" s="4">
        <v>155.52249669</v>
      </c>
      <c r="E92" s="4">
        <v>32277.1758046</v>
      </c>
      <c r="F92" s="4">
        <v>21038.720799499999</v>
      </c>
      <c r="G92" s="4">
        <v>12731.906904199999</v>
      </c>
      <c r="H92" s="4">
        <v>1696.0426723999999</v>
      </c>
      <c r="I92" s="4"/>
      <c r="J92" s="4">
        <v>11799.312573499999</v>
      </c>
      <c r="K92" s="4">
        <v>0.71633924293243889</v>
      </c>
      <c r="L92" s="6">
        <v>0.18112122664111163</v>
      </c>
      <c r="M92" s="6">
        <v>0</v>
      </c>
      <c r="N92" s="6">
        <v>0</v>
      </c>
      <c r="O92" s="5">
        <v>0</v>
      </c>
      <c r="P92">
        <v>12724.7846359</v>
      </c>
      <c r="Q92" s="6">
        <v>0</v>
      </c>
      <c r="T92" s="5">
        <v>0.71873502635361763</v>
      </c>
      <c r="U92">
        <v>214106.11290000001</v>
      </c>
      <c r="X92" s="7">
        <v>0.58648778150455194</v>
      </c>
      <c r="AB92" s="7">
        <v>0.16477955832800001</v>
      </c>
    </row>
    <row r="93" spans="1:28">
      <c r="A93" t="s">
        <v>403</v>
      </c>
      <c r="B93" s="4">
        <v>1809</v>
      </c>
      <c r="C93" s="4">
        <v>26963.3784744</v>
      </c>
      <c r="D93" s="4">
        <v>134.94684457</v>
      </c>
      <c r="E93" s="4">
        <v>20292.2967422</v>
      </c>
      <c r="F93" s="4">
        <v>20765.837506299998</v>
      </c>
      <c r="G93" s="4">
        <v>14307.1103845</v>
      </c>
      <c r="H93" s="4">
        <v>1478.5711069900001</v>
      </c>
      <c r="I93" s="4"/>
      <c r="J93" s="4">
        <v>12190.1278358</v>
      </c>
      <c r="K93" s="4">
        <v>0.37313432835820898</v>
      </c>
      <c r="L93" s="6">
        <v>0.50248756218905477</v>
      </c>
      <c r="M93" s="6">
        <v>0</v>
      </c>
      <c r="N93" s="6">
        <v>0</v>
      </c>
      <c r="O93" s="5">
        <v>0</v>
      </c>
      <c r="P93">
        <v>14313.713752199999</v>
      </c>
      <c r="Q93" s="6">
        <v>0</v>
      </c>
      <c r="T93" s="5">
        <v>0.45163073521282476</v>
      </c>
      <c r="U93">
        <v>474584.56638500001</v>
      </c>
      <c r="X93" s="7">
        <v>0.45660585959093419</v>
      </c>
      <c r="AB93" s="7">
        <v>0.19618554290599999</v>
      </c>
    </row>
    <row r="94" spans="1:28">
      <c r="A94" t="s">
        <v>404</v>
      </c>
      <c r="B94" s="4">
        <v>8968</v>
      </c>
      <c r="C94" s="4">
        <v>26545.720965799999</v>
      </c>
      <c r="D94" s="4">
        <v>292.55298679800001</v>
      </c>
      <c r="E94" s="4">
        <v>28410.437229499999</v>
      </c>
      <c r="F94" s="4">
        <v>82907.660252899994</v>
      </c>
      <c r="G94" s="4">
        <v>6271.6054627100002</v>
      </c>
      <c r="H94" s="4">
        <v>3272.84560027</v>
      </c>
      <c r="I94" s="4"/>
      <c r="J94" s="4">
        <v>6224.2601898000003</v>
      </c>
      <c r="K94" s="4">
        <v>0.15443800178412131</v>
      </c>
      <c r="L94" s="6">
        <v>6.1775200713648531E-2</v>
      </c>
      <c r="M94" s="6">
        <v>0</v>
      </c>
      <c r="N94" s="6">
        <v>0</v>
      </c>
      <c r="O94" s="5">
        <v>0</v>
      </c>
      <c r="P94">
        <v>7332.6405256500002</v>
      </c>
      <c r="Q94" s="6">
        <v>0</v>
      </c>
      <c r="T94" s="5">
        <v>0.22624888492417483</v>
      </c>
      <c r="U94">
        <v>2047632.4129000001</v>
      </c>
      <c r="X94" s="7">
        <v>0</v>
      </c>
      <c r="AB94" s="7">
        <v>0.32106283884600001</v>
      </c>
    </row>
    <row r="95" spans="1:28">
      <c r="A95" t="s">
        <v>405</v>
      </c>
      <c r="B95" s="4">
        <v>5471</v>
      </c>
      <c r="C95" s="4">
        <v>46873.031952600002</v>
      </c>
      <c r="D95" s="4">
        <v>511.47526887800001</v>
      </c>
      <c r="E95" s="4">
        <v>100557.547066</v>
      </c>
      <c r="F95" s="4">
        <v>49077.553923500003</v>
      </c>
      <c r="G95" s="4">
        <v>14518.7737982</v>
      </c>
      <c r="H95" s="4">
        <v>1137.4194863299999</v>
      </c>
      <c r="I95" s="4"/>
      <c r="J95" s="4">
        <v>6662.7633082299999</v>
      </c>
      <c r="K95" s="4">
        <v>0.80369219521111313</v>
      </c>
      <c r="L95" s="6">
        <v>5.0630597696947541E-2</v>
      </c>
      <c r="M95" s="6">
        <v>0</v>
      </c>
      <c r="N95" s="6">
        <v>1.4622555291537195E-3</v>
      </c>
      <c r="O95" s="5">
        <v>0</v>
      </c>
      <c r="P95">
        <v>14733.413130700001</v>
      </c>
      <c r="Q95" s="6">
        <v>0</v>
      </c>
      <c r="T95" s="5">
        <v>0.94150977883385123</v>
      </c>
      <c r="U95">
        <v>164832.37383500001</v>
      </c>
      <c r="X95" s="7">
        <v>0</v>
      </c>
      <c r="AB95" s="7">
        <v>9.4966117313800003E-2</v>
      </c>
    </row>
    <row r="96" spans="1:28">
      <c r="A96" t="s">
        <v>406</v>
      </c>
      <c r="B96" s="4">
        <v>16462</v>
      </c>
      <c r="C96" s="4">
        <v>14426.3092868</v>
      </c>
      <c r="D96" s="4">
        <v>272.58959545699997</v>
      </c>
      <c r="E96" s="4">
        <v>83504.793140499998</v>
      </c>
      <c r="F96" s="4">
        <v>9509.7072044699999</v>
      </c>
      <c r="G96" s="4">
        <v>13146.0109995</v>
      </c>
      <c r="H96" s="4">
        <v>3114.0352298299999</v>
      </c>
      <c r="I96" s="4"/>
      <c r="J96" s="4">
        <v>26025.517315599998</v>
      </c>
      <c r="K96" s="4">
        <v>0.57562872069007409</v>
      </c>
      <c r="L96" s="6">
        <v>9.4216984570526061E-2</v>
      </c>
      <c r="M96" s="6">
        <v>0</v>
      </c>
      <c r="N96" s="6">
        <v>0</v>
      </c>
      <c r="O96" s="5">
        <v>0</v>
      </c>
      <c r="P96">
        <v>14917.863772299999</v>
      </c>
      <c r="Q96" s="6">
        <v>0</v>
      </c>
      <c r="T96" s="5">
        <v>0.87534928927226341</v>
      </c>
      <c r="U96">
        <v>838215.40988499997</v>
      </c>
      <c r="X96" s="7">
        <v>0</v>
      </c>
      <c r="AB96" s="7">
        <v>0.11091326556800001</v>
      </c>
    </row>
    <row r="97" spans="1:28">
      <c r="A97" t="s">
        <v>407</v>
      </c>
      <c r="B97" s="4">
        <v>4952</v>
      </c>
      <c r="C97" s="4">
        <v>21793.389095099999</v>
      </c>
      <c r="D97" s="4">
        <v>252.68932696900001</v>
      </c>
      <c r="E97" s="4">
        <v>76356.030358599994</v>
      </c>
      <c r="F97" s="4">
        <v>8730.0484652699997</v>
      </c>
      <c r="G97" s="4">
        <v>10816.9725762</v>
      </c>
      <c r="H97" s="4">
        <v>6773.0338936899998</v>
      </c>
      <c r="I97" s="4"/>
      <c r="J97" s="4">
        <v>17892.6702214</v>
      </c>
      <c r="K97" s="4">
        <v>0.17932148626817448</v>
      </c>
      <c r="L97" s="6">
        <v>5.2302100161550888E-2</v>
      </c>
      <c r="M97" s="6">
        <v>0</v>
      </c>
      <c r="N97" s="6">
        <v>0</v>
      </c>
      <c r="O97" s="5">
        <v>0</v>
      </c>
      <c r="P97">
        <v>12727.8686246</v>
      </c>
      <c r="Q97" s="6">
        <v>0</v>
      </c>
      <c r="T97" s="5">
        <v>0.9476978998384491</v>
      </c>
      <c r="U97">
        <v>77243.689372699999</v>
      </c>
      <c r="X97" s="7">
        <v>0</v>
      </c>
      <c r="AB97" s="7">
        <v>0.105630462575</v>
      </c>
    </row>
    <row r="98" spans="1:28">
      <c r="A98" t="s">
        <v>408</v>
      </c>
      <c r="B98" s="4">
        <v>20631</v>
      </c>
      <c r="C98" s="4">
        <v>38054.050795900002</v>
      </c>
      <c r="D98" s="4">
        <v>805.03823972400005</v>
      </c>
      <c r="E98" s="4">
        <v>106116.078841</v>
      </c>
      <c r="F98" s="4">
        <v>58507.923970000003</v>
      </c>
      <c r="G98" s="4">
        <v>9763.6992303400002</v>
      </c>
      <c r="H98" s="4">
        <v>2452.5019584500001</v>
      </c>
      <c r="I98" s="4"/>
      <c r="J98" s="4">
        <v>14697.487940200001</v>
      </c>
      <c r="K98" s="4">
        <v>0.83122485579952499</v>
      </c>
      <c r="L98" s="6">
        <v>1.9727594396781543E-2</v>
      </c>
      <c r="M98" s="6">
        <v>5.8164897484368184E-4</v>
      </c>
      <c r="N98" s="6">
        <v>0</v>
      </c>
      <c r="O98" s="5">
        <v>0</v>
      </c>
      <c r="P98">
        <v>9928.0534694399994</v>
      </c>
      <c r="Q98" s="6">
        <v>0</v>
      </c>
      <c r="T98" s="5">
        <v>0.83670205031263634</v>
      </c>
      <c r="U98">
        <v>378748.33610299998</v>
      </c>
      <c r="X98" s="7">
        <v>0</v>
      </c>
      <c r="AB98" s="7">
        <v>0.14758845745400001</v>
      </c>
    </row>
    <row r="99" spans="1:28">
      <c r="A99" t="s">
        <v>409</v>
      </c>
      <c r="B99" s="4">
        <v>8007</v>
      </c>
      <c r="C99" s="4">
        <v>6863.1214360599997</v>
      </c>
      <c r="D99" s="4">
        <v>302.50817111499998</v>
      </c>
      <c r="E99" s="4">
        <v>101384.583404</v>
      </c>
      <c r="F99" s="4">
        <v>20921.830898</v>
      </c>
      <c r="G99" s="4">
        <v>11013.794009200001</v>
      </c>
      <c r="H99" s="4">
        <v>4847.4687664900002</v>
      </c>
      <c r="I99" s="4"/>
      <c r="J99" s="4">
        <v>49624.151960800002</v>
      </c>
      <c r="K99" s="4">
        <v>0.28025477707006369</v>
      </c>
      <c r="L99" s="6">
        <v>1.3363307106282004E-2</v>
      </c>
      <c r="M99" s="6">
        <v>0</v>
      </c>
      <c r="N99" s="6">
        <v>0</v>
      </c>
      <c r="O99" s="5">
        <v>0</v>
      </c>
      <c r="P99">
        <v>11045.380529599999</v>
      </c>
      <c r="Q99" s="6">
        <v>0</v>
      </c>
      <c r="T99" s="5">
        <v>0.9835144248782316</v>
      </c>
      <c r="U99">
        <v>1327991.77492</v>
      </c>
      <c r="X99" s="7">
        <v>0</v>
      </c>
      <c r="AB99" s="7">
        <v>0.138109746369</v>
      </c>
    </row>
    <row r="100" spans="1:28">
      <c r="A100" t="s">
        <v>410</v>
      </c>
      <c r="B100" s="4">
        <v>19160</v>
      </c>
      <c r="C100" s="4">
        <v>8413.2276248500002</v>
      </c>
      <c r="D100" s="4">
        <v>313.31253411300003</v>
      </c>
      <c r="E100" s="4">
        <v>66423.812472699996</v>
      </c>
      <c r="F100" s="4">
        <v>25799.7820011</v>
      </c>
      <c r="G100" s="4">
        <v>6401.5244496100004</v>
      </c>
      <c r="H100" s="4">
        <v>2141.3645024100001</v>
      </c>
      <c r="I100" s="4"/>
      <c r="J100" s="4">
        <v>10821.697823099999</v>
      </c>
      <c r="K100" s="4">
        <v>0.63543841336116913</v>
      </c>
      <c r="L100" s="6">
        <v>1.722338204592902E-2</v>
      </c>
      <c r="M100" s="6">
        <v>1.5031315240083507E-2</v>
      </c>
      <c r="N100" s="6">
        <v>0</v>
      </c>
      <c r="O100" s="5">
        <v>0</v>
      </c>
      <c r="P100">
        <v>6347.5809426599999</v>
      </c>
      <c r="Q100" s="6">
        <v>9.9164926931106481E-4</v>
      </c>
      <c r="T100" s="5">
        <v>0.95313152400835077</v>
      </c>
      <c r="U100">
        <v>375559.13512400002</v>
      </c>
      <c r="X100" s="7">
        <v>0.18752609603340292</v>
      </c>
      <c r="AB100" s="7">
        <v>0.17753964516699999</v>
      </c>
    </row>
    <row r="101" spans="1:28">
      <c r="A101" t="s">
        <v>411</v>
      </c>
      <c r="B101" s="4">
        <v>13007</v>
      </c>
      <c r="C101" s="4">
        <v>4382.3197246</v>
      </c>
      <c r="D101" s="4">
        <v>313.56791459700003</v>
      </c>
      <c r="E101" s="4">
        <v>93687.659135499998</v>
      </c>
      <c r="F101" s="4">
        <v>28254.885830700001</v>
      </c>
      <c r="G101" s="4">
        <v>4545.3618677599998</v>
      </c>
      <c r="H101" s="4">
        <v>4181.6232840499997</v>
      </c>
      <c r="I101" s="4"/>
      <c r="J101" s="4">
        <v>44432.949784900004</v>
      </c>
      <c r="K101" s="4">
        <v>0.37264549857768892</v>
      </c>
      <c r="L101" s="6">
        <v>4.4898900591988929E-2</v>
      </c>
      <c r="M101" s="6">
        <v>1.7067732759283461E-2</v>
      </c>
      <c r="N101" s="6">
        <v>0</v>
      </c>
      <c r="O101" s="5">
        <v>0</v>
      </c>
      <c r="P101">
        <v>4461.0725758099998</v>
      </c>
      <c r="Q101" s="6">
        <v>5.3817175367110014E-3</v>
      </c>
      <c r="T101" s="5">
        <v>0.90997155377873451</v>
      </c>
      <c r="U101">
        <v>1323773.6808</v>
      </c>
      <c r="X101" s="7">
        <v>0</v>
      </c>
      <c r="AB101" s="7">
        <v>0.14806936643900001</v>
      </c>
    </row>
    <row r="102" spans="1:28">
      <c r="A102" t="s">
        <v>412</v>
      </c>
      <c r="B102" s="4">
        <v>10091</v>
      </c>
      <c r="C102" s="4">
        <v>23484.913731299999</v>
      </c>
      <c r="D102" s="4">
        <v>347.13121346899999</v>
      </c>
      <c r="E102" s="4">
        <v>80661.2105496</v>
      </c>
      <c r="F102" s="4">
        <v>42736.335724600001</v>
      </c>
      <c r="G102" s="4">
        <v>6615.6781334799998</v>
      </c>
      <c r="H102" s="4">
        <v>1646.0473908700001</v>
      </c>
      <c r="I102" s="4"/>
      <c r="J102" s="4">
        <v>24124.7706358</v>
      </c>
      <c r="K102" s="4">
        <v>0.43781587553265283</v>
      </c>
      <c r="L102" s="6">
        <v>1.1098999108116143E-2</v>
      </c>
      <c r="M102" s="6">
        <v>4.4594192845109504E-3</v>
      </c>
      <c r="N102" s="6">
        <v>0</v>
      </c>
      <c r="O102" s="5">
        <v>0</v>
      </c>
      <c r="P102">
        <v>6498.3742192299997</v>
      </c>
      <c r="Q102" s="6">
        <v>1.9819641264493112E-4</v>
      </c>
      <c r="T102" s="5">
        <v>0.83648795956793187</v>
      </c>
      <c r="U102">
        <v>213546.659652</v>
      </c>
      <c r="X102" s="7">
        <v>0</v>
      </c>
      <c r="AB102" s="7">
        <v>0.166145599102</v>
      </c>
    </row>
    <row r="103" spans="1:28">
      <c r="A103" t="s">
        <v>413</v>
      </c>
      <c r="B103" s="4">
        <v>7961</v>
      </c>
      <c r="C103" s="4">
        <v>3441.9405553299998</v>
      </c>
      <c r="D103" s="4">
        <v>966.47552925699995</v>
      </c>
      <c r="E103" s="4">
        <v>12532.195332400001</v>
      </c>
      <c r="F103" s="4">
        <v>8142.7346811199995</v>
      </c>
      <c r="G103" s="4">
        <v>3034.3100418200002</v>
      </c>
      <c r="H103" s="4">
        <v>3062.41857798</v>
      </c>
      <c r="I103" s="4"/>
      <c r="J103" s="4">
        <v>5533.3777541600002</v>
      </c>
      <c r="K103" s="4">
        <v>0.34329858058032908</v>
      </c>
      <c r="L103" s="6">
        <v>1.5324707951262404E-2</v>
      </c>
      <c r="M103" s="6">
        <v>0.3037306870996106</v>
      </c>
      <c r="N103" s="6">
        <v>0</v>
      </c>
      <c r="O103" s="5">
        <v>0</v>
      </c>
      <c r="P103">
        <v>3157.8408403100002</v>
      </c>
      <c r="Q103" s="6">
        <v>3.3915337269187287E-3</v>
      </c>
      <c r="T103" s="5">
        <v>0.59251350332872754</v>
      </c>
      <c r="U103">
        <v>287002.17627200001</v>
      </c>
      <c r="X103" s="7">
        <v>0.26152493405351085</v>
      </c>
      <c r="AB103" s="7">
        <v>0.25001483803800001</v>
      </c>
    </row>
    <row r="104" spans="1:28">
      <c r="A104" t="s">
        <v>414</v>
      </c>
      <c r="B104" s="4">
        <v>5719</v>
      </c>
      <c r="C104" s="4">
        <v>15695.4786374</v>
      </c>
      <c r="D104" s="4">
        <v>313.95959169299999</v>
      </c>
      <c r="E104" s="4">
        <v>63278.882457300002</v>
      </c>
      <c r="F104" s="4">
        <v>84964.497501499995</v>
      </c>
      <c r="G104" s="4">
        <v>3794.8662254300002</v>
      </c>
      <c r="H104" s="4">
        <v>1291.1313473099999</v>
      </c>
      <c r="I104" s="4"/>
      <c r="J104" s="4">
        <v>32444.951326599999</v>
      </c>
      <c r="K104" s="4">
        <v>0.23150900507081656</v>
      </c>
      <c r="L104" s="6">
        <v>1.0316488896660255E-2</v>
      </c>
      <c r="M104" s="6">
        <v>1.5562161216995978E-2</v>
      </c>
      <c r="N104" s="6">
        <v>0</v>
      </c>
      <c r="O104" s="5">
        <v>0</v>
      </c>
      <c r="P104">
        <v>3816.2885897699998</v>
      </c>
      <c r="Q104" s="6">
        <v>5.9450952963804862E-3</v>
      </c>
      <c r="T104" s="5">
        <v>0.77810806084979889</v>
      </c>
      <c r="U104">
        <v>1500303.7851799999</v>
      </c>
      <c r="X104" s="7">
        <v>0.22626333275048086</v>
      </c>
      <c r="AB104" s="7">
        <v>0.22818509155399999</v>
      </c>
    </row>
    <row r="105" spans="1:28">
      <c r="A105" t="s">
        <v>415</v>
      </c>
      <c r="B105" s="4">
        <v>2043</v>
      </c>
      <c r="C105" s="4">
        <v>17247.365021699999</v>
      </c>
      <c r="D105" s="4">
        <v>502.66083778699999</v>
      </c>
      <c r="E105" s="4">
        <v>7350.9631856699998</v>
      </c>
      <c r="F105" s="4">
        <v>70474.998103299993</v>
      </c>
      <c r="G105" s="4">
        <v>5487.3340857100002</v>
      </c>
      <c r="H105" s="4">
        <v>2410.0353604299999</v>
      </c>
      <c r="I105" s="4"/>
      <c r="J105" s="4">
        <v>9191.57459088</v>
      </c>
      <c r="K105" s="4">
        <v>0.13705335291238374</v>
      </c>
      <c r="L105" s="6">
        <v>1.5173764072442487E-2</v>
      </c>
      <c r="M105" s="6">
        <v>0</v>
      </c>
      <c r="N105" s="6">
        <v>0</v>
      </c>
      <c r="O105" s="5">
        <v>0</v>
      </c>
      <c r="P105">
        <v>9481.2174835299993</v>
      </c>
      <c r="Q105" s="6">
        <v>0</v>
      </c>
      <c r="T105" s="5">
        <v>0.98482623592755747</v>
      </c>
      <c r="U105">
        <v>646330.05093999999</v>
      </c>
      <c r="X105" s="7">
        <v>0</v>
      </c>
      <c r="AB105" s="7">
        <v>0.31280366696400003</v>
      </c>
    </row>
    <row r="106" spans="1:28">
      <c r="A106" t="s">
        <v>416</v>
      </c>
      <c r="B106" s="4">
        <v>30332</v>
      </c>
      <c r="C106" s="4">
        <v>32209.898042699999</v>
      </c>
      <c r="D106" s="4">
        <v>525.16203567800005</v>
      </c>
      <c r="E106" s="4">
        <v>103390.721961</v>
      </c>
      <c r="F106" s="4">
        <v>71473.9501705</v>
      </c>
      <c r="G106" s="4">
        <v>5451.6217548900004</v>
      </c>
      <c r="H106" s="4">
        <v>1947.8405963099999</v>
      </c>
      <c r="I106" s="4"/>
      <c r="J106" s="4">
        <v>9998.3611889000003</v>
      </c>
      <c r="K106" s="4">
        <v>0.78075959382830018</v>
      </c>
      <c r="L106" s="6">
        <v>2.0275616510615851E-2</v>
      </c>
      <c r="M106" s="6">
        <v>2.2880126598971384E-2</v>
      </c>
      <c r="N106" s="6">
        <v>0</v>
      </c>
      <c r="O106" s="5">
        <v>0</v>
      </c>
      <c r="P106">
        <v>5261.9151523399996</v>
      </c>
      <c r="Q106" s="6">
        <v>4.7474614268759067E-3</v>
      </c>
      <c r="T106" s="5">
        <v>0.8072332849795596</v>
      </c>
      <c r="U106">
        <v>337342.196391</v>
      </c>
      <c r="X106" s="7">
        <v>2.4891204008967428E-2</v>
      </c>
      <c r="AB106" s="7">
        <v>0.167502538634</v>
      </c>
    </row>
    <row r="107" spans="1:28">
      <c r="A107" t="s">
        <v>417</v>
      </c>
      <c r="B107" s="4">
        <v>4880</v>
      </c>
      <c r="C107" s="4">
        <v>42629.953630099997</v>
      </c>
      <c r="D107" s="4">
        <v>190.440769289</v>
      </c>
      <c r="E107" s="4">
        <v>60768.451890700002</v>
      </c>
      <c r="F107" s="4">
        <v>4642.9352664600001</v>
      </c>
      <c r="G107" s="4">
        <v>14023.799961999999</v>
      </c>
      <c r="H107" s="4">
        <v>2286.2498797200001</v>
      </c>
      <c r="I107" s="4"/>
      <c r="J107" s="4">
        <v>4978.6341528800003</v>
      </c>
      <c r="K107" s="4">
        <v>0.83668032786885249</v>
      </c>
      <c r="L107" s="6">
        <v>6.4549180327868855E-2</v>
      </c>
      <c r="M107" s="6">
        <v>0</v>
      </c>
      <c r="N107" s="6">
        <v>0</v>
      </c>
      <c r="O107" s="5">
        <v>0</v>
      </c>
      <c r="P107">
        <v>14469.3780718</v>
      </c>
      <c r="Q107" s="6">
        <v>0</v>
      </c>
      <c r="T107" s="5">
        <v>0.92807377049180328</v>
      </c>
      <c r="U107">
        <v>788960.13642600004</v>
      </c>
      <c r="X107" s="7">
        <v>0</v>
      </c>
      <c r="AB107" s="7">
        <v>9.4989316158599998E-2</v>
      </c>
    </row>
    <row r="108" spans="1:28">
      <c r="A108" t="s">
        <v>418</v>
      </c>
      <c r="B108" s="4">
        <v>98</v>
      </c>
      <c r="C108" s="4">
        <v>43375.707788599997</v>
      </c>
      <c r="D108" s="4">
        <v>6649.6122662300004</v>
      </c>
      <c r="E108" s="4">
        <v>31887.663345000001</v>
      </c>
      <c r="F108" s="4">
        <v>46746.342474500001</v>
      </c>
      <c r="G108" s="4">
        <v>27601.0682996</v>
      </c>
      <c r="H108" s="4">
        <v>24887.470962200001</v>
      </c>
      <c r="I108" s="4"/>
      <c r="J108" s="4">
        <v>35335.841637400001</v>
      </c>
      <c r="K108" s="4">
        <v>0</v>
      </c>
      <c r="L108" s="6">
        <v>0.58163265306122447</v>
      </c>
      <c r="M108" s="6">
        <v>0</v>
      </c>
      <c r="N108" s="6">
        <v>0</v>
      </c>
      <c r="O108" s="5">
        <v>0</v>
      </c>
      <c r="P108">
        <v>27870.033860799998</v>
      </c>
      <c r="Q108" s="6">
        <v>0</v>
      </c>
      <c r="T108" s="5">
        <v>0.11224489795918367</v>
      </c>
      <c r="U108">
        <v>0</v>
      </c>
      <c r="X108" s="7">
        <v>0</v>
      </c>
      <c r="AB108" s="7">
        <v>1.19578602667E-2</v>
      </c>
    </row>
    <row r="109" spans="1:28">
      <c r="A109" t="s">
        <v>419</v>
      </c>
      <c r="B109" s="4">
        <v>2131</v>
      </c>
      <c r="C109" s="4">
        <v>9274.7748533100003</v>
      </c>
      <c r="D109" s="4">
        <v>316.79380529100001</v>
      </c>
      <c r="E109" s="4">
        <v>3564.81885169</v>
      </c>
      <c r="F109" s="4">
        <v>71740.894001499997</v>
      </c>
      <c r="G109" s="4">
        <v>7785.8317166500001</v>
      </c>
      <c r="H109" s="4">
        <v>1314.54157255</v>
      </c>
      <c r="I109" s="4"/>
      <c r="J109" s="4">
        <v>12829.0046179</v>
      </c>
      <c r="K109" s="4">
        <v>0.92538714218676676</v>
      </c>
      <c r="L109" s="6">
        <v>1.6893477240732049E-2</v>
      </c>
      <c r="M109" s="6">
        <v>0</v>
      </c>
      <c r="N109" s="6">
        <v>0</v>
      </c>
      <c r="O109" s="5">
        <v>0</v>
      </c>
      <c r="P109">
        <v>8486.1556453199992</v>
      </c>
      <c r="Q109" s="6">
        <v>0</v>
      </c>
      <c r="T109" s="5">
        <v>0.93383388080713281</v>
      </c>
      <c r="U109">
        <v>3694790.0809999998</v>
      </c>
      <c r="X109" s="7">
        <v>0</v>
      </c>
      <c r="AB109" s="7">
        <v>0.34652483396200001</v>
      </c>
    </row>
    <row r="110" spans="1:28">
      <c r="A110" t="s">
        <v>420</v>
      </c>
      <c r="B110" s="4">
        <v>14533</v>
      </c>
      <c r="C110" s="4">
        <v>12877.7207404</v>
      </c>
      <c r="D110" s="4">
        <v>672.78460124200001</v>
      </c>
      <c r="E110" s="4">
        <v>69182.377510499995</v>
      </c>
      <c r="F110" s="4">
        <v>19616.014729800001</v>
      </c>
      <c r="G110" s="4">
        <v>6207.7984883500003</v>
      </c>
      <c r="H110" s="4">
        <v>13001.2843278</v>
      </c>
      <c r="I110" s="4"/>
      <c r="J110" s="4">
        <v>16167.5974948</v>
      </c>
      <c r="K110" s="4">
        <v>0.15915502649143329</v>
      </c>
      <c r="L110" s="6">
        <v>4.7615771003922107E-2</v>
      </c>
      <c r="M110" s="6">
        <v>0.16149452969104797</v>
      </c>
      <c r="N110" s="6">
        <v>0</v>
      </c>
      <c r="O110" s="5">
        <v>0</v>
      </c>
      <c r="P110">
        <v>6725.8508021500002</v>
      </c>
      <c r="Q110" s="6">
        <v>4.8166242345007914E-3</v>
      </c>
      <c r="T110" s="5">
        <v>0.76838918323814764</v>
      </c>
      <c r="U110">
        <v>1427106.42362</v>
      </c>
      <c r="X110" s="7">
        <v>0</v>
      </c>
      <c r="AB110" s="7">
        <v>0.27306356070100002</v>
      </c>
    </row>
    <row r="111" spans="1:28">
      <c r="A111" t="s">
        <v>421</v>
      </c>
      <c r="B111" s="4">
        <v>7855</v>
      </c>
      <c r="C111" s="4">
        <v>4785.2110689600004</v>
      </c>
      <c r="D111" s="4">
        <v>326.43893673100001</v>
      </c>
      <c r="E111" s="4">
        <v>90439.257138200002</v>
      </c>
      <c r="F111" s="4">
        <v>24352.0751218</v>
      </c>
      <c r="G111" s="4">
        <v>5981.33699849</v>
      </c>
      <c r="H111" s="4">
        <v>2275.0843749300002</v>
      </c>
      <c r="I111" s="4"/>
      <c r="J111" s="4">
        <v>5296.6372722599999</v>
      </c>
      <c r="K111" s="4">
        <v>0.80050922978994277</v>
      </c>
      <c r="L111" s="6">
        <v>1.0821133036282623E-2</v>
      </c>
      <c r="M111" s="6">
        <v>1.1330362826225335E-2</v>
      </c>
      <c r="N111" s="6">
        <v>0</v>
      </c>
      <c r="O111" s="5">
        <v>0</v>
      </c>
      <c r="P111">
        <v>9777.4761128200007</v>
      </c>
      <c r="Q111" s="6">
        <v>0</v>
      </c>
      <c r="T111" s="5">
        <v>0.81158497772119664</v>
      </c>
      <c r="U111">
        <v>271161.115422</v>
      </c>
      <c r="X111" s="7">
        <v>6.8873329089751745E-2</v>
      </c>
      <c r="AB111" s="7">
        <v>0.12006437789299999</v>
      </c>
    </row>
    <row r="112" spans="1:28">
      <c r="A112" t="s">
        <v>422</v>
      </c>
      <c r="B112" s="4">
        <v>5760</v>
      </c>
      <c r="C112" s="4">
        <v>22944.4327701</v>
      </c>
      <c r="D112" s="4">
        <v>1126.84280399</v>
      </c>
      <c r="E112" s="4">
        <v>13785.029781900001</v>
      </c>
      <c r="F112" s="4">
        <v>79352.155498599997</v>
      </c>
      <c r="G112" s="4">
        <v>9151.8377691500009</v>
      </c>
      <c r="H112" s="4">
        <v>2619.7205299000002</v>
      </c>
      <c r="I112" s="4"/>
      <c r="J112" s="4">
        <v>3366.4093261500002</v>
      </c>
      <c r="K112" s="4">
        <v>0.40208333333333335</v>
      </c>
      <c r="L112" s="6">
        <v>0</v>
      </c>
      <c r="M112" s="6">
        <v>0</v>
      </c>
      <c r="N112" s="6">
        <v>0</v>
      </c>
      <c r="O112" s="5">
        <v>0</v>
      </c>
      <c r="P112">
        <v>8644.1990544199998</v>
      </c>
      <c r="Q112" s="6">
        <v>0</v>
      </c>
      <c r="T112" s="5">
        <v>0.89218750000000002</v>
      </c>
      <c r="U112">
        <v>2306711.4739100002</v>
      </c>
      <c r="X112" s="7">
        <v>0</v>
      </c>
      <c r="AB112" s="7">
        <v>0.30964215778100002</v>
      </c>
    </row>
    <row r="113" spans="1:28">
      <c r="A113" t="s">
        <v>423</v>
      </c>
      <c r="B113" s="4">
        <v>10514</v>
      </c>
      <c r="C113" s="4">
        <v>56876.455059899999</v>
      </c>
      <c r="D113" s="4">
        <v>350.450504018</v>
      </c>
      <c r="E113" s="4">
        <v>35997.368706300003</v>
      </c>
      <c r="F113" s="4">
        <v>27994.1382199</v>
      </c>
      <c r="G113" s="4">
        <v>4819.3696950800004</v>
      </c>
      <c r="H113" s="4">
        <v>1823.0915568999999</v>
      </c>
      <c r="I113" s="4"/>
      <c r="J113" s="4">
        <v>4360.1201294800003</v>
      </c>
      <c r="K113" s="4">
        <v>0.29655697165683848</v>
      </c>
      <c r="L113" s="6">
        <v>9.2257941791896517E-3</v>
      </c>
      <c r="M113" s="6">
        <v>0</v>
      </c>
      <c r="N113" s="6">
        <v>0</v>
      </c>
      <c r="O113" s="5">
        <v>0</v>
      </c>
      <c r="P113">
        <v>6100.2287827500004</v>
      </c>
      <c r="Q113" s="6">
        <v>0</v>
      </c>
      <c r="T113" s="5">
        <v>0.61394331367700206</v>
      </c>
      <c r="U113">
        <v>621042.95259999996</v>
      </c>
      <c r="X113" s="7">
        <v>0</v>
      </c>
      <c r="AB113" s="7">
        <v>0.297762625048</v>
      </c>
    </row>
    <row r="114" spans="1:28">
      <c r="A114" t="s">
        <v>424</v>
      </c>
      <c r="B114" s="4">
        <v>29261</v>
      </c>
      <c r="C114" s="4">
        <v>48003.153424099997</v>
      </c>
      <c r="D114" s="4">
        <v>1529.6909666500001</v>
      </c>
      <c r="E114" s="4">
        <v>84365.611119299996</v>
      </c>
      <c r="F114" s="4">
        <v>47617.564150400001</v>
      </c>
      <c r="G114" s="4">
        <v>2414.3570601599999</v>
      </c>
      <c r="H114" s="4">
        <v>3729.7775251200001</v>
      </c>
      <c r="I114" s="4"/>
      <c r="J114" s="4">
        <v>7442.3451186700004</v>
      </c>
      <c r="K114" s="4">
        <v>0.20669150063224087</v>
      </c>
      <c r="L114" s="6">
        <v>5.0750145244523426E-2</v>
      </c>
      <c r="M114" s="6">
        <v>0.44062062130480845</v>
      </c>
      <c r="N114" s="6">
        <v>0</v>
      </c>
      <c r="O114" s="5">
        <v>0</v>
      </c>
      <c r="P114">
        <v>3017.9315213999998</v>
      </c>
      <c r="Q114" s="6">
        <v>5.902053928437169E-2</v>
      </c>
      <c r="T114" s="5">
        <v>0.49526673729537612</v>
      </c>
      <c r="U114">
        <v>501565.99868900003</v>
      </c>
      <c r="X114" s="7">
        <v>2.0505109189706435E-2</v>
      </c>
      <c r="AB114" s="7">
        <v>0.22929634122299999</v>
      </c>
    </row>
    <row r="115" spans="1:28">
      <c r="A115" t="s">
        <v>425</v>
      </c>
      <c r="B115" s="4">
        <v>4224</v>
      </c>
      <c r="C115" s="4">
        <v>26263.285565900002</v>
      </c>
      <c r="D115" s="4">
        <v>165.995113629</v>
      </c>
      <c r="E115" s="4">
        <v>35241.307596400002</v>
      </c>
      <c r="F115" s="4">
        <v>36512.196101299996</v>
      </c>
      <c r="G115" s="4">
        <v>8464.6090388400007</v>
      </c>
      <c r="H115" s="4">
        <v>1126.2768982</v>
      </c>
      <c r="I115" s="4"/>
      <c r="J115" s="4">
        <v>18001.206647200001</v>
      </c>
      <c r="K115" s="4">
        <v>0.60724431818181823</v>
      </c>
      <c r="L115" s="6">
        <v>8.0255681818181823E-2</v>
      </c>
      <c r="M115" s="6">
        <v>0</v>
      </c>
      <c r="N115" s="6">
        <v>0</v>
      </c>
      <c r="O115" s="5">
        <v>0</v>
      </c>
      <c r="P115">
        <v>8754.1250210399994</v>
      </c>
      <c r="Q115" s="6">
        <v>0</v>
      </c>
      <c r="T115" s="5">
        <v>0.89772727272727271</v>
      </c>
      <c r="U115">
        <v>1152186.9414599999</v>
      </c>
      <c r="X115" s="7">
        <v>0.17589962121212122</v>
      </c>
      <c r="AB115" s="7">
        <v>0.27309274184499999</v>
      </c>
    </row>
    <row r="116" spans="1:28">
      <c r="A116" t="s">
        <v>426</v>
      </c>
      <c r="B116" s="4">
        <v>6568</v>
      </c>
      <c r="C116" s="4">
        <v>24460.289704499999</v>
      </c>
      <c r="D116" s="4">
        <v>481.660312987</v>
      </c>
      <c r="E116" s="4">
        <v>38370.7104397</v>
      </c>
      <c r="F116" s="4">
        <v>41143.456521</v>
      </c>
      <c r="G116" s="4">
        <v>4225.8257404100004</v>
      </c>
      <c r="H116" s="4">
        <v>549.067672023</v>
      </c>
      <c r="I116" s="4"/>
      <c r="J116" s="4">
        <v>26597.146369900001</v>
      </c>
      <c r="K116" s="4">
        <v>0.63474421437271622</v>
      </c>
      <c r="L116" s="6">
        <v>1.2637028014616322E-2</v>
      </c>
      <c r="M116" s="6">
        <v>4.110840438489647E-2</v>
      </c>
      <c r="N116" s="6">
        <v>9.1352009744214368E-4</v>
      </c>
      <c r="O116" s="5">
        <v>0</v>
      </c>
      <c r="P116">
        <v>4127.1563615699997</v>
      </c>
      <c r="Q116" s="6">
        <v>2.4360535931790498E-2</v>
      </c>
      <c r="T116" s="5">
        <v>0.72716199756394639</v>
      </c>
      <c r="U116">
        <v>2083723.49691</v>
      </c>
      <c r="X116" s="7">
        <v>0.15803897685749085</v>
      </c>
      <c r="AB116" s="7">
        <v>0.26414786049200001</v>
      </c>
    </row>
    <row r="117" spans="1:28">
      <c r="A117" t="s">
        <v>427</v>
      </c>
      <c r="B117" s="4">
        <v>19344</v>
      </c>
      <c r="C117" s="4">
        <v>26918.192221500001</v>
      </c>
      <c r="D117" s="4">
        <v>811.73630483800002</v>
      </c>
      <c r="E117" s="4">
        <v>75440.266495699994</v>
      </c>
      <c r="F117" s="4">
        <v>33358.952378200003</v>
      </c>
      <c r="G117" s="4">
        <v>5626.7273065999998</v>
      </c>
      <c r="H117" s="4">
        <v>1133.8959032299999</v>
      </c>
      <c r="I117" s="4"/>
      <c r="J117" s="4">
        <v>23436.353517700001</v>
      </c>
      <c r="K117" s="4">
        <v>0.23485318444995865</v>
      </c>
      <c r="L117" s="6">
        <v>1.5560380479735318E-2</v>
      </c>
      <c r="M117" s="6">
        <v>2.9156327543424319E-2</v>
      </c>
      <c r="N117" s="6">
        <v>0</v>
      </c>
      <c r="O117" s="5">
        <v>0</v>
      </c>
      <c r="P117">
        <v>7495.6711375799996</v>
      </c>
      <c r="Q117" s="6">
        <v>6.2034739454094293E-4</v>
      </c>
      <c r="T117" s="5">
        <v>0.78344706368899919</v>
      </c>
      <c r="U117">
        <v>364395.05368999997</v>
      </c>
      <c r="X117" s="7">
        <v>0</v>
      </c>
      <c r="AB117" s="7">
        <v>0.15516705651900001</v>
      </c>
    </row>
    <row r="118" spans="1:28">
      <c r="A118" t="s">
        <v>428</v>
      </c>
      <c r="B118" s="4">
        <v>6519</v>
      </c>
      <c r="C118" s="4">
        <v>12862.118675899999</v>
      </c>
      <c r="D118" s="4">
        <v>486.81743506800001</v>
      </c>
      <c r="E118" s="4">
        <v>107418.58695500001</v>
      </c>
      <c r="F118" s="4">
        <v>9534.8068628599995</v>
      </c>
      <c r="G118" s="4">
        <v>9798.0020586600003</v>
      </c>
      <c r="H118" s="4">
        <v>1297.4230830500001</v>
      </c>
      <c r="I118" s="4"/>
      <c r="J118" s="4">
        <v>11117.536733499999</v>
      </c>
      <c r="K118" s="4">
        <v>0.72741217978217521</v>
      </c>
      <c r="L118" s="6">
        <v>5.4609602699800586E-2</v>
      </c>
      <c r="M118" s="6">
        <v>0</v>
      </c>
      <c r="N118" s="6">
        <v>0</v>
      </c>
      <c r="O118" s="5">
        <v>0</v>
      </c>
      <c r="P118">
        <v>9828.7499134900008</v>
      </c>
      <c r="Q118" s="6">
        <v>0</v>
      </c>
      <c r="T118" s="5">
        <v>0.74259855806105235</v>
      </c>
      <c r="U118">
        <v>233262.919345</v>
      </c>
      <c r="X118" s="7">
        <v>0.53382420616658999</v>
      </c>
      <c r="AB118" s="7">
        <v>0.12649107686</v>
      </c>
    </row>
    <row r="119" spans="1:28">
      <c r="A119" t="s">
        <v>429</v>
      </c>
      <c r="B119" s="4">
        <v>14013</v>
      </c>
      <c r="C119" s="4">
        <v>22799.239325999999</v>
      </c>
      <c r="D119" s="4">
        <v>428.36126145999998</v>
      </c>
      <c r="E119" s="4">
        <v>66527.256001400005</v>
      </c>
      <c r="F119" s="4">
        <v>21755.8713188</v>
      </c>
      <c r="G119" s="4">
        <v>6588.6063858500002</v>
      </c>
      <c r="H119" s="4">
        <v>2359.04400274</v>
      </c>
      <c r="I119" s="4"/>
      <c r="J119" s="4">
        <v>17467.5431723</v>
      </c>
      <c r="K119" s="4">
        <v>0.22536216370513096</v>
      </c>
      <c r="L119" s="6">
        <v>2.925854563619496E-3</v>
      </c>
      <c r="M119" s="6">
        <v>1.0704345964461571E-3</v>
      </c>
      <c r="N119" s="6">
        <v>0</v>
      </c>
      <c r="O119" s="5">
        <v>0</v>
      </c>
      <c r="P119">
        <v>7300.8754117199996</v>
      </c>
      <c r="Q119" s="6">
        <v>0</v>
      </c>
      <c r="T119" s="5">
        <v>0.98194533647327487</v>
      </c>
      <c r="U119">
        <v>492976.54312699998</v>
      </c>
      <c r="X119" s="7">
        <v>0</v>
      </c>
      <c r="AB119" s="7">
        <v>0.18558920412900001</v>
      </c>
    </row>
    <row r="120" spans="1:28">
      <c r="A120" t="s">
        <v>430</v>
      </c>
      <c r="B120" s="4">
        <v>24474</v>
      </c>
      <c r="C120" s="4">
        <v>9659.0940549299994</v>
      </c>
      <c r="D120" s="4">
        <v>2220.6047210299998</v>
      </c>
      <c r="E120" s="4">
        <v>77995.710236500003</v>
      </c>
      <c r="F120" s="4">
        <v>83003.751287699997</v>
      </c>
      <c r="G120" s="4">
        <v>2790.7418038300002</v>
      </c>
      <c r="H120" s="4">
        <v>1596.94640817</v>
      </c>
      <c r="I120" s="4"/>
      <c r="J120" s="4">
        <v>35746.087113200003</v>
      </c>
      <c r="K120" s="4">
        <v>0.47965187545967147</v>
      </c>
      <c r="L120" s="6">
        <v>1.0337501021492196E-2</v>
      </c>
      <c r="M120" s="6">
        <v>0.12834027948026477</v>
      </c>
      <c r="N120" s="6">
        <v>0</v>
      </c>
      <c r="O120" s="5">
        <v>0</v>
      </c>
      <c r="P120">
        <v>2359.4939506999999</v>
      </c>
      <c r="Q120" s="6">
        <v>8.3026885674593445E-2</v>
      </c>
      <c r="T120" s="5">
        <v>0.71659720519735226</v>
      </c>
      <c r="U120">
        <v>1800169.0907999999</v>
      </c>
      <c r="X120" s="7">
        <v>0</v>
      </c>
      <c r="AB120" s="7">
        <v>0.24870636516799999</v>
      </c>
    </row>
    <row r="121" spans="1:28">
      <c r="A121" t="s">
        <v>431</v>
      </c>
      <c r="B121" s="4">
        <v>10728</v>
      </c>
      <c r="C121" s="4">
        <v>9198.0585379000004</v>
      </c>
      <c r="D121" s="4">
        <v>1042.5160810100001</v>
      </c>
      <c r="E121" s="4">
        <v>88554.132782600005</v>
      </c>
      <c r="F121" s="4">
        <v>86073.8817901</v>
      </c>
      <c r="G121" s="4">
        <v>3458.62331868</v>
      </c>
      <c r="H121" s="4">
        <v>833.578563712</v>
      </c>
      <c r="I121" s="4"/>
      <c r="J121" s="4">
        <v>29435.157782800001</v>
      </c>
      <c r="K121" s="4">
        <v>0.57130872483221473</v>
      </c>
      <c r="L121" s="6">
        <v>1.9668158090976884E-2</v>
      </c>
      <c r="M121" s="6">
        <v>4.7539149888143175E-3</v>
      </c>
      <c r="N121" s="6">
        <v>0</v>
      </c>
      <c r="O121" s="5">
        <v>0</v>
      </c>
      <c r="P121">
        <v>4247.8848638400004</v>
      </c>
      <c r="Q121" s="6">
        <v>2.5167785234899327E-2</v>
      </c>
      <c r="T121" s="5">
        <v>0.86409395973154357</v>
      </c>
      <c r="U121">
        <v>1526060.75135</v>
      </c>
      <c r="X121" s="7">
        <v>0</v>
      </c>
      <c r="AB121" s="7">
        <v>0.20342598332</v>
      </c>
    </row>
    <row r="122" spans="1:28">
      <c r="A122" t="s">
        <v>432</v>
      </c>
      <c r="B122" s="4">
        <v>32488</v>
      </c>
      <c r="C122" s="4">
        <v>24958.9093178</v>
      </c>
      <c r="D122" s="4">
        <v>3245.6577186099998</v>
      </c>
      <c r="E122" s="4">
        <v>51066.372076400003</v>
      </c>
      <c r="F122" s="4">
        <v>81188.587503699993</v>
      </c>
      <c r="G122" s="4">
        <v>314.18549542300002</v>
      </c>
      <c r="H122" s="4">
        <v>2640.6498690200001</v>
      </c>
      <c r="I122" s="4"/>
      <c r="J122" s="4">
        <v>14343.067959800001</v>
      </c>
      <c r="K122" s="4">
        <v>1.3697365180989903E-2</v>
      </c>
      <c r="L122" s="6">
        <v>0</v>
      </c>
      <c r="M122" s="6">
        <v>0.61358039891652305</v>
      </c>
      <c r="N122" s="6">
        <v>0</v>
      </c>
      <c r="O122" s="5">
        <v>0</v>
      </c>
      <c r="P122">
        <v>1241.4003945100001</v>
      </c>
      <c r="Q122" s="6">
        <v>1.4867027825658704E-2</v>
      </c>
      <c r="T122" s="5">
        <v>0.19425634080275794</v>
      </c>
      <c r="U122">
        <v>1617755.7775999999</v>
      </c>
      <c r="X122" s="7">
        <v>0</v>
      </c>
      <c r="AB122" s="7">
        <v>0.43680994252499999</v>
      </c>
    </row>
    <row r="123" spans="1:28">
      <c r="A123" t="s">
        <v>433</v>
      </c>
      <c r="B123" s="4">
        <v>4320</v>
      </c>
      <c r="C123" s="4">
        <v>53818.372991700002</v>
      </c>
      <c r="D123" s="4">
        <v>467.56561961400001</v>
      </c>
      <c r="E123" s="4">
        <v>15176.334908500001</v>
      </c>
      <c r="F123" s="4">
        <v>15540.743670399999</v>
      </c>
      <c r="G123" s="4">
        <v>3874.7709258700002</v>
      </c>
      <c r="H123" s="4">
        <v>720.43381141700002</v>
      </c>
      <c r="I123" s="4"/>
      <c r="J123" s="4">
        <v>11112.3788446</v>
      </c>
      <c r="K123" s="4">
        <v>0.46064814814814814</v>
      </c>
      <c r="L123" s="6">
        <v>7.9861111111111105E-2</v>
      </c>
      <c r="M123" s="6">
        <v>0</v>
      </c>
      <c r="N123" s="6">
        <v>0</v>
      </c>
      <c r="O123" s="5">
        <v>0</v>
      </c>
      <c r="P123">
        <v>4267.3964817400001</v>
      </c>
      <c r="Q123" s="6">
        <v>0</v>
      </c>
      <c r="T123" s="5">
        <v>0.46064814814814814</v>
      </c>
      <c r="U123">
        <v>5743.9695467600004</v>
      </c>
      <c r="X123" s="7">
        <v>3.472222222222222E-3</v>
      </c>
      <c r="AB123" s="7">
        <v>0.27338303127500002</v>
      </c>
    </row>
    <row r="124" spans="1:28">
      <c r="A124" t="s">
        <v>434</v>
      </c>
      <c r="B124" s="4">
        <v>70221</v>
      </c>
      <c r="C124" s="4">
        <v>31487.893520400001</v>
      </c>
      <c r="D124" s="4">
        <v>1820.4331704599999</v>
      </c>
      <c r="E124" s="4">
        <v>62377.188539900002</v>
      </c>
      <c r="F124" s="4">
        <v>58287.576210500003</v>
      </c>
      <c r="G124" s="4">
        <v>1348.75343011</v>
      </c>
      <c r="H124" s="4">
        <v>2616.2936685999998</v>
      </c>
      <c r="I124" s="4"/>
      <c r="J124" s="4">
        <v>11972.645031100001</v>
      </c>
      <c r="K124" s="4">
        <v>0.11648936927699691</v>
      </c>
      <c r="L124" s="6">
        <v>4.9415417040486465E-3</v>
      </c>
      <c r="M124" s="6">
        <v>0.29045442246621384</v>
      </c>
      <c r="N124" s="6">
        <v>0</v>
      </c>
      <c r="O124" s="5">
        <v>0</v>
      </c>
      <c r="P124">
        <v>1848.76390251</v>
      </c>
      <c r="Q124" s="6">
        <v>1.3115734609304909E-2</v>
      </c>
      <c r="T124" s="5">
        <v>0.47095598182879767</v>
      </c>
      <c r="U124">
        <v>1480448.8788900001</v>
      </c>
      <c r="X124" s="7">
        <v>8.6868600561085718E-4</v>
      </c>
      <c r="AB124" s="7">
        <v>0.25470966015199997</v>
      </c>
    </row>
    <row r="125" spans="1:28">
      <c r="A125" t="s">
        <v>435</v>
      </c>
      <c r="B125" s="4">
        <v>33015</v>
      </c>
      <c r="C125" s="4">
        <v>11050.955853699999</v>
      </c>
      <c r="D125" s="4">
        <v>530.34354818500003</v>
      </c>
      <c r="E125" s="4">
        <v>65179.399153300001</v>
      </c>
      <c r="F125" s="4">
        <v>20968.701255799999</v>
      </c>
      <c r="G125" s="4">
        <v>5984.15728098</v>
      </c>
      <c r="H125" s="4">
        <v>1390.8776632500001</v>
      </c>
      <c r="I125" s="4"/>
      <c r="J125" s="4">
        <v>7747.9126712799998</v>
      </c>
      <c r="K125" s="4">
        <v>0.55750416477358777</v>
      </c>
      <c r="L125" s="6">
        <v>2.6957443586248676E-3</v>
      </c>
      <c r="M125" s="6">
        <v>3.8225049220051495E-2</v>
      </c>
      <c r="N125" s="6">
        <v>0</v>
      </c>
      <c r="O125" s="5">
        <v>0</v>
      </c>
      <c r="P125">
        <v>7041.0010993300002</v>
      </c>
      <c r="Q125" s="6">
        <v>9.0867787369377552E-5</v>
      </c>
      <c r="T125" s="5">
        <v>0.86321369074663035</v>
      </c>
      <c r="U125">
        <v>357454.21389999997</v>
      </c>
      <c r="X125" s="7">
        <v>8.1478116007875204E-2</v>
      </c>
      <c r="AB125" s="7">
        <v>0.181715553734</v>
      </c>
    </row>
    <row r="126" spans="1:28">
      <c r="A126" t="s">
        <v>436</v>
      </c>
      <c r="B126" s="4">
        <v>9704</v>
      </c>
      <c r="C126" s="4">
        <v>40016.744172400002</v>
      </c>
      <c r="D126" s="4">
        <v>467.91121749400003</v>
      </c>
      <c r="E126" s="4">
        <v>89898.268359900001</v>
      </c>
      <c r="F126" s="4">
        <v>51697.895090799997</v>
      </c>
      <c r="G126" s="4">
        <v>10679.2743109</v>
      </c>
      <c r="H126" s="4">
        <v>778.212748594</v>
      </c>
      <c r="I126" s="4"/>
      <c r="J126" s="4">
        <v>7828.4585502899999</v>
      </c>
      <c r="K126" s="4">
        <v>0.39550700741962075</v>
      </c>
      <c r="L126" s="6">
        <v>9.6558120362737018E-2</v>
      </c>
      <c r="M126" s="6">
        <v>0</v>
      </c>
      <c r="N126" s="6">
        <v>0</v>
      </c>
      <c r="O126" s="5">
        <v>0</v>
      </c>
      <c r="P126">
        <v>10908.8896188</v>
      </c>
      <c r="Q126" s="6">
        <v>0</v>
      </c>
      <c r="T126" s="5">
        <v>0.90107172300082439</v>
      </c>
      <c r="U126">
        <v>232147.004694</v>
      </c>
      <c r="X126" s="7">
        <v>0</v>
      </c>
      <c r="AB126" s="7">
        <v>0.110388786312</v>
      </c>
    </row>
    <row r="127" spans="1:28">
      <c r="A127" t="s">
        <v>437</v>
      </c>
      <c r="B127" s="4">
        <v>16603</v>
      </c>
      <c r="C127" s="4">
        <v>40441.133892799997</v>
      </c>
      <c r="D127" s="4">
        <v>392.493607844</v>
      </c>
      <c r="E127" s="4">
        <v>102082.05046899999</v>
      </c>
      <c r="F127" s="4">
        <v>57156.603064299998</v>
      </c>
      <c r="G127" s="4">
        <v>22111.4780207</v>
      </c>
      <c r="H127" s="4">
        <v>3779.9554507799999</v>
      </c>
      <c r="I127" s="4"/>
      <c r="J127" s="4">
        <v>11223.554238000001</v>
      </c>
      <c r="K127" s="4">
        <v>0.83954706980666149</v>
      </c>
      <c r="L127" s="6">
        <v>4.8003372884418478E-2</v>
      </c>
      <c r="M127" s="6">
        <v>0</v>
      </c>
      <c r="N127" s="6">
        <v>0</v>
      </c>
      <c r="O127" s="5">
        <v>0</v>
      </c>
      <c r="P127">
        <v>22505.567757600002</v>
      </c>
      <c r="Q127" s="6">
        <v>0</v>
      </c>
      <c r="T127" s="5">
        <v>0.94362464614828645</v>
      </c>
      <c r="U127">
        <v>269928.18752199999</v>
      </c>
      <c r="X127" s="7">
        <v>0</v>
      </c>
      <c r="AB127" s="7">
        <v>9.9412510377600002E-2</v>
      </c>
    </row>
    <row r="128" spans="1:28">
      <c r="A128" t="s">
        <v>438</v>
      </c>
      <c r="B128" s="4">
        <v>3646</v>
      </c>
      <c r="C128" s="4">
        <v>151773.376109</v>
      </c>
      <c r="D128" s="4">
        <v>5700.4316275399997</v>
      </c>
      <c r="E128" s="4">
        <v>181910.441494</v>
      </c>
      <c r="F128" s="4">
        <v>35871.448162400004</v>
      </c>
      <c r="G128" s="4">
        <v>3850.4272559699998</v>
      </c>
      <c r="H128" s="4">
        <v>156829.70100999999</v>
      </c>
      <c r="I128" s="4"/>
      <c r="J128" s="4">
        <v>179679.61006899999</v>
      </c>
      <c r="K128" s="4">
        <v>8.3104772353263856E-2</v>
      </c>
      <c r="L128" s="6">
        <v>7.9539221064179929E-3</v>
      </c>
      <c r="M128" s="6">
        <v>0.33351618211738893</v>
      </c>
      <c r="N128" s="6">
        <v>0</v>
      </c>
      <c r="O128" s="5">
        <v>0</v>
      </c>
      <c r="P128">
        <v>9303.1397660799994</v>
      </c>
      <c r="Q128" s="6">
        <v>4.4432254525507406E-2</v>
      </c>
      <c r="T128" s="5">
        <v>0.37410861217772901</v>
      </c>
      <c r="U128">
        <v>74133.365416600005</v>
      </c>
      <c r="X128" s="7">
        <v>0</v>
      </c>
      <c r="AB128" s="7">
        <v>0.116393299059</v>
      </c>
    </row>
    <row r="129" spans="1:28">
      <c r="A129" t="s">
        <v>439</v>
      </c>
      <c r="B129" s="4">
        <v>4561</v>
      </c>
      <c r="C129" s="4">
        <v>227387.80854299999</v>
      </c>
      <c r="D129" s="4">
        <v>2157.1961563499999</v>
      </c>
      <c r="E129" s="4">
        <v>273368.61752799997</v>
      </c>
      <c r="F129" s="4">
        <v>0</v>
      </c>
      <c r="G129" s="4">
        <v>5307.3250434299998</v>
      </c>
      <c r="H129" s="4">
        <v>221100.82743100001</v>
      </c>
      <c r="I129" s="4"/>
      <c r="J129" s="4">
        <v>236924.53294899999</v>
      </c>
      <c r="K129" s="4">
        <v>0.21464591098443322</v>
      </c>
      <c r="L129" s="6">
        <v>8.989256741942557E-3</v>
      </c>
      <c r="M129" s="6">
        <v>0.32163999122999343</v>
      </c>
      <c r="N129" s="6">
        <v>0</v>
      </c>
      <c r="O129" s="5">
        <v>0</v>
      </c>
      <c r="P129">
        <v>5822.5597337400004</v>
      </c>
      <c r="Q129" s="6">
        <v>3.1572023679017756E-2</v>
      </c>
      <c r="T129" s="5">
        <v>0.26397719798289848</v>
      </c>
      <c r="U129">
        <v>5509.3206973099996</v>
      </c>
      <c r="X129" s="7">
        <v>0</v>
      </c>
      <c r="AB129" s="7">
        <v>2.57489321853E-2</v>
      </c>
    </row>
    <row r="130" spans="1:28">
      <c r="A130" t="s">
        <v>440</v>
      </c>
      <c r="B130" s="4">
        <v>189</v>
      </c>
      <c r="C130" s="4">
        <v>71809.822627300004</v>
      </c>
      <c r="D130" s="4">
        <v>3056.1769284000002</v>
      </c>
      <c r="E130" s="4">
        <v>46392.313936400002</v>
      </c>
      <c r="F130" s="4">
        <v>59824.242156499997</v>
      </c>
      <c r="G130" s="4">
        <v>31937.795149199999</v>
      </c>
      <c r="H130" s="4">
        <v>36252.285430099997</v>
      </c>
      <c r="I130" s="4"/>
      <c r="J130" s="4">
        <v>45918.027540100004</v>
      </c>
      <c r="K130" s="4">
        <v>0</v>
      </c>
      <c r="L130" s="6">
        <v>0.26984126984126983</v>
      </c>
      <c r="M130" s="6">
        <v>0</v>
      </c>
      <c r="N130" s="6">
        <v>0</v>
      </c>
      <c r="O130" s="5">
        <v>0</v>
      </c>
      <c r="P130">
        <v>33238.804795999997</v>
      </c>
      <c r="Q130" s="6">
        <v>0</v>
      </c>
      <c r="T130" s="5">
        <v>0</v>
      </c>
      <c r="U130">
        <v>0</v>
      </c>
      <c r="X130" s="7">
        <v>0</v>
      </c>
      <c r="AB130" s="7">
        <v>2.2448898307899999E-2</v>
      </c>
    </row>
    <row r="131" spans="1:28">
      <c r="A131" t="s">
        <v>441</v>
      </c>
      <c r="B131" s="4">
        <v>276</v>
      </c>
      <c r="C131" s="4">
        <v>69806.047497699998</v>
      </c>
      <c r="D131" s="4">
        <v>1899.52228098</v>
      </c>
      <c r="E131" s="4">
        <v>39042.325520799997</v>
      </c>
      <c r="F131" s="4">
        <v>40572.4460626</v>
      </c>
      <c r="G131" s="4">
        <v>3277.4123170299999</v>
      </c>
      <c r="H131" s="4">
        <v>9621.0912935600008</v>
      </c>
      <c r="I131" s="4"/>
      <c r="J131" s="4">
        <v>16209.6170884</v>
      </c>
      <c r="K131" s="4">
        <v>0</v>
      </c>
      <c r="L131" s="6">
        <v>0.29710144927536231</v>
      </c>
      <c r="M131" s="6">
        <v>0.18478260869565216</v>
      </c>
      <c r="N131" s="6">
        <v>0</v>
      </c>
      <c r="O131" s="5">
        <v>0</v>
      </c>
      <c r="P131">
        <v>5396.1339808499997</v>
      </c>
      <c r="Q131" s="6">
        <v>9.0579710144927536E-2</v>
      </c>
      <c r="T131" s="5">
        <v>0</v>
      </c>
      <c r="U131">
        <v>0</v>
      </c>
      <c r="X131" s="7">
        <v>0</v>
      </c>
      <c r="AB131" s="7">
        <v>6.9824473689399993E-2</v>
      </c>
    </row>
    <row r="132" spans="1:28">
      <c r="A132" t="s">
        <v>442</v>
      </c>
      <c r="B132" s="4">
        <v>75280</v>
      </c>
      <c r="C132" s="4">
        <v>40614.8854316</v>
      </c>
      <c r="D132" s="4">
        <v>3727.40340431</v>
      </c>
      <c r="E132" s="4">
        <v>78226.7052826</v>
      </c>
      <c r="F132" s="4">
        <v>18679.318184200001</v>
      </c>
      <c r="G132" s="4">
        <v>1952.6593686900001</v>
      </c>
      <c r="H132" s="4">
        <v>8589.3655447599995</v>
      </c>
      <c r="I132" s="4"/>
      <c r="J132" s="4">
        <v>11188.5926674</v>
      </c>
      <c r="K132" s="4">
        <v>4.9149840595111587E-4</v>
      </c>
      <c r="L132" s="6">
        <v>4.250797024442083E-4</v>
      </c>
      <c r="M132" s="6">
        <v>5.7385759829968117E-3</v>
      </c>
      <c r="N132" s="6">
        <v>0</v>
      </c>
      <c r="O132" s="5">
        <v>0</v>
      </c>
      <c r="P132">
        <v>1930.051297</v>
      </c>
      <c r="Q132" s="6">
        <v>4.2906482465462272E-3</v>
      </c>
      <c r="T132" s="5">
        <v>1.2885228480340064E-3</v>
      </c>
      <c r="U132">
        <v>9435.2322968400003</v>
      </c>
      <c r="X132" s="7">
        <v>0</v>
      </c>
      <c r="AB132" s="7">
        <v>0.166126412473</v>
      </c>
    </row>
    <row r="133" spans="1:28">
      <c r="A133" t="s">
        <v>443</v>
      </c>
      <c r="B133" s="4">
        <v>36418</v>
      </c>
      <c r="C133" s="4">
        <v>8007.93047131</v>
      </c>
      <c r="D133" s="4">
        <v>618.72980404299994</v>
      </c>
      <c r="E133" s="4">
        <v>80393.122780299993</v>
      </c>
      <c r="F133" s="4">
        <v>37832.0419664</v>
      </c>
      <c r="G133" s="4">
        <v>1678.38224111</v>
      </c>
      <c r="H133" s="4">
        <v>1409.6837834200001</v>
      </c>
      <c r="I133" s="4"/>
      <c r="J133" s="4">
        <v>10798.4043834</v>
      </c>
      <c r="K133" s="4">
        <v>0.429595255093635</v>
      </c>
      <c r="L133" s="6">
        <v>8.7319457411170302E-3</v>
      </c>
      <c r="M133" s="6">
        <v>0.20185073315393487</v>
      </c>
      <c r="N133" s="6">
        <v>0</v>
      </c>
      <c r="O133" s="5">
        <v>0</v>
      </c>
      <c r="P133">
        <v>2995.6547545600001</v>
      </c>
      <c r="Q133" s="6">
        <v>3.8167938931297708E-3</v>
      </c>
      <c r="T133" s="5">
        <v>0.56782360371244989</v>
      </c>
      <c r="U133">
        <v>1028597.27075</v>
      </c>
      <c r="X133" s="7">
        <v>0</v>
      </c>
      <c r="AB133" s="7">
        <v>0.166198648358</v>
      </c>
    </row>
    <row r="134" spans="1:28">
      <c r="A134" t="s">
        <v>444</v>
      </c>
      <c r="B134" s="4">
        <v>23271</v>
      </c>
      <c r="C134" s="4">
        <v>47063.824293099999</v>
      </c>
      <c r="D134" s="4">
        <v>376.35373235700001</v>
      </c>
      <c r="E134" s="4">
        <v>121683.29240000001</v>
      </c>
      <c r="F134" s="4">
        <v>56675.448264999999</v>
      </c>
      <c r="G134" s="4">
        <v>18628.944371599999</v>
      </c>
      <c r="H134" s="4">
        <v>5855.1528474699999</v>
      </c>
      <c r="I134" s="4"/>
      <c r="J134" s="4">
        <v>12902.5026973</v>
      </c>
      <c r="K134" s="4">
        <v>0.83460100554338013</v>
      </c>
      <c r="L134" s="6">
        <v>2.6040995230114734E-2</v>
      </c>
      <c r="M134" s="6">
        <v>0</v>
      </c>
      <c r="N134" s="6">
        <v>6.7036225344849817E-3</v>
      </c>
      <c r="O134" s="5">
        <v>0</v>
      </c>
      <c r="P134">
        <v>18631.575116100001</v>
      </c>
      <c r="Q134" s="6">
        <v>0</v>
      </c>
      <c r="T134" s="5">
        <v>0.95582484637531695</v>
      </c>
      <c r="U134">
        <v>154814.16767699999</v>
      </c>
      <c r="X134" s="7">
        <v>0</v>
      </c>
      <c r="AB134" s="7">
        <v>0.12602802970900001</v>
      </c>
    </row>
    <row r="135" spans="1:28">
      <c r="A135" t="s">
        <v>445</v>
      </c>
      <c r="B135" s="4">
        <v>4087</v>
      </c>
      <c r="C135" s="4">
        <v>16674.383456200001</v>
      </c>
      <c r="D135" s="4">
        <v>369.80702024300001</v>
      </c>
      <c r="E135" s="4">
        <v>15315.0242884</v>
      </c>
      <c r="F135" s="4">
        <v>83734.586826400002</v>
      </c>
      <c r="G135" s="4">
        <v>10178.806075</v>
      </c>
      <c r="H135" s="4">
        <v>1206.0242806900001</v>
      </c>
      <c r="I135" s="4"/>
      <c r="J135" s="4">
        <v>9680.5324988400007</v>
      </c>
      <c r="K135" s="4">
        <v>0.30340102764864202</v>
      </c>
      <c r="L135" s="6">
        <v>3.5233667726939075E-2</v>
      </c>
      <c r="M135" s="6">
        <v>0</v>
      </c>
      <c r="N135" s="6">
        <v>0</v>
      </c>
      <c r="O135" s="5">
        <v>0</v>
      </c>
      <c r="P135">
        <v>10168.3181594</v>
      </c>
      <c r="Q135" s="6">
        <v>0</v>
      </c>
      <c r="T135" s="5">
        <v>0.55321751896256421</v>
      </c>
      <c r="U135">
        <v>1906526.0255499999</v>
      </c>
      <c r="X135" s="7">
        <v>0</v>
      </c>
      <c r="AB135" s="7">
        <v>0.33313312121700001</v>
      </c>
    </row>
    <row r="136" spans="1:28">
      <c r="A136" t="s">
        <v>446</v>
      </c>
      <c r="B136" s="4">
        <v>6311</v>
      </c>
      <c r="C136" s="4">
        <v>24918.009380300002</v>
      </c>
      <c r="D136" s="4">
        <v>266.03190081399998</v>
      </c>
      <c r="E136" s="4">
        <v>23710.182968900001</v>
      </c>
      <c r="F136" s="4">
        <v>86884.564658899995</v>
      </c>
      <c r="G136" s="4">
        <v>7008.44581552</v>
      </c>
      <c r="H136" s="4">
        <v>2369.4465388100002</v>
      </c>
      <c r="I136" s="4"/>
      <c r="J136" s="4">
        <v>10322.9125491</v>
      </c>
      <c r="K136" s="4">
        <v>2.1549675170337505E-2</v>
      </c>
      <c r="L136" s="6">
        <v>2.2500396133734748E-2</v>
      </c>
      <c r="M136" s="6">
        <v>0</v>
      </c>
      <c r="N136" s="6">
        <v>0</v>
      </c>
      <c r="O136" s="5">
        <v>0</v>
      </c>
      <c r="P136">
        <v>7373.5121355800002</v>
      </c>
      <c r="Q136" s="6">
        <v>0</v>
      </c>
      <c r="T136" s="5">
        <v>0.13167485343051813</v>
      </c>
      <c r="U136">
        <v>1744073.54841</v>
      </c>
      <c r="X136" s="7">
        <v>0</v>
      </c>
      <c r="AB136" s="7">
        <v>0.31638993844399999</v>
      </c>
    </row>
    <row r="137" spans="1:28">
      <c r="A137" t="s">
        <v>447</v>
      </c>
      <c r="B137" s="4">
        <v>2461</v>
      </c>
      <c r="C137" s="4">
        <v>12127.2203329</v>
      </c>
      <c r="D137" s="4">
        <v>605.14167951800005</v>
      </c>
      <c r="E137" s="4">
        <v>9789.7528437799992</v>
      </c>
      <c r="F137" s="4">
        <v>78193.455344000002</v>
      </c>
      <c r="G137" s="4">
        <v>9106.9787711699992</v>
      </c>
      <c r="H137" s="4">
        <v>1127.7465178299999</v>
      </c>
      <c r="I137" s="4"/>
      <c r="J137" s="4">
        <v>11150.7403481</v>
      </c>
      <c r="K137" s="4">
        <v>0.26655830963023164</v>
      </c>
      <c r="L137" s="6">
        <v>0</v>
      </c>
      <c r="M137" s="6">
        <v>0</v>
      </c>
      <c r="N137" s="6">
        <v>0</v>
      </c>
      <c r="O137" s="5">
        <v>0</v>
      </c>
      <c r="P137">
        <v>9102.3737708600001</v>
      </c>
      <c r="Q137" s="6">
        <v>0</v>
      </c>
      <c r="T137" s="5">
        <v>0.34132466477041851</v>
      </c>
      <c r="U137">
        <v>1857106.1599699999</v>
      </c>
      <c r="X137" s="7">
        <v>0</v>
      </c>
      <c r="AB137" s="7">
        <v>0.34064924921599998</v>
      </c>
    </row>
    <row r="138" spans="1:28">
      <c r="A138" t="s">
        <v>448</v>
      </c>
      <c r="B138" s="4">
        <v>256</v>
      </c>
      <c r="C138" s="4">
        <v>38870.806854199996</v>
      </c>
      <c r="D138" s="4">
        <v>18.75</v>
      </c>
      <c r="E138" s="4">
        <v>8917.3072528800003</v>
      </c>
      <c r="F138" s="4">
        <v>20880.275459299999</v>
      </c>
      <c r="G138" s="4">
        <v>2830.1488752400001</v>
      </c>
      <c r="H138" s="4">
        <v>2098.4128880500002</v>
      </c>
      <c r="I138" s="4"/>
      <c r="J138" s="4">
        <v>8824.1955261200001</v>
      </c>
      <c r="K138" s="4">
        <v>0</v>
      </c>
      <c r="L138" s="6">
        <v>1</v>
      </c>
      <c r="M138" s="6">
        <v>0</v>
      </c>
      <c r="N138" s="6">
        <v>0</v>
      </c>
      <c r="O138" s="5">
        <v>0</v>
      </c>
      <c r="P138">
        <v>3006.2823739099999</v>
      </c>
      <c r="Q138" s="6">
        <v>0</v>
      </c>
      <c r="T138" s="5">
        <v>0</v>
      </c>
      <c r="U138">
        <v>121055.523333</v>
      </c>
      <c r="X138" s="7">
        <v>0</v>
      </c>
      <c r="AB138" s="7">
        <v>0.276215047459</v>
      </c>
    </row>
    <row r="139" spans="1:28">
      <c r="A139" t="s">
        <v>449</v>
      </c>
      <c r="B139" s="4">
        <v>22625</v>
      </c>
      <c r="C139" s="4">
        <v>9015.3180085900003</v>
      </c>
      <c r="D139" s="4">
        <v>505.34893535800001</v>
      </c>
      <c r="E139" s="4">
        <v>20526.365123399999</v>
      </c>
      <c r="F139" s="4">
        <v>23561.919851899998</v>
      </c>
      <c r="G139" s="4">
        <v>4367.8838921099996</v>
      </c>
      <c r="H139" s="4">
        <v>874.71678482799996</v>
      </c>
      <c r="I139" s="4"/>
      <c r="J139" s="4">
        <v>45896.655612100003</v>
      </c>
      <c r="K139" s="4">
        <v>0.22134806629834256</v>
      </c>
      <c r="L139" s="6">
        <v>3.9955801104972377E-2</v>
      </c>
      <c r="M139" s="6">
        <v>2.8685082872928178E-2</v>
      </c>
      <c r="N139" s="6">
        <v>0</v>
      </c>
      <c r="O139" s="5">
        <v>0</v>
      </c>
      <c r="P139">
        <v>3937.5977013900001</v>
      </c>
      <c r="Q139" s="6">
        <v>8.2651933701657465E-2</v>
      </c>
      <c r="T139" s="5">
        <v>0.70528176795580111</v>
      </c>
      <c r="U139">
        <v>651683.02118399995</v>
      </c>
      <c r="X139" s="7">
        <v>0.15765745856353591</v>
      </c>
      <c r="AB139" s="7">
        <v>0.282871663956</v>
      </c>
    </row>
    <row r="140" spans="1:28">
      <c r="A140" t="s">
        <v>450</v>
      </c>
      <c r="B140" s="4">
        <v>22930</v>
      </c>
      <c r="C140" s="4">
        <v>21835.609609899999</v>
      </c>
      <c r="D140" s="4">
        <v>564.69661004700004</v>
      </c>
      <c r="E140" s="4">
        <v>29769.616918299998</v>
      </c>
      <c r="F140" s="4">
        <v>34303.098094100002</v>
      </c>
      <c r="G140" s="4">
        <v>4742.9889225999996</v>
      </c>
      <c r="H140" s="4">
        <v>942.11895850400003</v>
      </c>
      <c r="I140" s="4"/>
      <c r="J140" s="4">
        <v>34089.948332</v>
      </c>
      <c r="K140" s="4">
        <v>0.437025730484082</v>
      </c>
      <c r="L140" s="6">
        <v>2.1587440034888793E-2</v>
      </c>
      <c r="M140" s="6">
        <v>4.9542084605320544E-2</v>
      </c>
      <c r="N140" s="6">
        <v>8.4169210641081554E-3</v>
      </c>
      <c r="O140" s="5">
        <v>0</v>
      </c>
      <c r="P140">
        <v>3512.6740272100001</v>
      </c>
      <c r="Q140" s="6">
        <v>6.5460095944177926E-2</v>
      </c>
      <c r="T140" s="5">
        <v>0.64369821194941124</v>
      </c>
      <c r="U140">
        <v>691634.22988500004</v>
      </c>
      <c r="X140" s="7">
        <v>0.16860008722197994</v>
      </c>
      <c r="AB140" s="7">
        <v>0.27388272518200002</v>
      </c>
    </row>
    <row r="141" spans="1:28">
      <c r="A141" t="s">
        <v>451</v>
      </c>
      <c r="B141" s="4">
        <v>75048</v>
      </c>
      <c r="C141" s="4">
        <v>7845.9258036000001</v>
      </c>
      <c r="D141" s="4">
        <v>1509.8267953300001</v>
      </c>
      <c r="E141" s="4">
        <v>40201.147354200002</v>
      </c>
      <c r="F141" s="4">
        <v>17057.488335400001</v>
      </c>
      <c r="G141" s="4">
        <v>298.16580427500003</v>
      </c>
      <c r="H141" s="4">
        <v>2745.27642861</v>
      </c>
      <c r="I141" s="4"/>
      <c r="J141" s="4">
        <v>7714.0782810399996</v>
      </c>
      <c r="K141" s="4">
        <v>0.12120243044451551</v>
      </c>
      <c r="L141" s="6">
        <v>1.3644600788828483E-2</v>
      </c>
      <c r="M141" s="6">
        <v>0.56393241658671789</v>
      </c>
      <c r="N141" s="6">
        <v>4.9435028248587575E-3</v>
      </c>
      <c r="O141" s="5">
        <v>0</v>
      </c>
      <c r="P141">
        <v>1028.5524413000001</v>
      </c>
      <c r="Q141" s="6">
        <v>9.4792666027076006E-2</v>
      </c>
      <c r="T141" s="5">
        <v>0.2251758874320435</v>
      </c>
      <c r="U141">
        <v>682068.29211299994</v>
      </c>
      <c r="X141" s="7">
        <v>9.4472870696087844E-3</v>
      </c>
      <c r="AB141" s="7">
        <v>0.222503175069</v>
      </c>
    </row>
    <row r="142" spans="1:28">
      <c r="A142" t="s">
        <v>452</v>
      </c>
      <c r="B142" s="4">
        <v>10036</v>
      </c>
      <c r="C142" s="4">
        <v>32144.6512066</v>
      </c>
      <c r="D142" s="4">
        <v>831.29904270600002</v>
      </c>
      <c r="E142" s="4">
        <v>25953.373060099999</v>
      </c>
      <c r="F142" s="4">
        <v>92480.846813199998</v>
      </c>
      <c r="G142" s="4">
        <v>1839.1851224300001</v>
      </c>
      <c r="H142" s="4">
        <v>4464.9789674599997</v>
      </c>
      <c r="I142" s="4"/>
      <c r="J142" s="4">
        <v>6872.5310017000002</v>
      </c>
      <c r="K142" s="4">
        <v>7.2937425269031492E-2</v>
      </c>
      <c r="L142" s="6">
        <v>1.2554802710243125E-2</v>
      </c>
      <c r="M142" s="6">
        <v>0.18005181347150259</v>
      </c>
      <c r="N142" s="6">
        <v>0</v>
      </c>
      <c r="O142" s="5">
        <v>0</v>
      </c>
      <c r="P142">
        <v>2718.8263108599999</v>
      </c>
      <c r="Q142" s="6">
        <v>4.483858110801116E-3</v>
      </c>
      <c r="T142" s="5">
        <v>0.43593064966121958</v>
      </c>
      <c r="U142">
        <v>1500819.52801</v>
      </c>
      <c r="X142" s="7">
        <v>0</v>
      </c>
      <c r="AB142" s="7">
        <v>0.30233509658300001</v>
      </c>
    </row>
    <row r="143" spans="1:28">
      <c r="A143" t="s">
        <v>453</v>
      </c>
      <c r="B143" s="4">
        <v>23857</v>
      </c>
      <c r="C143" s="4">
        <v>21412.074817500001</v>
      </c>
      <c r="D143" s="4">
        <v>1223.21577385</v>
      </c>
      <c r="E143" s="4">
        <v>53055.383280599999</v>
      </c>
      <c r="F143" s="4">
        <v>8786.9334960699998</v>
      </c>
      <c r="G143" s="4">
        <v>2183.9186306400002</v>
      </c>
      <c r="H143" s="4">
        <v>2662.5024750799998</v>
      </c>
      <c r="I143" s="4"/>
      <c r="J143" s="4">
        <v>21756.058067400001</v>
      </c>
      <c r="K143" s="4">
        <v>7.5239971496835312E-2</v>
      </c>
      <c r="L143" s="6">
        <v>2.1377373517206689E-3</v>
      </c>
      <c r="M143" s="6">
        <v>0.3235528356457224</v>
      </c>
      <c r="N143" s="6">
        <v>0</v>
      </c>
      <c r="O143" s="5">
        <v>0</v>
      </c>
      <c r="P143">
        <v>2959.8176673299999</v>
      </c>
      <c r="Q143" s="6">
        <v>3.8143940981682526E-3</v>
      </c>
      <c r="T143" s="5">
        <v>0.59521314498889211</v>
      </c>
      <c r="U143">
        <v>1250371.39227</v>
      </c>
      <c r="X143" s="7">
        <v>0</v>
      </c>
      <c r="AB143" s="7">
        <v>0.26041694883700001</v>
      </c>
    </row>
    <row r="144" spans="1:28">
      <c r="A144" t="s">
        <v>454</v>
      </c>
      <c r="B144" s="4">
        <v>22232</v>
      </c>
      <c r="C144" s="4">
        <v>24998.0082889</v>
      </c>
      <c r="D144" s="4">
        <v>1948.3600864099999</v>
      </c>
      <c r="E144" s="4">
        <v>104163.31964</v>
      </c>
      <c r="F144" s="4">
        <v>21412.994683699999</v>
      </c>
      <c r="G144" s="4">
        <v>436.690152942</v>
      </c>
      <c r="H144" s="4">
        <v>2569.7591761899998</v>
      </c>
      <c r="I144" s="4"/>
      <c r="J144" s="4">
        <v>13272.0183001</v>
      </c>
      <c r="K144" s="4">
        <v>9.697732997481108E-2</v>
      </c>
      <c r="L144" s="6">
        <v>2.3884490824037423E-2</v>
      </c>
      <c r="M144" s="6">
        <v>0.57808564231738035</v>
      </c>
      <c r="N144" s="6">
        <v>0</v>
      </c>
      <c r="O144" s="5">
        <v>0</v>
      </c>
      <c r="P144">
        <v>1615.44022277</v>
      </c>
      <c r="Q144" s="6">
        <v>3.7738395106153295E-2</v>
      </c>
      <c r="T144" s="5">
        <v>0.19152572867938109</v>
      </c>
      <c r="U144">
        <v>384220.51028300001</v>
      </c>
      <c r="X144" s="7">
        <v>5.6225260885210508E-2</v>
      </c>
      <c r="AB144" s="7">
        <v>0.179838687558</v>
      </c>
    </row>
    <row r="145" spans="1:28">
      <c r="A145" t="s">
        <v>455</v>
      </c>
      <c r="B145" s="4">
        <v>4348</v>
      </c>
      <c r="C145" s="4">
        <v>36763.415620799999</v>
      </c>
      <c r="D145" s="4">
        <v>238.35214821899999</v>
      </c>
      <c r="E145" s="4">
        <v>45589.979185800003</v>
      </c>
      <c r="F145" s="4">
        <v>66557.273751899993</v>
      </c>
      <c r="G145" s="4">
        <v>5422.5669137300001</v>
      </c>
      <c r="H145" s="4">
        <v>1222.85810973</v>
      </c>
      <c r="I145" s="4"/>
      <c r="J145" s="4">
        <v>17732.5902972</v>
      </c>
      <c r="K145" s="4">
        <v>0.98367065317387303</v>
      </c>
      <c r="L145" s="6">
        <v>5.7497700091996319E-3</v>
      </c>
      <c r="M145" s="6">
        <v>0</v>
      </c>
      <c r="N145" s="6">
        <v>0</v>
      </c>
      <c r="O145" s="5">
        <v>0</v>
      </c>
      <c r="P145">
        <v>6567.3480133100002</v>
      </c>
      <c r="Q145" s="6">
        <v>0</v>
      </c>
      <c r="T145" s="5">
        <v>0.98367065317387303</v>
      </c>
      <c r="U145">
        <v>2598501.71814</v>
      </c>
      <c r="X145" s="7">
        <v>0</v>
      </c>
      <c r="AB145" s="7">
        <v>0.27390044394700003</v>
      </c>
    </row>
    <row r="146" spans="1:28">
      <c r="A146" t="s">
        <v>456</v>
      </c>
      <c r="B146" s="4">
        <v>243</v>
      </c>
      <c r="C146" s="4">
        <v>36312.246029399997</v>
      </c>
      <c r="D146" s="4">
        <v>22.392680478199999</v>
      </c>
      <c r="E146" s="4">
        <v>11285.8946277</v>
      </c>
      <c r="F146" s="4">
        <v>21927.108844499999</v>
      </c>
      <c r="G146" s="4">
        <v>4835.2560291700001</v>
      </c>
      <c r="H146" s="4">
        <v>2868.1346917800001</v>
      </c>
      <c r="I146" s="4"/>
      <c r="J146" s="4">
        <v>8669.5892690700002</v>
      </c>
      <c r="K146" s="4">
        <v>0</v>
      </c>
      <c r="L146" s="6">
        <v>1</v>
      </c>
      <c r="M146" s="6">
        <v>0</v>
      </c>
      <c r="N146" s="6">
        <v>0</v>
      </c>
      <c r="O146" s="5">
        <v>0</v>
      </c>
      <c r="P146">
        <v>4940.2095249000004</v>
      </c>
      <c r="Q146" s="6">
        <v>0</v>
      </c>
      <c r="T146" s="5">
        <v>0</v>
      </c>
      <c r="U146">
        <v>132256.88631900001</v>
      </c>
      <c r="X146" s="7">
        <v>0</v>
      </c>
      <c r="AB146" s="7">
        <v>0.26439390015699998</v>
      </c>
    </row>
    <row r="147" spans="1:28">
      <c r="A147" t="s">
        <v>457</v>
      </c>
      <c r="B147" s="4">
        <v>4022</v>
      </c>
      <c r="C147" s="4">
        <v>53311.774873900002</v>
      </c>
      <c r="D147" s="4">
        <v>208.653599391</v>
      </c>
      <c r="E147" s="4">
        <v>7466.0794770000002</v>
      </c>
      <c r="F147" s="4">
        <v>8512.2286710200005</v>
      </c>
      <c r="G147" s="4">
        <v>7015.0927372599999</v>
      </c>
      <c r="H147" s="4">
        <v>4455.7093978299999</v>
      </c>
      <c r="I147" s="4"/>
      <c r="J147" s="4">
        <v>9292.0012503300004</v>
      </c>
      <c r="K147" s="4">
        <v>0.47861760318249624</v>
      </c>
      <c r="L147" s="6">
        <v>0.10740924912978618</v>
      </c>
      <c r="M147" s="6">
        <v>0</v>
      </c>
      <c r="N147" s="6">
        <v>0</v>
      </c>
      <c r="O147" s="5">
        <v>0.21556439582297365</v>
      </c>
      <c r="P147">
        <v>7057.3308789000002</v>
      </c>
      <c r="Q147" s="6">
        <v>0</v>
      </c>
      <c r="T147" s="5">
        <v>0.62928891098955742</v>
      </c>
      <c r="U147">
        <v>189389.88442399999</v>
      </c>
      <c r="X147" s="7">
        <v>0.53406265539532571</v>
      </c>
      <c r="AB147" s="7">
        <v>0.27385545132599998</v>
      </c>
    </row>
    <row r="148" spans="1:28">
      <c r="A148" t="s">
        <v>458</v>
      </c>
      <c r="B148" s="4">
        <v>4571</v>
      </c>
      <c r="C148" s="4">
        <v>59140.687074399997</v>
      </c>
      <c r="D148" s="4">
        <v>409.60615641999999</v>
      </c>
      <c r="E148" s="4">
        <v>53987.062247900001</v>
      </c>
      <c r="F148" s="4">
        <v>36055.510237299997</v>
      </c>
      <c r="G148" s="4">
        <v>1947.6115891500001</v>
      </c>
      <c r="H148" s="4">
        <v>5630.0678521099999</v>
      </c>
      <c r="I148" s="4"/>
      <c r="J148" s="4">
        <v>6255.0230552399998</v>
      </c>
      <c r="K148" s="4">
        <v>0.35484576679063662</v>
      </c>
      <c r="L148" s="6">
        <v>4.7035659593086851E-2</v>
      </c>
      <c r="M148" s="6">
        <v>8.1601400131262311E-2</v>
      </c>
      <c r="N148" s="6">
        <v>0</v>
      </c>
      <c r="O148" s="5">
        <v>0</v>
      </c>
      <c r="P148">
        <v>9088.9872460400002</v>
      </c>
      <c r="Q148" s="6">
        <v>0</v>
      </c>
      <c r="T148" s="5">
        <v>0.44476044629183986</v>
      </c>
      <c r="U148">
        <v>708483.74985799997</v>
      </c>
      <c r="X148" s="7">
        <v>0</v>
      </c>
      <c r="AB148" s="7">
        <v>0.26149806304000001</v>
      </c>
    </row>
    <row r="149" spans="1:28">
      <c r="A149" t="s">
        <v>459</v>
      </c>
      <c r="B149" s="4">
        <v>9584</v>
      </c>
      <c r="C149" s="4">
        <v>27767.0979444</v>
      </c>
      <c r="D149" s="4">
        <v>243.25862775600001</v>
      </c>
      <c r="E149" s="4">
        <v>47450.033962000001</v>
      </c>
      <c r="F149" s="4">
        <v>7211.7852468299998</v>
      </c>
      <c r="G149" s="4">
        <v>13077.8831899</v>
      </c>
      <c r="H149" s="4">
        <v>1510.13006935</v>
      </c>
      <c r="I149" s="4"/>
      <c r="J149" s="4">
        <v>6358.7046127100002</v>
      </c>
      <c r="K149" s="4">
        <v>0.81844741235392315</v>
      </c>
      <c r="L149" s="6">
        <v>4.0588480801335557E-2</v>
      </c>
      <c r="M149" s="6">
        <v>0</v>
      </c>
      <c r="N149" s="6">
        <v>0</v>
      </c>
      <c r="O149" s="5">
        <v>0</v>
      </c>
      <c r="P149">
        <v>16368.2808983</v>
      </c>
      <c r="Q149" s="6">
        <v>0</v>
      </c>
      <c r="T149" s="5">
        <v>0.83002921535893159</v>
      </c>
      <c r="U149">
        <v>446919.94332299998</v>
      </c>
      <c r="X149" s="7">
        <v>0.13480801335559264</v>
      </c>
      <c r="AB149" s="7">
        <v>9.6884586417600005E-2</v>
      </c>
    </row>
    <row r="150" spans="1:28">
      <c r="A150" t="s">
        <v>460</v>
      </c>
      <c r="B150" s="4">
        <v>2271</v>
      </c>
      <c r="C150" s="4">
        <v>40890.735204099998</v>
      </c>
      <c r="D150" s="4">
        <v>145.38630189099999</v>
      </c>
      <c r="E150" s="4">
        <v>7350.3414012599997</v>
      </c>
      <c r="F150" s="4">
        <v>14024.0813153</v>
      </c>
      <c r="G150" s="4">
        <v>4118.2924438099999</v>
      </c>
      <c r="H150" s="4">
        <v>993.35044600100002</v>
      </c>
      <c r="I150" s="4"/>
      <c r="J150" s="4">
        <v>2907.8731036200002</v>
      </c>
      <c r="K150" s="4">
        <v>0.37428445618670192</v>
      </c>
      <c r="L150" s="6">
        <v>0.58608542492294147</v>
      </c>
      <c r="M150" s="6">
        <v>0</v>
      </c>
      <c r="N150" s="6">
        <v>6.1646851607221487E-3</v>
      </c>
      <c r="O150" s="5">
        <v>0</v>
      </c>
      <c r="P150">
        <v>3944.32721713</v>
      </c>
      <c r="Q150" s="6">
        <v>0</v>
      </c>
      <c r="T150" s="5">
        <v>0.37692646411272568</v>
      </c>
      <c r="U150">
        <v>455667.36323000002</v>
      </c>
      <c r="X150" s="7">
        <v>0.27256715103478646</v>
      </c>
      <c r="AB150" s="7">
        <v>0.246869196199</v>
      </c>
    </row>
    <row r="151" spans="1:28">
      <c r="A151" t="s">
        <v>461</v>
      </c>
      <c r="B151" s="4">
        <v>103805</v>
      </c>
      <c r="C151" s="4">
        <v>17256.435197800001</v>
      </c>
      <c r="D151" s="4">
        <v>10629.853741499999</v>
      </c>
      <c r="E151" s="4">
        <v>28280.432121900001</v>
      </c>
      <c r="F151" s="4">
        <v>18742.8072799</v>
      </c>
      <c r="G151" s="4">
        <v>527.63719320200005</v>
      </c>
      <c r="H151" s="4">
        <v>5255.4243609900004</v>
      </c>
      <c r="I151" s="4"/>
      <c r="J151" s="4">
        <v>11719.970210199999</v>
      </c>
      <c r="K151" s="4">
        <v>3.6770868455276717E-2</v>
      </c>
      <c r="L151" s="6">
        <v>2.3505611483069216E-3</v>
      </c>
      <c r="M151" s="6">
        <v>0.77098405664467029</v>
      </c>
      <c r="N151" s="6">
        <v>0</v>
      </c>
      <c r="O151" s="5">
        <v>0</v>
      </c>
      <c r="P151">
        <v>1665.8469037</v>
      </c>
      <c r="Q151" s="6">
        <v>1.9189827079620442E-2</v>
      </c>
      <c r="T151" s="5">
        <v>0.15495400028900341</v>
      </c>
      <c r="U151">
        <v>334253.36094500002</v>
      </c>
      <c r="X151" s="7">
        <v>2.8447569962911229E-2</v>
      </c>
      <c r="AB151" s="7">
        <v>0.249413219278</v>
      </c>
    </row>
    <row r="152" spans="1:28">
      <c r="A152" t="s">
        <v>462</v>
      </c>
      <c r="B152" s="4">
        <v>17217</v>
      </c>
      <c r="C152" s="4">
        <v>31404.786575999999</v>
      </c>
      <c r="D152" s="4">
        <v>676.26935755299996</v>
      </c>
      <c r="E152" s="4">
        <v>105175.162707</v>
      </c>
      <c r="F152" s="4">
        <v>48131.128260099998</v>
      </c>
      <c r="G152" s="4">
        <v>11464.5157834</v>
      </c>
      <c r="H152" s="4">
        <v>3679.99863155</v>
      </c>
      <c r="I152" s="4"/>
      <c r="J152" s="4">
        <v>23801.8692591</v>
      </c>
      <c r="K152" s="4">
        <v>0.83876401231341113</v>
      </c>
      <c r="L152" s="6">
        <v>2.1432305279665446E-2</v>
      </c>
      <c r="M152" s="6">
        <v>1.8586281001335889E-2</v>
      </c>
      <c r="N152" s="6">
        <v>0</v>
      </c>
      <c r="O152" s="5">
        <v>0</v>
      </c>
      <c r="P152">
        <v>11746.841171599999</v>
      </c>
      <c r="Q152" s="6">
        <v>1.2778068188418425E-3</v>
      </c>
      <c r="T152" s="5">
        <v>0.84887030260788754</v>
      </c>
      <c r="U152">
        <v>264599.733787</v>
      </c>
      <c r="X152" s="7">
        <v>0.18847650577917174</v>
      </c>
      <c r="AB152" s="7">
        <v>0.13046102602699999</v>
      </c>
    </row>
    <row r="153" spans="1:28">
      <c r="A153" t="s">
        <v>463</v>
      </c>
      <c r="B153" s="4">
        <v>12859</v>
      </c>
      <c r="C153" s="4">
        <v>46639.601839199997</v>
      </c>
      <c r="D153" s="4">
        <v>428.29777626499998</v>
      </c>
      <c r="E153" s="4">
        <v>27954.076804299999</v>
      </c>
      <c r="F153" s="4">
        <v>822.17628636899997</v>
      </c>
      <c r="G153" s="4">
        <v>1925.3348932399999</v>
      </c>
      <c r="H153" s="4">
        <v>1525.65129731</v>
      </c>
      <c r="I153" s="4"/>
      <c r="J153" s="4">
        <v>3391.35984994</v>
      </c>
      <c r="K153" s="4">
        <v>0.31845400108873162</v>
      </c>
      <c r="L153" s="6">
        <v>1.508670969748814E-2</v>
      </c>
      <c r="M153" s="6">
        <v>5.9491406796796022E-2</v>
      </c>
      <c r="N153" s="6">
        <v>0</v>
      </c>
      <c r="O153" s="5">
        <v>0</v>
      </c>
      <c r="P153">
        <v>2445.8679363400001</v>
      </c>
      <c r="Q153" s="6">
        <v>4.8215257796096122E-3</v>
      </c>
      <c r="T153" s="5">
        <v>0.76810016330974418</v>
      </c>
      <c r="U153">
        <v>630374.05396599998</v>
      </c>
      <c r="X153" s="7">
        <v>4.5104596002799599E-3</v>
      </c>
      <c r="AB153" s="7">
        <v>0.183863185313</v>
      </c>
    </row>
    <row r="154" spans="1:28">
      <c r="A154" t="s">
        <v>464</v>
      </c>
      <c r="B154" s="4">
        <v>16008</v>
      </c>
      <c r="C154" s="4">
        <v>54656.232731999997</v>
      </c>
      <c r="D154" s="4">
        <v>878.56473173400002</v>
      </c>
      <c r="E154" s="4">
        <v>57384.9163892</v>
      </c>
      <c r="F154" s="4">
        <v>80609.943847899995</v>
      </c>
      <c r="G154" s="4">
        <v>2790.4907481199998</v>
      </c>
      <c r="H154" s="4">
        <v>5626.3520935300003</v>
      </c>
      <c r="I154" s="4"/>
      <c r="J154" s="4">
        <v>2925.0784805200001</v>
      </c>
      <c r="K154" s="4">
        <v>1.8553223388305846E-2</v>
      </c>
      <c r="L154" s="6">
        <v>2.311344327836082E-3</v>
      </c>
      <c r="M154" s="6">
        <v>7.3088455772113939E-2</v>
      </c>
      <c r="N154" s="6">
        <v>0</v>
      </c>
      <c r="O154" s="5">
        <v>0</v>
      </c>
      <c r="P154">
        <v>2861.4065348899999</v>
      </c>
      <c r="Q154" s="6">
        <v>1.3993003498250875E-2</v>
      </c>
      <c r="T154" s="5">
        <v>0.63586956521739135</v>
      </c>
      <c r="U154">
        <v>1605431.28981</v>
      </c>
      <c r="X154" s="7">
        <v>0</v>
      </c>
      <c r="AB154" s="7">
        <v>0.299090629632</v>
      </c>
    </row>
    <row r="155" spans="1:28">
      <c r="A155" t="s">
        <v>465</v>
      </c>
      <c r="B155" s="4">
        <v>6477</v>
      </c>
      <c r="C155" s="4">
        <v>10107.0916684</v>
      </c>
      <c r="D155" s="4">
        <v>2180.8371633699999</v>
      </c>
      <c r="E155" s="4">
        <v>47571.003107800003</v>
      </c>
      <c r="F155" s="4">
        <v>12877.6690917</v>
      </c>
      <c r="G155" s="4">
        <v>1819.4840436500001</v>
      </c>
      <c r="H155" s="4">
        <v>4095.20439029</v>
      </c>
      <c r="I155" s="4"/>
      <c r="J155" s="4">
        <v>20337.007926099999</v>
      </c>
      <c r="K155" s="4">
        <v>3.2731202717307395E-2</v>
      </c>
      <c r="L155" s="6">
        <v>1.667438628994905E-2</v>
      </c>
      <c r="M155" s="6">
        <v>0.20132777520457001</v>
      </c>
      <c r="N155" s="6">
        <v>0</v>
      </c>
      <c r="O155" s="5">
        <v>0</v>
      </c>
      <c r="P155">
        <v>1888.30319151</v>
      </c>
      <c r="Q155" s="6">
        <v>6.2374556121661262E-2</v>
      </c>
      <c r="T155" s="5">
        <v>0.15624517523544851</v>
      </c>
      <c r="U155">
        <v>20364.695743200002</v>
      </c>
      <c r="X155" s="7">
        <v>0.48973290103442951</v>
      </c>
      <c r="AB155" s="7">
        <v>8.0734870840100004E-2</v>
      </c>
    </row>
    <row r="156" spans="1:28">
      <c r="A156" t="s">
        <v>466</v>
      </c>
      <c r="B156" s="4">
        <v>19394</v>
      </c>
      <c r="C156" s="4">
        <v>5666.7903513700003</v>
      </c>
      <c r="D156" s="4">
        <v>2026.24614574</v>
      </c>
      <c r="E156" s="4">
        <v>9638.1536430699998</v>
      </c>
      <c r="F156" s="4">
        <v>9588.8184234300006</v>
      </c>
      <c r="G156" s="4">
        <v>4498.94035394</v>
      </c>
      <c r="H156" s="4">
        <v>2512.1508201000001</v>
      </c>
      <c r="I156" s="4"/>
      <c r="J156" s="4">
        <v>34446.102019799997</v>
      </c>
      <c r="K156" s="4">
        <v>0.37490976590698155</v>
      </c>
      <c r="L156" s="6">
        <v>5.8110755903887798E-2</v>
      </c>
      <c r="M156" s="6">
        <v>0.36903165927606474</v>
      </c>
      <c r="N156" s="6">
        <v>0</v>
      </c>
      <c r="O156" s="5">
        <v>0</v>
      </c>
      <c r="P156">
        <v>6491.5294672</v>
      </c>
      <c r="Q156" s="6">
        <v>6.7031040527998353E-4</v>
      </c>
      <c r="T156" s="5">
        <v>0.51531401464370419</v>
      </c>
      <c r="U156">
        <v>286100.89443400002</v>
      </c>
      <c r="X156" s="7">
        <v>0</v>
      </c>
      <c r="AB156" s="7">
        <v>0.30032400620499999</v>
      </c>
    </row>
    <row r="157" spans="1:28">
      <c r="A157" t="s">
        <v>467</v>
      </c>
      <c r="B157" s="4">
        <v>8650</v>
      </c>
      <c r="C157" s="4">
        <v>57219.898447899999</v>
      </c>
      <c r="D157" s="4">
        <v>289.05620081699999</v>
      </c>
      <c r="E157" s="4">
        <v>42702.049796300002</v>
      </c>
      <c r="F157" s="4">
        <v>30975.3525653</v>
      </c>
      <c r="G157" s="4">
        <v>4320.4037954200003</v>
      </c>
      <c r="H157" s="4">
        <v>6329.89065648</v>
      </c>
      <c r="I157" s="4"/>
      <c r="J157" s="4">
        <v>3611.46674248</v>
      </c>
      <c r="K157" s="4">
        <v>0.19167630057803467</v>
      </c>
      <c r="L157" s="6">
        <v>5.6647398843930634E-3</v>
      </c>
      <c r="M157" s="6">
        <v>1.9653179190751444E-3</v>
      </c>
      <c r="N157" s="6">
        <v>0</v>
      </c>
      <c r="O157" s="5">
        <v>0</v>
      </c>
      <c r="P157">
        <v>6679.1596658400003</v>
      </c>
      <c r="Q157" s="6">
        <v>0</v>
      </c>
      <c r="T157" s="5">
        <v>0.58196531791907513</v>
      </c>
      <c r="U157">
        <v>631569.706641</v>
      </c>
      <c r="X157" s="7">
        <v>0</v>
      </c>
      <c r="AB157" s="7">
        <v>0.29604576453999998</v>
      </c>
    </row>
    <row r="158" spans="1:28">
      <c r="A158" t="s">
        <v>468</v>
      </c>
      <c r="B158" s="4">
        <v>26197</v>
      </c>
      <c r="C158" s="4">
        <v>4394.9527731899998</v>
      </c>
      <c r="D158" s="4">
        <v>1078.1565621899999</v>
      </c>
      <c r="E158" s="4">
        <v>92202.307095900003</v>
      </c>
      <c r="F158" s="4">
        <v>48576.062824200002</v>
      </c>
      <c r="G158" s="4">
        <v>3751.76869128</v>
      </c>
      <c r="H158" s="4">
        <v>1188.29452315</v>
      </c>
      <c r="I158" s="4"/>
      <c r="J158" s="4">
        <v>4612.5803923200001</v>
      </c>
      <c r="K158" s="4">
        <v>0.26094590983700422</v>
      </c>
      <c r="L158" s="6">
        <v>8.8559758751002027E-3</v>
      </c>
      <c r="M158" s="6">
        <v>0.1013093102263618</v>
      </c>
      <c r="N158" s="6">
        <v>0</v>
      </c>
      <c r="O158" s="5">
        <v>0</v>
      </c>
      <c r="P158">
        <v>4450.9936836500001</v>
      </c>
      <c r="Q158" s="6">
        <v>1.7177539412909875E-3</v>
      </c>
      <c r="T158" s="5">
        <v>0.56349963736305686</v>
      </c>
      <c r="U158">
        <v>176025.32648799999</v>
      </c>
      <c r="X158" s="7">
        <v>0</v>
      </c>
      <c r="AB158" s="7">
        <v>0.15724327544899999</v>
      </c>
    </row>
    <row r="159" spans="1:28">
      <c r="A159" t="s">
        <v>469</v>
      </c>
      <c r="B159" s="4">
        <v>27236</v>
      </c>
      <c r="C159" s="4">
        <v>31668.396265200001</v>
      </c>
      <c r="D159" s="4">
        <v>1055.2872180700001</v>
      </c>
      <c r="E159" s="4">
        <v>106370.920199</v>
      </c>
      <c r="F159" s="4">
        <v>30722.521194299999</v>
      </c>
      <c r="G159" s="4">
        <v>3763.9649869199998</v>
      </c>
      <c r="H159" s="4">
        <v>8200.7474272500003</v>
      </c>
      <c r="I159" s="4"/>
      <c r="J159" s="4">
        <v>6751.5081503800002</v>
      </c>
      <c r="K159" s="4">
        <v>0.40824643853723014</v>
      </c>
      <c r="L159" s="6">
        <v>2.6252019386106624E-2</v>
      </c>
      <c r="M159" s="6">
        <v>0.25370832721398151</v>
      </c>
      <c r="N159" s="6">
        <v>4.9199588779556469E-3</v>
      </c>
      <c r="O159" s="5">
        <v>0</v>
      </c>
      <c r="P159">
        <v>6439.8447217700004</v>
      </c>
      <c r="Q159" s="6">
        <v>2.5297400499339109E-2</v>
      </c>
      <c r="T159" s="5">
        <v>0.63045234248788373</v>
      </c>
      <c r="U159">
        <v>262853.25244200003</v>
      </c>
      <c r="X159" s="7">
        <v>0</v>
      </c>
      <c r="AB159" s="7">
        <v>0.14284740439800001</v>
      </c>
    </row>
    <row r="160" spans="1:28">
      <c r="A160" t="s">
        <v>470</v>
      </c>
      <c r="B160" s="4">
        <v>23329</v>
      </c>
      <c r="C160" s="4">
        <v>33520.983723700003</v>
      </c>
      <c r="D160" s="4">
        <v>542.10568852799997</v>
      </c>
      <c r="E160" s="4">
        <v>83187.971160800007</v>
      </c>
      <c r="F160" s="4">
        <v>43844.003812700001</v>
      </c>
      <c r="G160" s="4">
        <v>9362.3384687300004</v>
      </c>
      <c r="H160" s="4">
        <v>1276.4595581999999</v>
      </c>
      <c r="I160" s="4"/>
      <c r="J160" s="4">
        <v>15257.086371900001</v>
      </c>
      <c r="K160" s="4">
        <v>0.24343092288567877</v>
      </c>
      <c r="L160" s="6">
        <v>6.6612370868875642E-2</v>
      </c>
      <c r="M160" s="6">
        <v>2.5847657422092673E-2</v>
      </c>
      <c r="N160" s="6">
        <v>0</v>
      </c>
      <c r="O160" s="5">
        <v>0</v>
      </c>
      <c r="P160">
        <v>10341.2714502</v>
      </c>
      <c r="Q160" s="6">
        <v>1.157357795019075E-3</v>
      </c>
      <c r="T160" s="5">
        <v>0.88152085387286205</v>
      </c>
      <c r="U160">
        <v>464333.50148699997</v>
      </c>
      <c r="X160" s="7">
        <v>0</v>
      </c>
      <c r="AB160" s="7">
        <v>0.137455881611</v>
      </c>
    </row>
    <row r="161" spans="1:28">
      <c r="A161" t="s">
        <v>471</v>
      </c>
      <c r="B161" s="4">
        <v>298</v>
      </c>
      <c r="C161" s="4">
        <v>36450.741033999999</v>
      </c>
      <c r="D161" s="4">
        <v>40.438655622900001</v>
      </c>
      <c r="E161" s="4">
        <v>11432.0079534</v>
      </c>
      <c r="F161" s="4">
        <v>22745.412260100002</v>
      </c>
      <c r="G161" s="4">
        <v>5169.24970588</v>
      </c>
      <c r="H161" s="4">
        <v>3691.8069105700001</v>
      </c>
      <c r="I161" s="4"/>
      <c r="J161" s="4">
        <v>9642.9931673400006</v>
      </c>
      <c r="K161" s="4">
        <v>0</v>
      </c>
      <c r="L161" s="6">
        <v>0.79530201342281881</v>
      </c>
      <c r="M161" s="6">
        <v>0</v>
      </c>
      <c r="N161" s="6">
        <v>0</v>
      </c>
      <c r="O161" s="5">
        <v>0</v>
      </c>
      <c r="P161">
        <v>5309.7836832100002</v>
      </c>
      <c r="Q161" s="6">
        <v>0</v>
      </c>
      <c r="T161" s="5">
        <v>0</v>
      </c>
      <c r="U161">
        <v>123145.83562500001</v>
      </c>
      <c r="X161" s="7">
        <v>8.7248322147651006E-2</v>
      </c>
      <c r="AB161" s="7">
        <v>0.20297270658200001</v>
      </c>
    </row>
    <row r="162" spans="1:28">
      <c r="A162" t="s">
        <v>472</v>
      </c>
      <c r="B162" s="4">
        <v>6359</v>
      </c>
      <c r="C162" s="4">
        <v>10178.9476144</v>
      </c>
      <c r="D162" s="4">
        <v>316.65690656700002</v>
      </c>
      <c r="E162" s="4">
        <v>105671.108859</v>
      </c>
      <c r="F162" s="4">
        <v>16508.170728900001</v>
      </c>
      <c r="G162" s="4">
        <v>15128.0572603</v>
      </c>
      <c r="H162" s="4">
        <v>3848.0945495400001</v>
      </c>
      <c r="I162" s="4"/>
      <c r="J162" s="4">
        <v>7358.1984148199999</v>
      </c>
      <c r="K162" s="4">
        <v>0.88331498663311836</v>
      </c>
      <c r="L162" s="6">
        <v>0.10583425066834408</v>
      </c>
      <c r="M162" s="6">
        <v>0</v>
      </c>
      <c r="N162" s="6">
        <v>0</v>
      </c>
      <c r="O162" s="5">
        <v>0</v>
      </c>
      <c r="P162">
        <v>15629.2337102</v>
      </c>
      <c r="Q162" s="6">
        <v>0</v>
      </c>
      <c r="T162" s="5">
        <v>0.89416574933165593</v>
      </c>
      <c r="U162">
        <v>50209.073263999999</v>
      </c>
      <c r="X162" s="7">
        <v>0.32096241547413118</v>
      </c>
      <c r="AB162" s="7">
        <v>9.5325229664599997E-2</v>
      </c>
    </row>
    <row r="163" spans="1:28">
      <c r="A163" t="s">
        <v>473</v>
      </c>
      <c r="B163" s="4">
        <v>4092</v>
      </c>
      <c r="C163" s="4">
        <v>56691.9746227</v>
      </c>
      <c r="D163" s="4">
        <v>408.49019216300002</v>
      </c>
      <c r="E163" s="4">
        <v>10449.806463700001</v>
      </c>
      <c r="F163" s="4">
        <v>15049.7267675</v>
      </c>
      <c r="G163" s="4">
        <v>4399.38101112</v>
      </c>
      <c r="H163" s="4">
        <v>469.89359309899999</v>
      </c>
      <c r="I163" s="4"/>
      <c r="J163" s="4">
        <v>12305.381444000001</v>
      </c>
      <c r="K163" s="4">
        <v>0.30303030303030304</v>
      </c>
      <c r="L163" s="6">
        <v>1.4418377321603127E-2</v>
      </c>
      <c r="M163" s="6">
        <v>7.8201368523949169E-3</v>
      </c>
      <c r="N163" s="6">
        <v>0</v>
      </c>
      <c r="O163" s="5">
        <v>0</v>
      </c>
      <c r="P163">
        <v>4632.9718229099999</v>
      </c>
      <c r="Q163" s="6">
        <v>2.4437927663734115E-4</v>
      </c>
      <c r="T163" s="5">
        <v>0.36143695014662758</v>
      </c>
      <c r="U163">
        <v>10142.078795699999</v>
      </c>
      <c r="X163" s="7">
        <v>0.55009775171065489</v>
      </c>
      <c r="AB163" s="7">
        <v>0.27264115314100001</v>
      </c>
    </row>
    <row r="164" spans="1:28">
      <c r="A164" t="s">
        <v>474</v>
      </c>
      <c r="B164" s="4">
        <v>4758</v>
      </c>
      <c r="C164" s="4">
        <v>53821.389331099999</v>
      </c>
      <c r="D164" s="4">
        <v>539.44883970800004</v>
      </c>
      <c r="E164" s="4">
        <v>5634.3803661700003</v>
      </c>
      <c r="F164" s="4">
        <v>15697.726731000001</v>
      </c>
      <c r="G164" s="4">
        <v>4175.8083016700002</v>
      </c>
      <c r="H164" s="4">
        <v>1616.9457346300001</v>
      </c>
      <c r="I164" s="4"/>
      <c r="J164" s="4">
        <v>14591.2961495</v>
      </c>
      <c r="K164" s="4">
        <v>0.42202606137032367</v>
      </c>
      <c r="L164" s="6">
        <v>3.0054644808743168E-2</v>
      </c>
      <c r="M164" s="6">
        <v>6.0949978982765872E-3</v>
      </c>
      <c r="N164" s="6">
        <v>0</v>
      </c>
      <c r="O164" s="5">
        <v>0</v>
      </c>
      <c r="P164">
        <v>4156.8688689399996</v>
      </c>
      <c r="Q164" s="6">
        <v>2.9424127784783522E-3</v>
      </c>
      <c r="T164" s="5">
        <v>0.51092896174863389</v>
      </c>
      <c r="U164">
        <v>87150.023211199994</v>
      </c>
      <c r="X164" s="7">
        <v>0.71668768390079862</v>
      </c>
      <c r="AB164" s="7">
        <v>0.27273757803400001</v>
      </c>
    </row>
    <row r="165" spans="1:28">
      <c r="A165" t="s">
        <v>475</v>
      </c>
      <c r="B165" s="4">
        <v>7187</v>
      </c>
      <c r="C165" s="4">
        <v>39004.674673599999</v>
      </c>
      <c r="D165" s="4">
        <v>652.25528497200003</v>
      </c>
      <c r="E165" s="4">
        <v>42574.153099800002</v>
      </c>
      <c r="F165" s="4">
        <v>69366.5725828</v>
      </c>
      <c r="G165" s="4">
        <v>1464.8433916199999</v>
      </c>
      <c r="H165" s="4">
        <v>4459.6856573100004</v>
      </c>
      <c r="I165" s="4"/>
      <c r="J165" s="4">
        <v>8691.3048465499996</v>
      </c>
      <c r="K165" s="4">
        <v>0.67928203701127032</v>
      </c>
      <c r="L165" s="6">
        <v>3.7567830805621261E-3</v>
      </c>
      <c r="M165" s="6">
        <v>0.10630304716849868</v>
      </c>
      <c r="N165" s="6">
        <v>0</v>
      </c>
      <c r="O165" s="5">
        <v>0</v>
      </c>
      <c r="P165">
        <v>5493.6869191799997</v>
      </c>
      <c r="Q165" s="6">
        <v>1.8088214832336163E-3</v>
      </c>
      <c r="T165" s="5">
        <v>0.71684986781689164</v>
      </c>
      <c r="U165">
        <v>1970531.5777</v>
      </c>
      <c r="X165" s="7">
        <v>0</v>
      </c>
      <c r="AB165" s="7">
        <v>0.314172787914</v>
      </c>
    </row>
    <row r="166" spans="1:28">
      <c r="A166" t="s">
        <v>476</v>
      </c>
      <c r="B166" s="4">
        <v>115839</v>
      </c>
      <c r="C166" s="4">
        <v>18434.023036099999</v>
      </c>
      <c r="D166" s="4">
        <v>4858.9225374400003</v>
      </c>
      <c r="E166" s="4">
        <v>27068.5711462</v>
      </c>
      <c r="F166" s="4">
        <v>12381.901635300001</v>
      </c>
      <c r="G166" s="4">
        <v>888.43163817000004</v>
      </c>
      <c r="H166" s="4">
        <v>1940.1589962200001</v>
      </c>
      <c r="I166" s="4"/>
      <c r="J166" s="4">
        <v>22825.5312256</v>
      </c>
      <c r="K166" s="4">
        <v>5.0639249302911797E-2</v>
      </c>
      <c r="L166" s="6">
        <v>1.1170676542442528E-2</v>
      </c>
      <c r="M166" s="6">
        <v>0.83969129567762157</v>
      </c>
      <c r="N166" s="6">
        <v>0</v>
      </c>
      <c r="O166" s="5">
        <v>0</v>
      </c>
      <c r="P166">
        <v>3917.34967491</v>
      </c>
      <c r="Q166" s="6">
        <v>5.8788490922746222E-3</v>
      </c>
      <c r="T166" s="5">
        <v>9.4778097186612453E-2</v>
      </c>
      <c r="U166">
        <v>314580.96956200001</v>
      </c>
      <c r="X166" s="7">
        <v>0</v>
      </c>
      <c r="AB166" s="7">
        <v>0.295470211915</v>
      </c>
    </row>
    <row r="167" spans="1:28">
      <c r="A167" t="s">
        <v>477</v>
      </c>
      <c r="B167" s="4">
        <v>34379</v>
      </c>
      <c r="C167" s="4">
        <v>43083.733455699999</v>
      </c>
      <c r="D167" s="4">
        <v>6360.6875804000001</v>
      </c>
      <c r="E167" s="4">
        <v>33313.4910695</v>
      </c>
      <c r="F167" s="4">
        <v>86599.999690299999</v>
      </c>
      <c r="G167" s="4">
        <v>445.20072936700001</v>
      </c>
      <c r="H167" s="4">
        <v>9883.1139967700001</v>
      </c>
      <c r="I167" s="4"/>
      <c r="J167" s="4">
        <v>7429.3819529000002</v>
      </c>
      <c r="K167" s="4">
        <v>7.4173187120044216E-3</v>
      </c>
      <c r="L167" s="6">
        <v>5.5266296285523141E-4</v>
      </c>
      <c r="M167" s="6">
        <v>0.71927630239390328</v>
      </c>
      <c r="N167" s="6">
        <v>0</v>
      </c>
      <c r="O167" s="5">
        <v>0</v>
      </c>
      <c r="P167">
        <v>2706.1286581899999</v>
      </c>
      <c r="Q167" s="6">
        <v>1.6812589080543356E-2</v>
      </c>
      <c r="T167" s="5">
        <v>0.15340760347886792</v>
      </c>
      <c r="U167">
        <v>563353.49552899995</v>
      </c>
      <c r="X167" s="7">
        <v>0</v>
      </c>
      <c r="AB167" s="7">
        <v>0.40810194137799999</v>
      </c>
    </row>
    <row r="168" spans="1:28">
      <c r="A168" t="s">
        <v>478</v>
      </c>
      <c r="B168" s="4">
        <v>12671</v>
      </c>
      <c r="C168" s="4">
        <v>5378.4365102499996</v>
      </c>
      <c r="D168" s="4">
        <v>500.65786789499998</v>
      </c>
      <c r="E168" s="4">
        <v>103776.312339</v>
      </c>
      <c r="F168" s="4">
        <v>8271.3103167499994</v>
      </c>
      <c r="G168" s="4">
        <v>12663.9867823</v>
      </c>
      <c r="H168" s="4">
        <v>1836.4665977</v>
      </c>
      <c r="I168" s="4"/>
      <c r="J168" s="4">
        <v>5844.7483825500003</v>
      </c>
      <c r="K168" s="4">
        <v>0.81311656538552601</v>
      </c>
      <c r="L168" s="6">
        <v>3.9854786520400913E-2</v>
      </c>
      <c r="M168" s="6">
        <v>0</v>
      </c>
      <c r="N168" s="6">
        <v>0</v>
      </c>
      <c r="O168" s="5">
        <v>0</v>
      </c>
      <c r="P168">
        <v>12682.1390283</v>
      </c>
      <c r="Q168" s="6">
        <v>0</v>
      </c>
      <c r="T168" s="5">
        <v>0.88438165890616371</v>
      </c>
      <c r="U168">
        <v>192166.426033</v>
      </c>
      <c r="X168" s="7">
        <v>0.38710441164864651</v>
      </c>
      <c r="AB168" s="7">
        <v>0.11964313774599999</v>
      </c>
    </row>
    <row r="169" spans="1:28">
      <c r="A169" t="s">
        <v>479</v>
      </c>
      <c r="B169" s="4">
        <v>8979</v>
      </c>
      <c r="C169" s="4">
        <v>15373.0091548</v>
      </c>
      <c r="D169" s="4">
        <v>676.82672417900005</v>
      </c>
      <c r="E169" s="4">
        <v>100647.945014</v>
      </c>
      <c r="F169" s="4">
        <v>18946.614974799999</v>
      </c>
      <c r="G169" s="4">
        <v>15134.228792899999</v>
      </c>
      <c r="H169" s="4">
        <v>875.96627775000002</v>
      </c>
      <c r="I169" s="4"/>
      <c r="J169" s="4">
        <v>10316.097055</v>
      </c>
      <c r="K169" s="4">
        <v>0.63069384118498717</v>
      </c>
      <c r="L169" s="6">
        <v>5.0896536362623902E-2</v>
      </c>
      <c r="M169" s="6">
        <v>0</v>
      </c>
      <c r="N169" s="6">
        <v>0</v>
      </c>
      <c r="O169" s="5">
        <v>0</v>
      </c>
      <c r="P169">
        <v>17083.7994263</v>
      </c>
      <c r="Q169" s="6">
        <v>0</v>
      </c>
      <c r="T169" s="5">
        <v>0.63470319634703198</v>
      </c>
      <c r="U169">
        <v>411673.29607400001</v>
      </c>
      <c r="X169" s="7">
        <v>0.96179975498385117</v>
      </c>
      <c r="AB169" s="7">
        <v>0.12685536255099999</v>
      </c>
    </row>
    <row r="170" spans="1:28">
      <c r="A170" t="s">
        <v>480</v>
      </c>
      <c r="B170" s="4">
        <v>22982</v>
      </c>
      <c r="C170" s="4">
        <v>22636.564628700002</v>
      </c>
      <c r="D170" s="4">
        <v>1247.3176048</v>
      </c>
      <c r="E170" s="4">
        <v>28633.329970800001</v>
      </c>
      <c r="F170" s="4">
        <v>84154.156924800001</v>
      </c>
      <c r="G170" s="4">
        <v>2714.9981894699999</v>
      </c>
      <c r="H170" s="4">
        <v>3273.2428163999998</v>
      </c>
      <c r="I170" s="4"/>
      <c r="J170" s="4">
        <v>4690.9717469300003</v>
      </c>
      <c r="K170" s="4">
        <v>0.18562353145940302</v>
      </c>
      <c r="L170" s="6">
        <v>1.1269689322078148E-2</v>
      </c>
      <c r="M170" s="6">
        <v>0.31398485771473328</v>
      </c>
      <c r="N170" s="6">
        <v>0</v>
      </c>
      <c r="O170" s="5">
        <v>2.306152641197459E-3</v>
      </c>
      <c r="P170">
        <v>2970.1886552699998</v>
      </c>
      <c r="Q170" s="6">
        <v>1.1139152380123574E-2</v>
      </c>
      <c r="T170" s="5">
        <v>0.19345574797667739</v>
      </c>
      <c r="U170">
        <v>1607405.4003399999</v>
      </c>
      <c r="X170" s="7">
        <v>0</v>
      </c>
      <c r="AB170" s="7">
        <v>0.34952740081299999</v>
      </c>
    </row>
    <row r="171" spans="1:28">
      <c r="A171" t="s">
        <v>481</v>
      </c>
      <c r="B171" s="4">
        <v>9864</v>
      </c>
      <c r="C171" s="4">
        <v>48618.282321999999</v>
      </c>
      <c r="D171" s="4">
        <v>727.37248117800004</v>
      </c>
      <c r="E171" s="4">
        <v>29348.2268706</v>
      </c>
      <c r="F171" s="4">
        <v>17380.897840199999</v>
      </c>
      <c r="G171" s="4">
        <v>850.01785610900004</v>
      </c>
      <c r="H171" s="4">
        <v>2758.2199523499999</v>
      </c>
      <c r="I171" s="4"/>
      <c r="J171" s="4">
        <v>6521.4441928899996</v>
      </c>
      <c r="K171" s="4">
        <v>0.29693836171938359</v>
      </c>
      <c r="L171" s="6">
        <v>3.294809407948094E-2</v>
      </c>
      <c r="M171" s="6">
        <v>0.39040957015409572</v>
      </c>
      <c r="N171" s="6">
        <v>0</v>
      </c>
      <c r="O171" s="5">
        <v>0</v>
      </c>
      <c r="P171">
        <v>1240.15916197</v>
      </c>
      <c r="Q171" s="6">
        <v>1.7031630170316302E-2</v>
      </c>
      <c r="T171" s="5">
        <v>0.33951743714517435</v>
      </c>
      <c r="U171">
        <v>678296.37263300002</v>
      </c>
      <c r="X171" s="7">
        <v>0</v>
      </c>
      <c r="AB171" s="7">
        <v>0.27355106176799998</v>
      </c>
    </row>
    <row r="172" spans="1:28">
      <c r="A172" t="s">
        <v>482</v>
      </c>
      <c r="B172" s="4">
        <v>4135</v>
      </c>
      <c r="C172" s="4">
        <v>48144.253332799999</v>
      </c>
      <c r="D172" s="4">
        <v>295.490393321</v>
      </c>
      <c r="E172" s="4">
        <v>7190.54635177</v>
      </c>
      <c r="F172" s="4">
        <v>6888.63512335</v>
      </c>
      <c r="G172" s="4">
        <v>4638.5836412600001</v>
      </c>
      <c r="H172" s="4">
        <v>3371.6365243099999</v>
      </c>
      <c r="I172" s="4"/>
      <c r="J172" s="4">
        <v>6520.7309338900004</v>
      </c>
      <c r="K172" s="4">
        <v>0.72261185006045947</v>
      </c>
      <c r="L172" s="6">
        <v>5.9492140266021766E-2</v>
      </c>
      <c r="M172" s="6">
        <v>0</v>
      </c>
      <c r="N172" s="6">
        <v>0</v>
      </c>
      <c r="O172" s="5">
        <v>0</v>
      </c>
      <c r="P172">
        <v>4548.3585182799998</v>
      </c>
      <c r="Q172" s="6">
        <v>0</v>
      </c>
      <c r="T172" s="5">
        <v>0.91414752116082221</v>
      </c>
      <c r="U172">
        <v>432081.64577100001</v>
      </c>
      <c r="X172" s="7">
        <v>0.2309552599758162</v>
      </c>
      <c r="AB172" s="7">
        <v>0.24325768264700001</v>
      </c>
    </row>
    <row r="173" spans="1:28">
      <c r="A173" t="s">
        <v>483</v>
      </c>
      <c r="B173" s="4">
        <v>3888</v>
      </c>
      <c r="C173" s="4">
        <v>11835.590812</v>
      </c>
      <c r="D173" s="4">
        <v>1453.3044269</v>
      </c>
      <c r="E173" s="4">
        <v>26470.1325282</v>
      </c>
      <c r="F173" s="4">
        <v>60569.993352899997</v>
      </c>
      <c r="G173" s="4">
        <v>658.53600558899996</v>
      </c>
      <c r="H173" s="4">
        <v>4645.07490177</v>
      </c>
      <c r="I173" s="4"/>
      <c r="J173" s="4">
        <v>27659.9918143</v>
      </c>
      <c r="K173" s="4">
        <v>1.1831275720164609E-2</v>
      </c>
      <c r="L173" s="6">
        <v>5.1697530864197531E-2</v>
      </c>
      <c r="M173" s="6">
        <v>0.45267489711934156</v>
      </c>
      <c r="N173" s="6">
        <v>0</v>
      </c>
      <c r="O173" s="5">
        <v>0</v>
      </c>
      <c r="P173">
        <v>1496.35367931</v>
      </c>
      <c r="Q173" s="6">
        <v>1.5432098765432098E-2</v>
      </c>
      <c r="T173" s="5">
        <v>0.47839506172839508</v>
      </c>
      <c r="U173">
        <v>1085901.9354300001</v>
      </c>
      <c r="X173" s="7">
        <v>0</v>
      </c>
      <c r="AB173" s="7">
        <v>0.33223876284300002</v>
      </c>
    </row>
    <row r="174" spans="1:28">
      <c r="A174" t="s">
        <v>484</v>
      </c>
      <c r="B174" s="4">
        <v>12251</v>
      </c>
      <c r="C174" s="4">
        <v>6118.6241459499997</v>
      </c>
      <c r="D174" s="4">
        <v>1238.35683948</v>
      </c>
      <c r="E174" s="4">
        <v>14896.485529899999</v>
      </c>
      <c r="F174" s="4">
        <v>60452.331913299997</v>
      </c>
      <c r="G174" s="4">
        <v>853.05555434400003</v>
      </c>
      <c r="H174" s="4">
        <v>3402.0680268299998</v>
      </c>
      <c r="I174" s="4"/>
      <c r="J174" s="4">
        <v>20056.0788072</v>
      </c>
      <c r="K174" s="4">
        <v>0.49775528528283408</v>
      </c>
      <c r="L174" s="6">
        <v>4.2445514651865152E-3</v>
      </c>
      <c r="M174" s="6">
        <v>0.30479144559627785</v>
      </c>
      <c r="N174" s="6">
        <v>0</v>
      </c>
      <c r="O174" s="5">
        <v>0</v>
      </c>
      <c r="P174">
        <v>1981.1527415600001</v>
      </c>
      <c r="Q174" s="6">
        <v>7.7544690229369032E-3</v>
      </c>
      <c r="T174" s="5">
        <v>0.54052730389355974</v>
      </c>
      <c r="U174">
        <v>1156418.1661499999</v>
      </c>
      <c r="X174" s="7">
        <v>0</v>
      </c>
      <c r="AB174" s="7">
        <v>0.34534458052299999</v>
      </c>
    </row>
    <row r="175" spans="1:28">
      <c r="A175" t="s">
        <v>485</v>
      </c>
      <c r="B175" s="4">
        <v>75689</v>
      </c>
      <c r="C175" s="4">
        <v>26752.228029400001</v>
      </c>
      <c r="D175" s="4">
        <v>4468.6286479</v>
      </c>
      <c r="E175" s="4">
        <v>52900.466441099998</v>
      </c>
      <c r="F175" s="4">
        <v>31501.585587699999</v>
      </c>
      <c r="G175" s="4">
        <v>145.36071321899999</v>
      </c>
      <c r="H175" s="4">
        <v>10691.3589732</v>
      </c>
      <c r="I175" s="4"/>
      <c r="J175" s="4">
        <v>9682.4726183300008</v>
      </c>
      <c r="K175" s="4">
        <v>1.9408368455125578E-2</v>
      </c>
      <c r="L175" s="6">
        <v>4.6109738535322171E-3</v>
      </c>
      <c r="M175" s="6">
        <v>0.75505027150576698</v>
      </c>
      <c r="N175" s="6">
        <v>1.321195946570836E-4</v>
      </c>
      <c r="O175" s="5">
        <v>3.5672290557412569E-4</v>
      </c>
      <c r="P175">
        <v>2075.34180698</v>
      </c>
      <c r="Q175" s="6">
        <v>3.6213980895506613E-2</v>
      </c>
      <c r="T175" s="5">
        <v>5.8700735906142242E-2</v>
      </c>
      <c r="U175">
        <v>139976.36997999999</v>
      </c>
      <c r="X175" s="7">
        <v>0</v>
      </c>
      <c r="AB175" s="7">
        <v>0.186267941199</v>
      </c>
    </row>
    <row r="176" spans="1:28">
      <c r="A176" t="s">
        <v>486</v>
      </c>
      <c r="B176" s="4">
        <v>5517</v>
      </c>
      <c r="C176" s="4">
        <v>25785.997067299999</v>
      </c>
      <c r="D176" s="4">
        <v>185.22669144599999</v>
      </c>
      <c r="E176" s="4">
        <v>77296.769516400003</v>
      </c>
      <c r="F176" s="4">
        <v>4730.0163132099997</v>
      </c>
      <c r="G176" s="4">
        <v>13415.3524382</v>
      </c>
      <c r="H176" s="4">
        <v>6641.1051766399996</v>
      </c>
      <c r="I176" s="4"/>
      <c r="J176" s="4">
        <v>18880.346277500001</v>
      </c>
      <c r="K176" s="4">
        <v>0.81384810585463119</v>
      </c>
      <c r="L176" s="6">
        <v>4.3864419068334243E-2</v>
      </c>
      <c r="M176" s="6">
        <v>0</v>
      </c>
      <c r="N176" s="6">
        <v>0</v>
      </c>
      <c r="O176" s="5">
        <v>0</v>
      </c>
      <c r="P176">
        <v>14454.380305000001</v>
      </c>
      <c r="Q176" s="6">
        <v>0</v>
      </c>
      <c r="T176" s="5">
        <v>0.93438462932753308</v>
      </c>
      <c r="U176">
        <v>30999.772481799999</v>
      </c>
      <c r="X176" s="7">
        <v>0</v>
      </c>
      <c r="AB176" s="7">
        <v>7.8448514113899998E-2</v>
      </c>
    </row>
    <row r="177" spans="1:28">
      <c r="A177" t="s">
        <v>487</v>
      </c>
      <c r="B177" s="4">
        <v>12707</v>
      </c>
      <c r="C177" s="4">
        <v>12976.5570627</v>
      </c>
      <c r="D177" s="4">
        <v>446.693904035</v>
      </c>
      <c r="E177" s="4">
        <v>101993.39332800001</v>
      </c>
      <c r="F177" s="4">
        <v>56583.281995799996</v>
      </c>
      <c r="G177" s="4">
        <v>5823.8912583800002</v>
      </c>
      <c r="H177" s="4">
        <v>1832.4824056</v>
      </c>
      <c r="I177" s="4"/>
      <c r="J177" s="4">
        <v>12139.918559199999</v>
      </c>
      <c r="K177" s="4">
        <v>0.85181396080900296</v>
      </c>
      <c r="L177" s="6">
        <v>1.1804517195246715E-3</v>
      </c>
      <c r="M177" s="6">
        <v>2.3609034390493429E-4</v>
      </c>
      <c r="N177" s="6">
        <v>0</v>
      </c>
      <c r="O177" s="5">
        <v>0</v>
      </c>
      <c r="P177">
        <v>12558.102275200001</v>
      </c>
      <c r="Q177" s="6">
        <v>0</v>
      </c>
      <c r="T177" s="5">
        <v>0.95388368615723618</v>
      </c>
      <c r="U177">
        <v>205993.96828500001</v>
      </c>
      <c r="X177" s="7">
        <v>0</v>
      </c>
      <c r="AB177" s="7">
        <v>0.139204502166</v>
      </c>
    </row>
    <row r="178" spans="1:28">
      <c r="A178" t="s">
        <v>488</v>
      </c>
      <c r="B178" s="4">
        <v>4438</v>
      </c>
      <c r="C178" s="4">
        <v>6465.6776388199996</v>
      </c>
      <c r="D178" s="4">
        <v>299.52329787399998</v>
      </c>
      <c r="E178" s="4">
        <v>91920.821377500004</v>
      </c>
      <c r="F178" s="4">
        <v>19533.3725141</v>
      </c>
      <c r="G178" s="4">
        <v>10373.2680246</v>
      </c>
      <c r="H178" s="4">
        <v>992.30182989499997</v>
      </c>
      <c r="I178" s="4"/>
      <c r="J178" s="4">
        <v>3403.8294310000001</v>
      </c>
      <c r="K178" s="4">
        <v>0.85624155024785942</v>
      </c>
      <c r="L178" s="6">
        <v>0.11333934204596666</v>
      </c>
      <c r="M178" s="6">
        <v>0</v>
      </c>
      <c r="N178" s="6">
        <v>0</v>
      </c>
      <c r="O178" s="5">
        <v>0</v>
      </c>
      <c r="P178">
        <v>12728.529636400001</v>
      </c>
      <c r="Q178" s="6">
        <v>0</v>
      </c>
      <c r="T178" s="5">
        <v>0.86840919333032895</v>
      </c>
      <c r="U178">
        <v>35917.445744600001</v>
      </c>
      <c r="X178" s="7">
        <v>0.75709779179810721</v>
      </c>
      <c r="AB178" s="7">
        <v>0.123746126516</v>
      </c>
    </row>
    <row r="179" spans="1:28">
      <c r="A179" t="s">
        <v>489</v>
      </c>
      <c r="B179" s="4">
        <v>5625</v>
      </c>
      <c r="C179" s="4">
        <v>33415.403177799999</v>
      </c>
      <c r="D179" s="4">
        <v>161.79673043599999</v>
      </c>
      <c r="E179" s="4">
        <v>16546.710975000002</v>
      </c>
      <c r="F179" s="4">
        <v>12861.8184645</v>
      </c>
      <c r="G179" s="4">
        <v>9856.5321837699994</v>
      </c>
      <c r="H179" s="4">
        <v>971.06506784700002</v>
      </c>
      <c r="I179" s="4"/>
      <c r="J179" s="4">
        <v>5503.6692776800001</v>
      </c>
      <c r="K179" s="4">
        <v>0.81351111111111107</v>
      </c>
      <c r="L179" s="6">
        <v>0.1544888888888889</v>
      </c>
      <c r="M179" s="6">
        <v>0</v>
      </c>
      <c r="N179" s="6">
        <v>0</v>
      </c>
      <c r="O179" s="5">
        <v>0</v>
      </c>
      <c r="P179">
        <v>9903.4920556399993</v>
      </c>
      <c r="Q179" s="6">
        <v>0</v>
      </c>
      <c r="T179" s="5">
        <v>0.84213333333333329</v>
      </c>
      <c r="U179">
        <v>210128.408815</v>
      </c>
      <c r="X179" s="7">
        <v>0.37066666666666664</v>
      </c>
      <c r="AB179" s="7">
        <v>0.21081462922399999</v>
      </c>
    </row>
    <row r="180" spans="1:28">
      <c r="A180" t="s">
        <v>490</v>
      </c>
      <c r="B180" s="4">
        <v>15112</v>
      </c>
      <c r="C180" s="4">
        <v>49947.761847499998</v>
      </c>
      <c r="D180" s="4">
        <v>389.49334122900001</v>
      </c>
      <c r="E180" s="4">
        <v>117942.451742</v>
      </c>
      <c r="F180" s="4">
        <v>55245.9451902</v>
      </c>
      <c r="G180" s="4">
        <v>24643.705161400001</v>
      </c>
      <c r="H180" s="4">
        <v>2705.8423797099999</v>
      </c>
      <c r="I180" s="4"/>
      <c r="J180" s="4">
        <v>8633.3245975299997</v>
      </c>
      <c r="K180" s="4">
        <v>0.81392271042879827</v>
      </c>
      <c r="L180" s="6">
        <v>2.3954473266278455E-2</v>
      </c>
      <c r="M180" s="6">
        <v>0</v>
      </c>
      <c r="N180" s="6">
        <v>0</v>
      </c>
      <c r="O180" s="5">
        <v>0</v>
      </c>
      <c r="P180">
        <v>25217.403026200001</v>
      </c>
      <c r="Q180" s="6">
        <v>0</v>
      </c>
      <c r="T180" s="5">
        <v>0.95864213869772363</v>
      </c>
      <c r="U180">
        <v>118757.22422</v>
      </c>
      <c r="X180" s="7">
        <v>0</v>
      </c>
      <c r="AB180" s="7">
        <v>0.106904570497</v>
      </c>
    </row>
    <row r="181" spans="1:28">
      <c r="A181" t="s">
        <v>491</v>
      </c>
      <c r="B181" s="4">
        <v>1569</v>
      </c>
      <c r="C181" s="4">
        <v>40704.526773600002</v>
      </c>
      <c r="D181" s="4">
        <v>151.991468849</v>
      </c>
      <c r="E181" s="4">
        <v>6695.9605984399996</v>
      </c>
      <c r="F181" s="4">
        <v>17843.608091599999</v>
      </c>
      <c r="G181" s="4">
        <v>1057.0183416299999</v>
      </c>
      <c r="H181" s="4">
        <v>453.70139774199998</v>
      </c>
      <c r="I181" s="4"/>
      <c r="J181" s="4">
        <v>6800.4922540999996</v>
      </c>
      <c r="K181" s="4">
        <v>2.4219247928616953E-2</v>
      </c>
      <c r="L181" s="6">
        <v>0.73804971319311663</v>
      </c>
      <c r="M181" s="6">
        <v>0.11089866156787763</v>
      </c>
      <c r="N181" s="6">
        <v>0</v>
      </c>
      <c r="O181" s="5">
        <v>0</v>
      </c>
      <c r="P181">
        <v>1082.67363194</v>
      </c>
      <c r="Q181" s="6">
        <v>4.1427660930528999E-2</v>
      </c>
      <c r="T181" s="5">
        <v>2.4219247928616953E-2</v>
      </c>
      <c r="U181">
        <v>164580.26051600001</v>
      </c>
      <c r="X181" s="7">
        <v>0.42128744423199488</v>
      </c>
      <c r="AB181" s="7">
        <v>0.259724196942</v>
      </c>
    </row>
    <row r="182" spans="1:28">
      <c r="A182" t="s">
        <v>492</v>
      </c>
      <c r="B182" s="4">
        <v>16532</v>
      </c>
      <c r="C182" s="4">
        <v>21934.1554062</v>
      </c>
      <c r="D182" s="4">
        <v>803.87248807000003</v>
      </c>
      <c r="E182" s="4">
        <v>115591.42698</v>
      </c>
      <c r="F182" s="4">
        <v>23024.9443746</v>
      </c>
      <c r="G182" s="4">
        <v>8242.0562116599995</v>
      </c>
      <c r="H182" s="4">
        <v>8990.3362792099997</v>
      </c>
      <c r="I182" s="4"/>
      <c r="J182" s="4">
        <v>7881.1732550300003</v>
      </c>
      <c r="K182" s="4">
        <v>0.47453423663198646</v>
      </c>
      <c r="L182" s="6">
        <v>2.2562303411565447E-2</v>
      </c>
      <c r="M182" s="6">
        <v>5.625453665618195E-2</v>
      </c>
      <c r="N182" s="6">
        <v>8.4684248729736272E-4</v>
      </c>
      <c r="O182" s="5">
        <v>0</v>
      </c>
      <c r="P182">
        <v>8449.5812777299998</v>
      </c>
      <c r="Q182" s="6">
        <v>7.9845148802322775E-3</v>
      </c>
      <c r="T182" s="5">
        <v>0.73161142027582871</v>
      </c>
      <c r="U182">
        <v>235367.20441899999</v>
      </c>
      <c r="X182" s="7">
        <v>6.7747398983789009E-2</v>
      </c>
      <c r="AB182" s="7">
        <v>0.11292094768200001</v>
      </c>
    </row>
    <row r="183" spans="1:28">
      <c r="A183" t="s">
        <v>493</v>
      </c>
      <c r="B183" s="4">
        <v>4659</v>
      </c>
      <c r="C183" s="4">
        <v>10200.6544001</v>
      </c>
      <c r="D183" s="4">
        <v>275.21912509600003</v>
      </c>
      <c r="E183" s="4">
        <v>96435.656815099996</v>
      </c>
      <c r="F183" s="4">
        <v>24468.912111900001</v>
      </c>
      <c r="G183" s="4">
        <v>11691.000009699999</v>
      </c>
      <c r="H183" s="4">
        <v>1077.8658522600001</v>
      </c>
      <c r="I183" s="4"/>
      <c r="J183" s="4">
        <v>11096.262219</v>
      </c>
      <c r="K183" s="4">
        <v>0.90577377119553548</v>
      </c>
      <c r="L183" s="6">
        <v>7.8772268727194672E-2</v>
      </c>
      <c r="M183" s="6">
        <v>0</v>
      </c>
      <c r="N183" s="6">
        <v>0</v>
      </c>
      <c r="O183" s="5">
        <v>0</v>
      </c>
      <c r="P183">
        <v>14039.240666</v>
      </c>
      <c r="Q183" s="6">
        <v>0</v>
      </c>
      <c r="T183" s="5">
        <v>0.90577377119553548</v>
      </c>
      <c r="U183">
        <v>222617.05713100001</v>
      </c>
      <c r="X183" s="7">
        <v>0</v>
      </c>
      <c r="AB183" s="7">
        <v>0.114558622746</v>
      </c>
    </row>
    <row r="184" spans="1:28">
      <c r="A184" t="s">
        <v>494</v>
      </c>
      <c r="B184" s="4">
        <v>4461</v>
      </c>
      <c r="C184" s="4">
        <v>56027.658682499998</v>
      </c>
      <c r="D184" s="4">
        <v>597.86773143899995</v>
      </c>
      <c r="E184" s="4">
        <v>25155.191744700001</v>
      </c>
      <c r="F184" s="4">
        <v>23209.715062200001</v>
      </c>
      <c r="G184" s="4">
        <v>5241.8803109700002</v>
      </c>
      <c r="H184" s="4">
        <v>500.66162691199997</v>
      </c>
      <c r="I184" s="4"/>
      <c r="J184" s="4">
        <v>7097.4709217099999</v>
      </c>
      <c r="K184" s="4">
        <v>0.30127774041694688</v>
      </c>
      <c r="L184" s="6">
        <v>9.0786819098856761E-2</v>
      </c>
      <c r="M184" s="6">
        <v>0</v>
      </c>
      <c r="N184" s="6">
        <v>0</v>
      </c>
      <c r="O184" s="5">
        <v>0</v>
      </c>
      <c r="P184">
        <v>5187.9329793300003</v>
      </c>
      <c r="Q184" s="6">
        <v>0</v>
      </c>
      <c r="T184" s="5">
        <v>0.32840170365388927</v>
      </c>
      <c r="U184">
        <v>414296.89671300002</v>
      </c>
      <c r="X184" s="7">
        <v>0</v>
      </c>
      <c r="AB184" s="7">
        <v>0.29140723094299997</v>
      </c>
    </row>
    <row r="185" spans="1:28">
      <c r="A185" t="s">
        <v>495</v>
      </c>
      <c r="B185" s="4">
        <v>20115</v>
      </c>
      <c r="C185" s="4">
        <v>48699.2997254</v>
      </c>
      <c r="D185" s="4">
        <v>640.82384020200004</v>
      </c>
      <c r="E185" s="4">
        <v>23439.1069216</v>
      </c>
      <c r="F185" s="4">
        <v>497.61563792999999</v>
      </c>
      <c r="G185" s="4">
        <v>1092.2600946800001</v>
      </c>
      <c r="H185" s="4">
        <v>1954.95486293</v>
      </c>
      <c r="I185" s="4"/>
      <c r="J185" s="4">
        <v>4392.8425587700003</v>
      </c>
      <c r="K185" s="4">
        <v>0.17519264230673626</v>
      </c>
      <c r="L185" s="6">
        <v>2.1923937360178971E-2</v>
      </c>
      <c r="M185" s="6">
        <v>0.31493910017399951</v>
      </c>
      <c r="N185" s="6">
        <v>0</v>
      </c>
      <c r="O185" s="5">
        <v>0</v>
      </c>
      <c r="P185">
        <v>1497.2824359799999</v>
      </c>
      <c r="Q185" s="6">
        <v>2.8138205319413374E-2</v>
      </c>
      <c r="T185" s="5">
        <v>0.31404424558786975</v>
      </c>
      <c r="U185">
        <v>384759.74920000002</v>
      </c>
      <c r="X185" s="7">
        <v>0</v>
      </c>
      <c r="AB185" s="7">
        <v>0.195897471357</v>
      </c>
    </row>
    <row r="186" spans="1:28">
      <c r="A186" t="s">
        <v>496</v>
      </c>
      <c r="B186" s="4">
        <v>7714</v>
      </c>
      <c r="C186" s="4">
        <v>32592.2339808</v>
      </c>
      <c r="D186" s="4">
        <v>1080.0142879299999</v>
      </c>
      <c r="E186" s="4">
        <v>44224.484986199997</v>
      </c>
      <c r="F186" s="4">
        <v>3828.4760297799999</v>
      </c>
      <c r="G186" s="4">
        <v>958.72632454100005</v>
      </c>
      <c r="H186" s="4">
        <v>9760.3927571999993</v>
      </c>
      <c r="I186" s="4"/>
      <c r="J186" s="4">
        <v>6612.24479127</v>
      </c>
      <c r="K186" s="4">
        <v>0.23787918071039668</v>
      </c>
      <c r="L186" s="6">
        <v>1.0370754472387866E-2</v>
      </c>
      <c r="M186" s="6">
        <v>0.2813067150635209</v>
      </c>
      <c r="N186" s="6">
        <v>0</v>
      </c>
      <c r="O186" s="5">
        <v>0</v>
      </c>
      <c r="P186">
        <v>1286.0131346200001</v>
      </c>
      <c r="Q186" s="6">
        <v>1.7500648172154524E-2</v>
      </c>
      <c r="T186" s="5">
        <v>0.55159450350012962</v>
      </c>
      <c r="U186">
        <v>1581695.5241700001</v>
      </c>
      <c r="X186" s="7">
        <v>0</v>
      </c>
      <c r="AB186" s="7">
        <v>0.33231681235299998</v>
      </c>
    </row>
    <row r="187" spans="1:28">
      <c r="A187" t="s">
        <v>497</v>
      </c>
      <c r="B187" s="4">
        <v>10379</v>
      </c>
      <c r="C187" s="4">
        <v>268465.238273</v>
      </c>
      <c r="D187" s="4">
        <v>1996.3779635799999</v>
      </c>
      <c r="E187" s="4">
        <v>355496.805933</v>
      </c>
      <c r="F187" s="4">
        <v>0</v>
      </c>
      <c r="G187" s="4">
        <v>5500.7265700500002</v>
      </c>
      <c r="H187" s="4">
        <v>115340.194571</v>
      </c>
      <c r="I187" s="4"/>
      <c r="J187" s="4">
        <v>297442.69776399998</v>
      </c>
      <c r="K187" s="4">
        <v>0.10058772521437519</v>
      </c>
      <c r="L187" s="6">
        <v>5.4918585605549667E-3</v>
      </c>
      <c r="M187" s="6">
        <v>5.2028133731573372E-3</v>
      </c>
      <c r="N187" s="6">
        <v>0</v>
      </c>
      <c r="O187" s="5">
        <v>0</v>
      </c>
      <c r="P187">
        <v>5516.5597073400004</v>
      </c>
      <c r="Q187" s="6">
        <v>5.3955101647557568E-3</v>
      </c>
      <c r="T187" s="5">
        <v>0.87811927931399947</v>
      </c>
      <c r="U187">
        <v>27291.032707099999</v>
      </c>
      <c r="X187" s="7">
        <v>0</v>
      </c>
      <c r="AB187" s="7">
        <v>1.36908368609E-2</v>
      </c>
    </row>
    <row r="188" spans="1:28">
      <c r="A188" t="s">
        <v>498</v>
      </c>
      <c r="B188" s="4">
        <v>17851</v>
      </c>
      <c r="C188" s="4">
        <v>221140.99058799999</v>
      </c>
      <c r="D188" s="4">
        <v>3151.6597844200001</v>
      </c>
      <c r="E188" s="4">
        <v>295618.47022800002</v>
      </c>
      <c r="F188" s="4">
        <v>0</v>
      </c>
      <c r="G188" s="4">
        <v>1829.3324560999999</v>
      </c>
      <c r="H188" s="4">
        <v>37238.208728999998</v>
      </c>
      <c r="I188" s="4"/>
      <c r="J188" s="4">
        <v>239141.95418100001</v>
      </c>
      <c r="K188" s="4">
        <v>5.2097921685059657E-3</v>
      </c>
      <c r="L188" s="6">
        <v>2.8009635314548203E-3</v>
      </c>
      <c r="M188" s="6">
        <v>0.51240826844434484</v>
      </c>
      <c r="N188" s="6">
        <v>0</v>
      </c>
      <c r="O188" s="5">
        <v>0</v>
      </c>
      <c r="P188">
        <v>2381.47453881</v>
      </c>
      <c r="Q188" s="6">
        <v>2.9746232704050194E-2</v>
      </c>
      <c r="T188" s="5">
        <v>0.44098369839224694</v>
      </c>
      <c r="U188">
        <v>13494.7745483</v>
      </c>
      <c r="X188" s="7">
        <v>0</v>
      </c>
      <c r="AB188" s="7">
        <v>3.3717702183100003E-2</v>
      </c>
    </row>
    <row r="189" spans="1:28">
      <c r="A189" t="s">
        <v>499</v>
      </c>
      <c r="B189" s="4">
        <v>11611</v>
      </c>
      <c r="C189" s="4">
        <v>184133.489482</v>
      </c>
      <c r="D189" s="4">
        <v>1649.5884335999999</v>
      </c>
      <c r="E189" s="4">
        <v>251716.26276799999</v>
      </c>
      <c r="F189" s="4">
        <v>0</v>
      </c>
      <c r="G189" s="4">
        <v>988.06232734699995</v>
      </c>
      <c r="H189" s="4">
        <v>15319.7328925</v>
      </c>
      <c r="I189" s="4"/>
      <c r="J189" s="4">
        <v>195682.763179</v>
      </c>
      <c r="K189" s="4">
        <v>4.3062613039359228E-4</v>
      </c>
      <c r="L189" s="6">
        <v>1.8947549737318061E-3</v>
      </c>
      <c r="M189" s="6">
        <v>0.45844457841701836</v>
      </c>
      <c r="N189" s="6">
        <v>0</v>
      </c>
      <c r="O189" s="5">
        <v>0</v>
      </c>
      <c r="P189">
        <v>1274.7818317799999</v>
      </c>
      <c r="Q189" s="6">
        <v>5.6325897855481873E-2</v>
      </c>
      <c r="T189" s="5">
        <v>0.37972612178106968</v>
      </c>
      <c r="U189">
        <v>32140.159860899999</v>
      </c>
      <c r="X189" s="7">
        <v>0</v>
      </c>
      <c r="AB189" s="7">
        <v>4.5007419628300002E-2</v>
      </c>
    </row>
    <row r="190" spans="1:28">
      <c r="A190" t="s">
        <v>500</v>
      </c>
      <c r="B190" s="4">
        <v>5984</v>
      </c>
      <c r="C190" s="4">
        <v>188167.821012</v>
      </c>
      <c r="D190" s="4">
        <v>861.54126472300004</v>
      </c>
      <c r="E190" s="4">
        <v>258492.260236</v>
      </c>
      <c r="F190" s="4">
        <v>0</v>
      </c>
      <c r="G190" s="4">
        <v>946.29084623100005</v>
      </c>
      <c r="H190" s="4">
        <v>5654.6625272900001</v>
      </c>
      <c r="I190" s="4"/>
      <c r="J190" s="4">
        <v>202213.42477300001</v>
      </c>
      <c r="K190" s="4">
        <v>0.31099598930481281</v>
      </c>
      <c r="L190" s="6">
        <v>1.3368983957219251E-3</v>
      </c>
      <c r="M190" s="6">
        <v>0.28609625668449196</v>
      </c>
      <c r="N190" s="6">
        <v>0</v>
      </c>
      <c r="O190" s="5">
        <v>0</v>
      </c>
      <c r="P190">
        <v>1172.42777189</v>
      </c>
      <c r="Q190" s="6">
        <v>2.038770053475936E-2</v>
      </c>
      <c r="T190" s="5">
        <v>0.61480614973262027</v>
      </c>
      <c r="U190">
        <v>65612.865813099997</v>
      </c>
      <c r="X190" s="7">
        <v>0</v>
      </c>
      <c r="AB190" s="7">
        <v>4.7989991572599998E-2</v>
      </c>
    </row>
    <row r="191" spans="1:28">
      <c r="A191" t="s">
        <v>501</v>
      </c>
      <c r="B191" s="4">
        <v>12020</v>
      </c>
      <c r="C191" s="4">
        <v>2524.3795528800001</v>
      </c>
      <c r="D191" s="4">
        <v>368.95164745800002</v>
      </c>
      <c r="E191" s="4">
        <v>85894.2734986</v>
      </c>
      <c r="F191" s="4">
        <v>25820.368137900001</v>
      </c>
      <c r="G191" s="4">
        <v>4572.8795493999996</v>
      </c>
      <c r="H191" s="4">
        <v>945.37175214800004</v>
      </c>
      <c r="I191" s="4"/>
      <c r="J191" s="4">
        <v>4208.7550866499996</v>
      </c>
      <c r="K191" s="4">
        <v>0.79126455906821969</v>
      </c>
      <c r="L191" s="6">
        <v>5.2995008319467553E-2</v>
      </c>
      <c r="M191" s="6">
        <v>3.3111480865224627E-2</v>
      </c>
      <c r="N191" s="6">
        <v>0</v>
      </c>
      <c r="O191" s="5">
        <v>0</v>
      </c>
      <c r="P191">
        <v>8618.9321661199992</v>
      </c>
      <c r="Q191" s="6">
        <v>0</v>
      </c>
      <c r="T191" s="5">
        <v>0.87853577371048253</v>
      </c>
      <c r="U191">
        <v>69365.653243299996</v>
      </c>
      <c r="X191" s="7">
        <v>0.41123128119800334</v>
      </c>
      <c r="AB191" s="7">
        <v>0.12901937183199999</v>
      </c>
    </row>
    <row r="192" spans="1:28">
      <c r="A192" t="s">
        <v>502</v>
      </c>
      <c r="B192" s="4">
        <v>19786</v>
      </c>
      <c r="C192" s="4">
        <v>12753.6031141</v>
      </c>
      <c r="D192" s="4">
        <v>940.63408713700005</v>
      </c>
      <c r="E192" s="4">
        <v>77030.832020999995</v>
      </c>
      <c r="F192" s="4">
        <v>35194.051991699998</v>
      </c>
      <c r="G192" s="4">
        <v>3881.5291635200001</v>
      </c>
      <c r="H192" s="4">
        <v>3837.4269226299998</v>
      </c>
      <c r="I192" s="4"/>
      <c r="J192" s="4">
        <v>8100.9086000699999</v>
      </c>
      <c r="K192" s="4">
        <v>0.34362680683311431</v>
      </c>
      <c r="L192" s="6">
        <v>1.2635196603659152E-3</v>
      </c>
      <c r="M192" s="6">
        <v>0.12478520165773779</v>
      </c>
      <c r="N192" s="6">
        <v>0</v>
      </c>
      <c r="O192" s="5">
        <v>0</v>
      </c>
      <c r="P192">
        <v>5610.2213688000002</v>
      </c>
      <c r="Q192" s="6">
        <v>6.0648943697563936E-4</v>
      </c>
      <c r="T192" s="5">
        <v>0.53942181340341655</v>
      </c>
      <c r="U192">
        <v>287710.77936400002</v>
      </c>
      <c r="X192" s="7">
        <v>2.6281208935611039E-3</v>
      </c>
      <c r="AB192" s="7">
        <v>0.17753917822000001</v>
      </c>
    </row>
    <row r="193" spans="1:28">
      <c r="A193" t="s">
        <v>503</v>
      </c>
      <c r="B193" s="4">
        <v>10991</v>
      </c>
      <c r="C193" s="4">
        <v>39193.956223200003</v>
      </c>
      <c r="D193" s="4">
        <v>248.33425591899999</v>
      </c>
      <c r="E193" s="4">
        <v>18847.7721399</v>
      </c>
      <c r="F193" s="4">
        <v>7648.8465485300003</v>
      </c>
      <c r="G193" s="4">
        <v>5308.0788532300003</v>
      </c>
      <c r="H193" s="4">
        <v>1641.70414785</v>
      </c>
      <c r="I193" s="4"/>
      <c r="J193" s="4">
        <v>3853.9080711299998</v>
      </c>
      <c r="K193" s="4">
        <v>0.66745519061049952</v>
      </c>
      <c r="L193" s="6">
        <v>0.10499499590574106</v>
      </c>
      <c r="M193" s="6">
        <v>2.747702665817487E-2</v>
      </c>
      <c r="N193" s="6">
        <v>0</v>
      </c>
      <c r="O193" s="5">
        <v>0</v>
      </c>
      <c r="P193">
        <v>6311.4168255599998</v>
      </c>
      <c r="Q193" s="6">
        <v>2.1836047675370756E-3</v>
      </c>
      <c r="T193" s="5">
        <v>0.84441816031298333</v>
      </c>
      <c r="U193">
        <v>339142.69387700001</v>
      </c>
      <c r="X193" s="7">
        <v>0.21681375671003547</v>
      </c>
      <c r="AB193" s="7">
        <v>0.195160575818</v>
      </c>
    </row>
    <row r="194" spans="1:28">
      <c r="A194" t="s">
        <v>504</v>
      </c>
      <c r="B194" s="4">
        <v>14113</v>
      </c>
      <c r="C194" s="4">
        <v>55686.101628099997</v>
      </c>
      <c r="D194" s="4">
        <v>552.131610808</v>
      </c>
      <c r="E194" s="4">
        <v>127745.765352</v>
      </c>
      <c r="F194" s="4">
        <v>67567.099424600005</v>
      </c>
      <c r="G194" s="4">
        <v>8207.4445659800003</v>
      </c>
      <c r="H194" s="4">
        <v>4632.5943822199997</v>
      </c>
      <c r="I194" s="4"/>
      <c r="J194" s="4">
        <v>4353.7736443200001</v>
      </c>
      <c r="K194" s="4">
        <v>0.82264578757174234</v>
      </c>
      <c r="L194" s="6">
        <v>1.4171331396584708E-2</v>
      </c>
      <c r="M194" s="6">
        <v>2.2674130234535536E-3</v>
      </c>
      <c r="N194" s="6">
        <v>3.8262594770778714E-3</v>
      </c>
      <c r="O194" s="5">
        <v>0</v>
      </c>
      <c r="P194">
        <v>8229.4246365199997</v>
      </c>
      <c r="Q194" s="6">
        <v>7.0856656982923544E-4</v>
      </c>
      <c r="T194" s="5">
        <v>0.91036632891660174</v>
      </c>
      <c r="U194">
        <v>77999.336782500002</v>
      </c>
      <c r="X194" s="7">
        <v>0</v>
      </c>
      <c r="AB194" s="7">
        <v>0.133808903831</v>
      </c>
    </row>
    <row r="195" spans="1:28">
      <c r="A195" t="s">
        <v>505</v>
      </c>
      <c r="B195" s="4">
        <v>87506</v>
      </c>
      <c r="C195" s="4">
        <v>24438.461880999999</v>
      </c>
      <c r="D195" s="4">
        <v>2523.1231054999998</v>
      </c>
      <c r="E195" s="4">
        <v>82345.408899700007</v>
      </c>
      <c r="F195" s="4">
        <v>60329.170206499999</v>
      </c>
      <c r="G195" s="4">
        <v>985.84447957999998</v>
      </c>
      <c r="H195" s="4">
        <v>3444.62212675</v>
      </c>
      <c r="I195" s="4"/>
      <c r="J195" s="4">
        <v>27978.0805755</v>
      </c>
      <c r="K195" s="4">
        <v>0.21027129568258177</v>
      </c>
      <c r="L195" s="6">
        <v>1.0627842662217447E-3</v>
      </c>
      <c r="M195" s="6">
        <v>0.55724178913445932</v>
      </c>
      <c r="N195" s="6">
        <v>0</v>
      </c>
      <c r="O195" s="5">
        <v>0</v>
      </c>
      <c r="P195">
        <v>2103.28794496</v>
      </c>
      <c r="Q195" s="6">
        <v>3.6854615683495989E-2</v>
      </c>
      <c r="T195" s="5">
        <v>0.3565012684844468</v>
      </c>
      <c r="U195">
        <v>332567.196108</v>
      </c>
      <c r="X195" s="7">
        <v>2.8569469522089915E-4</v>
      </c>
      <c r="AB195" s="7">
        <v>0.25561381444199999</v>
      </c>
    </row>
    <row r="196" spans="1:28">
      <c r="A196" t="s">
        <v>506</v>
      </c>
      <c r="B196" s="4">
        <v>21204</v>
      </c>
      <c r="C196" s="4">
        <v>14870.7675753</v>
      </c>
      <c r="D196" s="4">
        <v>500.42856256099998</v>
      </c>
      <c r="E196" s="4">
        <v>91990.018587700004</v>
      </c>
      <c r="F196" s="4">
        <v>37458.4818113</v>
      </c>
      <c r="G196" s="4">
        <v>6347.7365906000005</v>
      </c>
      <c r="H196" s="4">
        <v>1934.93701549</v>
      </c>
      <c r="I196" s="4"/>
      <c r="J196" s="4">
        <v>17565.749641300001</v>
      </c>
      <c r="K196" s="4">
        <v>0.74575551782682514</v>
      </c>
      <c r="L196" s="6">
        <v>1.8251273344651951E-2</v>
      </c>
      <c r="M196" s="6">
        <v>0.16105451801546877</v>
      </c>
      <c r="N196" s="6">
        <v>0</v>
      </c>
      <c r="O196" s="5">
        <v>0</v>
      </c>
      <c r="P196">
        <v>7202.2245180299997</v>
      </c>
      <c r="Q196" s="6">
        <v>4.1029994340690433E-3</v>
      </c>
      <c r="T196" s="5">
        <v>0.75037728730428221</v>
      </c>
      <c r="U196">
        <v>218550.42245499999</v>
      </c>
      <c r="X196" s="7">
        <v>9.2152424070930009E-2</v>
      </c>
      <c r="AB196" s="7">
        <v>0.131333583808</v>
      </c>
    </row>
    <row r="197" spans="1:28">
      <c r="A197" t="s">
        <v>507</v>
      </c>
      <c r="B197" s="4">
        <v>18312</v>
      </c>
      <c r="C197" s="4">
        <v>19633.677552100002</v>
      </c>
      <c r="D197" s="4">
        <v>384.33206465199999</v>
      </c>
      <c r="E197" s="4">
        <v>97950.171694499993</v>
      </c>
      <c r="F197" s="4">
        <v>82394.864225800004</v>
      </c>
      <c r="G197" s="4">
        <v>5955.5912179300003</v>
      </c>
      <c r="H197" s="4">
        <v>1038.6519871400001</v>
      </c>
      <c r="I197" s="4"/>
      <c r="J197" s="4">
        <v>18775.907868599999</v>
      </c>
      <c r="K197" s="4">
        <v>0.74317387505460897</v>
      </c>
      <c r="L197" s="6">
        <v>5.5428134556574922E-2</v>
      </c>
      <c r="M197" s="6">
        <v>1.0921799912625601E-4</v>
      </c>
      <c r="N197" s="6">
        <v>0</v>
      </c>
      <c r="O197" s="5">
        <v>0</v>
      </c>
      <c r="P197">
        <v>7694.3850988800004</v>
      </c>
      <c r="Q197" s="6">
        <v>0</v>
      </c>
      <c r="T197" s="5">
        <v>0.8134010484927916</v>
      </c>
      <c r="U197">
        <v>247293.76934999999</v>
      </c>
      <c r="X197" s="7">
        <v>0.11833770205329838</v>
      </c>
      <c r="AB197" s="7">
        <v>0.187852941287</v>
      </c>
    </row>
    <row r="198" spans="1:28">
      <c r="A198" t="s">
        <v>508</v>
      </c>
      <c r="B198" s="4">
        <v>8415</v>
      </c>
      <c r="C198" s="4">
        <v>29835.6247521</v>
      </c>
      <c r="D198" s="4">
        <v>339.62533202100002</v>
      </c>
      <c r="E198" s="4">
        <v>36686.208515099999</v>
      </c>
      <c r="F198" s="4">
        <v>8117.0036922500003</v>
      </c>
      <c r="G198" s="4">
        <v>6297.2917711399996</v>
      </c>
      <c r="H198" s="4">
        <v>849.17662789600001</v>
      </c>
      <c r="I198" s="4"/>
      <c r="J198" s="4">
        <v>1747.3969451800001</v>
      </c>
      <c r="K198" s="4">
        <v>0.7982174688057041</v>
      </c>
      <c r="L198" s="6">
        <v>6.8449197860962568E-2</v>
      </c>
      <c r="M198" s="6">
        <v>6.6547831253713609E-3</v>
      </c>
      <c r="N198" s="6">
        <v>0</v>
      </c>
      <c r="O198" s="5">
        <v>0</v>
      </c>
      <c r="P198">
        <v>16345.909047200001</v>
      </c>
      <c r="Q198" s="6">
        <v>0</v>
      </c>
      <c r="T198" s="5">
        <v>0.90683303624480094</v>
      </c>
      <c r="U198">
        <v>791154.83708099998</v>
      </c>
      <c r="X198" s="7">
        <v>0.39595959595959596</v>
      </c>
      <c r="AB198" s="7">
        <v>0.133485214938</v>
      </c>
    </row>
    <row r="199" spans="1:28">
      <c r="A199" t="s">
        <v>509</v>
      </c>
      <c r="B199" s="4">
        <v>21503</v>
      </c>
      <c r="C199" s="4">
        <v>36262.186763400001</v>
      </c>
      <c r="D199" s="4">
        <v>739.67203456899995</v>
      </c>
      <c r="E199" s="4">
        <v>29669.3657953</v>
      </c>
      <c r="F199" s="4">
        <v>4113.0689823900002</v>
      </c>
      <c r="G199" s="4">
        <v>4230.0823499099997</v>
      </c>
      <c r="H199" s="4">
        <v>1471.8919306600001</v>
      </c>
      <c r="I199" s="4"/>
      <c r="J199" s="4">
        <v>1250.51671831</v>
      </c>
      <c r="K199" s="4">
        <v>0.58573222341068687</v>
      </c>
      <c r="L199" s="6">
        <v>3.0181835092777751E-2</v>
      </c>
      <c r="M199" s="6">
        <v>0.12114588662047156</v>
      </c>
      <c r="N199" s="6">
        <v>0</v>
      </c>
      <c r="O199" s="5">
        <v>0</v>
      </c>
      <c r="P199">
        <v>11008.099884400001</v>
      </c>
      <c r="Q199" s="6">
        <v>0</v>
      </c>
      <c r="T199" s="5">
        <v>0.76324233827837973</v>
      </c>
      <c r="U199">
        <v>1171799.22786</v>
      </c>
      <c r="X199" s="7">
        <v>0.3785983351160303</v>
      </c>
      <c r="AB199" s="7">
        <v>0.16111635644899999</v>
      </c>
    </row>
    <row r="200" spans="1:28">
      <c r="A200" t="s">
        <v>510</v>
      </c>
      <c r="B200" s="4">
        <v>11683</v>
      </c>
      <c r="C200" s="4">
        <v>9578.2527382699991</v>
      </c>
      <c r="D200" s="4">
        <v>846.73264504799999</v>
      </c>
      <c r="E200" s="4">
        <v>48222.047880700004</v>
      </c>
      <c r="F200" s="4">
        <v>76294.601111099997</v>
      </c>
      <c r="G200" s="4">
        <v>1723.2623940000001</v>
      </c>
      <c r="H200" s="4">
        <v>3101.9430201099999</v>
      </c>
      <c r="I200" s="4"/>
      <c r="J200" s="4">
        <v>23365.457121799998</v>
      </c>
      <c r="K200" s="4">
        <v>0.33184969613969018</v>
      </c>
      <c r="L200" s="6">
        <v>3.2782675682615767E-2</v>
      </c>
      <c r="M200" s="6">
        <v>0.13070273046306599</v>
      </c>
      <c r="N200" s="6">
        <v>0</v>
      </c>
      <c r="O200" s="5">
        <v>0</v>
      </c>
      <c r="P200">
        <v>1816.1254327300001</v>
      </c>
      <c r="Q200" s="6">
        <v>1.9429940939827098E-2</v>
      </c>
      <c r="T200" s="5">
        <v>0.63339895574766758</v>
      </c>
      <c r="U200">
        <v>2206547.5298000001</v>
      </c>
      <c r="X200" s="7">
        <v>0.11418300094153899</v>
      </c>
      <c r="AB200" s="7">
        <v>0.26293018249099998</v>
      </c>
    </row>
    <row r="201" spans="1:28">
      <c r="A201" t="s">
        <v>511</v>
      </c>
      <c r="B201" s="4">
        <v>8919</v>
      </c>
      <c r="C201" s="4">
        <v>17737.5448793</v>
      </c>
      <c r="D201" s="4">
        <v>529.14719653700001</v>
      </c>
      <c r="E201" s="4">
        <v>59789.1608977</v>
      </c>
      <c r="F201" s="4">
        <v>79016.673432399999</v>
      </c>
      <c r="G201" s="4">
        <v>3447.83583714</v>
      </c>
      <c r="H201" s="4">
        <v>2141.2204401399999</v>
      </c>
      <c r="I201" s="4"/>
      <c r="J201" s="4">
        <v>32018.0147574</v>
      </c>
      <c r="K201" s="4">
        <v>0.23937661172777217</v>
      </c>
      <c r="L201" s="6">
        <v>5.6060096423365846E-2</v>
      </c>
      <c r="M201" s="6">
        <v>2.3769480883507121E-2</v>
      </c>
      <c r="N201" s="6">
        <v>0</v>
      </c>
      <c r="O201" s="5">
        <v>0</v>
      </c>
      <c r="P201">
        <v>3341.7027035199999</v>
      </c>
      <c r="Q201" s="6">
        <v>1.4127144298688193E-2</v>
      </c>
      <c r="T201" s="5">
        <v>0.70254512837762084</v>
      </c>
      <c r="U201">
        <v>1737398.8478999999</v>
      </c>
      <c r="X201" s="7">
        <v>0.28983069850880144</v>
      </c>
      <c r="AB201" s="7">
        <v>0.23203079167900001</v>
      </c>
    </row>
    <row r="202" spans="1:28">
      <c r="A202" t="s">
        <v>512</v>
      </c>
      <c r="B202" s="4">
        <v>31893</v>
      </c>
      <c r="C202" s="4">
        <v>6994.8742480600004</v>
      </c>
      <c r="D202" s="4">
        <v>972.79943860499998</v>
      </c>
      <c r="E202" s="4">
        <v>85286.528138299996</v>
      </c>
      <c r="F202" s="4">
        <v>39817.057723400001</v>
      </c>
      <c r="G202" s="4">
        <v>1177.16913359</v>
      </c>
      <c r="H202" s="4">
        <v>2925.2717579700002</v>
      </c>
      <c r="I202" s="4"/>
      <c r="J202" s="4">
        <v>10272.9460884</v>
      </c>
      <c r="K202" s="4">
        <v>0.12425924183990217</v>
      </c>
      <c r="L202" s="6">
        <v>4.170194086476656E-3</v>
      </c>
      <c r="M202" s="6">
        <v>0.28993823095977173</v>
      </c>
      <c r="N202" s="6">
        <v>0</v>
      </c>
      <c r="O202" s="5">
        <v>0</v>
      </c>
      <c r="P202">
        <v>3507.09924116</v>
      </c>
      <c r="Q202" s="6">
        <v>1.7872260370614241E-3</v>
      </c>
      <c r="T202" s="5">
        <v>0.43536199165961181</v>
      </c>
      <c r="U202">
        <v>326153.50482199999</v>
      </c>
      <c r="X202" s="7">
        <v>0</v>
      </c>
      <c r="AB202" s="7">
        <v>0.17547804342199999</v>
      </c>
    </row>
    <row r="203" spans="1:28">
      <c r="A203" t="s">
        <v>513</v>
      </c>
      <c r="B203" s="4">
        <v>32613</v>
      </c>
      <c r="C203" s="4">
        <v>44852.738200799999</v>
      </c>
      <c r="D203" s="4">
        <v>937.45437806899997</v>
      </c>
      <c r="E203" s="4">
        <v>51367.947593899997</v>
      </c>
      <c r="F203" s="4">
        <v>23298.015994599999</v>
      </c>
      <c r="G203" s="4">
        <v>312.20568436999997</v>
      </c>
      <c r="H203" s="4">
        <v>1735.57440094</v>
      </c>
      <c r="I203" s="4"/>
      <c r="J203" s="4">
        <v>14483.4557092</v>
      </c>
      <c r="K203" s="4">
        <v>0.11388096771226199</v>
      </c>
      <c r="L203" s="6">
        <v>5.3966209793640573E-3</v>
      </c>
      <c r="M203" s="6">
        <v>0.41636770612945756</v>
      </c>
      <c r="N203" s="6">
        <v>0</v>
      </c>
      <c r="O203" s="5">
        <v>0</v>
      </c>
      <c r="P203">
        <v>1874.0864159400001</v>
      </c>
      <c r="Q203" s="6">
        <v>2.4622083218348512E-2</v>
      </c>
      <c r="T203" s="5">
        <v>0.1999509398092785</v>
      </c>
      <c r="U203">
        <v>919290.55907800002</v>
      </c>
      <c r="X203" s="7">
        <v>0</v>
      </c>
      <c r="AB203" s="7">
        <v>0.256059968528</v>
      </c>
    </row>
    <row r="204" spans="1:28">
      <c r="A204" t="s">
        <v>514</v>
      </c>
      <c r="B204" s="4">
        <v>224</v>
      </c>
      <c r="C204" s="4">
        <v>29128.184177899999</v>
      </c>
      <c r="D204" s="4">
        <v>856.08685711500004</v>
      </c>
      <c r="E204" s="4">
        <v>100338.129743</v>
      </c>
      <c r="F204" s="4">
        <v>56714.337175599998</v>
      </c>
      <c r="G204" s="4">
        <v>12580.1642674</v>
      </c>
      <c r="H204" s="4">
        <v>12786.721025700001</v>
      </c>
      <c r="I204" s="4"/>
      <c r="J204" s="4">
        <v>34606.812107600002</v>
      </c>
      <c r="K204" s="4">
        <v>0</v>
      </c>
      <c r="L204" s="6">
        <v>0.18303571428571427</v>
      </c>
      <c r="M204" s="6">
        <v>0</v>
      </c>
      <c r="N204" s="6">
        <v>0</v>
      </c>
      <c r="O204" s="5">
        <v>0</v>
      </c>
      <c r="P204">
        <v>13932.2271729</v>
      </c>
      <c r="Q204" s="6">
        <v>0</v>
      </c>
      <c r="T204" s="5">
        <v>0</v>
      </c>
      <c r="U204">
        <v>39763.688371900003</v>
      </c>
      <c r="X204" s="7">
        <v>0</v>
      </c>
      <c r="AB204" s="7">
        <v>9.3164485812699996E-2</v>
      </c>
    </row>
    <row r="205" spans="1:28">
      <c r="A205" t="s">
        <v>515</v>
      </c>
      <c r="B205" s="4">
        <v>138460</v>
      </c>
      <c r="C205" s="4">
        <v>45368.404733000003</v>
      </c>
      <c r="D205" s="4">
        <v>8272.6148988000004</v>
      </c>
      <c r="E205" s="4">
        <v>52788.110314799997</v>
      </c>
      <c r="F205" s="4">
        <v>36636.759430600003</v>
      </c>
      <c r="G205" s="4">
        <v>27.505182440999999</v>
      </c>
      <c r="H205" s="4">
        <v>3962.9274764000002</v>
      </c>
      <c r="I205" s="4"/>
      <c r="J205" s="4">
        <v>8861.08029523</v>
      </c>
      <c r="K205" s="4">
        <v>7.0850787230969233E-3</v>
      </c>
      <c r="L205" s="6">
        <v>2.4916943521594683E-3</v>
      </c>
      <c r="M205" s="6">
        <v>0.90912899032211469</v>
      </c>
      <c r="N205" s="6">
        <v>0</v>
      </c>
      <c r="O205" s="5">
        <v>0</v>
      </c>
      <c r="P205">
        <v>1794.0089583700001</v>
      </c>
      <c r="Q205" s="6">
        <v>2.111079011989022E-2</v>
      </c>
      <c r="T205" s="5">
        <v>3.9029322548028308E-2</v>
      </c>
      <c r="U205">
        <v>329317.78742000001</v>
      </c>
      <c r="X205" s="7">
        <v>2.1739130434782609E-3</v>
      </c>
      <c r="AB205" s="7">
        <v>0.25789670499900003</v>
      </c>
    </row>
    <row r="206" spans="1:28">
      <c r="A206" t="s">
        <v>516</v>
      </c>
      <c r="B206" s="4">
        <v>5497</v>
      </c>
      <c r="C206" s="4">
        <v>34743.291496700003</v>
      </c>
      <c r="D206" s="4">
        <v>532.981028864</v>
      </c>
      <c r="E206" s="4">
        <v>33868.136785900002</v>
      </c>
      <c r="F206" s="4">
        <v>78970.828316900006</v>
      </c>
      <c r="G206" s="4">
        <v>1916.1185820799999</v>
      </c>
      <c r="H206" s="4">
        <v>2352.8784403899999</v>
      </c>
      <c r="I206" s="4"/>
      <c r="J206" s="4">
        <v>5106.4786738000003</v>
      </c>
      <c r="K206" s="4">
        <v>2.3649263234491541E-2</v>
      </c>
      <c r="L206" s="6">
        <v>2.1648171730034565E-2</v>
      </c>
      <c r="M206" s="6">
        <v>0.16736401673640167</v>
      </c>
      <c r="N206" s="6">
        <v>0</v>
      </c>
      <c r="O206" s="5">
        <v>0</v>
      </c>
      <c r="P206">
        <v>7124.0280392599998</v>
      </c>
      <c r="Q206" s="6">
        <v>0</v>
      </c>
      <c r="T206" s="5">
        <v>0.43423685646716392</v>
      </c>
      <c r="U206">
        <v>1415090.70276</v>
      </c>
      <c r="X206" s="7">
        <v>0</v>
      </c>
      <c r="AB206" s="7">
        <v>0.289439559284</v>
      </c>
    </row>
    <row r="207" spans="1:28">
      <c r="A207" t="s">
        <v>517</v>
      </c>
      <c r="B207" s="4">
        <v>11220</v>
      </c>
      <c r="C207" s="4">
        <v>6848.95483805</v>
      </c>
      <c r="D207" s="4">
        <v>1256.2774284300001</v>
      </c>
      <c r="E207" s="4">
        <v>17966.406451300001</v>
      </c>
      <c r="F207" s="4">
        <v>73549.941364800005</v>
      </c>
      <c r="G207" s="4">
        <v>1629.6530393</v>
      </c>
      <c r="H207" s="4">
        <v>2530.5405192899998</v>
      </c>
      <c r="I207" s="4"/>
      <c r="J207" s="4">
        <v>14626.989078299999</v>
      </c>
      <c r="K207" s="4">
        <v>0.6296791443850267</v>
      </c>
      <c r="L207" s="6">
        <v>3.8324420677361853E-3</v>
      </c>
      <c r="M207" s="6">
        <v>0.18894830659536541</v>
      </c>
      <c r="N207" s="6">
        <v>0</v>
      </c>
      <c r="O207" s="5">
        <v>0</v>
      </c>
      <c r="P207">
        <v>2698.8221691799999</v>
      </c>
      <c r="Q207" s="6">
        <v>1.1319073083778965E-2</v>
      </c>
      <c r="T207" s="5">
        <v>0.69705882352941173</v>
      </c>
      <c r="U207">
        <v>2854784.42943</v>
      </c>
      <c r="X207" s="7">
        <v>0</v>
      </c>
      <c r="AB207" s="7">
        <v>0.336650320532</v>
      </c>
    </row>
    <row r="208" spans="1:28">
      <c r="A208" t="s">
        <v>518</v>
      </c>
      <c r="B208" s="4">
        <v>1172</v>
      </c>
      <c r="C208" s="4">
        <v>11291.191636199999</v>
      </c>
      <c r="D208" s="4">
        <v>207.49140818199999</v>
      </c>
      <c r="E208" s="4">
        <v>1764.2807837</v>
      </c>
      <c r="F208" s="4">
        <v>70079.019344600005</v>
      </c>
      <c r="G208" s="4">
        <v>7360.0760068899999</v>
      </c>
      <c r="H208" s="4">
        <v>881.28956982900002</v>
      </c>
      <c r="I208" s="4"/>
      <c r="J208" s="4">
        <v>12325.1350023</v>
      </c>
      <c r="K208" s="4">
        <v>0.22269624573378841</v>
      </c>
      <c r="L208" s="6">
        <v>0.22781569965870307</v>
      </c>
      <c r="M208" s="6">
        <v>0</v>
      </c>
      <c r="N208" s="6">
        <v>0</v>
      </c>
      <c r="O208" s="5">
        <v>0</v>
      </c>
      <c r="P208">
        <v>11035.478962200001</v>
      </c>
      <c r="Q208" s="6">
        <v>0</v>
      </c>
      <c r="T208" s="5">
        <v>0.60750853242320824</v>
      </c>
      <c r="U208">
        <v>3498174.3413200001</v>
      </c>
      <c r="X208" s="7">
        <v>0</v>
      </c>
      <c r="AB208" s="7">
        <v>0.34864128991299997</v>
      </c>
    </row>
    <row r="209" spans="1:28">
      <c r="A209" t="s">
        <v>519</v>
      </c>
      <c r="B209" s="4">
        <v>3365</v>
      </c>
      <c r="C209" s="4">
        <v>18345.876883199999</v>
      </c>
      <c r="D209" s="4">
        <v>496.10624268100003</v>
      </c>
      <c r="E209" s="4">
        <v>12344.674384800001</v>
      </c>
      <c r="F209" s="4">
        <v>81379.993014000007</v>
      </c>
      <c r="G209" s="4">
        <v>12268.0723631</v>
      </c>
      <c r="H209" s="4">
        <v>1408.5180675199999</v>
      </c>
      <c r="I209" s="4"/>
      <c r="J209" s="4">
        <v>5133.4287376800003</v>
      </c>
      <c r="K209" s="4">
        <v>0.75096582466567607</v>
      </c>
      <c r="L209" s="6">
        <v>0</v>
      </c>
      <c r="M209" s="6">
        <v>0</v>
      </c>
      <c r="N209" s="6">
        <v>0</v>
      </c>
      <c r="O209" s="5">
        <v>1.9613670133729569E-2</v>
      </c>
      <c r="P209">
        <v>12328.213193</v>
      </c>
      <c r="Q209" s="6">
        <v>0</v>
      </c>
      <c r="T209" s="5">
        <v>0.95720653789004462</v>
      </c>
      <c r="U209">
        <v>2126976.59999</v>
      </c>
      <c r="X209" s="7">
        <v>0</v>
      </c>
      <c r="AB209" s="7">
        <v>0.32444329562000002</v>
      </c>
    </row>
    <row r="210" spans="1:28">
      <c r="A210" t="s">
        <v>520</v>
      </c>
      <c r="B210" s="4">
        <v>1058</v>
      </c>
      <c r="C210" s="4">
        <v>37516.375424600003</v>
      </c>
      <c r="D210" s="4">
        <v>38.944001224899999</v>
      </c>
      <c r="E210" s="4">
        <v>9789.4329116299996</v>
      </c>
      <c r="F210" s="4">
        <v>18879.9773083</v>
      </c>
      <c r="G210" s="4">
        <v>4052.3820490399999</v>
      </c>
      <c r="H210" s="4">
        <v>1254.25957887</v>
      </c>
      <c r="I210" s="4"/>
      <c r="J210" s="4">
        <v>5580.9519991400002</v>
      </c>
      <c r="K210" s="4">
        <v>0</v>
      </c>
      <c r="L210" s="6">
        <v>1</v>
      </c>
      <c r="M210" s="6">
        <v>0</v>
      </c>
      <c r="N210" s="6">
        <v>0</v>
      </c>
      <c r="O210" s="5">
        <v>0</v>
      </c>
      <c r="P210">
        <v>3969.5455045399999</v>
      </c>
      <c r="Q210" s="6">
        <v>0</v>
      </c>
      <c r="T210" s="5">
        <v>0</v>
      </c>
      <c r="U210">
        <v>276652.76850499999</v>
      </c>
      <c r="X210" s="7">
        <v>0</v>
      </c>
      <c r="AB210" s="7">
        <v>0.26174299872399998</v>
      </c>
    </row>
    <row r="211" spans="1:28">
      <c r="A211" t="s">
        <v>521</v>
      </c>
      <c r="B211" s="4">
        <v>6397</v>
      </c>
      <c r="C211" s="4">
        <v>24608.189589599999</v>
      </c>
      <c r="D211" s="4">
        <v>575.086917137</v>
      </c>
      <c r="E211" s="4">
        <v>20762.629306999999</v>
      </c>
      <c r="F211" s="4">
        <v>88428.295912600006</v>
      </c>
      <c r="G211" s="4">
        <v>5534.9767097599997</v>
      </c>
      <c r="H211" s="4">
        <v>1910.0696769399999</v>
      </c>
      <c r="I211" s="4"/>
      <c r="J211" s="4">
        <v>10184.9783721</v>
      </c>
      <c r="K211" s="4">
        <v>0.14069094888228859</v>
      </c>
      <c r="L211" s="6">
        <v>1.5632327653587619E-3</v>
      </c>
      <c r="M211" s="6">
        <v>4.3770517430045336E-3</v>
      </c>
      <c r="N211" s="6">
        <v>0</v>
      </c>
      <c r="O211" s="5">
        <v>0</v>
      </c>
      <c r="P211">
        <v>5631.0402886399997</v>
      </c>
      <c r="Q211" s="6">
        <v>0</v>
      </c>
      <c r="T211" s="5">
        <v>0.59574800687822416</v>
      </c>
      <c r="U211">
        <v>2060548.1211300001</v>
      </c>
      <c r="X211" s="7">
        <v>0</v>
      </c>
      <c r="AB211" s="7">
        <v>0.31988648546800003</v>
      </c>
    </row>
    <row r="212" spans="1:28">
      <c r="A212" t="s">
        <v>522</v>
      </c>
      <c r="B212" s="4">
        <v>12113</v>
      </c>
      <c r="C212" s="4">
        <v>5482.0053582199998</v>
      </c>
      <c r="D212" s="4">
        <v>319.877161392</v>
      </c>
      <c r="E212" s="4">
        <v>82673.099399900006</v>
      </c>
      <c r="F212" s="4">
        <v>19984.553785200002</v>
      </c>
      <c r="G212" s="4">
        <v>12785.6295443</v>
      </c>
      <c r="H212" s="4">
        <v>9709.3911410100009</v>
      </c>
      <c r="I212" s="4"/>
      <c r="J212" s="4">
        <v>29182.644352800002</v>
      </c>
      <c r="K212" s="4">
        <v>0.30570461487657891</v>
      </c>
      <c r="L212" s="6">
        <v>7.776768760835466E-2</v>
      </c>
      <c r="M212" s="6">
        <v>0</v>
      </c>
      <c r="N212" s="6">
        <v>0</v>
      </c>
      <c r="O212" s="5">
        <v>0</v>
      </c>
      <c r="P212">
        <v>12846.4722346</v>
      </c>
      <c r="Q212" s="6">
        <v>0</v>
      </c>
      <c r="T212" s="5">
        <v>0.92140675307520847</v>
      </c>
      <c r="U212">
        <v>896797.50117299997</v>
      </c>
      <c r="X212" s="7">
        <v>0</v>
      </c>
      <c r="AB212" s="7">
        <v>0.145014199058</v>
      </c>
    </row>
    <row r="213" spans="1:28">
      <c r="A213" t="s">
        <v>523</v>
      </c>
      <c r="B213" s="4">
        <v>4363</v>
      </c>
      <c r="C213" s="4">
        <v>23120.401897</v>
      </c>
      <c r="D213" s="4">
        <v>623.578794743</v>
      </c>
      <c r="E213" s="4">
        <v>13433.498317699999</v>
      </c>
      <c r="F213" s="4">
        <v>70585.545308200002</v>
      </c>
      <c r="G213" s="4">
        <v>4236.2657087699999</v>
      </c>
      <c r="H213" s="4">
        <v>1321.3762810799999</v>
      </c>
      <c r="I213" s="4"/>
      <c r="J213" s="4">
        <v>4972.2011294000004</v>
      </c>
      <c r="K213" s="4">
        <v>0.40705936282374511</v>
      </c>
      <c r="L213" s="6">
        <v>2.2920009168003668E-4</v>
      </c>
      <c r="M213" s="6">
        <v>4.8819619527847809E-2</v>
      </c>
      <c r="N213" s="6">
        <v>0</v>
      </c>
      <c r="O213" s="5">
        <v>0</v>
      </c>
      <c r="P213">
        <v>4202.6959603300002</v>
      </c>
      <c r="Q213" s="6">
        <v>2.9796011918404768E-3</v>
      </c>
      <c r="T213" s="5">
        <v>0.8280999312399725</v>
      </c>
      <c r="U213">
        <v>657839.45215400006</v>
      </c>
      <c r="X213" s="7">
        <v>0</v>
      </c>
      <c r="AB213" s="7">
        <v>0.32397875364000001</v>
      </c>
    </row>
    <row r="214" spans="1:28">
      <c r="A214" t="s">
        <v>524</v>
      </c>
      <c r="B214" s="4">
        <v>84586</v>
      </c>
      <c r="C214" s="4">
        <v>39280.927127800001</v>
      </c>
      <c r="D214" s="4">
        <v>4511.7288873699999</v>
      </c>
      <c r="E214" s="4">
        <v>45837.2749396</v>
      </c>
      <c r="F214" s="4">
        <v>44813.430797000001</v>
      </c>
      <c r="G214" s="4">
        <v>65.138017478999998</v>
      </c>
      <c r="H214" s="4">
        <v>3563.5942013499998</v>
      </c>
      <c r="I214" s="4"/>
      <c r="J214" s="4">
        <v>13112.6675817</v>
      </c>
      <c r="K214" s="4">
        <v>7.3298181732201545E-3</v>
      </c>
      <c r="L214" s="6">
        <v>0</v>
      </c>
      <c r="M214" s="6">
        <v>0.87909346700399593</v>
      </c>
      <c r="N214" s="6">
        <v>0</v>
      </c>
      <c r="O214" s="5">
        <v>0</v>
      </c>
      <c r="P214">
        <v>2161.89121613</v>
      </c>
      <c r="Q214" s="6">
        <v>2.381008677558934E-2</v>
      </c>
      <c r="T214" s="5">
        <v>6.113304802213132E-2</v>
      </c>
      <c r="U214">
        <v>473648.77338700002</v>
      </c>
      <c r="X214" s="7">
        <v>0</v>
      </c>
      <c r="AB214" s="7">
        <v>0.36715247463400003</v>
      </c>
    </row>
    <row r="215" spans="1:28">
      <c r="A215" t="s">
        <v>525</v>
      </c>
      <c r="B215" s="4">
        <v>6067</v>
      </c>
      <c r="C215" s="4">
        <v>32479.579825100001</v>
      </c>
      <c r="D215" s="4">
        <v>297.554135809</v>
      </c>
      <c r="E215" s="4">
        <v>57347.672009599999</v>
      </c>
      <c r="F215" s="4">
        <v>10311.8136356</v>
      </c>
      <c r="G215" s="4">
        <v>5182.6280186599997</v>
      </c>
      <c r="H215" s="4">
        <v>6684.5679998599999</v>
      </c>
      <c r="I215" s="4"/>
      <c r="J215" s="4">
        <v>4444.77334548</v>
      </c>
      <c r="K215" s="4">
        <v>0.2642162518542937</v>
      </c>
      <c r="L215" s="6">
        <v>2.8844568979726388E-2</v>
      </c>
      <c r="M215" s="6">
        <v>2.7031481786715016E-2</v>
      </c>
      <c r="N215" s="6">
        <v>0</v>
      </c>
      <c r="O215" s="5">
        <v>0</v>
      </c>
      <c r="P215">
        <v>5211.3425808700003</v>
      </c>
      <c r="Q215" s="6">
        <v>1.4010219218724246E-2</v>
      </c>
      <c r="T215" s="5">
        <v>0.94033294873908024</v>
      </c>
      <c r="U215">
        <v>1250618.94514</v>
      </c>
      <c r="X215" s="7">
        <v>0</v>
      </c>
      <c r="AB215" s="7">
        <v>0.24956366596400001</v>
      </c>
    </row>
    <row r="216" spans="1:28">
      <c r="A216" t="s">
        <v>526</v>
      </c>
      <c r="B216" s="4">
        <v>57890</v>
      </c>
      <c r="C216" s="4">
        <v>17957.8643304</v>
      </c>
      <c r="D216" s="4">
        <v>2100.3628489600001</v>
      </c>
      <c r="E216" s="4">
        <v>34029.5502309</v>
      </c>
      <c r="F216" s="4">
        <v>23613.190674199999</v>
      </c>
      <c r="G216" s="4">
        <v>670.28093754700001</v>
      </c>
      <c r="H216" s="4">
        <v>1547.7125580500001</v>
      </c>
      <c r="I216" s="4"/>
      <c r="J216" s="4">
        <v>20805.8833538</v>
      </c>
      <c r="K216" s="4">
        <v>1.3231991708412506E-2</v>
      </c>
      <c r="L216" s="6">
        <v>7.1514942131628949E-3</v>
      </c>
      <c r="M216" s="6">
        <v>0.7334427362238729</v>
      </c>
      <c r="N216" s="6">
        <v>0</v>
      </c>
      <c r="O216" s="5">
        <v>0</v>
      </c>
      <c r="P216">
        <v>2472.51099196</v>
      </c>
      <c r="Q216" s="6">
        <v>1.0813612022801865E-2</v>
      </c>
      <c r="T216" s="5">
        <v>0.15050958714803939</v>
      </c>
      <c r="U216">
        <v>794650.81756600004</v>
      </c>
      <c r="X216" s="7">
        <v>0</v>
      </c>
      <c r="AB216" s="7">
        <v>0.30865384711600002</v>
      </c>
    </row>
    <row r="217" spans="1:28">
      <c r="A217" t="s">
        <v>527</v>
      </c>
      <c r="B217" s="4">
        <v>11527</v>
      </c>
      <c r="C217" s="4">
        <v>45365.440524799997</v>
      </c>
      <c r="D217" s="4">
        <v>491.01430981999999</v>
      </c>
      <c r="E217" s="4">
        <v>111095.276386</v>
      </c>
      <c r="F217" s="4">
        <v>46570.702507599999</v>
      </c>
      <c r="G217" s="4">
        <v>19188.545847500001</v>
      </c>
      <c r="H217" s="4">
        <v>1192.2784760699999</v>
      </c>
      <c r="I217" s="4"/>
      <c r="J217" s="4">
        <v>8280.9865657699993</v>
      </c>
      <c r="K217" s="4">
        <v>0.33165611173765941</v>
      </c>
      <c r="L217" s="6">
        <v>5.6129088227639456E-2</v>
      </c>
      <c r="M217" s="6">
        <v>0</v>
      </c>
      <c r="N217" s="6">
        <v>0.1711633555998959</v>
      </c>
      <c r="O217" s="5">
        <v>0</v>
      </c>
      <c r="P217">
        <v>21827.187710999999</v>
      </c>
      <c r="Q217" s="6">
        <v>0</v>
      </c>
      <c r="T217" s="5">
        <v>0.73922095948642319</v>
      </c>
      <c r="U217">
        <v>86428.123379299999</v>
      </c>
      <c r="X217" s="7">
        <v>0</v>
      </c>
      <c r="AB217" s="7">
        <v>9.7822364003799997E-2</v>
      </c>
    </row>
    <row r="218" spans="1:28">
      <c r="A218" t="s">
        <v>528</v>
      </c>
      <c r="B218" s="4">
        <v>11556</v>
      </c>
      <c r="C218" s="4">
        <v>17826.915544899999</v>
      </c>
      <c r="D218" s="4">
        <v>435.81320024500002</v>
      </c>
      <c r="E218" s="4">
        <v>31196.738079399998</v>
      </c>
      <c r="F218" s="4">
        <v>26906.806590100001</v>
      </c>
      <c r="G218" s="4">
        <v>3948.8121721500002</v>
      </c>
      <c r="H218" s="4">
        <v>2429.8059708400001</v>
      </c>
      <c r="I218" s="4"/>
      <c r="J218" s="4">
        <v>20413.6197975</v>
      </c>
      <c r="K218" s="4">
        <v>0.27717203184492906</v>
      </c>
      <c r="L218" s="6">
        <v>4.7767393561786088E-2</v>
      </c>
      <c r="M218" s="6">
        <v>0.16156109380408445</v>
      </c>
      <c r="N218" s="6">
        <v>0</v>
      </c>
      <c r="O218" s="5">
        <v>0</v>
      </c>
      <c r="P218">
        <v>4647.8203446099997</v>
      </c>
      <c r="Q218" s="6">
        <v>1.4710972654897888E-3</v>
      </c>
      <c r="T218" s="5">
        <v>0.74056767047421257</v>
      </c>
      <c r="U218">
        <v>452596.49504900002</v>
      </c>
      <c r="X218" s="7">
        <v>0</v>
      </c>
      <c r="AB218" s="7">
        <v>0.286529447838</v>
      </c>
    </row>
    <row r="219" spans="1:28">
      <c r="A219" t="s">
        <v>529</v>
      </c>
      <c r="B219" s="4">
        <v>10388</v>
      </c>
      <c r="C219" s="4">
        <v>19630.351305</v>
      </c>
      <c r="D219" s="4">
        <v>2953.2862759599998</v>
      </c>
      <c r="E219" s="4">
        <v>15473.761240600001</v>
      </c>
      <c r="F219" s="4">
        <v>56600.672707899997</v>
      </c>
      <c r="G219" s="4">
        <v>1205.9411750199999</v>
      </c>
      <c r="H219" s="4">
        <v>2290.67763255</v>
      </c>
      <c r="I219" s="4"/>
      <c r="J219" s="4">
        <v>8417.7684493300003</v>
      </c>
      <c r="K219" s="4">
        <v>0.31064690026954178</v>
      </c>
      <c r="L219" s="6">
        <v>3.8987293030419715E-2</v>
      </c>
      <c r="M219" s="6">
        <v>0.2527916827108202</v>
      </c>
      <c r="N219" s="6">
        <v>0</v>
      </c>
      <c r="O219" s="5">
        <v>0</v>
      </c>
      <c r="P219">
        <v>2973.3873010299999</v>
      </c>
      <c r="Q219" s="6">
        <v>9.0489025798998843E-3</v>
      </c>
      <c r="T219" s="5">
        <v>0.42500962649210627</v>
      </c>
      <c r="U219">
        <v>575274.32637000002</v>
      </c>
      <c r="X219" s="7">
        <v>0</v>
      </c>
      <c r="AB219" s="7">
        <v>0.35099203201200002</v>
      </c>
    </row>
    <row r="220" spans="1:28">
      <c r="A220" t="s">
        <v>530</v>
      </c>
      <c r="B220" s="4">
        <v>17492</v>
      </c>
      <c r="C220" s="4">
        <v>48474.446715999999</v>
      </c>
      <c r="D220" s="4">
        <v>757.07599706899998</v>
      </c>
      <c r="E220" s="4">
        <v>119619.234004</v>
      </c>
      <c r="F220" s="4">
        <v>70377.132268500005</v>
      </c>
      <c r="G220" s="4">
        <v>5672.7392319399996</v>
      </c>
      <c r="H220" s="4">
        <v>1718.3641158800001</v>
      </c>
      <c r="I220" s="4"/>
      <c r="J220" s="4">
        <v>3329.9102493400001</v>
      </c>
      <c r="K220" s="4">
        <v>0.6416075920420764</v>
      </c>
      <c r="L220" s="6">
        <v>3.0299565515664303E-2</v>
      </c>
      <c r="M220" s="6">
        <v>4.9737022638920653E-3</v>
      </c>
      <c r="N220" s="6">
        <v>0</v>
      </c>
      <c r="O220" s="5">
        <v>0</v>
      </c>
      <c r="P220">
        <v>5792.9559340400001</v>
      </c>
      <c r="Q220" s="6">
        <v>1.600731763091699E-3</v>
      </c>
      <c r="T220" s="5">
        <v>0.69060141779099016</v>
      </c>
      <c r="U220">
        <v>110435.037127</v>
      </c>
      <c r="X220" s="7">
        <v>0</v>
      </c>
      <c r="AB220" s="7">
        <v>0.141190216088</v>
      </c>
    </row>
    <row r="221" spans="1:28">
      <c r="A221" t="s">
        <v>531</v>
      </c>
      <c r="B221" s="4">
        <v>8984</v>
      </c>
      <c r="C221" s="4">
        <v>21427.9602677</v>
      </c>
      <c r="D221" s="4">
        <v>324.46733921100002</v>
      </c>
      <c r="E221" s="4">
        <v>81635.103318199996</v>
      </c>
      <c r="F221" s="4">
        <v>42099.8015848</v>
      </c>
      <c r="G221" s="4">
        <v>7199.5223336600002</v>
      </c>
      <c r="H221" s="4">
        <v>2889.2903714899999</v>
      </c>
      <c r="I221" s="4"/>
      <c r="J221" s="4">
        <v>19539.751471</v>
      </c>
      <c r="K221" s="4">
        <v>0.63000890471950133</v>
      </c>
      <c r="L221" s="6">
        <v>0</v>
      </c>
      <c r="M221" s="6">
        <v>0</v>
      </c>
      <c r="N221" s="6">
        <v>0</v>
      </c>
      <c r="O221" s="5">
        <v>0</v>
      </c>
      <c r="P221">
        <v>9723.2280294400007</v>
      </c>
      <c r="Q221" s="6">
        <v>0</v>
      </c>
      <c r="T221" s="5">
        <v>0.93109973285841496</v>
      </c>
      <c r="U221">
        <v>95281.470631400007</v>
      </c>
      <c r="X221" s="7">
        <v>5.955031166518255E-2</v>
      </c>
      <c r="AB221" s="7">
        <v>0.166645669734</v>
      </c>
    </row>
    <row r="222" spans="1:28">
      <c r="A222" t="s">
        <v>532</v>
      </c>
      <c r="B222" s="4">
        <v>5178</v>
      </c>
      <c r="C222" s="4">
        <v>25621.468406</v>
      </c>
      <c r="D222" s="4">
        <v>659.88993738500005</v>
      </c>
      <c r="E222" s="4">
        <v>17940.378447200001</v>
      </c>
      <c r="F222" s="4">
        <v>85241.2410906</v>
      </c>
      <c r="G222" s="4">
        <v>7045.2224756699998</v>
      </c>
      <c r="H222" s="4">
        <v>1416.66608913</v>
      </c>
      <c r="I222" s="4"/>
      <c r="J222" s="4">
        <v>3305.4983983900001</v>
      </c>
      <c r="K222" s="4">
        <v>0.54847431440710703</v>
      </c>
      <c r="L222" s="6">
        <v>5.7937427578215526E-4</v>
      </c>
      <c r="M222" s="6">
        <v>0</v>
      </c>
      <c r="N222" s="6">
        <v>0</v>
      </c>
      <c r="O222" s="5">
        <v>0</v>
      </c>
      <c r="P222">
        <v>8472.6745370200006</v>
      </c>
      <c r="Q222" s="6">
        <v>0</v>
      </c>
      <c r="T222" s="5">
        <v>0.84569331788335267</v>
      </c>
      <c r="U222">
        <v>2160082.6478499998</v>
      </c>
      <c r="X222" s="7">
        <v>0</v>
      </c>
      <c r="AB222" s="7">
        <v>0.30938499321000001</v>
      </c>
    </row>
    <row r="223" spans="1:28">
      <c r="A223" t="s">
        <v>533</v>
      </c>
      <c r="B223" s="4">
        <v>5125</v>
      </c>
      <c r="C223" s="4">
        <v>11732.8974282</v>
      </c>
      <c r="D223" s="4">
        <v>469.47642880000001</v>
      </c>
      <c r="E223" s="4">
        <v>18574.5541122</v>
      </c>
      <c r="F223" s="4">
        <v>80363.594536599994</v>
      </c>
      <c r="G223" s="4">
        <v>1255.7770156900001</v>
      </c>
      <c r="H223" s="4">
        <v>4043.5321130900002</v>
      </c>
      <c r="I223" s="4"/>
      <c r="J223" s="4">
        <v>7076.4175370399998</v>
      </c>
      <c r="K223" s="4">
        <v>0.28643902439024388</v>
      </c>
      <c r="L223" s="6">
        <v>7.8048780487804882E-4</v>
      </c>
      <c r="M223" s="6">
        <v>0.13990243902439026</v>
      </c>
      <c r="N223" s="6">
        <v>0</v>
      </c>
      <c r="O223" s="5">
        <v>0</v>
      </c>
      <c r="P223">
        <v>1657.7360535600001</v>
      </c>
      <c r="Q223" s="6">
        <v>5.6585365853658535E-3</v>
      </c>
      <c r="T223" s="5">
        <v>0.2993170731707317</v>
      </c>
      <c r="U223">
        <v>2258855.1507199998</v>
      </c>
      <c r="X223" s="7">
        <v>0</v>
      </c>
      <c r="AB223" s="7">
        <v>0.33093284887199997</v>
      </c>
    </row>
    <row r="224" spans="1:28">
      <c r="A224" t="s">
        <v>534</v>
      </c>
      <c r="B224" s="4">
        <v>1900</v>
      </c>
      <c r="C224" s="4">
        <v>11699.688861000001</v>
      </c>
      <c r="D224" s="4">
        <v>290.81042908500001</v>
      </c>
      <c r="E224" s="4">
        <v>14000.860930299999</v>
      </c>
      <c r="F224" s="4">
        <v>80042.972870099999</v>
      </c>
      <c r="G224" s="4">
        <v>4649.5938186800004</v>
      </c>
      <c r="H224" s="4">
        <v>4265.1864569400004</v>
      </c>
      <c r="I224" s="4"/>
      <c r="J224" s="4">
        <v>8919.0625323799995</v>
      </c>
      <c r="K224" s="4">
        <v>0.21105263157894738</v>
      </c>
      <c r="L224" s="6">
        <v>0</v>
      </c>
      <c r="M224" s="6">
        <v>0</v>
      </c>
      <c r="N224" s="6">
        <v>0</v>
      </c>
      <c r="O224" s="5">
        <v>0</v>
      </c>
      <c r="P224">
        <v>4639.8135801300004</v>
      </c>
      <c r="Q224" s="6">
        <v>0</v>
      </c>
      <c r="T224" s="5">
        <v>0.22578947368421054</v>
      </c>
      <c r="U224">
        <v>2067875.4487900001</v>
      </c>
      <c r="X224" s="7">
        <v>0</v>
      </c>
      <c r="AB224" s="7">
        <v>0.33923821904200002</v>
      </c>
    </row>
    <row r="225" spans="1:28">
      <c r="A225" t="s">
        <v>535</v>
      </c>
      <c r="B225" s="4">
        <v>1925</v>
      </c>
      <c r="C225" s="4">
        <v>8210.2958639400003</v>
      </c>
      <c r="D225" s="4">
        <v>340.97925614799999</v>
      </c>
      <c r="E225" s="4">
        <v>11070.676365699999</v>
      </c>
      <c r="F225" s="4">
        <v>76268.743396899998</v>
      </c>
      <c r="G225" s="4">
        <v>4030.23999366</v>
      </c>
      <c r="H225" s="4">
        <v>5303.6903179499996</v>
      </c>
      <c r="I225" s="4"/>
      <c r="J225" s="4">
        <v>12193.130602699999</v>
      </c>
      <c r="K225" s="4">
        <v>0.33766233766233766</v>
      </c>
      <c r="L225" s="6">
        <v>0</v>
      </c>
      <c r="M225" s="6">
        <v>0</v>
      </c>
      <c r="N225" s="6">
        <v>0</v>
      </c>
      <c r="O225" s="5">
        <v>0</v>
      </c>
      <c r="P225">
        <v>4137.4789613200001</v>
      </c>
      <c r="Q225" s="6">
        <v>0</v>
      </c>
      <c r="T225" s="5">
        <v>0.33766233766233766</v>
      </c>
      <c r="U225">
        <v>2028859.3992699999</v>
      </c>
      <c r="X225" s="7">
        <v>0</v>
      </c>
      <c r="AB225" s="7">
        <v>0.346594710784</v>
      </c>
    </row>
    <row r="226" spans="1:28">
      <c r="A226" t="s">
        <v>536</v>
      </c>
      <c r="B226" s="4">
        <v>3584</v>
      </c>
      <c r="C226" s="4">
        <v>5777.3921239700003</v>
      </c>
      <c r="D226" s="4">
        <v>463.131085515</v>
      </c>
      <c r="E226" s="4">
        <v>6297.2589427399998</v>
      </c>
      <c r="F226" s="4">
        <v>70766.613213699995</v>
      </c>
      <c r="G226" s="4">
        <v>4225.4039207699998</v>
      </c>
      <c r="H226" s="4">
        <v>4351.5318519000002</v>
      </c>
      <c r="I226" s="4"/>
      <c r="J226" s="4">
        <v>16243.059920399999</v>
      </c>
      <c r="K226" s="4">
        <v>0.8286830357142857</v>
      </c>
      <c r="L226" s="6">
        <v>0</v>
      </c>
      <c r="M226" s="6">
        <v>1.1160714285714285E-3</v>
      </c>
      <c r="N226" s="6">
        <v>0</v>
      </c>
      <c r="O226" s="5">
        <v>0</v>
      </c>
      <c r="P226">
        <v>5048.1529576800003</v>
      </c>
      <c r="Q226" s="6">
        <v>0</v>
      </c>
      <c r="T226" s="5">
        <v>0.8351004464285714</v>
      </c>
      <c r="U226">
        <v>3829724.13687</v>
      </c>
      <c r="X226" s="7">
        <v>0</v>
      </c>
      <c r="AB226" s="7">
        <v>0.34806614690999998</v>
      </c>
    </row>
    <row r="227" spans="1:28">
      <c r="A227" t="s">
        <v>537</v>
      </c>
      <c r="B227" s="4">
        <v>1804</v>
      </c>
      <c r="C227" s="4">
        <v>18372.0647168</v>
      </c>
      <c r="D227" s="4">
        <v>199.130347368</v>
      </c>
      <c r="E227" s="4">
        <v>37574.268089099998</v>
      </c>
      <c r="F227" s="4">
        <v>17860.239980499999</v>
      </c>
      <c r="G227" s="4">
        <v>10067.201087699999</v>
      </c>
      <c r="H227" s="4">
        <v>1853.53808327</v>
      </c>
      <c r="I227" s="4"/>
      <c r="J227" s="4">
        <v>10693.379261100001</v>
      </c>
      <c r="K227" s="4">
        <v>0.2932372505543237</v>
      </c>
      <c r="L227" s="6">
        <v>8.2594235033259425E-2</v>
      </c>
      <c r="M227" s="6">
        <v>0</v>
      </c>
      <c r="N227" s="6">
        <v>0</v>
      </c>
      <c r="O227" s="5">
        <v>0</v>
      </c>
      <c r="P227">
        <v>10259.573546400001</v>
      </c>
      <c r="Q227" s="6">
        <v>0</v>
      </c>
      <c r="T227" s="5">
        <v>0.59035476718403546</v>
      </c>
      <c r="U227">
        <v>252692.796982</v>
      </c>
      <c r="X227" s="7">
        <v>0.57206208425720617</v>
      </c>
      <c r="AB227" s="7">
        <v>9.6456675209999995E-2</v>
      </c>
    </row>
    <row r="228" spans="1:28">
      <c r="A228" t="s">
        <v>538</v>
      </c>
      <c r="B228" s="4">
        <v>6127</v>
      </c>
      <c r="C228" s="4">
        <v>55964.466087000001</v>
      </c>
      <c r="D228" s="4">
        <v>338.11125371399999</v>
      </c>
      <c r="E228" s="4">
        <v>48339.853099599997</v>
      </c>
      <c r="F228" s="4">
        <v>31500.023618200001</v>
      </c>
      <c r="G228" s="4">
        <v>3519.2770587199998</v>
      </c>
      <c r="H228" s="4">
        <v>6170.6613815800001</v>
      </c>
      <c r="I228" s="4"/>
      <c r="J228" s="4">
        <v>4804.77917996</v>
      </c>
      <c r="K228" s="4">
        <v>0.40443936673739189</v>
      </c>
      <c r="L228" s="6">
        <v>1.1261628855883794E-2</v>
      </c>
      <c r="M228" s="6">
        <v>3.6885914803329527E-2</v>
      </c>
      <c r="N228" s="6">
        <v>0</v>
      </c>
      <c r="O228" s="5">
        <v>0</v>
      </c>
      <c r="P228">
        <v>6054.6296067000003</v>
      </c>
      <c r="Q228" s="6">
        <v>0</v>
      </c>
      <c r="T228" s="5">
        <v>0.58772645666721068</v>
      </c>
      <c r="U228">
        <v>712438.87659400003</v>
      </c>
      <c r="X228" s="7">
        <v>0</v>
      </c>
      <c r="AB228" s="7">
        <v>0.28011861780399999</v>
      </c>
    </row>
    <row r="229" spans="1:28">
      <c r="A229" t="s">
        <v>539</v>
      </c>
      <c r="B229" s="4">
        <v>198019</v>
      </c>
      <c r="C229" s="4">
        <v>55294.019524800002</v>
      </c>
      <c r="D229" s="4">
        <v>4552.1845664900002</v>
      </c>
      <c r="E229" s="4">
        <v>68919.650192899993</v>
      </c>
      <c r="F229" s="4">
        <v>53059.450468000003</v>
      </c>
      <c r="G229" s="4">
        <v>279.00462662400003</v>
      </c>
      <c r="H229" s="4">
        <v>5841.8647750099999</v>
      </c>
      <c r="I229" s="4"/>
      <c r="J229" s="4">
        <v>9087.7695362899995</v>
      </c>
      <c r="K229" s="4">
        <v>4.7212641211196907E-2</v>
      </c>
      <c r="L229" s="6">
        <v>1.8180073629298198E-3</v>
      </c>
      <c r="M229" s="6">
        <v>0.76369439296229147</v>
      </c>
      <c r="N229" s="6">
        <v>0</v>
      </c>
      <c r="O229" s="5">
        <v>3.0300122715496999E-5</v>
      </c>
      <c r="P229">
        <v>2744.0402138099998</v>
      </c>
      <c r="Q229" s="6">
        <v>1.8513374979168665E-2</v>
      </c>
      <c r="T229" s="5">
        <v>9.3506178700023729E-2</v>
      </c>
      <c r="U229">
        <v>450277.33023700002</v>
      </c>
      <c r="X229" s="7">
        <v>0</v>
      </c>
      <c r="AB229" s="7">
        <v>0.28648160186799998</v>
      </c>
    </row>
    <row r="230" spans="1:28">
      <c r="A230" t="s">
        <v>540</v>
      </c>
      <c r="B230" s="4">
        <v>4750</v>
      </c>
      <c r="C230" s="4">
        <v>10577.2781543</v>
      </c>
      <c r="D230" s="4">
        <v>1191.14266404</v>
      </c>
      <c r="E230" s="4">
        <v>29828.740333099999</v>
      </c>
      <c r="F230" s="4">
        <v>63169.082055899999</v>
      </c>
      <c r="G230" s="4">
        <v>999.20238676400004</v>
      </c>
      <c r="H230" s="4">
        <v>4149.9013456000002</v>
      </c>
      <c r="I230" s="4"/>
      <c r="J230" s="4">
        <v>25613.3105053</v>
      </c>
      <c r="K230" s="4">
        <v>6.4000000000000001E-2</v>
      </c>
      <c r="L230" s="6">
        <v>2.3578947368421053E-2</v>
      </c>
      <c r="M230" s="6">
        <v>0.11052631578947368</v>
      </c>
      <c r="N230" s="6">
        <v>0</v>
      </c>
      <c r="O230" s="5">
        <v>0</v>
      </c>
      <c r="P230">
        <v>2972.3540612500001</v>
      </c>
      <c r="Q230" s="6">
        <v>0</v>
      </c>
      <c r="T230" s="5">
        <v>0.36315789473684212</v>
      </c>
      <c r="U230">
        <v>1452670.96533</v>
      </c>
      <c r="X230" s="7">
        <v>0</v>
      </c>
      <c r="AB230" s="7">
        <v>0.30812805417299999</v>
      </c>
    </row>
    <row r="231" spans="1:28">
      <c r="A231" t="s">
        <v>541</v>
      </c>
      <c r="B231" s="4">
        <v>2280</v>
      </c>
      <c r="C231" s="4">
        <v>11444.9521874</v>
      </c>
      <c r="D231" s="4">
        <v>256.02276010999998</v>
      </c>
      <c r="E231" s="4">
        <v>6135.1086068100003</v>
      </c>
      <c r="F231" s="4">
        <v>63622.3242188</v>
      </c>
      <c r="G231" s="4">
        <v>4959.64752658</v>
      </c>
      <c r="H231" s="4">
        <v>1930.2647159000001</v>
      </c>
      <c r="I231" s="4"/>
      <c r="J231" s="4">
        <v>16264.9806885</v>
      </c>
      <c r="K231" s="4">
        <v>0.48596491228070177</v>
      </c>
      <c r="L231" s="6">
        <v>6.798245614035088E-2</v>
      </c>
      <c r="M231" s="6">
        <v>0</v>
      </c>
      <c r="N231" s="6">
        <v>0</v>
      </c>
      <c r="O231" s="5">
        <v>0</v>
      </c>
      <c r="P231">
        <v>10286.1874223</v>
      </c>
      <c r="Q231" s="6">
        <v>0</v>
      </c>
      <c r="T231" s="5">
        <v>0.9263157894736842</v>
      </c>
      <c r="U231">
        <v>1919970.2859799999</v>
      </c>
      <c r="X231" s="7">
        <v>0</v>
      </c>
      <c r="AB231" s="7">
        <v>0.33941142063700003</v>
      </c>
    </row>
    <row r="232" spans="1:28">
      <c r="A232" t="s">
        <v>542</v>
      </c>
      <c r="B232" s="4">
        <v>1623</v>
      </c>
      <c r="C232" s="4">
        <v>16357.404447299999</v>
      </c>
      <c r="D232" s="4">
        <v>417.45584184500001</v>
      </c>
      <c r="E232" s="4">
        <v>7863.0820005599999</v>
      </c>
      <c r="F232" s="4">
        <v>65914.817900900001</v>
      </c>
      <c r="G232" s="4">
        <v>1497.0130998899999</v>
      </c>
      <c r="H232" s="4">
        <v>3948.7323781</v>
      </c>
      <c r="I232" s="4"/>
      <c r="J232" s="4">
        <v>11939.1153276</v>
      </c>
      <c r="K232" s="4">
        <v>0.44855206407886627</v>
      </c>
      <c r="L232" s="6">
        <v>2.0332717190388171E-2</v>
      </c>
      <c r="M232" s="6">
        <v>3.1423290203327174E-2</v>
      </c>
      <c r="N232" s="6">
        <v>0</v>
      </c>
      <c r="O232" s="5">
        <v>0</v>
      </c>
      <c r="P232">
        <v>7890.9880772699998</v>
      </c>
      <c r="Q232" s="6">
        <v>0</v>
      </c>
      <c r="T232" s="5">
        <v>0.49722735674676527</v>
      </c>
      <c r="U232">
        <v>583247.60288899997</v>
      </c>
      <c r="X232" s="7">
        <v>0</v>
      </c>
      <c r="AB232" s="7">
        <v>0.32976968108100002</v>
      </c>
    </row>
    <row r="233" spans="1:28">
      <c r="A233" t="s">
        <v>543</v>
      </c>
      <c r="B233" s="4">
        <v>15708</v>
      </c>
      <c r="C233" s="4">
        <v>4442.3946069000003</v>
      </c>
      <c r="D233" s="4">
        <v>459.09966552600002</v>
      </c>
      <c r="E233" s="4">
        <v>108066.335368</v>
      </c>
      <c r="F233" s="4">
        <v>63333.631187400002</v>
      </c>
      <c r="G233" s="4">
        <v>4770.49407281</v>
      </c>
      <c r="H233" s="4">
        <v>1180.37285236</v>
      </c>
      <c r="I233" s="4"/>
      <c r="J233" s="4">
        <v>4197.3407758699996</v>
      </c>
      <c r="K233" s="4">
        <v>0.39120193531958236</v>
      </c>
      <c r="L233" s="6">
        <v>1.3368983957219251E-3</v>
      </c>
      <c r="M233" s="6">
        <v>6.4935064935064939E-3</v>
      </c>
      <c r="N233" s="6">
        <v>0</v>
      </c>
      <c r="O233" s="5">
        <v>0</v>
      </c>
      <c r="P233">
        <v>4924.4273026700002</v>
      </c>
      <c r="Q233" s="6">
        <v>1.1459129106187931E-3</v>
      </c>
      <c r="T233" s="5">
        <v>0.76260504201680668</v>
      </c>
      <c r="U233">
        <v>40595.111039900003</v>
      </c>
      <c r="X233" s="7">
        <v>0</v>
      </c>
      <c r="AB233" s="7">
        <v>0.137428988572</v>
      </c>
    </row>
    <row r="234" spans="1:28">
      <c r="A234" t="s">
        <v>544</v>
      </c>
      <c r="B234" s="4">
        <v>10363</v>
      </c>
      <c r="C234" s="4">
        <v>42520.230276100003</v>
      </c>
      <c r="D234" s="4">
        <v>521.86186650000002</v>
      </c>
      <c r="E234" s="4">
        <v>21290.268528100001</v>
      </c>
      <c r="F234" s="4">
        <v>3235.1322409600002</v>
      </c>
      <c r="G234" s="4">
        <v>583.28258140800006</v>
      </c>
      <c r="H234" s="4">
        <v>2014.9301465599999</v>
      </c>
      <c r="I234" s="4"/>
      <c r="J234" s="4">
        <v>3661.8080978900002</v>
      </c>
      <c r="K234" s="4">
        <v>0.33667856798224455</v>
      </c>
      <c r="L234" s="6">
        <v>1.408858438676059E-2</v>
      </c>
      <c r="M234" s="6">
        <v>0.48991604747659945</v>
      </c>
      <c r="N234" s="6">
        <v>0</v>
      </c>
      <c r="O234" s="5">
        <v>0</v>
      </c>
      <c r="P234">
        <v>1308.3726282800001</v>
      </c>
      <c r="Q234" s="6">
        <v>2.3062819646820418E-2</v>
      </c>
      <c r="T234" s="5">
        <v>0.47611695454984077</v>
      </c>
      <c r="U234">
        <v>253615.98848</v>
      </c>
      <c r="X234" s="7">
        <v>0.10855929750072373</v>
      </c>
      <c r="AB234" s="7">
        <v>0.227975273161</v>
      </c>
    </row>
    <row r="235" spans="1:28">
      <c r="A235" t="s">
        <v>545</v>
      </c>
      <c r="B235" s="4">
        <v>24971</v>
      </c>
      <c r="C235" s="4">
        <v>47711.672721299998</v>
      </c>
      <c r="D235" s="4">
        <v>3283.0996227300002</v>
      </c>
      <c r="E235" s="4">
        <v>43821.797045400002</v>
      </c>
      <c r="F235" s="4">
        <v>81709.671572499996</v>
      </c>
      <c r="G235" s="4">
        <v>4023.1493090600002</v>
      </c>
      <c r="H235" s="4">
        <v>2209.7549105799999</v>
      </c>
      <c r="I235" s="4"/>
      <c r="J235" s="4">
        <v>2765.6572306399999</v>
      </c>
      <c r="K235" s="4">
        <v>6.3794001041207804E-2</v>
      </c>
      <c r="L235" s="6">
        <v>2.1625085098714507E-3</v>
      </c>
      <c r="M235" s="6">
        <v>4.3170077289656002E-2</v>
      </c>
      <c r="N235" s="6">
        <v>0</v>
      </c>
      <c r="O235" s="5">
        <v>0</v>
      </c>
      <c r="P235">
        <v>4202.7935827199999</v>
      </c>
      <c r="Q235" s="6">
        <v>5.3662248207921185E-3</v>
      </c>
      <c r="T235" s="5">
        <v>0.45156381402426815</v>
      </c>
      <c r="U235">
        <v>1877151.88695</v>
      </c>
      <c r="X235" s="7">
        <v>0</v>
      </c>
      <c r="AB235" s="7">
        <v>0.28942435732799998</v>
      </c>
    </row>
    <row r="236" spans="1:28">
      <c r="A236" t="s">
        <v>546</v>
      </c>
      <c r="B236" s="4">
        <v>16747</v>
      </c>
      <c r="C236" s="4">
        <v>19981.517323600001</v>
      </c>
      <c r="D236" s="4">
        <v>1469.8779611299999</v>
      </c>
      <c r="E236" s="4">
        <v>57961.091733499998</v>
      </c>
      <c r="F236" s="4">
        <v>21238.964820699999</v>
      </c>
      <c r="G236" s="4">
        <v>1111.49615073</v>
      </c>
      <c r="H236" s="4">
        <v>8370.6531180599995</v>
      </c>
      <c r="I236" s="4"/>
      <c r="J236" s="4">
        <v>10857.3767219</v>
      </c>
      <c r="K236" s="4">
        <v>0.12300710575028363</v>
      </c>
      <c r="L236" s="6">
        <v>1.8510778049799965E-3</v>
      </c>
      <c r="M236" s="6">
        <v>0.3082343106227981</v>
      </c>
      <c r="N236" s="6">
        <v>0</v>
      </c>
      <c r="O236" s="5">
        <v>0</v>
      </c>
      <c r="P236">
        <v>1978.0256958</v>
      </c>
      <c r="Q236" s="6">
        <v>1.1345315578909656E-2</v>
      </c>
      <c r="T236" s="5">
        <v>0.62476861527437755</v>
      </c>
      <c r="U236">
        <v>1784068.69698</v>
      </c>
      <c r="X236" s="7">
        <v>0</v>
      </c>
      <c r="AB236" s="7">
        <v>0.34871909047499999</v>
      </c>
    </row>
    <row r="237" spans="1:28">
      <c r="A237" t="s">
        <v>547</v>
      </c>
      <c r="B237" s="4">
        <v>7385</v>
      </c>
      <c r="C237" s="4">
        <v>11146.1466354</v>
      </c>
      <c r="D237" s="4">
        <v>356.27889000200003</v>
      </c>
      <c r="E237" s="4">
        <v>63925.597092900003</v>
      </c>
      <c r="F237" s="4">
        <v>24379.790355500001</v>
      </c>
      <c r="G237" s="4">
        <v>2281.30560001</v>
      </c>
      <c r="H237" s="4">
        <v>10835.217769299999</v>
      </c>
      <c r="I237" s="4"/>
      <c r="J237" s="4">
        <v>14908.290388199999</v>
      </c>
      <c r="K237" s="4">
        <v>0.12972241029113066</v>
      </c>
      <c r="L237" s="6">
        <v>1.7061611374407582E-2</v>
      </c>
      <c r="M237" s="6">
        <v>9.7088693297224096E-2</v>
      </c>
      <c r="N237" s="6">
        <v>0</v>
      </c>
      <c r="O237" s="5">
        <v>0</v>
      </c>
      <c r="P237">
        <v>2806.0056694800001</v>
      </c>
      <c r="Q237" s="6">
        <v>5.9580230196343937E-3</v>
      </c>
      <c r="T237" s="5">
        <v>0.8682464454976303</v>
      </c>
      <c r="U237">
        <v>2834162.7468699999</v>
      </c>
      <c r="X237" s="7">
        <v>0</v>
      </c>
      <c r="AB237" s="7">
        <v>0.29088970092799998</v>
      </c>
    </row>
    <row r="238" spans="1:28">
      <c r="A238" t="s">
        <v>548</v>
      </c>
      <c r="B238" s="4">
        <v>13815</v>
      </c>
      <c r="C238" s="4">
        <v>9847.8093578400003</v>
      </c>
      <c r="D238" s="4">
        <v>266.943934958</v>
      </c>
      <c r="E238" s="4">
        <v>73515.918315699993</v>
      </c>
      <c r="F238" s="4">
        <v>36883.326835599997</v>
      </c>
      <c r="G238" s="4">
        <v>3902.9345817399999</v>
      </c>
      <c r="H238" s="4">
        <v>2700.86199769</v>
      </c>
      <c r="I238" s="4"/>
      <c r="J238" s="4">
        <v>26479.4153148</v>
      </c>
      <c r="K238" s="4">
        <v>0.29163952225841477</v>
      </c>
      <c r="L238" s="6">
        <v>2.4104234527687295E-2</v>
      </c>
      <c r="M238" s="6">
        <v>1.6503800217155265E-2</v>
      </c>
      <c r="N238" s="6">
        <v>0</v>
      </c>
      <c r="O238" s="5">
        <v>0</v>
      </c>
      <c r="P238">
        <v>4009.4055269</v>
      </c>
      <c r="Q238" s="6">
        <v>1.6648570394498733E-3</v>
      </c>
      <c r="T238" s="5">
        <v>0.95939196525515746</v>
      </c>
      <c r="U238">
        <v>441563.40396299999</v>
      </c>
      <c r="X238" s="7">
        <v>0</v>
      </c>
      <c r="AB238" s="7">
        <v>0.17270562135799999</v>
      </c>
    </row>
    <row r="239" spans="1:28">
      <c r="A239" t="s">
        <v>549</v>
      </c>
      <c r="B239" s="4">
        <v>13340</v>
      </c>
      <c r="C239" s="4">
        <v>16426.497922899998</v>
      </c>
      <c r="D239" s="4">
        <v>419.89610936600002</v>
      </c>
      <c r="E239" s="4">
        <v>68205.248743799995</v>
      </c>
      <c r="F239" s="4">
        <v>33363.690099400003</v>
      </c>
      <c r="G239" s="4">
        <v>2637.9213851700001</v>
      </c>
      <c r="H239" s="4">
        <v>5357.1555016000002</v>
      </c>
      <c r="I239" s="4"/>
      <c r="J239" s="4">
        <v>22109.566966900002</v>
      </c>
      <c r="K239" s="4">
        <v>9.6626686656671665E-2</v>
      </c>
      <c r="L239" s="6">
        <v>2.6236881559220391E-3</v>
      </c>
      <c r="M239" s="6">
        <v>6.6566716641679166E-2</v>
      </c>
      <c r="N239" s="6">
        <v>0</v>
      </c>
      <c r="O239" s="5">
        <v>0</v>
      </c>
      <c r="P239">
        <v>3494.3026197099998</v>
      </c>
      <c r="Q239" s="6">
        <v>3.5232383808095954E-3</v>
      </c>
      <c r="T239" s="5">
        <v>0.91259370314842581</v>
      </c>
      <c r="U239">
        <v>759035.57063500001</v>
      </c>
      <c r="X239" s="7">
        <v>0</v>
      </c>
      <c r="AB239" s="7">
        <v>0.19480981078599999</v>
      </c>
    </row>
    <row r="240" spans="1:28">
      <c r="A240" t="s">
        <v>550</v>
      </c>
      <c r="B240" s="4">
        <v>8169</v>
      </c>
      <c r="C240" s="4">
        <v>13679.521142</v>
      </c>
      <c r="D240" s="4">
        <v>196.33713674500001</v>
      </c>
      <c r="E240" s="4">
        <v>83013.128089000005</v>
      </c>
      <c r="F240" s="4">
        <v>44547.466828700002</v>
      </c>
      <c r="G240" s="4">
        <v>3870.7725767100001</v>
      </c>
      <c r="H240" s="4">
        <v>1296.24429012</v>
      </c>
      <c r="I240" s="4"/>
      <c r="J240" s="4">
        <v>35491.387207699998</v>
      </c>
      <c r="K240" s="4">
        <v>0.472640470069776</v>
      </c>
      <c r="L240" s="6">
        <v>4.0396621373485131E-3</v>
      </c>
      <c r="M240" s="6">
        <v>1.2363814420369689E-2</v>
      </c>
      <c r="N240" s="6">
        <v>0</v>
      </c>
      <c r="O240" s="5">
        <v>0</v>
      </c>
      <c r="P240">
        <v>4907.7201844499996</v>
      </c>
      <c r="Q240" s="6">
        <v>1.1017260374586854E-3</v>
      </c>
      <c r="T240" s="5">
        <v>0.92875504957767163</v>
      </c>
      <c r="U240">
        <v>448271.983443</v>
      </c>
      <c r="X240" s="7">
        <v>0</v>
      </c>
      <c r="AB240" s="7">
        <v>0.158813612838</v>
      </c>
    </row>
    <row r="241" spans="1:28">
      <c r="A241" t="s">
        <v>551</v>
      </c>
      <c r="B241" s="4">
        <v>2983</v>
      </c>
      <c r="C241" s="4">
        <v>20164.994977400002</v>
      </c>
      <c r="D241" s="4">
        <v>212.588575588</v>
      </c>
      <c r="E241" s="4">
        <v>81891.690215900002</v>
      </c>
      <c r="F241" s="4">
        <v>45758.4797119</v>
      </c>
      <c r="G241" s="4">
        <v>2935.0132849500001</v>
      </c>
      <c r="H241" s="4">
        <v>921.46360448400003</v>
      </c>
      <c r="I241" s="4"/>
      <c r="J241" s="4">
        <v>29811.4479053</v>
      </c>
      <c r="K241" s="4">
        <v>0.37948374120013412</v>
      </c>
      <c r="L241" s="6">
        <v>0.16493462956754945</v>
      </c>
      <c r="M241" s="6">
        <v>1.5420717398592021E-2</v>
      </c>
      <c r="N241" s="6">
        <v>0</v>
      </c>
      <c r="O241" s="5">
        <v>0</v>
      </c>
      <c r="P241">
        <v>2991.7006405100001</v>
      </c>
      <c r="Q241" s="6">
        <v>3.6875628561850488E-3</v>
      </c>
      <c r="T241" s="5">
        <v>0.6500167616493463</v>
      </c>
      <c r="U241">
        <v>859856.53971799999</v>
      </c>
      <c r="X241" s="7">
        <v>0</v>
      </c>
      <c r="AB241" s="7">
        <v>0.16291152022700001</v>
      </c>
    </row>
    <row r="242" spans="1:28">
      <c r="A242" t="s">
        <v>552</v>
      </c>
      <c r="B242" s="4">
        <v>3756</v>
      </c>
      <c r="C242" s="4">
        <v>29658.272152599999</v>
      </c>
      <c r="D242" s="4">
        <v>276.00906541900002</v>
      </c>
      <c r="E242" s="4">
        <v>63505.304161300002</v>
      </c>
      <c r="F242" s="4">
        <v>11463.1471908</v>
      </c>
      <c r="G242" s="4">
        <v>5206.2809322499998</v>
      </c>
      <c r="H242" s="4">
        <v>5688.1188004799997</v>
      </c>
      <c r="I242" s="4"/>
      <c r="J242" s="4">
        <v>6920.7610622499997</v>
      </c>
      <c r="K242" s="4">
        <v>0.51490947816826416</v>
      </c>
      <c r="L242" s="6">
        <v>0</v>
      </c>
      <c r="M242" s="6">
        <v>0</v>
      </c>
      <c r="N242" s="6">
        <v>0</v>
      </c>
      <c r="O242" s="5">
        <v>0</v>
      </c>
      <c r="P242">
        <v>6124.2492612699998</v>
      </c>
      <c r="Q242" s="6">
        <v>0</v>
      </c>
      <c r="T242" s="5">
        <v>0.96166134185303509</v>
      </c>
      <c r="U242">
        <v>1119860.82834</v>
      </c>
      <c r="X242" s="7">
        <v>0</v>
      </c>
      <c r="AB242" s="7">
        <v>0.170611056328</v>
      </c>
    </row>
    <row r="243" spans="1:28">
      <c r="A243" t="s">
        <v>553</v>
      </c>
      <c r="B243" s="4">
        <v>2900</v>
      </c>
      <c r="C243" s="4">
        <v>37640.090971199999</v>
      </c>
      <c r="D243" s="4">
        <v>87.422259405700004</v>
      </c>
      <c r="E243" s="4">
        <v>11121.8996097</v>
      </c>
      <c r="F243" s="4">
        <v>14142.776249</v>
      </c>
      <c r="G243" s="4">
        <v>7146.8589271299998</v>
      </c>
      <c r="H243" s="4">
        <v>1228.9255486699999</v>
      </c>
      <c r="I243" s="4"/>
      <c r="J243" s="4">
        <v>2517.8540591599999</v>
      </c>
      <c r="K243" s="4">
        <v>0.43689655172413794</v>
      </c>
      <c r="L243" s="6">
        <v>0.43793103448275861</v>
      </c>
      <c r="M243" s="6">
        <v>0</v>
      </c>
      <c r="N243" s="6">
        <v>0</v>
      </c>
      <c r="O243" s="5">
        <v>0</v>
      </c>
      <c r="P243">
        <v>6946.4650245000003</v>
      </c>
      <c r="Q243" s="6">
        <v>0</v>
      </c>
      <c r="T243" s="5">
        <v>0.52241379310344827</v>
      </c>
      <c r="U243">
        <v>487312.51351899997</v>
      </c>
      <c r="X243" s="7">
        <v>0.30655172413793103</v>
      </c>
      <c r="AB243" s="7">
        <v>0.23732708870300001</v>
      </c>
    </row>
    <row r="244" spans="1:28">
      <c r="A244" t="s">
        <v>554</v>
      </c>
      <c r="B244" s="4">
        <v>3073</v>
      </c>
      <c r="C244" s="4">
        <v>13713.257339899999</v>
      </c>
      <c r="D244" s="4">
        <v>514.560297719</v>
      </c>
      <c r="E244" s="4">
        <v>6148.77955079</v>
      </c>
      <c r="F244" s="4">
        <v>74998.032922800005</v>
      </c>
      <c r="G244" s="4">
        <v>10621.3321825</v>
      </c>
      <c r="H244" s="4">
        <v>1887.7983715299999</v>
      </c>
      <c r="I244" s="4"/>
      <c r="J244" s="4">
        <v>8579.7316213699996</v>
      </c>
      <c r="K244" s="4">
        <v>0.19232020826553856</v>
      </c>
      <c r="L244" s="6">
        <v>0</v>
      </c>
      <c r="M244" s="6">
        <v>0</v>
      </c>
      <c r="N244" s="6">
        <v>0</v>
      </c>
      <c r="O244" s="5">
        <v>0</v>
      </c>
      <c r="P244">
        <v>12403.959716199999</v>
      </c>
      <c r="Q244" s="6">
        <v>0</v>
      </c>
      <c r="T244" s="5">
        <v>0.99153921249593235</v>
      </c>
      <c r="U244">
        <v>2712029.78895</v>
      </c>
      <c r="X244" s="7">
        <v>0</v>
      </c>
      <c r="AB244" s="7">
        <v>0.33079047425000002</v>
      </c>
    </row>
    <row r="245" spans="1:28">
      <c r="A245" t="s">
        <v>555</v>
      </c>
      <c r="B245" s="4">
        <v>8569</v>
      </c>
      <c r="C245" s="4">
        <v>36866.255534999997</v>
      </c>
      <c r="D245" s="4">
        <v>657.027196527</v>
      </c>
      <c r="E245" s="4">
        <v>92481.861844800005</v>
      </c>
      <c r="F245" s="4">
        <v>33092.052594699999</v>
      </c>
      <c r="G245" s="4">
        <v>685.82919860200002</v>
      </c>
      <c r="H245" s="4">
        <v>2296.53898841</v>
      </c>
      <c r="I245" s="4"/>
      <c r="J245" s="4">
        <v>14280.732861300001</v>
      </c>
      <c r="K245" s="4">
        <v>0.36713735558408217</v>
      </c>
      <c r="L245" s="6">
        <v>4.2712101762165944E-2</v>
      </c>
      <c r="M245" s="6">
        <v>0.40774886217761697</v>
      </c>
      <c r="N245" s="6">
        <v>0</v>
      </c>
      <c r="O245" s="5">
        <v>0</v>
      </c>
      <c r="P245">
        <v>2071.89477304</v>
      </c>
      <c r="Q245" s="6">
        <v>7.7021822849807449E-3</v>
      </c>
      <c r="T245" s="5">
        <v>0.45431205508227329</v>
      </c>
      <c r="U245">
        <v>545788.4325</v>
      </c>
      <c r="X245" s="7">
        <v>0.10467965923678375</v>
      </c>
      <c r="AB245" s="7">
        <v>0.17764856933000001</v>
      </c>
    </row>
    <row r="246" spans="1:28">
      <c r="A246" t="s">
        <v>556</v>
      </c>
      <c r="B246" s="4">
        <v>882</v>
      </c>
      <c r="C246" s="4">
        <v>7704.14094277</v>
      </c>
      <c r="D246" s="4">
        <v>61.277848743299998</v>
      </c>
      <c r="E246" s="4">
        <v>116043.20488799999</v>
      </c>
      <c r="F246" s="4">
        <v>2475.8480530000002</v>
      </c>
      <c r="G246" s="4">
        <v>4598.2907825599996</v>
      </c>
      <c r="H246" s="4">
        <v>2672.6910158199998</v>
      </c>
      <c r="I246" s="4"/>
      <c r="J246" s="4">
        <v>2746.9412062599999</v>
      </c>
      <c r="K246" s="4">
        <v>5.2154195011337869E-2</v>
      </c>
      <c r="L246" s="6">
        <v>0.46825396825396826</v>
      </c>
      <c r="M246" s="6">
        <v>0</v>
      </c>
      <c r="N246" s="6">
        <v>0</v>
      </c>
      <c r="O246" s="5">
        <v>0</v>
      </c>
      <c r="P246">
        <v>4510.0172429200002</v>
      </c>
      <c r="Q246" s="6">
        <v>0</v>
      </c>
      <c r="T246" s="5">
        <v>0.4943310657596372</v>
      </c>
      <c r="U246">
        <v>286467.47247699997</v>
      </c>
      <c r="X246" s="7">
        <v>0</v>
      </c>
      <c r="AB246" s="7">
        <v>0.125128701743</v>
      </c>
    </row>
    <row r="247" spans="1:28">
      <c r="A247" t="s">
        <v>557</v>
      </c>
      <c r="B247" s="4">
        <v>19705</v>
      </c>
      <c r="C247" s="4">
        <v>4660.2417868000002</v>
      </c>
      <c r="D247" s="4">
        <v>2299.2422720899999</v>
      </c>
      <c r="E247" s="4">
        <v>8000.1539635299996</v>
      </c>
      <c r="F247" s="4">
        <v>6263.8671451399996</v>
      </c>
      <c r="G247" s="4">
        <v>2388.5994337299999</v>
      </c>
      <c r="H247" s="4">
        <v>3133.3426931399999</v>
      </c>
      <c r="I247" s="4"/>
      <c r="J247" s="4">
        <v>32258.826877700001</v>
      </c>
      <c r="K247" s="4">
        <v>0.30784064958132451</v>
      </c>
      <c r="L247" s="6">
        <v>5.643237756914489E-2</v>
      </c>
      <c r="M247" s="6">
        <v>0.41426034001522455</v>
      </c>
      <c r="N247" s="6">
        <v>0</v>
      </c>
      <c r="O247" s="5">
        <v>0</v>
      </c>
      <c r="P247">
        <v>4923.2733994299997</v>
      </c>
      <c r="Q247" s="6">
        <v>1.877696016239533E-3</v>
      </c>
      <c r="T247" s="5">
        <v>0.51149454453184473</v>
      </c>
      <c r="U247">
        <v>311610.02802000003</v>
      </c>
      <c r="X247" s="7">
        <v>1.4209591474245115E-3</v>
      </c>
      <c r="AB247" s="7">
        <v>0.31572246316000002</v>
      </c>
    </row>
    <row r="248" spans="1:28">
      <c r="A248" t="s">
        <v>558</v>
      </c>
      <c r="B248" s="4">
        <v>6244</v>
      </c>
      <c r="C248" s="4">
        <v>2631.0827094000001</v>
      </c>
      <c r="D248" s="4">
        <v>176.865905134</v>
      </c>
      <c r="E248" s="4">
        <v>12093.051140400001</v>
      </c>
      <c r="F248" s="4">
        <v>14246.3777118</v>
      </c>
      <c r="G248" s="4">
        <v>6587.2334468199997</v>
      </c>
      <c r="H248" s="4">
        <v>951.13364250100005</v>
      </c>
      <c r="I248" s="4"/>
      <c r="J248" s="4">
        <v>45537.726017599998</v>
      </c>
      <c r="K248" s="4">
        <v>0.82591287636130684</v>
      </c>
      <c r="L248" s="6">
        <v>0.12059577194106343</v>
      </c>
      <c r="M248" s="6">
        <v>0</v>
      </c>
      <c r="N248" s="6">
        <v>0</v>
      </c>
      <c r="O248" s="5">
        <v>0</v>
      </c>
      <c r="P248">
        <v>6737.2039803899997</v>
      </c>
      <c r="Q248" s="6">
        <v>0</v>
      </c>
      <c r="T248" s="5">
        <v>0.8577834721332479</v>
      </c>
      <c r="U248">
        <v>460863.32503200002</v>
      </c>
      <c r="X248" s="7">
        <v>0.11531069827033953</v>
      </c>
      <c r="AB248" s="7">
        <v>0.292633852955</v>
      </c>
    </row>
    <row r="249" spans="1:28">
      <c r="A249" t="s">
        <v>559</v>
      </c>
      <c r="B249" s="4">
        <v>7876</v>
      </c>
      <c r="C249" s="4">
        <v>3464.24621953</v>
      </c>
      <c r="D249" s="4">
        <v>398.60491083400001</v>
      </c>
      <c r="E249" s="4">
        <v>73088.0203893</v>
      </c>
      <c r="F249" s="4">
        <v>94457.966071799994</v>
      </c>
      <c r="G249" s="4">
        <v>3507.3002994799999</v>
      </c>
      <c r="H249" s="4">
        <v>2594.7907177699999</v>
      </c>
      <c r="I249" s="4"/>
      <c r="J249" s="4">
        <v>37908.762023299998</v>
      </c>
      <c r="K249" s="4">
        <v>0.27031488065007619</v>
      </c>
      <c r="L249" s="6">
        <v>3.8598273235144746E-2</v>
      </c>
      <c r="M249" s="6">
        <v>1.6124936515997969E-2</v>
      </c>
      <c r="N249" s="6">
        <v>0</v>
      </c>
      <c r="O249" s="5">
        <v>0</v>
      </c>
      <c r="P249">
        <v>2266.0583624599999</v>
      </c>
      <c r="Q249" s="6">
        <v>4.799390553580498E-2</v>
      </c>
      <c r="T249" s="5">
        <v>0.74492127983748091</v>
      </c>
      <c r="U249">
        <v>1670230.1015000001</v>
      </c>
      <c r="X249" s="7">
        <v>2.5520568816658203E-2</v>
      </c>
      <c r="AB249" s="7">
        <v>0.215444271976</v>
      </c>
    </row>
    <row r="250" spans="1:28">
      <c r="A250" t="s">
        <v>560</v>
      </c>
      <c r="B250" s="4">
        <v>18066</v>
      </c>
      <c r="C250" s="4">
        <v>11011.3171736</v>
      </c>
      <c r="D250" s="4">
        <v>2169.6334294600001</v>
      </c>
      <c r="E250" s="4">
        <v>66520.133944800007</v>
      </c>
      <c r="F250" s="4">
        <v>84339.978191100003</v>
      </c>
      <c r="G250" s="4">
        <v>2172.3626566200001</v>
      </c>
      <c r="H250" s="4">
        <v>3442.1525377799999</v>
      </c>
      <c r="I250" s="4"/>
      <c r="J250" s="4">
        <v>29594.416454900002</v>
      </c>
      <c r="K250" s="4">
        <v>0.26270342079043507</v>
      </c>
      <c r="L250" s="6">
        <v>1.0849108823203809E-2</v>
      </c>
      <c r="M250" s="6">
        <v>0.23237019816229382</v>
      </c>
      <c r="N250" s="6">
        <v>0</v>
      </c>
      <c r="O250" s="5">
        <v>0</v>
      </c>
      <c r="P250">
        <v>2103.4126764100001</v>
      </c>
      <c r="Q250" s="6">
        <v>5.0869035757777042E-2</v>
      </c>
      <c r="T250" s="5">
        <v>0.62094542234030781</v>
      </c>
      <c r="U250">
        <v>1783296.2855199999</v>
      </c>
      <c r="X250" s="7">
        <v>0</v>
      </c>
      <c r="AB250" s="7">
        <v>0.28607497901200002</v>
      </c>
    </row>
    <row r="251" spans="1:28">
      <c r="A251" t="s">
        <v>561</v>
      </c>
      <c r="B251" s="4">
        <v>7383</v>
      </c>
      <c r="C251" s="4">
        <v>9086.7021683900002</v>
      </c>
      <c r="D251" s="4">
        <v>469.27200168600001</v>
      </c>
      <c r="E251" s="4">
        <v>113347.548086</v>
      </c>
      <c r="F251" s="4">
        <v>3720.8137913599999</v>
      </c>
      <c r="G251" s="4">
        <v>3849.66720317</v>
      </c>
      <c r="H251" s="4">
        <v>2471.4507986899998</v>
      </c>
      <c r="I251" s="4"/>
      <c r="J251" s="4">
        <v>5241.4531956500005</v>
      </c>
      <c r="K251" s="4">
        <v>0.35622375728023836</v>
      </c>
      <c r="L251" s="6">
        <v>6.1628064472436676E-2</v>
      </c>
      <c r="M251" s="6">
        <v>6.5014221861032099E-3</v>
      </c>
      <c r="N251" s="6">
        <v>0</v>
      </c>
      <c r="O251" s="5">
        <v>0</v>
      </c>
      <c r="P251">
        <v>4070.3741135199998</v>
      </c>
      <c r="Q251" s="6">
        <v>2.0316944331572532E-3</v>
      </c>
      <c r="T251" s="5">
        <v>0.66991737775971827</v>
      </c>
      <c r="U251">
        <v>482502.12601200002</v>
      </c>
      <c r="X251" s="7">
        <v>8.3434918054991203E-2</v>
      </c>
      <c r="AB251" s="7">
        <v>0.120811010064</v>
      </c>
    </row>
    <row r="252" spans="1:28">
      <c r="A252" t="s">
        <v>562</v>
      </c>
      <c r="B252" s="4">
        <v>2625</v>
      </c>
      <c r="C252" s="4">
        <v>163497.970887</v>
      </c>
      <c r="D252" s="4">
        <v>4252.9763386900004</v>
      </c>
      <c r="E252" s="4">
        <v>242261.11567299999</v>
      </c>
      <c r="F252" s="4">
        <v>0</v>
      </c>
      <c r="G252" s="4">
        <v>32967.399813999997</v>
      </c>
      <c r="H252" s="4">
        <v>35940.016541700003</v>
      </c>
      <c r="I252" s="4"/>
      <c r="J252" s="4">
        <v>185273.86063700001</v>
      </c>
      <c r="K252" s="4">
        <v>0</v>
      </c>
      <c r="L252" s="6">
        <v>9.7142857142857142E-2</v>
      </c>
      <c r="M252" s="6">
        <v>0</v>
      </c>
      <c r="N252" s="6">
        <v>0</v>
      </c>
      <c r="O252" s="5">
        <v>0</v>
      </c>
      <c r="P252">
        <v>33099.946289400003</v>
      </c>
      <c r="Q252" s="6">
        <v>0</v>
      </c>
      <c r="T252" s="5">
        <v>0.60457142857142854</v>
      </c>
      <c r="U252">
        <v>27753.0207639</v>
      </c>
      <c r="X252" s="7">
        <v>0</v>
      </c>
      <c r="AB252" s="7">
        <v>2.7196527407300001E-2</v>
      </c>
    </row>
    <row r="253" spans="1:28">
      <c r="A253" t="s">
        <v>563</v>
      </c>
      <c r="B253" s="4">
        <v>18047</v>
      </c>
      <c r="C253" s="4">
        <v>55285.326515100001</v>
      </c>
      <c r="D253" s="4">
        <v>613.40873253999996</v>
      </c>
      <c r="E253" s="4">
        <v>134411.685639</v>
      </c>
      <c r="F253" s="4">
        <v>73087.515533400001</v>
      </c>
      <c r="G253" s="4">
        <v>4915.4287280299995</v>
      </c>
      <c r="H253" s="4">
        <v>3371.6009966000001</v>
      </c>
      <c r="I253" s="4"/>
      <c r="J253" s="4">
        <v>5130.5603409799996</v>
      </c>
      <c r="K253" s="4">
        <v>0.75009696902532275</v>
      </c>
      <c r="L253" s="6">
        <v>1.3908128774865629E-2</v>
      </c>
      <c r="M253" s="6">
        <v>1.4850113592286806E-2</v>
      </c>
      <c r="N253" s="6">
        <v>0</v>
      </c>
      <c r="O253" s="5">
        <v>0</v>
      </c>
      <c r="P253">
        <v>4918.6286787400004</v>
      </c>
      <c r="Q253" s="6">
        <v>6.6493045935612565E-3</v>
      </c>
      <c r="T253" s="5">
        <v>0.79348368149830995</v>
      </c>
      <c r="U253">
        <v>49412.5863723</v>
      </c>
      <c r="X253" s="7">
        <v>0</v>
      </c>
      <c r="AB253" s="7">
        <v>0.130986529056</v>
      </c>
    </row>
    <row r="254" spans="1:28">
      <c r="A254" t="s">
        <v>564</v>
      </c>
      <c r="B254" s="4">
        <v>992</v>
      </c>
      <c r="C254" s="4">
        <v>42313.834945199997</v>
      </c>
      <c r="D254" s="4">
        <v>289.88924597200003</v>
      </c>
      <c r="E254" s="4">
        <v>5817.4717478599996</v>
      </c>
      <c r="F254" s="4">
        <v>19227.068265900001</v>
      </c>
      <c r="G254" s="4">
        <v>1518.18380533</v>
      </c>
      <c r="H254" s="4">
        <v>692.97151605500005</v>
      </c>
      <c r="I254" s="4"/>
      <c r="J254" s="4">
        <v>9627.5334935299998</v>
      </c>
      <c r="K254" s="4">
        <v>2.0161290322580645E-2</v>
      </c>
      <c r="L254" s="6">
        <v>0.59375</v>
      </c>
      <c r="M254" s="6">
        <v>1.2096774193548387E-2</v>
      </c>
      <c r="N254" s="6">
        <v>0</v>
      </c>
      <c r="O254" s="5">
        <v>0</v>
      </c>
      <c r="P254">
        <v>1597.8731090900001</v>
      </c>
      <c r="Q254" s="6">
        <v>1.6129032258064516E-2</v>
      </c>
      <c r="T254" s="5">
        <v>2.0161290322580645E-2</v>
      </c>
      <c r="U254">
        <v>75533.502037300001</v>
      </c>
      <c r="X254" s="7">
        <v>0.36189516129032256</v>
      </c>
      <c r="AB254" s="7">
        <v>0.18756003467499999</v>
      </c>
    </row>
    <row r="255" spans="1:28">
      <c r="A255" t="s">
        <v>565</v>
      </c>
      <c r="B255" s="4">
        <v>914</v>
      </c>
      <c r="C255" s="4">
        <v>9505.1486351599997</v>
      </c>
      <c r="D255" s="4">
        <v>192.573722038</v>
      </c>
      <c r="E255" s="4">
        <v>2601.2583279599999</v>
      </c>
      <c r="F255" s="4">
        <v>66873.307730400003</v>
      </c>
      <c r="G255" s="4">
        <v>6343.4966172900004</v>
      </c>
      <c r="H255" s="4">
        <v>640.19025846900001</v>
      </c>
      <c r="I255" s="4"/>
      <c r="J255" s="4">
        <v>15704.236017200001</v>
      </c>
      <c r="K255" s="4">
        <v>0.33369803063457332</v>
      </c>
      <c r="L255" s="6">
        <v>0.48796498905908098</v>
      </c>
      <c r="M255" s="6">
        <v>0</v>
      </c>
      <c r="N255" s="6">
        <v>0</v>
      </c>
      <c r="O255" s="5">
        <v>0</v>
      </c>
      <c r="P255">
        <v>9988.2901442999992</v>
      </c>
      <c r="Q255" s="6">
        <v>0</v>
      </c>
      <c r="T255" s="5">
        <v>0.49234135667396062</v>
      </c>
      <c r="U255">
        <v>4731646.3106300002</v>
      </c>
      <c r="X255" s="7">
        <v>0.15207877461706784</v>
      </c>
      <c r="AB255" s="7">
        <v>0.35339002268800002</v>
      </c>
    </row>
    <row r="256" spans="1:28">
      <c r="A256" t="s">
        <v>566</v>
      </c>
      <c r="B256" s="4">
        <v>3868</v>
      </c>
      <c r="C256" s="4">
        <v>45328.968312700003</v>
      </c>
      <c r="D256" s="4">
        <v>211.15800705699999</v>
      </c>
      <c r="E256" s="4">
        <v>2658.9347898800002</v>
      </c>
      <c r="F256" s="4">
        <v>15477.762944300001</v>
      </c>
      <c r="G256" s="4">
        <v>1526.38494339</v>
      </c>
      <c r="H256" s="4">
        <v>1148.75705842</v>
      </c>
      <c r="I256" s="4"/>
      <c r="J256" s="4">
        <v>8991.8974329100001</v>
      </c>
      <c r="K256" s="4">
        <v>7.057911065149948E-2</v>
      </c>
      <c r="L256" s="6">
        <v>0.55739400206825229</v>
      </c>
      <c r="M256" s="6">
        <v>2.1199586349534644E-2</v>
      </c>
      <c r="N256" s="6">
        <v>0</v>
      </c>
      <c r="O256" s="5">
        <v>0</v>
      </c>
      <c r="P256">
        <v>1408.55176293</v>
      </c>
      <c r="Q256" s="6">
        <v>1.9131334022750777E-2</v>
      </c>
      <c r="T256" s="5">
        <v>7.057911065149948E-2</v>
      </c>
      <c r="U256">
        <v>163255.31901599999</v>
      </c>
      <c r="X256" s="7">
        <v>0.47750775594622547</v>
      </c>
      <c r="AB256" s="7">
        <v>0.19230792954199999</v>
      </c>
    </row>
    <row r="257" spans="1:28">
      <c r="A257" t="s">
        <v>567</v>
      </c>
      <c r="B257" s="4">
        <v>2520</v>
      </c>
      <c r="C257" s="4">
        <v>33401.865783100002</v>
      </c>
      <c r="D257" s="4">
        <v>81.503846044400007</v>
      </c>
      <c r="E257" s="4">
        <v>14130.370397000001</v>
      </c>
      <c r="F257" s="4">
        <v>22178.564076499999</v>
      </c>
      <c r="G257" s="4">
        <v>7782.6522630500003</v>
      </c>
      <c r="H257" s="4">
        <v>1237.89282555</v>
      </c>
      <c r="I257" s="4"/>
      <c r="J257" s="4">
        <v>9515.7494615300002</v>
      </c>
      <c r="K257" s="4">
        <v>0.18452380952380953</v>
      </c>
      <c r="L257" s="6">
        <v>0.62301587301587302</v>
      </c>
      <c r="M257" s="6">
        <v>0</v>
      </c>
      <c r="N257" s="6">
        <v>0</v>
      </c>
      <c r="O257" s="5">
        <v>4.7619047619047623E-3</v>
      </c>
      <c r="P257">
        <v>7844.9912155900001</v>
      </c>
      <c r="Q257" s="6">
        <v>0</v>
      </c>
      <c r="T257" s="5">
        <v>0.19722222222222222</v>
      </c>
      <c r="U257">
        <v>577674.35268400004</v>
      </c>
      <c r="X257" s="7">
        <v>0.40317460317460319</v>
      </c>
      <c r="AB257" s="7">
        <v>0.22273313306199999</v>
      </c>
    </row>
    <row r="258" spans="1:28">
      <c r="A258" t="s">
        <v>568</v>
      </c>
      <c r="B258" s="4">
        <v>6706</v>
      </c>
      <c r="C258" s="4">
        <v>53222.636921500001</v>
      </c>
      <c r="D258" s="4">
        <v>261.118521026</v>
      </c>
      <c r="E258" s="4">
        <v>61249.878863099999</v>
      </c>
      <c r="F258" s="4">
        <v>27.3188189681</v>
      </c>
      <c r="G258" s="4">
        <v>8057.9543615800003</v>
      </c>
      <c r="H258" s="4">
        <v>2522.8363951000001</v>
      </c>
      <c r="I258" s="4"/>
      <c r="J258" s="4">
        <v>9962.1778714800002</v>
      </c>
      <c r="K258" s="4">
        <v>0.19907545481658218</v>
      </c>
      <c r="L258" s="6">
        <v>6.1437518640023857E-2</v>
      </c>
      <c r="M258" s="6">
        <v>0</v>
      </c>
      <c r="N258" s="6">
        <v>0</v>
      </c>
      <c r="O258" s="5">
        <v>0</v>
      </c>
      <c r="P258">
        <v>9425.6966838499993</v>
      </c>
      <c r="Q258" s="6">
        <v>0</v>
      </c>
      <c r="T258" s="5">
        <v>0.84879212645392188</v>
      </c>
      <c r="U258">
        <v>352225.25792399998</v>
      </c>
      <c r="X258" s="7">
        <v>0.17954070981210857</v>
      </c>
      <c r="AB258" s="7">
        <v>3.4312659734800001E-2</v>
      </c>
    </row>
    <row r="259" spans="1:28">
      <c r="A259" t="s">
        <v>569</v>
      </c>
      <c r="B259" s="4">
        <v>14711</v>
      </c>
      <c r="C259" s="4">
        <v>1749.21916145</v>
      </c>
      <c r="D259" s="4">
        <v>815.33856147500001</v>
      </c>
      <c r="E259" s="4">
        <v>8497.4343117799999</v>
      </c>
      <c r="F259" s="4">
        <v>6162.5512283400003</v>
      </c>
      <c r="G259" s="4">
        <v>1943.9406702199999</v>
      </c>
      <c r="H259" s="4">
        <v>1909.7577382899999</v>
      </c>
      <c r="I259" s="4"/>
      <c r="J259" s="4">
        <v>36290.5160722</v>
      </c>
      <c r="K259" s="4">
        <v>0.11861872068520155</v>
      </c>
      <c r="L259" s="6">
        <v>4.7107606552919581E-2</v>
      </c>
      <c r="M259" s="6">
        <v>0.23852899191081503</v>
      </c>
      <c r="N259" s="6">
        <v>2.0392903269662158E-4</v>
      </c>
      <c r="O259" s="5">
        <v>0</v>
      </c>
      <c r="P259">
        <v>2209.21373593</v>
      </c>
      <c r="Q259" s="6">
        <v>5.3293453878050435E-2</v>
      </c>
      <c r="T259" s="5">
        <v>0.59683230235877915</v>
      </c>
      <c r="U259">
        <v>579706.40843399998</v>
      </c>
      <c r="X259" s="7">
        <v>0.15879274012643599</v>
      </c>
      <c r="AB259" s="7">
        <v>0.28421499830500002</v>
      </c>
    </row>
    <row r="260" spans="1:28">
      <c r="A260" t="s">
        <v>570</v>
      </c>
      <c r="B260" s="4">
        <v>15114</v>
      </c>
      <c r="C260" s="4">
        <v>39337.062581899998</v>
      </c>
      <c r="D260" s="4">
        <v>601.15618975400002</v>
      </c>
      <c r="E260" s="4">
        <v>120249.00889500001</v>
      </c>
      <c r="F260" s="4">
        <v>45250.645754999998</v>
      </c>
      <c r="G260" s="4">
        <v>25687.367542</v>
      </c>
      <c r="H260" s="4">
        <v>4170.7462350599999</v>
      </c>
      <c r="I260" s="4"/>
      <c r="J260" s="4">
        <v>21436.7129074</v>
      </c>
      <c r="K260" s="4">
        <v>0.81593224824665878</v>
      </c>
      <c r="L260" s="6">
        <v>4.6182347492391161E-2</v>
      </c>
      <c r="M260" s="6">
        <v>0</v>
      </c>
      <c r="N260" s="6">
        <v>3.9632129151779806E-2</v>
      </c>
      <c r="O260" s="5">
        <v>0</v>
      </c>
      <c r="P260">
        <v>26404.541535600001</v>
      </c>
      <c r="Q260" s="6">
        <v>0</v>
      </c>
      <c r="T260" s="5">
        <v>0.87660447267434172</v>
      </c>
      <c r="U260">
        <v>150704.857277</v>
      </c>
      <c r="X260" s="7">
        <v>4.2344845838295619E-2</v>
      </c>
      <c r="AB260" s="7">
        <v>0.10998834465600001</v>
      </c>
    </row>
    <row r="261" spans="1:28">
      <c r="A261" t="s">
        <v>571</v>
      </c>
      <c r="B261" s="4">
        <v>18069</v>
      </c>
      <c r="C261" s="4">
        <v>53234.509873199997</v>
      </c>
      <c r="D261" s="4">
        <v>465.68958909999998</v>
      </c>
      <c r="E261" s="4">
        <v>65735.826970099995</v>
      </c>
      <c r="F261" s="4">
        <v>38294.621523100002</v>
      </c>
      <c r="G261" s="4">
        <v>913.90756359500006</v>
      </c>
      <c r="H261" s="4">
        <v>1333.24574276</v>
      </c>
      <c r="I261" s="4"/>
      <c r="J261" s="4">
        <v>7155.8681550800002</v>
      </c>
      <c r="K261" s="4">
        <v>0.33344402014499974</v>
      </c>
      <c r="L261" s="6">
        <v>1.7156455808290442E-3</v>
      </c>
      <c r="M261" s="6">
        <v>0.23559687863191101</v>
      </c>
      <c r="N261" s="6">
        <v>0</v>
      </c>
      <c r="O261" s="5">
        <v>0</v>
      </c>
      <c r="P261">
        <v>2367.8242291299998</v>
      </c>
      <c r="Q261" s="6">
        <v>6.198461453317837E-3</v>
      </c>
      <c r="T261" s="5">
        <v>0.47573191654214403</v>
      </c>
      <c r="U261">
        <v>926612.64168</v>
      </c>
      <c r="X261" s="7">
        <v>0</v>
      </c>
      <c r="AB261" s="7">
        <v>0.234788212119</v>
      </c>
    </row>
    <row r="262" spans="1:28">
      <c r="A262" t="s">
        <v>572</v>
      </c>
      <c r="B262" s="4">
        <v>2521</v>
      </c>
      <c r="C262" s="4">
        <v>15414.2859329</v>
      </c>
      <c r="D262" s="4">
        <v>174.02808902199999</v>
      </c>
      <c r="E262" s="4">
        <v>111588.329637</v>
      </c>
      <c r="F262" s="4">
        <v>65922.947828899996</v>
      </c>
      <c r="G262" s="4">
        <v>6089.2322872599998</v>
      </c>
      <c r="H262" s="4">
        <v>2660.96580292</v>
      </c>
      <c r="I262" s="4"/>
      <c r="J262" s="4">
        <v>5717.2668275899996</v>
      </c>
      <c r="K262" s="4">
        <v>0.92820309401031342</v>
      </c>
      <c r="L262" s="6">
        <v>5.9500198333994447E-2</v>
      </c>
      <c r="M262" s="6">
        <v>0</v>
      </c>
      <c r="N262" s="6">
        <v>0</v>
      </c>
      <c r="O262" s="5">
        <v>0</v>
      </c>
      <c r="P262">
        <v>6261.4404755899996</v>
      </c>
      <c r="Q262" s="6">
        <v>0</v>
      </c>
      <c r="T262" s="5">
        <v>0.93454978183260606</v>
      </c>
      <c r="U262">
        <v>7848.60291951</v>
      </c>
      <c r="X262" s="7">
        <v>0.23046410154700517</v>
      </c>
      <c r="AB262" s="7">
        <v>0.136434829635</v>
      </c>
    </row>
    <row r="263" spans="1:28">
      <c r="A263" t="s">
        <v>573</v>
      </c>
      <c r="B263" s="4">
        <v>3965</v>
      </c>
      <c r="C263" s="4">
        <v>15420.5132909</v>
      </c>
      <c r="D263" s="4">
        <v>287.13557356699999</v>
      </c>
      <c r="E263" s="4">
        <v>108983.936326</v>
      </c>
      <c r="F263" s="4">
        <v>63373.351957600004</v>
      </c>
      <c r="G263" s="4">
        <v>8210.1852982399996</v>
      </c>
      <c r="H263" s="4">
        <v>1836.8999679200001</v>
      </c>
      <c r="I263" s="4"/>
      <c r="J263" s="4">
        <v>8378.5967661399991</v>
      </c>
      <c r="K263" s="4">
        <v>0.97604035308953341</v>
      </c>
      <c r="L263" s="6">
        <v>2.3959646910466582E-2</v>
      </c>
      <c r="M263" s="6">
        <v>0</v>
      </c>
      <c r="N263" s="6">
        <v>0</v>
      </c>
      <c r="O263" s="5">
        <v>0</v>
      </c>
      <c r="P263">
        <v>8621.7634495900002</v>
      </c>
      <c r="Q263" s="6">
        <v>0</v>
      </c>
      <c r="T263" s="5">
        <v>0.97604035308953341</v>
      </c>
      <c r="U263">
        <v>12112.153613099999</v>
      </c>
      <c r="X263" s="7">
        <v>0.11248423707440101</v>
      </c>
      <c r="AB263" s="7">
        <v>0.13620220184099999</v>
      </c>
    </row>
    <row r="264" spans="1:28">
      <c r="A264" t="s">
        <v>574</v>
      </c>
      <c r="B264" s="4">
        <v>6250</v>
      </c>
      <c r="C264" s="4">
        <v>17812.133400499999</v>
      </c>
      <c r="D264" s="4">
        <v>2173.9844338399998</v>
      </c>
      <c r="E264" s="4">
        <v>117679.112318</v>
      </c>
      <c r="F264" s="4">
        <v>72046.1699219</v>
      </c>
      <c r="G264" s="4">
        <v>4777.6390993499999</v>
      </c>
      <c r="H264" s="4">
        <v>3394.0861734700002</v>
      </c>
      <c r="I264" s="4"/>
      <c r="J264" s="4">
        <v>6927.8689928200001</v>
      </c>
      <c r="K264" s="4">
        <v>0.41599999999999998</v>
      </c>
      <c r="L264" s="6">
        <v>3.4079999999999999E-2</v>
      </c>
      <c r="M264" s="6">
        <v>3.5200000000000001E-3</v>
      </c>
      <c r="N264" s="6">
        <v>0</v>
      </c>
      <c r="O264" s="5">
        <v>0</v>
      </c>
      <c r="P264">
        <v>5113.1476136399997</v>
      </c>
      <c r="Q264" s="6">
        <v>8.0000000000000004E-4</v>
      </c>
      <c r="T264" s="5">
        <v>0.51663999999999999</v>
      </c>
      <c r="U264">
        <v>4660.3005431000001</v>
      </c>
      <c r="X264" s="7">
        <v>6.1440000000000002E-2</v>
      </c>
      <c r="AB264" s="7">
        <v>9.4830496571100001E-2</v>
      </c>
    </row>
    <row r="265" spans="1:28">
      <c r="A265" t="s">
        <v>575</v>
      </c>
      <c r="B265" s="4">
        <v>8580</v>
      </c>
      <c r="C265" s="4">
        <v>61275.034164199998</v>
      </c>
      <c r="D265" s="4">
        <v>584.57498442799999</v>
      </c>
      <c r="E265" s="4">
        <v>64845.228113600002</v>
      </c>
      <c r="F265" s="4">
        <v>44853.397023899997</v>
      </c>
      <c r="G265" s="4">
        <v>2806.9696099399998</v>
      </c>
      <c r="H265" s="4">
        <v>1290.1300276699999</v>
      </c>
      <c r="I265" s="4"/>
      <c r="J265" s="4">
        <v>4542.6726175900003</v>
      </c>
      <c r="K265" s="4">
        <v>0.22494172494172493</v>
      </c>
      <c r="L265" s="6">
        <v>5.2564102564102565E-2</v>
      </c>
      <c r="M265" s="6">
        <v>5.8508158508158506E-2</v>
      </c>
      <c r="N265" s="6">
        <v>0</v>
      </c>
      <c r="O265" s="5">
        <v>0</v>
      </c>
      <c r="P265">
        <v>6018.8092562000002</v>
      </c>
      <c r="Q265" s="6">
        <v>1.1655011655011655E-4</v>
      </c>
      <c r="T265" s="5">
        <v>0.61958041958041954</v>
      </c>
      <c r="U265">
        <v>968896.86562399997</v>
      </c>
      <c r="X265" s="7">
        <v>0</v>
      </c>
      <c r="AB265" s="7">
        <v>0.23360037993300001</v>
      </c>
    </row>
    <row r="266" spans="1:28">
      <c r="A266" t="s">
        <v>576</v>
      </c>
      <c r="B266" s="4">
        <v>7573</v>
      </c>
      <c r="C266" s="4">
        <v>51273.039927999998</v>
      </c>
      <c r="D266" s="4">
        <v>301.17406829800001</v>
      </c>
      <c r="E266" s="4">
        <v>12678.539411899999</v>
      </c>
      <c r="F266" s="4">
        <v>2827.3863222499999</v>
      </c>
      <c r="G266" s="4">
        <v>3651.9425503299999</v>
      </c>
      <c r="H266" s="4">
        <v>1889.1751934500001</v>
      </c>
      <c r="I266" s="4"/>
      <c r="J266" s="4">
        <v>4467.2064803699996</v>
      </c>
      <c r="K266" s="4">
        <v>0.37211144856727851</v>
      </c>
      <c r="L266" s="6">
        <v>2.6013468902680574E-2</v>
      </c>
      <c r="M266" s="6">
        <v>5.6780668163211407E-3</v>
      </c>
      <c r="N266" s="6">
        <v>0</v>
      </c>
      <c r="O266" s="5">
        <v>0</v>
      </c>
      <c r="P266">
        <v>3700.3492418599999</v>
      </c>
      <c r="Q266" s="6">
        <v>1.1884325894625644E-3</v>
      </c>
      <c r="T266" s="5">
        <v>0.92222368942294997</v>
      </c>
      <c r="U266">
        <v>246975.27680399999</v>
      </c>
      <c r="X266" s="7">
        <v>0.27782912980324836</v>
      </c>
      <c r="AB266" s="7">
        <v>0.235659717124</v>
      </c>
    </row>
    <row r="267" spans="1:28">
      <c r="A267" t="s">
        <v>577</v>
      </c>
      <c r="B267" s="4">
        <v>4262</v>
      </c>
      <c r="C267" s="4">
        <v>41635.496824200003</v>
      </c>
      <c r="D267" s="4">
        <v>235.89046898199999</v>
      </c>
      <c r="E267" s="4">
        <v>66345.700215899997</v>
      </c>
      <c r="F267" s="4">
        <v>1506.4758329399999</v>
      </c>
      <c r="G267" s="4">
        <v>14606.7795107</v>
      </c>
      <c r="H267" s="4">
        <v>6312.9963117699999</v>
      </c>
      <c r="I267" s="4"/>
      <c r="J267" s="4">
        <v>9976.8793846799999</v>
      </c>
      <c r="K267" s="4">
        <v>0.93829188174565936</v>
      </c>
      <c r="L267" s="6">
        <v>2.3932426091037073E-2</v>
      </c>
      <c r="M267" s="6">
        <v>0</v>
      </c>
      <c r="N267" s="6">
        <v>0</v>
      </c>
      <c r="O267" s="5">
        <v>0</v>
      </c>
      <c r="P267">
        <v>16272.436185500001</v>
      </c>
      <c r="Q267" s="6">
        <v>0</v>
      </c>
      <c r="T267" s="5">
        <v>0.94650398873768182</v>
      </c>
      <c r="U267">
        <v>442631.64039199997</v>
      </c>
      <c r="X267" s="7">
        <v>0</v>
      </c>
      <c r="AB267" s="7">
        <v>5.36583134356E-2</v>
      </c>
    </row>
    <row r="268" spans="1:28">
      <c r="A268" t="s">
        <v>578</v>
      </c>
      <c r="B268" s="4">
        <v>47980</v>
      </c>
      <c r="C268" s="4">
        <v>26916.252585900002</v>
      </c>
      <c r="D268" s="4">
        <v>939.49939757899995</v>
      </c>
      <c r="E268" s="4">
        <v>67294.788159699994</v>
      </c>
      <c r="F268" s="4">
        <v>27160.1187011</v>
      </c>
      <c r="G268" s="4">
        <v>2812.3522262900001</v>
      </c>
      <c r="H268" s="4">
        <v>2184.50649819</v>
      </c>
      <c r="I268" s="4"/>
      <c r="J268" s="4">
        <v>25974.823516699998</v>
      </c>
      <c r="K268" s="4">
        <v>0.10318882867861609</v>
      </c>
      <c r="L268" s="6">
        <v>9.6706961233847429E-3</v>
      </c>
      <c r="M268" s="6">
        <v>0.15979574822842851</v>
      </c>
      <c r="N268" s="6">
        <v>0</v>
      </c>
      <c r="O268" s="5">
        <v>0</v>
      </c>
      <c r="P268">
        <v>3629.6116301100001</v>
      </c>
      <c r="Q268" s="6">
        <v>1.0295956648603584E-2</v>
      </c>
      <c r="T268" s="5">
        <v>0.61865360566902872</v>
      </c>
      <c r="U268">
        <v>620208.48941399995</v>
      </c>
      <c r="X268" s="7">
        <v>0</v>
      </c>
      <c r="AB268" s="7">
        <v>0.234618779695</v>
      </c>
    </row>
    <row r="269" spans="1:28">
      <c r="A269" t="s">
        <v>579</v>
      </c>
      <c r="B269" s="4">
        <v>17122</v>
      </c>
      <c r="C269" s="4">
        <v>28015.828977599998</v>
      </c>
      <c r="D269" s="4">
        <v>576.37472645000003</v>
      </c>
      <c r="E269" s="4">
        <v>112652.22586599999</v>
      </c>
      <c r="F269" s="4">
        <v>68179.7648242</v>
      </c>
      <c r="G269" s="4">
        <v>9997.5021632999997</v>
      </c>
      <c r="H269" s="4">
        <v>4738.3774843900001</v>
      </c>
      <c r="I269" s="4"/>
      <c r="J269" s="4">
        <v>6616.8187583199997</v>
      </c>
      <c r="K269" s="4">
        <v>0.91613129307323915</v>
      </c>
      <c r="L269" s="6">
        <v>7.2421446092746176E-3</v>
      </c>
      <c r="M269" s="6">
        <v>5.3147996729354047E-3</v>
      </c>
      <c r="N269" s="6">
        <v>0</v>
      </c>
      <c r="O269" s="5">
        <v>0</v>
      </c>
      <c r="P269">
        <v>11003.047942699999</v>
      </c>
      <c r="Q269" s="6">
        <v>8.7606588015418758E-4</v>
      </c>
      <c r="T269" s="5">
        <v>0.92594323093096598</v>
      </c>
      <c r="U269">
        <v>96482.550174999997</v>
      </c>
      <c r="X269" s="7">
        <v>0</v>
      </c>
      <c r="AB269" s="7">
        <v>0.121925071628</v>
      </c>
    </row>
    <row r="270" spans="1:28">
      <c r="A270" t="s">
        <v>580</v>
      </c>
      <c r="B270" s="4">
        <v>10759</v>
      </c>
      <c r="C270" s="4">
        <v>15346.7973528</v>
      </c>
      <c r="D270" s="4">
        <v>1502.3186043799999</v>
      </c>
      <c r="E270" s="4">
        <v>115345.60324900001</v>
      </c>
      <c r="F270" s="4">
        <v>17008.0964208</v>
      </c>
      <c r="G270" s="4">
        <v>6946.16776218</v>
      </c>
      <c r="H270" s="4">
        <v>5997.9273046500002</v>
      </c>
      <c r="I270" s="4"/>
      <c r="J270" s="4">
        <v>3627.5986317799998</v>
      </c>
      <c r="K270" s="4">
        <v>0.48694116553583044</v>
      </c>
      <c r="L270" s="6">
        <v>2.1470396877033181E-2</v>
      </c>
      <c r="M270" s="6">
        <v>9.9358676456919787E-2</v>
      </c>
      <c r="N270" s="6">
        <v>6.6920717538804719E-3</v>
      </c>
      <c r="O270" s="5">
        <v>0</v>
      </c>
      <c r="P270">
        <v>6961.7015746400002</v>
      </c>
      <c r="Q270" s="6">
        <v>6.78501719490659E-3</v>
      </c>
      <c r="T270" s="5">
        <v>0.69560368063946465</v>
      </c>
      <c r="U270">
        <v>185715.424011</v>
      </c>
      <c r="X270" s="7">
        <v>6.4690026954177901E-2</v>
      </c>
      <c r="AB270" s="7">
        <v>0.113823984963</v>
      </c>
    </row>
    <row r="271" spans="1:28">
      <c r="A271" t="s">
        <v>581</v>
      </c>
      <c r="B271" s="4">
        <v>4066</v>
      </c>
      <c r="C271" s="4">
        <v>19770.9868207</v>
      </c>
      <c r="D271" s="4">
        <v>373.494135277</v>
      </c>
      <c r="E271" s="4">
        <v>32379.187346300001</v>
      </c>
      <c r="F271" s="4">
        <v>47780.155404600002</v>
      </c>
      <c r="G271" s="4">
        <v>2895.7368144699999</v>
      </c>
      <c r="H271" s="4">
        <v>775.15846640500001</v>
      </c>
      <c r="I271" s="4"/>
      <c r="J271" s="4">
        <v>23274.4470826</v>
      </c>
      <c r="K271" s="4">
        <v>0.43605509099852435</v>
      </c>
      <c r="L271" s="6">
        <v>8.7801278898180027E-2</v>
      </c>
      <c r="M271" s="6">
        <v>2.4594195769798326E-4</v>
      </c>
      <c r="N271" s="6">
        <v>0</v>
      </c>
      <c r="O271" s="5">
        <v>0</v>
      </c>
      <c r="P271">
        <v>2816.4696235900001</v>
      </c>
      <c r="Q271" s="6">
        <v>1.2297097884899164E-2</v>
      </c>
      <c r="T271" s="5">
        <v>0.68347270044269548</v>
      </c>
      <c r="U271">
        <v>1033707.75086</v>
      </c>
      <c r="X271" s="7">
        <v>0</v>
      </c>
      <c r="AB271" s="7">
        <v>0.26626812815799999</v>
      </c>
    </row>
    <row r="272" spans="1:28">
      <c r="A272" t="s">
        <v>582</v>
      </c>
      <c r="B272" s="4">
        <v>3515</v>
      </c>
      <c r="C272" s="4">
        <v>44266.3818101</v>
      </c>
      <c r="D272" s="4">
        <v>268.95856446499999</v>
      </c>
      <c r="E272" s="4">
        <v>121115.664687</v>
      </c>
      <c r="F272" s="4">
        <v>47251.436124200001</v>
      </c>
      <c r="G272" s="4">
        <v>25545.588091199999</v>
      </c>
      <c r="H272" s="4">
        <v>1522.75126097</v>
      </c>
      <c r="I272" s="4"/>
      <c r="J272" s="4">
        <v>15296.247624899999</v>
      </c>
      <c r="K272" s="4">
        <v>0.377524893314367</v>
      </c>
      <c r="L272" s="6">
        <v>0.35988620199146515</v>
      </c>
      <c r="M272" s="6">
        <v>0</v>
      </c>
      <c r="N272" s="6">
        <v>6.3726884779516352E-2</v>
      </c>
      <c r="O272" s="5">
        <v>0</v>
      </c>
      <c r="P272">
        <v>28744.3789813</v>
      </c>
      <c r="Q272" s="6">
        <v>0</v>
      </c>
      <c r="T272" s="5">
        <v>0.4386913229018492</v>
      </c>
      <c r="U272">
        <v>109658.420885</v>
      </c>
      <c r="X272" s="7">
        <v>0</v>
      </c>
      <c r="AB272" s="7">
        <v>0.103360198381</v>
      </c>
    </row>
    <row r="273" spans="1:28">
      <c r="A273" t="s">
        <v>583</v>
      </c>
      <c r="B273" s="4">
        <v>2124</v>
      </c>
      <c r="C273" s="4">
        <v>14976.690642600001</v>
      </c>
      <c r="D273" s="4">
        <v>478.83871063399999</v>
      </c>
      <c r="E273" s="4">
        <v>5709.29417612</v>
      </c>
      <c r="F273" s="4">
        <v>67817.7006864</v>
      </c>
      <c r="G273" s="4">
        <v>3717.7229333099999</v>
      </c>
      <c r="H273" s="4">
        <v>1772.9416470199999</v>
      </c>
      <c r="I273" s="4"/>
      <c r="J273" s="4">
        <v>12010.3858741</v>
      </c>
      <c r="K273" s="4">
        <v>0.41619585687382299</v>
      </c>
      <c r="L273" s="6">
        <v>3.8606403013182675E-2</v>
      </c>
      <c r="M273" s="6">
        <v>0</v>
      </c>
      <c r="N273" s="6">
        <v>0</v>
      </c>
      <c r="O273" s="5">
        <v>0</v>
      </c>
      <c r="P273">
        <v>10030.879597499999</v>
      </c>
      <c r="Q273" s="6">
        <v>0</v>
      </c>
      <c r="T273" s="5">
        <v>0.86864406779661019</v>
      </c>
      <c r="U273">
        <v>1621112.34583</v>
      </c>
      <c r="X273" s="7">
        <v>0</v>
      </c>
      <c r="AB273" s="7">
        <v>0.33484273089599997</v>
      </c>
    </row>
    <row r="274" spans="1:28">
      <c r="A274" t="s">
        <v>584</v>
      </c>
      <c r="B274" s="4">
        <v>16731</v>
      </c>
      <c r="C274" s="4">
        <v>33393.299747800003</v>
      </c>
      <c r="D274" s="4">
        <v>818.81890293900005</v>
      </c>
      <c r="E274" s="4">
        <v>41613.481808700002</v>
      </c>
      <c r="F274" s="4">
        <v>7640.7932358500002</v>
      </c>
      <c r="G274" s="4">
        <v>1038.61009373</v>
      </c>
      <c r="H274" s="4">
        <v>9639.1127018799998</v>
      </c>
      <c r="I274" s="4"/>
      <c r="J274" s="4">
        <v>5974.3190818200001</v>
      </c>
      <c r="K274" s="4">
        <v>0.21534875381029228</v>
      </c>
      <c r="L274" s="6">
        <v>2.3967485505947045E-2</v>
      </c>
      <c r="M274" s="6">
        <v>0.27422150499073578</v>
      </c>
      <c r="N274" s="6">
        <v>0</v>
      </c>
      <c r="O274" s="5">
        <v>0</v>
      </c>
      <c r="P274">
        <v>1408.83791307</v>
      </c>
      <c r="Q274" s="6">
        <v>2.1098559560098023E-2</v>
      </c>
      <c r="T274" s="5">
        <v>0.54318331241408169</v>
      </c>
      <c r="U274">
        <v>1485724.66454</v>
      </c>
      <c r="X274" s="7">
        <v>0</v>
      </c>
      <c r="AB274" s="7">
        <v>0.31893248693800003</v>
      </c>
    </row>
    <row r="275" spans="1:28">
      <c r="A275" t="s">
        <v>585</v>
      </c>
      <c r="B275" s="4">
        <v>7635</v>
      </c>
      <c r="C275" s="4">
        <v>4338.64560867</v>
      </c>
      <c r="D275" s="4">
        <v>357.68291162499997</v>
      </c>
      <c r="E275" s="4">
        <v>95121.025293700004</v>
      </c>
      <c r="F275" s="4">
        <v>16413.905617600001</v>
      </c>
      <c r="G275" s="4">
        <v>11238.5367613</v>
      </c>
      <c r="H275" s="4">
        <v>1175.6569285099999</v>
      </c>
      <c r="I275" s="4"/>
      <c r="J275" s="4">
        <v>6135.4055814699996</v>
      </c>
      <c r="K275" s="4">
        <v>0.9633267845448592</v>
      </c>
      <c r="L275" s="6">
        <v>3.549443352979699E-2</v>
      </c>
      <c r="M275" s="6">
        <v>0</v>
      </c>
      <c r="N275" s="6">
        <v>0</v>
      </c>
      <c r="O275" s="5">
        <v>0</v>
      </c>
      <c r="P275">
        <v>16534.601825999998</v>
      </c>
      <c r="Q275" s="6">
        <v>0</v>
      </c>
      <c r="T275" s="5">
        <v>0.9633267845448592</v>
      </c>
      <c r="U275">
        <v>53583.419361799999</v>
      </c>
      <c r="X275" s="7">
        <v>0.45160445317616243</v>
      </c>
      <c r="AB275" s="7">
        <v>0.114146415632</v>
      </c>
    </row>
    <row r="276" spans="1:28">
      <c r="A276" t="s">
        <v>586</v>
      </c>
      <c r="B276" s="4">
        <v>21116</v>
      </c>
      <c r="C276" s="4">
        <v>26767.5950309</v>
      </c>
      <c r="D276" s="4">
        <v>922.92850673400005</v>
      </c>
      <c r="E276" s="4">
        <v>48405.161349100003</v>
      </c>
      <c r="F276" s="4">
        <v>14354.4912174</v>
      </c>
      <c r="G276" s="4">
        <v>971.50540839300004</v>
      </c>
      <c r="H276" s="4">
        <v>10362.8049754</v>
      </c>
      <c r="I276" s="4"/>
      <c r="J276" s="4">
        <v>6544.5188481300002</v>
      </c>
      <c r="K276" s="4">
        <v>0.12436067437014586</v>
      </c>
      <c r="L276" s="6">
        <v>0.10570183746921766</v>
      </c>
      <c r="M276" s="6">
        <v>0.25331502178442888</v>
      </c>
      <c r="N276" s="6">
        <v>0</v>
      </c>
      <c r="O276" s="5">
        <v>0</v>
      </c>
      <c r="P276">
        <v>1633.46360015</v>
      </c>
      <c r="Q276" s="6">
        <v>1.1555218791437772E-2</v>
      </c>
      <c r="T276" s="5">
        <v>0.46921765485887479</v>
      </c>
      <c r="U276">
        <v>1489353.5133799999</v>
      </c>
      <c r="X276" s="7">
        <v>0</v>
      </c>
      <c r="AB276" s="7">
        <v>0.36191616591499998</v>
      </c>
    </row>
    <row r="277" spans="1:28">
      <c r="A277" t="s">
        <v>587</v>
      </c>
      <c r="B277" s="4">
        <v>24344</v>
      </c>
      <c r="C277" s="4">
        <v>11426.3052415</v>
      </c>
      <c r="D277" s="4">
        <v>8054.3817018600002</v>
      </c>
      <c r="E277" s="4">
        <v>16838.126075299999</v>
      </c>
      <c r="F277" s="4">
        <v>7619.5351792700003</v>
      </c>
      <c r="G277" s="4">
        <v>2121.6223220500001</v>
      </c>
      <c r="H277" s="4">
        <v>7992.5024909499998</v>
      </c>
      <c r="I277" s="4"/>
      <c r="J277" s="4">
        <v>15803.2597537</v>
      </c>
      <c r="K277" s="4">
        <v>0.11674334538284588</v>
      </c>
      <c r="L277" s="6">
        <v>1.3473545842918173E-2</v>
      </c>
      <c r="M277" s="6">
        <v>0.56942162339796254</v>
      </c>
      <c r="N277" s="6">
        <v>0</v>
      </c>
      <c r="O277" s="5">
        <v>0</v>
      </c>
      <c r="P277">
        <v>3542.3029140200001</v>
      </c>
      <c r="Q277" s="6">
        <v>3.4916201117318434E-3</v>
      </c>
      <c r="T277" s="5">
        <v>0.32973217219848833</v>
      </c>
      <c r="U277">
        <v>549880.36445999995</v>
      </c>
      <c r="X277" s="7">
        <v>5.2045678606638189E-2</v>
      </c>
      <c r="AB277" s="7">
        <v>0.36016905151400003</v>
      </c>
    </row>
    <row r="278" spans="1:28">
      <c r="A278" t="s">
        <v>588</v>
      </c>
      <c r="B278" s="4">
        <v>4635</v>
      </c>
      <c r="C278" s="4">
        <v>4178.8766243399996</v>
      </c>
      <c r="D278" s="4">
        <v>239.28099727</v>
      </c>
      <c r="E278" s="4">
        <v>7592.0392206300003</v>
      </c>
      <c r="F278" s="4">
        <v>11009.098199599999</v>
      </c>
      <c r="G278" s="4">
        <v>8575.3107564099992</v>
      </c>
      <c r="H278" s="4">
        <v>1715.2982407699999</v>
      </c>
      <c r="I278" s="4"/>
      <c r="J278" s="4">
        <v>14017.2339163</v>
      </c>
      <c r="K278" s="4">
        <v>0.75296655879180152</v>
      </c>
      <c r="L278" s="6">
        <v>5.9762675296655882E-2</v>
      </c>
      <c r="M278" s="6">
        <v>0</v>
      </c>
      <c r="N278" s="6">
        <v>0</v>
      </c>
      <c r="O278" s="5">
        <v>0</v>
      </c>
      <c r="P278">
        <v>6950.5975999399998</v>
      </c>
      <c r="Q278" s="6">
        <v>0</v>
      </c>
      <c r="T278" s="5">
        <v>0.87421790722761594</v>
      </c>
      <c r="U278">
        <v>371426.132927</v>
      </c>
      <c r="X278" s="7">
        <v>0.63020496224379718</v>
      </c>
      <c r="AB278" s="7">
        <v>0.26050254678099999</v>
      </c>
    </row>
    <row r="279" spans="1:28">
      <c r="A279" t="s">
        <v>589</v>
      </c>
      <c r="B279" s="4">
        <v>20203</v>
      </c>
      <c r="C279" s="4">
        <v>27261.605849899999</v>
      </c>
      <c r="D279" s="4">
        <v>598.45618289200002</v>
      </c>
      <c r="E279" s="4">
        <v>58631.8990452</v>
      </c>
      <c r="F279" s="4">
        <v>10208.779988</v>
      </c>
      <c r="G279" s="4">
        <v>4024.60735385</v>
      </c>
      <c r="H279" s="4">
        <v>10415.1181464</v>
      </c>
      <c r="I279" s="4"/>
      <c r="J279" s="4">
        <v>6570.4248906499997</v>
      </c>
      <c r="K279" s="4">
        <v>8.652180369252091E-2</v>
      </c>
      <c r="L279" s="6">
        <v>2.4798297282581795E-2</v>
      </c>
      <c r="M279" s="6">
        <v>0.13567291986338662</v>
      </c>
      <c r="N279" s="6">
        <v>0</v>
      </c>
      <c r="O279" s="5">
        <v>0</v>
      </c>
      <c r="P279">
        <v>4708.1576030599999</v>
      </c>
      <c r="Q279" s="6">
        <v>2.1729446121863089E-2</v>
      </c>
      <c r="T279" s="5">
        <v>0.62465970400435578</v>
      </c>
      <c r="U279">
        <v>1331067.57455</v>
      </c>
      <c r="X279" s="7">
        <v>0</v>
      </c>
      <c r="AB279" s="7">
        <v>0.28939032061600001</v>
      </c>
    </row>
    <row r="280" spans="1:28">
      <c r="A280" t="s">
        <v>590</v>
      </c>
      <c r="B280" s="4">
        <v>26216</v>
      </c>
      <c r="C280" s="4">
        <v>41336.6389977</v>
      </c>
      <c r="D280" s="4">
        <v>972.74257613099996</v>
      </c>
      <c r="E280" s="4">
        <v>27336.2293255</v>
      </c>
      <c r="F280" s="4">
        <v>1269.98436358</v>
      </c>
      <c r="G280" s="4">
        <v>878.01895569999999</v>
      </c>
      <c r="H280" s="4">
        <v>2813.74040212</v>
      </c>
      <c r="I280" s="4"/>
      <c r="J280" s="4">
        <v>4902.7191952900002</v>
      </c>
      <c r="K280" s="4">
        <v>0.11294629234055538</v>
      </c>
      <c r="L280" s="6">
        <v>2.1361000915471468E-3</v>
      </c>
      <c r="M280" s="6">
        <v>0.34711626487641134</v>
      </c>
      <c r="N280" s="6">
        <v>0</v>
      </c>
      <c r="O280" s="5">
        <v>0</v>
      </c>
      <c r="P280">
        <v>1812.1124391999999</v>
      </c>
      <c r="Q280" s="6">
        <v>6.6371681415929203E-3</v>
      </c>
      <c r="T280" s="5">
        <v>0.52582392432102532</v>
      </c>
      <c r="U280">
        <v>845847.45038199995</v>
      </c>
      <c r="X280" s="7">
        <v>7.972230698809887E-3</v>
      </c>
      <c r="AB280" s="7">
        <v>0.23225918355399999</v>
      </c>
    </row>
    <row r="281" spans="1:28">
      <c r="A281" t="s">
        <v>591</v>
      </c>
      <c r="B281" s="4">
        <v>2463</v>
      </c>
      <c r="C281" s="4">
        <v>6344.8137631299996</v>
      </c>
      <c r="D281" s="4">
        <v>423.66933746299998</v>
      </c>
      <c r="E281" s="4">
        <v>6081.2092277199999</v>
      </c>
      <c r="F281" s="4">
        <v>64659.657364899998</v>
      </c>
      <c r="G281" s="4">
        <v>4306.1737330699998</v>
      </c>
      <c r="H281" s="4">
        <v>1027.5181099199999</v>
      </c>
      <c r="I281" s="4"/>
      <c r="J281" s="4">
        <v>18842.703132899998</v>
      </c>
      <c r="K281" s="4">
        <v>0.85261875761266748</v>
      </c>
      <c r="L281" s="6">
        <v>7.1051563134388956E-2</v>
      </c>
      <c r="M281" s="6">
        <v>0</v>
      </c>
      <c r="N281" s="6">
        <v>0</v>
      </c>
      <c r="O281" s="5">
        <v>0</v>
      </c>
      <c r="P281">
        <v>7360.8422413400003</v>
      </c>
      <c r="Q281" s="6">
        <v>0</v>
      </c>
      <c r="T281" s="5">
        <v>0.92204628501827035</v>
      </c>
      <c r="U281">
        <v>2862060.6651599999</v>
      </c>
      <c r="X281" s="7">
        <v>0</v>
      </c>
      <c r="AB281" s="7">
        <v>0.34817171151300003</v>
      </c>
    </row>
    <row r="282" spans="1:28">
      <c r="A282" t="s">
        <v>592</v>
      </c>
      <c r="B282" s="4">
        <v>12565</v>
      </c>
      <c r="C282" s="4">
        <v>36036.5774552</v>
      </c>
      <c r="D282" s="4">
        <v>758.77584875100001</v>
      </c>
      <c r="E282" s="4">
        <v>37792.003511399998</v>
      </c>
      <c r="F282" s="4">
        <v>8534.5485339700008</v>
      </c>
      <c r="G282" s="4">
        <v>444.82789562800002</v>
      </c>
      <c r="H282" s="4">
        <v>2251.1440573899999</v>
      </c>
      <c r="I282" s="4"/>
      <c r="J282" s="4">
        <v>16425.447961400001</v>
      </c>
      <c r="K282" s="4">
        <v>0.17508953442101075</v>
      </c>
      <c r="L282" s="6">
        <v>3.3426183844011141E-3</v>
      </c>
      <c r="M282" s="6">
        <v>0.41798647035415837</v>
      </c>
      <c r="N282" s="6">
        <v>0</v>
      </c>
      <c r="O282" s="5">
        <v>0</v>
      </c>
      <c r="P282">
        <v>1221.5516372</v>
      </c>
      <c r="Q282" s="6">
        <v>3.5734182252288103E-2</v>
      </c>
      <c r="T282" s="5">
        <v>0.28070035813768407</v>
      </c>
      <c r="U282">
        <v>1070401.02195</v>
      </c>
      <c r="X282" s="7">
        <v>0</v>
      </c>
      <c r="AB282" s="7">
        <v>0.242026525257</v>
      </c>
    </row>
    <row r="283" spans="1:28">
      <c r="A283" t="s">
        <v>593</v>
      </c>
      <c r="B283" s="4">
        <v>14104</v>
      </c>
      <c r="C283" s="4">
        <v>12521.484506299999</v>
      </c>
      <c r="D283" s="4">
        <v>697.13021046599999</v>
      </c>
      <c r="E283" s="4">
        <v>87032.1856405</v>
      </c>
      <c r="F283" s="4">
        <v>45414.266112500001</v>
      </c>
      <c r="G283" s="4">
        <v>3380.2171935900001</v>
      </c>
      <c r="H283" s="4">
        <v>1675.4460884600001</v>
      </c>
      <c r="I283" s="4"/>
      <c r="J283" s="4">
        <v>12762.003276699999</v>
      </c>
      <c r="K283" s="4">
        <v>0.28282756664775949</v>
      </c>
      <c r="L283" s="6">
        <v>6.3811684628474192E-4</v>
      </c>
      <c r="M283" s="6">
        <v>2.4248440158820193E-2</v>
      </c>
      <c r="N283" s="6">
        <v>0</v>
      </c>
      <c r="O283" s="5">
        <v>0</v>
      </c>
      <c r="P283">
        <v>4787.2520150099999</v>
      </c>
      <c r="Q283" s="6">
        <v>1.4889393079977312E-3</v>
      </c>
      <c r="T283" s="5">
        <v>0.4122234826999433</v>
      </c>
      <c r="U283">
        <v>169344.10307700001</v>
      </c>
      <c r="X283" s="7">
        <v>3.1196823596142939E-2</v>
      </c>
      <c r="AB283" s="7">
        <v>0.15791652796799999</v>
      </c>
    </row>
    <row r="284" spans="1:28">
      <c r="A284" t="s">
        <v>594</v>
      </c>
      <c r="B284" s="4">
        <v>135379</v>
      </c>
      <c r="C284" s="4">
        <v>47435.973469800003</v>
      </c>
      <c r="D284" s="4">
        <v>1643.44767804</v>
      </c>
      <c r="E284" s="4">
        <v>85797.182542900002</v>
      </c>
      <c r="F284" s="4">
        <v>14392.4092588</v>
      </c>
      <c r="G284" s="4">
        <v>302.903570188</v>
      </c>
      <c r="H284" s="4">
        <v>7478.3053186500001</v>
      </c>
      <c r="I284" s="4"/>
      <c r="J284" s="4">
        <v>10771.410338399999</v>
      </c>
      <c r="K284" s="4">
        <v>0.17451007911123587</v>
      </c>
      <c r="L284" s="6">
        <v>6.3451495431344597E-3</v>
      </c>
      <c r="M284" s="6">
        <v>0.58419695816928774</v>
      </c>
      <c r="N284" s="6">
        <v>1.0636804822018186E-3</v>
      </c>
      <c r="O284" s="5">
        <v>0</v>
      </c>
      <c r="P284">
        <v>720.25585146000003</v>
      </c>
      <c r="Q284" s="6">
        <v>0.1419127043337593</v>
      </c>
      <c r="T284" s="5">
        <v>0.26467915998788588</v>
      </c>
      <c r="U284">
        <v>182885.62992499999</v>
      </c>
      <c r="X284" s="7">
        <v>0</v>
      </c>
      <c r="AB284" s="7">
        <v>0.18003839222099999</v>
      </c>
    </row>
    <row r="285" spans="1:28">
      <c r="A285" t="s">
        <v>595</v>
      </c>
      <c r="B285" s="4">
        <v>5585</v>
      </c>
      <c r="C285" s="4">
        <v>51915.981366100001</v>
      </c>
      <c r="D285" s="4">
        <v>233.67733833</v>
      </c>
      <c r="E285" s="4">
        <v>61717.112781900003</v>
      </c>
      <c r="F285" s="4">
        <v>375.15021815</v>
      </c>
      <c r="G285" s="4">
        <v>10294.163039999999</v>
      </c>
      <c r="H285" s="4">
        <v>1200.3838879</v>
      </c>
      <c r="I285" s="4"/>
      <c r="J285" s="4">
        <v>6686.4060114499998</v>
      </c>
      <c r="K285" s="4">
        <v>0.54413607878245296</v>
      </c>
      <c r="L285" s="6">
        <v>3.4914950760966873E-2</v>
      </c>
      <c r="M285" s="6">
        <v>0</v>
      </c>
      <c r="N285" s="6">
        <v>0</v>
      </c>
      <c r="O285" s="5">
        <v>0</v>
      </c>
      <c r="P285">
        <v>10419.887868100001</v>
      </c>
      <c r="Q285" s="6">
        <v>0</v>
      </c>
      <c r="T285" s="5">
        <v>0.94914950760966876</v>
      </c>
      <c r="U285">
        <v>514418.284147</v>
      </c>
      <c r="X285" s="7">
        <v>0</v>
      </c>
      <c r="AB285" s="7">
        <v>5.1590651211699999E-2</v>
      </c>
    </row>
    <row r="286" spans="1:28">
      <c r="A286" t="s">
        <v>596</v>
      </c>
      <c r="B286" s="4">
        <v>2024</v>
      </c>
      <c r="C286" s="4">
        <v>52621.907518</v>
      </c>
      <c r="D286" s="4">
        <v>240.80535711499999</v>
      </c>
      <c r="E286" s="4">
        <v>12366.528088700001</v>
      </c>
      <c r="F286" s="4">
        <v>9956.8396654700009</v>
      </c>
      <c r="G286" s="4">
        <v>6137.0621411499997</v>
      </c>
      <c r="H286" s="4">
        <v>776.29878779900002</v>
      </c>
      <c r="I286" s="4"/>
      <c r="J286" s="4">
        <v>6908.20133351</v>
      </c>
      <c r="K286" s="4">
        <v>0.56818181818181823</v>
      </c>
      <c r="L286" s="6">
        <v>0.21590909090909091</v>
      </c>
      <c r="M286" s="6">
        <v>0</v>
      </c>
      <c r="N286" s="6">
        <v>0</v>
      </c>
      <c r="O286" s="5">
        <v>0</v>
      </c>
      <c r="P286">
        <v>7194.1088379900002</v>
      </c>
      <c r="Q286" s="6">
        <v>0</v>
      </c>
      <c r="T286" s="5">
        <v>0.67984189723320154</v>
      </c>
      <c r="U286">
        <v>22433.534321499999</v>
      </c>
      <c r="X286" s="7">
        <v>0.61116600790513831</v>
      </c>
      <c r="AB286" s="7">
        <v>0.27484162167999998</v>
      </c>
    </row>
    <row r="287" spans="1:28">
      <c r="A287" t="s">
        <v>597</v>
      </c>
      <c r="B287" s="4">
        <v>964</v>
      </c>
      <c r="C287" s="4">
        <v>7794.3654288799999</v>
      </c>
      <c r="D287" s="4">
        <v>155.872883065</v>
      </c>
      <c r="E287" s="4">
        <v>116362.12804700001</v>
      </c>
      <c r="F287" s="4">
        <v>3299.24029281</v>
      </c>
      <c r="G287" s="4">
        <v>5719.3567558100003</v>
      </c>
      <c r="H287" s="4">
        <v>2724.1654112199999</v>
      </c>
      <c r="I287" s="4"/>
      <c r="J287" s="4">
        <v>3488.2042173</v>
      </c>
      <c r="K287" s="4">
        <v>9.6473029045643158E-2</v>
      </c>
      <c r="L287" s="6">
        <v>0.28734439834024894</v>
      </c>
      <c r="M287" s="6">
        <v>0</v>
      </c>
      <c r="N287" s="6">
        <v>0</v>
      </c>
      <c r="O287" s="5">
        <v>0</v>
      </c>
      <c r="P287">
        <v>5649.1869499200002</v>
      </c>
      <c r="Q287" s="6">
        <v>0</v>
      </c>
      <c r="T287" s="5">
        <v>0.63278008298755184</v>
      </c>
      <c r="U287">
        <v>171540.29087999999</v>
      </c>
      <c r="X287" s="7">
        <v>0</v>
      </c>
      <c r="AB287" s="7">
        <v>0.12520792147500001</v>
      </c>
    </row>
    <row r="288" spans="1:28">
      <c r="A288" t="s">
        <v>598</v>
      </c>
      <c r="B288" s="4">
        <v>1378</v>
      </c>
      <c r="C288" s="4">
        <v>12574.5247067</v>
      </c>
      <c r="D288" s="4">
        <v>148.586354957</v>
      </c>
      <c r="E288" s="4">
        <v>91145.392484600001</v>
      </c>
      <c r="F288" s="4">
        <v>5485.2685050800001</v>
      </c>
      <c r="G288" s="4">
        <v>8671.6217678800003</v>
      </c>
      <c r="H288" s="4">
        <v>1155.6797606</v>
      </c>
      <c r="I288" s="4"/>
      <c r="J288" s="4">
        <v>33355.457432399999</v>
      </c>
      <c r="K288" s="4">
        <v>0.17053701015965167</v>
      </c>
      <c r="L288" s="6">
        <v>0.51451378809869375</v>
      </c>
      <c r="M288" s="6">
        <v>0</v>
      </c>
      <c r="N288" s="6">
        <v>0</v>
      </c>
      <c r="O288" s="5">
        <v>0</v>
      </c>
      <c r="P288">
        <v>10410.5131793</v>
      </c>
      <c r="Q288" s="6">
        <v>0</v>
      </c>
      <c r="T288" s="5">
        <v>0.21335268505079827</v>
      </c>
      <c r="U288">
        <v>701455.85371099995</v>
      </c>
      <c r="X288" s="7">
        <v>0</v>
      </c>
      <c r="AB288" s="7">
        <v>8.9543032299100003E-2</v>
      </c>
    </row>
    <row r="289" spans="1:28">
      <c r="A289" t="s">
        <v>599</v>
      </c>
      <c r="B289" s="4">
        <v>14776</v>
      </c>
      <c r="C289" s="4">
        <v>3548.1525781800001</v>
      </c>
      <c r="D289" s="4">
        <v>394.69522242599999</v>
      </c>
      <c r="E289" s="4">
        <v>94574.390081499994</v>
      </c>
      <c r="F289" s="4">
        <v>13686.6066594</v>
      </c>
      <c r="G289" s="4">
        <v>5764.4708289999999</v>
      </c>
      <c r="H289" s="4">
        <v>3596.2850554400002</v>
      </c>
      <c r="I289" s="4"/>
      <c r="J289" s="4">
        <v>39575.380481200002</v>
      </c>
      <c r="K289" s="4">
        <v>0.26712236058473199</v>
      </c>
      <c r="L289" s="6">
        <v>3.7154845695722791E-2</v>
      </c>
      <c r="M289" s="6">
        <v>7.3768272874932322E-3</v>
      </c>
      <c r="N289" s="6">
        <v>0</v>
      </c>
      <c r="O289" s="5">
        <v>0</v>
      </c>
      <c r="P289">
        <v>6145.5902061799998</v>
      </c>
      <c r="Q289" s="6">
        <v>4.7374120194910665E-4</v>
      </c>
      <c r="T289" s="5">
        <v>0.83723605847319982</v>
      </c>
      <c r="U289">
        <v>870449.45328799996</v>
      </c>
      <c r="X289" s="7">
        <v>0</v>
      </c>
      <c r="AB289" s="7">
        <v>0.12093968275399999</v>
      </c>
    </row>
    <row r="290" spans="1:28">
      <c r="A290" t="s">
        <v>600</v>
      </c>
      <c r="B290" s="4">
        <v>422</v>
      </c>
      <c r="C290" s="4">
        <v>37894.280546499998</v>
      </c>
      <c r="D290" s="4">
        <v>193.10833534099999</v>
      </c>
      <c r="E290" s="4">
        <v>10531.315892500001</v>
      </c>
      <c r="F290" s="4">
        <v>22905.375462799999</v>
      </c>
      <c r="G290" s="4">
        <v>4805.2194893599999</v>
      </c>
      <c r="H290" s="4">
        <v>4020.60041585</v>
      </c>
      <c r="I290" s="4"/>
      <c r="J290" s="4">
        <v>10562.961884</v>
      </c>
      <c r="K290" s="4">
        <v>0</v>
      </c>
      <c r="L290" s="6">
        <v>0.66113744075829384</v>
      </c>
      <c r="M290" s="6">
        <v>0</v>
      </c>
      <c r="N290" s="6">
        <v>0</v>
      </c>
      <c r="O290" s="5">
        <v>4.7393364928909956E-3</v>
      </c>
      <c r="P290">
        <v>4994.2894258200004</v>
      </c>
      <c r="Q290" s="6">
        <v>0</v>
      </c>
      <c r="T290" s="5">
        <v>0</v>
      </c>
      <c r="U290">
        <v>126472.624442</v>
      </c>
      <c r="X290" s="7">
        <v>0</v>
      </c>
      <c r="AB290" s="7">
        <v>0.18420989846700001</v>
      </c>
    </row>
    <row r="291" spans="1:28">
      <c r="A291" t="s">
        <v>601</v>
      </c>
      <c r="B291" s="4">
        <v>141</v>
      </c>
      <c r="C291" s="4">
        <v>41076.918689099999</v>
      </c>
      <c r="D291" s="4">
        <v>18.733484795799999</v>
      </c>
      <c r="E291" s="4">
        <v>8187.6543799900001</v>
      </c>
      <c r="F291" s="4">
        <v>22103.597476200001</v>
      </c>
      <c r="G291" s="4">
        <v>3755.1424932800001</v>
      </c>
      <c r="H291" s="4">
        <v>2608.8200683599998</v>
      </c>
      <c r="I291" s="4"/>
      <c r="J291" s="4">
        <v>11563.776201000001</v>
      </c>
      <c r="K291" s="4">
        <v>0</v>
      </c>
      <c r="L291" s="6">
        <v>0.94326241134751776</v>
      </c>
      <c r="M291" s="6">
        <v>0</v>
      </c>
      <c r="N291" s="6">
        <v>0</v>
      </c>
      <c r="O291" s="5">
        <v>2.8368794326241134E-2</v>
      </c>
      <c r="P291">
        <v>3936.5338628200002</v>
      </c>
      <c r="Q291" s="6">
        <v>0</v>
      </c>
      <c r="T291" s="5">
        <v>0</v>
      </c>
      <c r="U291">
        <v>90948.579524000001</v>
      </c>
      <c r="X291" s="7">
        <v>0</v>
      </c>
      <c r="AB291" s="7">
        <v>0.27054363848500002</v>
      </c>
    </row>
    <row r="292" spans="1:28">
      <c r="A292" t="s">
        <v>602</v>
      </c>
      <c r="B292" s="4">
        <v>15119</v>
      </c>
      <c r="C292" s="4">
        <v>19126.715073899999</v>
      </c>
      <c r="D292" s="4">
        <v>489.99399694200002</v>
      </c>
      <c r="E292" s="4">
        <v>95363.897865000006</v>
      </c>
      <c r="F292" s="4">
        <v>51133.843588999996</v>
      </c>
      <c r="G292" s="4">
        <v>9227.3348135600008</v>
      </c>
      <c r="H292" s="4">
        <v>5004.0764010000003</v>
      </c>
      <c r="I292" s="4"/>
      <c r="J292" s="4">
        <v>18112.858556899999</v>
      </c>
      <c r="K292" s="4">
        <v>0.84846881407500496</v>
      </c>
      <c r="L292" s="6">
        <v>1.1508697665189497E-2</v>
      </c>
      <c r="M292" s="6">
        <v>0</v>
      </c>
      <c r="N292" s="6">
        <v>0</v>
      </c>
      <c r="O292" s="5">
        <v>0</v>
      </c>
      <c r="P292">
        <v>14989.2396002</v>
      </c>
      <c r="Q292" s="6">
        <v>0</v>
      </c>
      <c r="T292" s="5">
        <v>0.98432436007672464</v>
      </c>
      <c r="U292">
        <v>320613.05427199998</v>
      </c>
      <c r="X292" s="7">
        <v>0</v>
      </c>
      <c r="AB292" s="7">
        <v>0.15653563786800001</v>
      </c>
    </row>
    <row r="293" spans="1:28">
      <c r="A293" t="s">
        <v>603</v>
      </c>
      <c r="B293" s="4">
        <v>6497</v>
      </c>
      <c r="C293" s="4">
        <v>25935.259845</v>
      </c>
      <c r="D293" s="4">
        <v>1115.0156397000001</v>
      </c>
      <c r="E293" s="4">
        <v>59804.087075000003</v>
      </c>
      <c r="F293" s="4">
        <v>13298.9630996</v>
      </c>
      <c r="G293" s="4">
        <v>1836.1531614200001</v>
      </c>
      <c r="H293" s="4">
        <v>11228.9170073</v>
      </c>
      <c r="I293" s="4"/>
      <c r="J293" s="4">
        <v>4562.1011860899998</v>
      </c>
      <c r="K293" s="4">
        <v>0.17915961212867476</v>
      </c>
      <c r="L293" s="6">
        <v>9.2350315530244733E-4</v>
      </c>
      <c r="M293" s="6">
        <v>0.33184546713867941</v>
      </c>
      <c r="N293" s="6">
        <v>0</v>
      </c>
      <c r="O293" s="5">
        <v>0</v>
      </c>
      <c r="P293">
        <v>2232.5024216400002</v>
      </c>
      <c r="Q293" s="6">
        <v>4.1711559181160533E-2</v>
      </c>
      <c r="T293" s="5">
        <v>0.60227797444974607</v>
      </c>
      <c r="U293">
        <v>1626193.77407</v>
      </c>
      <c r="X293" s="7">
        <v>0</v>
      </c>
      <c r="AB293" s="7">
        <v>0.39478834114799999</v>
      </c>
    </row>
    <row r="294" spans="1:28">
      <c r="A294" t="s">
        <v>604</v>
      </c>
      <c r="B294" s="4">
        <v>14237</v>
      </c>
      <c r="C294" s="4">
        <v>35152.457889800004</v>
      </c>
      <c r="D294" s="4">
        <v>2797.0114316899999</v>
      </c>
      <c r="E294" s="4">
        <v>116851.25674500001</v>
      </c>
      <c r="F294" s="4">
        <v>37457.091878200001</v>
      </c>
      <c r="G294" s="4">
        <v>17805.304445400001</v>
      </c>
      <c r="H294" s="4">
        <v>2981.30053567</v>
      </c>
      <c r="I294" s="4"/>
      <c r="J294" s="4">
        <v>13416.8470691</v>
      </c>
      <c r="K294" s="4">
        <v>1.4750298517946197E-2</v>
      </c>
      <c r="L294" s="6">
        <v>1.2502633981878205E-2</v>
      </c>
      <c r="M294" s="6">
        <v>0</v>
      </c>
      <c r="N294" s="6">
        <v>8.0564725714687077E-2</v>
      </c>
      <c r="O294" s="5">
        <v>1.685748402050994E-3</v>
      </c>
      <c r="P294">
        <v>21053.054422699999</v>
      </c>
      <c r="Q294" s="6">
        <v>0</v>
      </c>
      <c r="T294" s="5">
        <v>2.1282573575893797E-2</v>
      </c>
      <c r="U294">
        <v>4897.3343154200002</v>
      </c>
      <c r="X294" s="7">
        <v>2.9500597035892395E-3</v>
      </c>
      <c r="AB294" s="7">
        <v>8.7078621621600003E-2</v>
      </c>
    </row>
    <row r="295" spans="1:28">
      <c r="A295" t="s">
        <v>605</v>
      </c>
      <c r="B295" s="4">
        <v>7757</v>
      </c>
      <c r="C295" s="4">
        <v>17692.045620699999</v>
      </c>
      <c r="D295" s="4">
        <v>1130.45537715</v>
      </c>
      <c r="E295" s="4">
        <v>26101.1918539</v>
      </c>
      <c r="F295" s="4">
        <v>47843.186104100001</v>
      </c>
      <c r="G295" s="4">
        <v>3389.3842225399999</v>
      </c>
      <c r="H295" s="4">
        <v>2651.1184038199999</v>
      </c>
      <c r="I295" s="4"/>
      <c r="J295" s="4">
        <v>16476.212934399999</v>
      </c>
      <c r="K295" s="4">
        <v>0.29199432770400929</v>
      </c>
      <c r="L295" s="6">
        <v>4.2800051566327185E-2</v>
      </c>
      <c r="M295" s="6">
        <v>0.24107257960551759</v>
      </c>
      <c r="N295" s="6">
        <v>0</v>
      </c>
      <c r="O295" s="5">
        <v>0</v>
      </c>
      <c r="P295">
        <v>3733.3923340699998</v>
      </c>
      <c r="Q295" s="6">
        <v>4.640969446951141E-3</v>
      </c>
      <c r="T295" s="5">
        <v>0.34833054015727732</v>
      </c>
      <c r="U295">
        <v>1201560.6651000001</v>
      </c>
      <c r="X295" s="7">
        <v>5.8656697176743586E-2</v>
      </c>
      <c r="AB295" s="7">
        <v>0.301723790085</v>
      </c>
    </row>
    <row r="296" spans="1:28">
      <c r="A296" t="s">
        <v>606</v>
      </c>
      <c r="B296" s="4">
        <v>24677</v>
      </c>
      <c r="C296" s="4">
        <v>22988.7775158</v>
      </c>
      <c r="D296" s="4">
        <v>1848.0386624600001</v>
      </c>
      <c r="E296" s="4">
        <v>22880.243368799998</v>
      </c>
      <c r="F296" s="4">
        <v>48711.3060272</v>
      </c>
      <c r="G296" s="4">
        <v>427.34240273799998</v>
      </c>
      <c r="H296" s="4">
        <v>2372.0619125799999</v>
      </c>
      <c r="I296" s="4"/>
      <c r="J296" s="4">
        <v>5014.0792177000003</v>
      </c>
      <c r="K296" s="4">
        <v>8.5099485350731453E-3</v>
      </c>
      <c r="L296" s="6">
        <v>1.8640839648255459E-3</v>
      </c>
      <c r="M296" s="6">
        <v>0.43680350123596873</v>
      </c>
      <c r="N296" s="6">
        <v>0</v>
      </c>
      <c r="O296" s="5">
        <v>0</v>
      </c>
      <c r="P296">
        <v>1408.85894975</v>
      </c>
      <c r="Q296" s="6">
        <v>1.3332252704947927E-2</v>
      </c>
      <c r="T296" s="5">
        <v>2.4192567978279369E-2</v>
      </c>
      <c r="U296">
        <v>1647027.4937700001</v>
      </c>
      <c r="X296" s="7">
        <v>0</v>
      </c>
      <c r="AB296" s="7">
        <v>0.35171217230899998</v>
      </c>
    </row>
    <row r="297" spans="1:28">
      <c r="A297" t="s">
        <v>607</v>
      </c>
      <c r="B297" s="4">
        <v>6395</v>
      </c>
      <c r="C297" s="4">
        <v>22038.7514496</v>
      </c>
      <c r="D297" s="4">
        <v>462.16674664599998</v>
      </c>
      <c r="E297" s="4">
        <v>36365.638179900001</v>
      </c>
      <c r="F297" s="4">
        <v>44421.926090300003</v>
      </c>
      <c r="G297" s="4">
        <v>4562.9067096099998</v>
      </c>
      <c r="H297" s="4">
        <v>688.77048761699996</v>
      </c>
      <c r="I297" s="4"/>
      <c r="J297" s="4">
        <v>24518.729519199998</v>
      </c>
      <c r="K297" s="4">
        <v>0.5351055512118843</v>
      </c>
      <c r="L297" s="6">
        <v>2.9397967161845191E-2</v>
      </c>
      <c r="M297" s="6">
        <v>1.6419077404222049E-2</v>
      </c>
      <c r="N297" s="6">
        <v>0</v>
      </c>
      <c r="O297" s="5">
        <v>0</v>
      </c>
      <c r="P297">
        <v>4508.8373856899998</v>
      </c>
      <c r="Q297" s="6">
        <v>6.0985144644253326E-3</v>
      </c>
      <c r="T297" s="5">
        <v>0.68068803752931983</v>
      </c>
      <c r="U297">
        <v>2091519.4919400001</v>
      </c>
      <c r="X297" s="7">
        <v>0.13479280688037529</v>
      </c>
      <c r="AB297" s="7">
        <v>0.25807425060099998</v>
      </c>
    </row>
    <row r="298" spans="1:28">
      <c r="A298" t="s">
        <v>608</v>
      </c>
      <c r="B298" s="4">
        <v>23781</v>
      </c>
      <c r="C298" s="4">
        <v>25404.659045299999</v>
      </c>
      <c r="D298" s="4">
        <v>1413.87705764</v>
      </c>
      <c r="E298" s="4">
        <v>32273.471560400001</v>
      </c>
      <c r="F298" s="4">
        <v>37434.291427299999</v>
      </c>
      <c r="G298" s="4">
        <v>1240.35849315</v>
      </c>
      <c r="H298" s="4">
        <v>1563.1085713800001</v>
      </c>
      <c r="I298" s="4"/>
      <c r="J298" s="4">
        <v>9749.8218363100004</v>
      </c>
      <c r="K298" s="4">
        <v>0.13514990959169085</v>
      </c>
      <c r="L298" s="6">
        <v>3.7845338715781504E-3</v>
      </c>
      <c r="M298" s="6">
        <v>0.42302678608973548</v>
      </c>
      <c r="N298" s="6">
        <v>0</v>
      </c>
      <c r="O298" s="5">
        <v>0</v>
      </c>
      <c r="P298">
        <v>2029.2604491300001</v>
      </c>
      <c r="Q298" s="6">
        <v>6.2234556999285146E-3</v>
      </c>
      <c r="T298" s="5">
        <v>0.50393171018880623</v>
      </c>
      <c r="U298">
        <v>1478250.7600400001</v>
      </c>
      <c r="X298" s="7">
        <v>6.643959463437198E-3</v>
      </c>
      <c r="AB298" s="7">
        <v>0.31553309957699999</v>
      </c>
    </row>
    <row r="299" spans="1:28">
      <c r="A299" t="s">
        <v>609</v>
      </c>
      <c r="B299" s="4">
        <v>475</v>
      </c>
      <c r="C299" s="4">
        <v>10203.755884</v>
      </c>
      <c r="D299" s="4">
        <v>100.460708811</v>
      </c>
      <c r="E299" s="4">
        <v>33234.191398000003</v>
      </c>
      <c r="F299" s="4">
        <v>57768.613166100004</v>
      </c>
      <c r="G299" s="4">
        <v>2156.2964406900001</v>
      </c>
      <c r="H299" s="4">
        <v>1024.81979348</v>
      </c>
      <c r="I299" s="4"/>
      <c r="J299" s="4">
        <v>31001.169111800002</v>
      </c>
      <c r="K299" s="4">
        <v>0.18736842105263157</v>
      </c>
      <c r="L299" s="6">
        <v>0.75578947368421057</v>
      </c>
      <c r="M299" s="6">
        <v>0</v>
      </c>
      <c r="N299" s="6">
        <v>0</v>
      </c>
      <c r="O299" s="5">
        <v>0</v>
      </c>
      <c r="P299">
        <v>2160.90546361</v>
      </c>
      <c r="Q299" s="6">
        <v>0</v>
      </c>
      <c r="T299" s="5">
        <v>0.24421052631578946</v>
      </c>
      <c r="U299">
        <v>335203.53217700002</v>
      </c>
      <c r="X299" s="7">
        <v>0</v>
      </c>
      <c r="AB299" s="7">
        <v>0.269147763629</v>
      </c>
    </row>
    <row r="300" spans="1:28">
      <c r="A300" t="s">
        <v>610</v>
      </c>
      <c r="B300" s="4">
        <v>9927</v>
      </c>
      <c r="C300" s="4">
        <v>12375.8553192</v>
      </c>
      <c r="D300" s="4">
        <v>1294.66288031</v>
      </c>
      <c r="E300" s="4">
        <v>24346.985178899999</v>
      </c>
      <c r="F300" s="4">
        <v>55682.033806599997</v>
      </c>
      <c r="G300" s="4">
        <v>325.82072195900002</v>
      </c>
      <c r="H300" s="4">
        <v>5128.7180234699999</v>
      </c>
      <c r="I300" s="4"/>
      <c r="J300" s="4">
        <v>23193.6745596</v>
      </c>
      <c r="K300" s="4">
        <v>2.095295658305631E-2</v>
      </c>
      <c r="L300" s="6">
        <v>1.4505893019038985E-2</v>
      </c>
      <c r="M300" s="6">
        <v>0.60592323964944095</v>
      </c>
      <c r="N300" s="6">
        <v>0</v>
      </c>
      <c r="O300" s="5">
        <v>0</v>
      </c>
      <c r="P300">
        <v>1055.3004265100001</v>
      </c>
      <c r="Q300" s="6">
        <v>1.9844867532990834E-2</v>
      </c>
      <c r="T300" s="5">
        <v>0.37090762566737179</v>
      </c>
      <c r="U300">
        <v>809965.23497400002</v>
      </c>
      <c r="X300" s="7">
        <v>0</v>
      </c>
      <c r="AB300" s="7">
        <v>0.341658297083</v>
      </c>
    </row>
    <row r="301" spans="1:28">
      <c r="A301" t="s">
        <v>611</v>
      </c>
      <c r="B301" s="4">
        <v>1090</v>
      </c>
      <c r="C301" s="4">
        <v>6779.97966645</v>
      </c>
      <c r="D301" s="4">
        <v>230.47952113700001</v>
      </c>
      <c r="E301" s="4">
        <v>35909.771939500002</v>
      </c>
      <c r="F301" s="4">
        <v>59935.143176600002</v>
      </c>
      <c r="G301" s="4">
        <v>1475.1752074599999</v>
      </c>
      <c r="H301" s="4">
        <v>3353.5682714599998</v>
      </c>
      <c r="I301" s="4"/>
      <c r="J301" s="4">
        <v>30131.2863622</v>
      </c>
      <c r="K301" s="4">
        <v>0.16513761467889909</v>
      </c>
      <c r="L301" s="6">
        <v>0.35137614678899082</v>
      </c>
      <c r="M301" s="6">
        <v>6.4220183486238536E-3</v>
      </c>
      <c r="N301" s="6">
        <v>0</v>
      </c>
      <c r="O301" s="5">
        <v>0</v>
      </c>
      <c r="P301">
        <v>1265.6533432599999</v>
      </c>
      <c r="Q301" s="6">
        <v>2.3853211009174313E-2</v>
      </c>
      <c r="T301" s="5">
        <v>0.44587155963302755</v>
      </c>
      <c r="U301">
        <v>1215398.34381</v>
      </c>
      <c r="X301" s="7">
        <v>0</v>
      </c>
      <c r="AB301" s="7">
        <v>0.238273687811</v>
      </c>
    </row>
    <row r="302" spans="1:28">
      <c r="A302" t="s">
        <v>612</v>
      </c>
      <c r="B302" s="4">
        <v>646</v>
      </c>
      <c r="C302" s="4">
        <v>10130.839973800001</v>
      </c>
      <c r="D302" s="4">
        <v>104.509599361</v>
      </c>
      <c r="E302" s="4">
        <v>34889.346948799997</v>
      </c>
      <c r="F302" s="4">
        <v>56653.032024</v>
      </c>
      <c r="G302" s="4">
        <v>933.47576030300002</v>
      </c>
      <c r="H302" s="4">
        <v>2137.3878862800002</v>
      </c>
      <c r="I302" s="4"/>
      <c r="J302" s="4">
        <v>31920.8543833</v>
      </c>
      <c r="K302" s="4">
        <v>0</v>
      </c>
      <c r="L302" s="6">
        <v>0.54024767801857587</v>
      </c>
      <c r="M302" s="6">
        <v>9.2879256965944269E-3</v>
      </c>
      <c r="N302" s="6">
        <v>0</v>
      </c>
      <c r="O302" s="5">
        <v>0</v>
      </c>
      <c r="P302">
        <v>820.73511351599996</v>
      </c>
      <c r="Q302" s="6">
        <v>1.8575851393188854E-2</v>
      </c>
      <c r="T302" s="5">
        <v>2.6315789473684209E-2</v>
      </c>
      <c r="U302">
        <v>1235536.3795700001</v>
      </c>
      <c r="X302" s="7">
        <v>0</v>
      </c>
      <c r="AB302" s="7">
        <v>0.22610605335100001</v>
      </c>
    </row>
    <row r="303" spans="1:28">
      <c r="A303" t="s">
        <v>613</v>
      </c>
      <c r="B303" s="4">
        <v>565</v>
      </c>
      <c r="C303" s="4">
        <v>12991.1987503</v>
      </c>
      <c r="D303" s="4">
        <v>265.74387293500001</v>
      </c>
      <c r="E303" s="4">
        <v>31999.101714600001</v>
      </c>
      <c r="F303" s="4">
        <v>55459.277938300002</v>
      </c>
      <c r="G303" s="4">
        <v>497.92097648700002</v>
      </c>
      <c r="H303" s="4">
        <v>596.47101988700001</v>
      </c>
      <c r="I303" s="4"/>
      <c r="J303" s="4">
        <v>29322.287334100001</v>
      </c>
      <c r="K303" s="4">
        <v>0</v>
      </c>
      <c r="L303" s="6">
        <v>0.40707964601769914</v>
      </c>
      <c r="M303" s="6">
        <v>9.0265486725663716E-2</v>
      </c>
      <c r="N303" s="6">
        <v>0</v>
      </c>
      <c r="O303" s="5">
        <v>0</v>
      </c>
      <c r="P303">
        <v>822.05345650699996</v>
      </c>
      <c r="Q303" s="6">
        <v>3.7168141592920353E-2</v>
      </c>
      <c r="T303" s="5">
        <v>0.28849557522123892</v>
      </c>
      <c r="U303">
        <v>1007513.44657</v>
      </c>
      <c r="X303" s="7">
        <v>0.1929203539823009</v>
      </c>
      <c r="AB303" s="7">
        <v>0.253283524777</v>
      </c>
    </row>
    <row r="304" spans="1:28">
      <c r="A304" t="s">
        <v>614</v>
      </c>
      <c r="B304" s="4">
        <v>99604</v>
      </c>
      <c r="C304" s="4">
        <v>13817.6289564</v>
      </c>
      <c r="D304" s="4">
        <v>4431.2251500299999</v>
      </c>
      <c r="E304" s="4">
        <v>39024.949476100002</v>
      </c>
      <c r="F304" s="4">
        <v>23274.302304100001</v>
      </c>
      <c r="G304" s="4">
        <v>182.88819114899999</v>
      </c>
      <c r="H304" s="4">
        <v>8413.2376996099993</v>
      </c>
      <c r="I304" s="4"/>
      <c r="J304" s="4">
        <v>11669.9707043</v>
      </c>
      <c r="K304" s="4">
        <v>5.8561905144371713E-2</v>
      </c>
      <c r="L304" s="6">
        <v>3.2127223806272839E-3</v>
      </c>
      <c r="M304" s="6">
        <v>0.73692823581382272</v>
      </c>
      <c r="N304" s="6">
        <v>3.1223645636721418E-3</v>
      </c>
      <c r="O304" s="5">
        <v>0</v>
      </c>
      <c r="P304">
        <v>2309.8424800500002</v>
      </c>
      <c r="Q304" s="6">
        <v>3.4757640255411427E-2</v>
      </c>
      <c r="T304" s="5">
        <v>0.17006345126701738</v>
      </c>
      <c r="U304">
        <v>323196.90096200001</v>
      </c>
      <c r="X304" s="7">
        <v>0</v>
      </c>
      <c r="AB304" s="7">
        <v>0.21627208034000001</v>
      </c>
    </row>
    <row r="305" spans="1:28">
      <c r="A305" t="s">
        <v>615</v>
      </c>
      <c r="B305" s="4">
        <v>16341</v>
      </c>
      <c r="C305" s="4">
        <v>5950.1587948899996</v>
      </c>
      <c r="D305" s="4">
        <v>548.21146334000002</v>
      </c>
      <c r="E305" s="4">
        <v>109926.627679</v>
      </c>
      <c r="F305" s="4">
        <v>9351.1473460500001</v>
      </c>
      <c r="G305" s="4">
        <v>10138.997233399999</v>
      </c>
      <c r="H305" s="4">
        <v>4229.85060565</v>
      </c>
      <c r="I305" s="4"/>
      <c r="J305" s="4">
        <v>3102.1443773199999</v>
      </c>
      <c r="K305" s="4">
        <v>0.71152316259714832</v>
      </c>
      <c r="L305" s="6">
        <v>2.1846888195336884E-2</v>
      </c>
      <c r="M305" s="6">
        <v>0</v>
      </c>
      <c r="N305" s="6">
        <v>0</v>
      </c>
      <c r="O305" s="5">
        <v>0</v>
      </c>
      <c r="P305">
        <v>10377.7218225</v>
      </c>
      <c r="Q305" s="6">
        <v>0</v>
      </c>
      <c r="T305" s="5">
        <v>0.86432898843400041</v>
      </c>
      <c r="U305">
        <v>381126.33167099999</v>
      </c>
      <c r="X305" s="7">
        <v>5.9359892295453152E-2</v>
      </c>
      <c r="AB305" s="7">
        <v>0.117947303115</v>
      </c>
    </row>
    <row r="306" spans="1:28">
      <c r="A306" t="s">
        <v>616</v>
      </c>
      <c r="B306" s="4">
        <v>6101</v>
      </c>
      <c r="C306" s="4">
        <v>8308.6688258199993</v>
      </c>
      <c r="D306" s="4">
        <v>398.80794888700001</v>
      </c>
      <c r="E306" s="4">
        <v>96260.2001017</v>
      </c>
      <c r="F306" s="4">
        <v>16660.854096200001</v>
      </c>
      <c r="G306" s="4">
        <v>13657.973088700001</v>
      </c>
      <c r="H306" s="4">
        <v>1387.827769</v>
      </c>
      <c r="I306" s="4"/>
      <c r="J306" s="4">
        <v>8706.0913944700005</v>
      </c>
      <c r="K306" s="4">
        <v>0.91689886903786266</v>
      </c>
      <c r="L306" s="6">
        <v>8.3101130962137351E-2</v>
      </c>
      <c r="M306" s="6">
        <v>0</v>
      </c>
      <c r="N306" s="6">
        <v>0</v>
      </c>
      <c r="O306" s="5">
        <v>0</v>
      </c>
      <c r="P306">
        <v>14738.4187179</v>
      </c>
      <c r="Q306" s="6">
        <v>0</v>
      </c>
      <c r="T306" s="5">
        <v>0.91689886903786266</v>
      </c>
      <c r="U306">
        <v>79947.518969199999</v>
      </c>
      <c r="X306" s="7">
        <v>0.89214882806097362</v>
      </c>
      <c r="AB306" s="7">
        <v>0.124672000445</v>
      </c>
    </row>
    <row r="307" spans="1:28">
      <c r="A307" t="s">
        <v>617</v>
      </c>
      <c r="B307" s="4">
        <v>10434</v>
      </c>
      <c r="C307" s="4">
        <v>16079.122828199999</v>
      </c>
      <c r="D307" s="4">
        <v>512.28425286699996</v>
      </c>
      <c r="E307" s="4">
        <v>104905.63441300001</v>
      </c>
      <c r="F307" s="4">
        <v>23689.996110600001</v>
      </c>
      <c r="G307" s="4">
        <v>16872.184001699999</v>
      </c>
      <c r="H307" s="4">
        <v>6282.1121860900003</v>
      </c>
      <c r="I307" s="4"/>
      <c r="J307" s="4">
        <v>12717.961274900001</v>
      </c>
      <c r="K307" s="4">
        <v>0.89304197814836117</v>
      </c>
      <c r="L307" s="6">
        <v>1.4184397163120567E-2</v>
      </c>
      <c r="M307" s="6">
        <v>0</v>
      </c>
      <c r="N307" s="6">
        <v>1.0542457350967989E-2</v>
      </c>
      <c r="O307" s="5">
        <v>0</v>
      </c>
      <c r="P307">
        <v>18188.520837799999</v>
      </c>
      <c r="Q307" s="6">
        <v>0</v>
      </c>
      <c r="T307" s="5">
        <v>0.89304197814836117</v>
      </c>
      <c r="U307">
        <v>91202.520974200001</v>
      </c>
      <c r="X307" s="7">
        <v>0.11817136285221391</v>
      </c>
      <c r="AB307" s="7">
        <v>9.7867052320200001E-2</v>
      </c>
    </row>
    <row r="308" spans="1:28">
      <c r="A308" t="s">
        <v>618</v>
      </c>
      <c r="B308" s="4">
        <v>15161</v>
      </c>
      <c r="C308" s="4">
        <v>4039.34764258</v>
      </c>
      <c r="D308" s="4">
        <v>755.11360922100005</v>
      </c>
      <c r="E308" s="4">
        <v>10563.054148699999</v>
      </c>
      <c r="F308" s="4">
        <v>10036.0885413</v>
      </c>
      <c r="G308" s="4">
        <v>2581.1495899699999</v>
      </c>
      <c r="H308" s="4">
        <v>1297.54174373</v>
      </c>
      <c r="I308" s="4"/>
      <c r="J308" s="4">
        <v>21174.9966671</v>
      </c>
      <c r="K308" s="4">
        <v>0.52067805553723367</v>
      </c>
      <c r="L308" s="6">
        <v>6.2265022096167799E-2</v>
      </c>
      <c r="M308" s="6">
        <v>4.0234813007057585E-2</v>
      </c>
      <c r="N308" s="6">
        <v>2.6383483939054152E-3</v>
      </c>
      <c r="O308" s="5">
        <v>0</v>
      </c>
      <c r="P308">
        <v>1864.5102776000001</v>
      </c>
      <c r="Q308" s="6">
        <v>7.0641778246817485E-2</v>
      </c>
      <c r="T308" s="5">
        <v>0.60622650220961682</v>
      </c>
      <c r="U308">
        <v>439344.65546400001</v>
      </c>
      <c r="X308" s="7">
        <v>0.3418639931402942</v>
      </c>
      <c r="AB308" s="7">
        <v>0.25794116326799998</v>
      </c>
    </row>
    <row r="309" spans="1:28">
      <c r="A309" t="s">
        <v>619</v>
      </c>
      <c r="B309" s="4">
        <v>4557491</v>
      </c>
      <c r="K309" s="5">
        <v>0.27786275387049586</v>
      </c>
      <c r="L309" s="6">
        <v>2.3194560340327606E-2</v>
      </c>
      <c r="M309" s="6">
        <v>0.31345382799439431</v>
      </c>
      <c r="N309" s="6">
        <v>2.1740031960567779E-3</v>
      </c>
      <c r="O309" s="5">
        <v>2.6812998643332481E-4</v>
      </c>
      <c r="Q309" s="6">
        <v>1.8873981319985054E-2</v>
      </c>
      <c r="T309" s="5">
        <v>0.49592330516944522</v>
      </c>
      <c r="X309" s="7">
        <v>4.3119339127603323E-2</v>
      </c>
      <c r="AB309" s="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6402-6F14-463E-AD20-7F28E5243155}">
  <dimension ref="A1:T308"/>
  <sheetViews>
    <sheetView workbookViewId="0">
      <selection activeCell="Q108" sqref="Q108"/>
    </sheetView>
  </sheetViews>
  <sheetFormatPr defaultRowHeight="14.45"/>
  <cols>
    <col min="1" max="1" width="28.28515625" bestFit="1" customWidth="1"/>
    <col min="2" max="2" width="11.7109375" bestFit="1" customWidth="1"/>
    <col min="3" max="3" width="7.28515625" bestFit="1" customWidth="1"/>
    <col min="4" max="4" width="11" bestFit="1" customWidth="1"/>
    <col min="5" max="16" width="12" bestFit="1" customWidth="1"/>
    <col min="17" max="17" width="17.7109375" bestFit="1" customWidth="1"/>
  </cols>
  <sheetData>
    <row r="1" spans="1:20">
      <c r="E1" t="s">
        <v>620</v>
      </c>
      <c r="F1" t="s">
        <v>621</v>
      </c>
      <c r="G1" t="s">
        <v>622</v>
      </c>
      <c r="H1" t="s">
        <v>623</v>
      </c>
      <c r="I1" t="s">
        <v>624</v>
      </c>
      <c r="J1" t="s">
        <v>625</v>
      </c>
      <c r="K1" t="s">
        <v>626</v>
      </c>
      <c r="L1" t="s">
        <v>627</v>
      </c>
      <c r="M1" t="s">
        <v>628</v>
      </c>
      <c r="N1" t="s">
        <v>629</v>
      </c>
      <c r="O1" t="s">
        <v>630</v>
      </c>
      <c r="P1" t="s">
        <v>631</v>
      </c>
      <c r="Q1" t="s">
        <v>298</v>
      </c>
      <c r="R1" t="s">
        <v>299</v>
      </c>
      <c r="S1" t="s">
        <v>300</v>
      </c>
      <c r="T1" t="s">
        <v>301</v>
      </c>
    </row>
    <row r="2" spans="1:20">
      <c r="A2" t="s">
        <v>632</v>
      </c>
      <c r="B2" t="s">
        <v>633</v>
      </c>
      <c r="C2" t="s">
        <v>634</v>
      </c>
      <c r="D2" t="s">
        <v>635</v>
      </c>
      <c r="E2" t="s">
        <v>636</v>
      </c>
      <c r="F2" t="s">
        <v>636</v>
      </c>
      <c r="G2" t="s">
        <v>636</v>
      </c>
      <c r="H2" t="s">
        <v>636</v>
      </c>
      <c r="I2" t="s">
        <v>636</v>
      </c>
      <c r="J2" t="s">
        <v>636</v>
      </c>
      <c r="K2" t="s">
        <v>636</v>
      </c>
      <c r="L2" t="s">
        <v>636</v>
      </c>
      <c r="M2" t="s">
        <v>636</v>
      </c>
      <c r="N2" t="s">
        <v>636</v>
      </c>
      <c r="O2" t="s">
        <v>636</v>
      </c>
      <c r="P2" t="s">
        <v>636</v>
      </c>
      <c r="Q2" t="s">
        <v>636</v>
      </c>
      <c r="R2" t="s">
        <v>636</v>
      </c>
      <c r="S2" t="s">
        <v>636</v>
      </c>
      <c r="T2" t="s">
        <v>636</v>
      </c>
    </row>
    <row r="3" spans="1:20">
      <c r="A3" t="s">
        <v>313</v>
      </c>
      <c r="B3">
        <v>16</v>
      </c>
      <c r="C3">
        <v>12224</v>
      </c>
      <c r="D3">
        <v>122240000</v>
      </c>
      <c r="E3">
        <v>2615.25739454</v>
      </c>
      <c r="F3">
        <v>23627.711974000002</v>
      </c>
      <c r="G3">
        <v>23536.288882699999</v>
      </c>
      <c r="H3">
        <v>478.04809718400003</v>
      </c>
      <c r="I3">
        <v>63692.132938700001</v>
      </c>
      <c r="J3">
        <v>42349.810621700002</v>
      </c>
      <c r="K3">
        <v>2601.2019965099998</v>
      </c>
      <c r="L3">
        <v>113926.506413</v>
      </c>
      <c r="M3">
        <v>53046.478483300001</v>
      </c>
      <c r="N3">
        <v>0.109582519095</v>
      </c>
      <c r="O3">
        <v>0.32531343161100001</v>
      </c>
      <c r="P3">
        <v>4.0129254967099999E-5</v>
      </c>
      <c r="Q3">
        <v>27.046767795400001</v>
      </c>
      <c r="R3">
        <v>1.44769680418</v>
      </c>
      <c r="S3">
        <v>1972.34465828</v>
      </c>
      <c r="T3">
        <v>-99.582543945300003</v>
      </c>
    </row>
    <row r="4" spans="1:20">
      <c r="A4" t="s">
        <v>314</v>
      </c>
      <c r="B4">
        <v>53</v>
      </c>
      <c r="C4">
        <v>4514</v>
      </c>
      <c r="D4">
        <v>45140000</v>
      </c>
      <c r="E4">
        <v>13812.2129066</v>
      </c>
      <c r="F4">
        <v>9610.4197439300005</v>
      </c>
      <c r="G4">
        <v>5546.3413354499999</v>
      </c>
      <c r="H4">
        <v>184.90255316099999</v>
      </c>
      <c r="I4">
        <v>70556.066710900006</v>
      </c>
      <c r="J4">
        <v>37589.9100779</v>
      </c>
      <c r="K4">
        <v>1328.6817189200001</v>
      </c>
      <c r="L4">
        <v>40684.816346500003</v>
      </c>
      <c r="M4">
        <v>1828469.0956999999</v>
      </c>
      <c r="N4">
        <v>0.30209880428800001</v>
      </c>
      <c r="O4">
        <v>8.3796521784900001E-3</v>
      </c>
      <c r="P4">
        <v>0.58746078546500002</v>
      </c>
      <c r="Q4">
        <v>22.896431393</v>
      </c>
      <c r="R4">
        <v>1.53424601285</v>
      </c>
      <c r="S4">
        <v>2922.67074581</v>
      </c>
      <c r="T4">
        <v>-1.721868551</v>
      </c>
    </row>
    <row r="5" spans="1:20">
      <c r="A5" t="s">
        <v>315</v>
      </c>
      <c r="B5">
        <v>17</v>
      </c>
      <c r="C5">
        <v>12387</v>
      </c>
      <c r="D5">
        <v>123870000</v>
      </c>
      <c r="E5">
        <v>8625.2915994499999</v>
      </c>
      <c r="F5">
        <v>22885.892102099999</v>
      </c>
      <c r="G5">
        <v>20256.058147299998</v>
      </c>
      <c r="H5">
        <v>557.56922575700003</v>
      </c>
      <c r="I5">
        <v>60021.210769999998</v>
      </c>
      <c r="J5">
        <v>30304.2517783</v>
      </c>
      <c r="K5">
        <v>4035.98400378</v>
      </c>
      <c r="L5">
        <v>102819.28145900001</v>
      </c>
      <c r="M5">
        <v>253085.80916800001</v>
      </c>
      <c r="N5">
        <v>0.12035353649</v>
      </c>
      <c r="O5">
        <v>5.3602450841600001E-2</v>
      </c>
      <c r="P5">
        <v>2.7986998349300001E-2</v>
      </c>
      <c r="Q5">
        <v>26.2336339328</v>
      </c>
      <c r="R5">
        <v>1.4578184914800001</v>
      </c>
      <c r="S5">
        <v>2008.36513087</v>
      </c>
      <c r="T5">
        <v>-102.31218842200001</v>
      </c>
    </row>
    <row r="6" spans="1:20">
      <c r="A6" t="s">
        <v>316</v>
      </c>
      <c r="B6">
        <v>54</v>
      </c>
      <c r="C6">
        <v>13189</v>
      </c>
      <c r="D6">
        <v>131890000</v>
      </c>
      <c r="E6">
        <v>19482.867972200002</v>
      </c>
      <c r="F6">
        <v>3463.3525908400002</v>
      </c>
      <c r="G6">
        <v>1953.23761638</v>
      </c>
      <c r="H6">
        <v>543.77505548199997</v>
      </c>
      <c r="I6">
        <v>59821.948322800003</v>
      </c>
      <c r="J6">
        <v>32009.718132599999</v>
      </c>
      <c r="K6">
        <v>1963.0644573300001</v>
      </c>
      <c r="L6">
        <v>51473.125741900003</v>
      </c>
      <c r="M6">
        <v>2281190.3884299998</v>
      </c>
      <c r="N6">
        <v>0.268392096691</v>
      </c>
      <c r="O6">
        <v>1.64974343651E-3</v>
      </c>
      <c r="P6">
        <v>0.72021470376700003</v>
      </c>
      <c r="Q6">
        <v>23.690033596599999</v>
      </c>
      <c r="R6">
        <v>1.4672563327000001</v>
      </c>
      <c r="S6">
        <v>2767.6683083500002</v>
      </c>
      <c r="T6">
        <v>-2.9809682745699999</v>
      </c>
    </row>
    <row r="7" spans="1:20">
      <c r="A7" t="s">
        <v>317</v>
      </c>
      <c r="B7">
        <v>126</v>
      </c>
      <c r="C7">
        <v>26295</v>
      </c>
      <c r="D7">
        <v>262950000</v>
      </c>
      <c r="E7">
        <v>11225.6256558</v>
      </c>
      <c r="F7">
        <v>2325.09113673</v>
      </c>
      <c r="G7">
        <v>2237.3947342000001</v>
      </c>
      <c r="H7">
        <v>784.66630667200002</v>
      </c>
      <c r="I7">
        <v>10372.805525199999</v>
      </c>
      <c r="J7">
        <v>2995.1021235799999</v>
      </c>
      <c r="K7">
        <v>2226.5578812799999</v>
      </c>
      <c r="L7">
        <v>16793.595354900001</v>
      </c>
      <c r="M7">
        <v>779049.34904100001</v>
      </c>
      <c r="N7">
        <v>0.24673347362600001</v>
      </c>
      <c r="O7">
        <v>0.32472248183199998</v>
      </c>
      <c r="P7">
        <v>0.152743703221</v>
      </c>
      <c r="Q7">
        <v>26.579175553900001</v>
      </c>
      <c r="R7">
        <v>1.3249210495699999</v>
      </c>
      <c r="S7">
        <v>2799.4307182500002</v>
      </c>
      <c r="T7">
        <v>-63.9680954783</v>
      </c>
    </row>
    <row r="8" spans="1:20">
      <c r="A8" t="s">
        <v>318</v>
      </c>
      <c r="B8">
        <v>82</v>
      </c>
      <c r="C8">
        <v>3691</v>
      </c>
      <c r="D8">
        <v>36910000</v>
      </c>
      <c r="E8">
        <v>14984.491465700001</v>
      </c>
      <c r="F8">
        <v>9245.9383572400002</v>
      </c>
      <c r="G8">
        <v>5390.2403074399999</v>
      </c>
      <c r="H8">
        <v>287.38819448700002</v>
      </c>
      <c r="I8">
        <v>0</v>
      </c>
      <c r="J8">
        <v>52024.577099499998</v>
      </c>
      <c r="K8">
        <v>3571.6910385400001</v>
      </c>
      <c r="L8">
        <v>70352.348048900007</v>
      </c>
      <c r="M8">
        <v>242520.77667699999</v>
      </c>
      <c r="N8">
        <v>2.5114006475099999E-2</v>
      </c>
      <c r="O8">
        <v>0.33588111582699998</v>
      </c>
      <c r="P8">
        <v>0</v>
      </c>
      <c r="Q8">
        <v>27.242465083199999</v>
      </c>
      <c r="R8">
        <v>1.3274762952600001</v>
      </c>
      <c r="S8">
        <v>1403.30256093</v>
      </c>
      <c r="T8">
        <v>-52.863950987099997</v>
      </c>
    </row>
    <row r="9" spans="1:20">
      <c r="A9" t="s">
        <v>319</v>
      </c>
      <c r="B9">
        <v>273</v>
      </c>
      <c r="C9">
        <v>8136</v>
      </c>
      <c r="D9">
        <v>81360000</v>
      </c>
      <c r="E9">
        <v>3876.9167398200002</v>
      </c>
      <c r="F9">
        <v>2079.2552765599999</v>
      </c>
      <c r="G9">
        <v>2251.4021334099998</v>
      </c>
      <c r="H9">
        <v>1111.71615081</v>
      </c>
      <c r="I9">
        <v>77928.901036900003</v>
      </c>
      <c r="J9">
        <v>29330.003064799999</v>
      </c>
      <c r="K9">
        <v>4246.6980636899998</v>
      </c>
      <c r="L9">
        <v>19368.677749300001</v>
      </c>
      <c r="M9">
        <v>676842.26935700001</v>
      </c>
      <c r="N9">
        <v>0.34394152263900002</v>
      </c>
      <c r="O9">
        <v>0</v>
      </c>
      <c r="P9">
        <v>0.77877555200399995</v>
      </c>
      <c r="Q9">
        <v>18.851579003299999</v>
      </c>
      <c r="R9">
        <v>1.6095421567899999</v>
      </c>
      <c r="S9">
        <v>2719.1221926200001</v>
      </c>
      <c r="T9">
        <v>27.0046568526</v>
      </c>
    </row>
    <row r="10" spans="1:20">
      <c r="A10" t="s">
        <v>320</v>
      </c>
      <c r="B10">
        <v>18</v>
      </c>
      <c r="C10">
        <v>11768</v>
      </c>
      <c r="D10">
        <v>117680000</v>
      </c>
      <c r="E10">
        <v>7403.2045371000004</v>
      </c>
      <c r="F10">
        <v>5552.2741748400003</v>
      </c>
      <c r="G10">
        <v>5522.1320317600002</v>
      </c>
      <c r="H10">
        <v>388.256968814</v>
      </c>
      <c r="I10">
        <v>68521.180013100005</v>
      </c>
      <c r="J10">
        <v>23215.631217400001</v>
      </c>
      <c r="K10">
        <v>3996.35603481</v>
      </c>
      <c r="L10">
        <v>113768.92440800001</v>
      </c>
      <c r="M10">
        <v>21135.258151800001</v>
      </c>
      <c r="N10">
        <v>0.12722212463999999</v>
      </c>
      <c r="O10">
        <v>0.26954755275199999</v>
      </c>
      <c r="P10">
        <v>2.7032463699300002E-4</v>
      </c>
      <c r="Q10">
        <v>26.996609258500001</v>
      </c>
      <c r="R10">
        <v>1.4313523219199999</v>
      </c>
      <c r="S10">
        <v>2101.4020566300001</v>
      </c>
      <c r="T10">
        <v>-126.47507375399999</v>
      </c>
    </row>
    <row r="11" spans="1:20">
      <c r="A11" t="s">
        <v>321</v>
      </c>
      <c r="B11">
        <v>203</v>
      </c>
      <c r="C11">
        <v>6718</v>
      </c>
      <c r="D11">
        <v>67180000</v>
      </c>
      <c r="E11">
        <v>4641.6889348200002</v>
      </c>
      <c r="F11">
        <v>2450.5488965700001</v>
      </c>
      <c r="G11">
        <v>2307.62363921</v>
      </c>
      <c r="H11">
        <v>865.88899804000005</v>
      </c>
      <c r="I11">
        <v>8695.3452830200004</v>
      </c>
      <c r="J11">
        <v>11895.157664</v>
      </c>
      <c r="K11">
        <v>1122.6080635799999</v>
      </c>
      <c r="L11">
        <v>116134.496425</v>
      </c>
      <c r="M11">
        <v>294529.83358099998</v>
      </c>
      <c r="N11">
        <v>0.14174412767700001</v>
      </c>
      <c r="O11">
        <v>5.7717888460500001E-2</v>
      </c>
      <c r="P11">
        <v>0.45179549134500002</v>
      </c>
      <c r="Q11">
        <v>25.962795202199999</v>
      </c>
      <c r="R11">
        <v>1.4212680718799999</v>
      </c>
      <c r="S11">
        <v>2121.11478425</v>
      </c>
      <c r="T11">
        <v>-14.154725686100001</v>
      </c>
    </row>
    <row r="12" spans="1:20">
      <c r="A12" t="s">
        <v>322</v>
      </c>
      <c r="B12">
        <v>204</v>
      </c>
      <c r="C12">
        <v>1347</v>
      </c>
      <c r="D12">
        <v>13470000</v>
      </c>
      <c r="E12">
        <v>7847.2023104700002</v>
      </c>
      <c r="F12">
        <v>4821.1807896700002</v>
      </c>
      <c r="G12">
        <v>4336.4996901599998</v>
      </c>
      <c r="H12">
        <v>173.25674847400001</v>
      </c>
      <c r="I12">
        <v>8499.7561062299992</v>
      </c>
      <c r="J12">
        <v>13570.681425999999</v>
      </c>
      <c r="K12">
        <v>1100.2399525599999</v>
      </c>
      <c r="L12">
        <v>115503.54996600001</v>
      </c>
      <c r="M12">
        <v>140600.55351999999</v>
      </c>
      <c r="N12">
        <v>0.122961602093</v>
      </c>
      <c r="O12">
        <v>9.8593355530499999E-2</v>
      </c>
      <c r="P12">
        <v>0.139969417816</v>
      </c>
      <c r="Q12">
        <v>26.619839245400001</v>
      </c>
      <c r="R12">
        <v>1.4468969198399999</v>
      </c>
      <c r="S12">
        <v>2070.9784258499999</v>
      </c>
      <c r="T12">
        <v>-14.584021935100001</v>
      </c>
    </row>
    <row r="13" spans="1:20">
      <c r="A13" t="s">
        <v>323</v>
      </c>
      <c r="B13">
        <v>138</v>
      </c>
      <c r="C13">
        <v>17496</v>
      </c>
      <c r="D13">
        <v>174960000</v>
      </c>
      <c r="E13">
        <v>34147.781982799999</v>
      </c>
      <c r="F13">
        <v>6943.5809126499998</v>
      </c>
      <c r="G13">
        <v>6628.6733466899996</v>
      </c>
      <c r="H13">
        <v>827.23591613099995</v>
      </c>
      <c r="I13">
        <v>12067.241542</v>
      </c>
      <c r="J13">
        <v>5714.0224189600003</v>
      </c>
      <c r="K13">
        <v>1203.09074265</v>
      </c>
      <c r="L13">
        <v>19647.751867300001</v>
      </c>
      <c r="M13">
        <v>568981.97155200003</v>
      </c>
      <c r="N13">
        <v>0.29028213237200001</v>
      </c>
      <c r="O13">
        <v>0.25745534387000002</v>
      </c>
      <c r="P13">
        <v>0.27781831441799998</v>
      </c>
      <c r="Q13">
        <v>25.9732147448</v>
      </c>
      <c r="R13">
        <v>1.4595065605299999</v>
      </c>
      <c r="S13">
        <v>3014.5313466699999</v>
      </c>
      <c r="T13">
        <v>-26.323192168399999</v>
      </c>
    </row>
    <row r="14" spans="1:20">
      <c r="A14" t="s">
        <v>324</v>
      </c>
      <c r="B14">
        <v>139</v>
      </c>
      <c r="C14">
        <v>12544</v>
      </c>
      <c r="D14">
        <v>125440000</v>
      </c>
      <c r="E14">
        <v>29380.9481949</v>
      </c>
      <c r="F14">
        <v>11896.701447199999</v>
      </c>
      <c r="G14">
        <v>11821.424413700001</v>
      </c>
      <c r="H14">
        <v>346.51253438499998</v>
      </c>
      <c r="I14">
        <v>24718.7232243</v>
      </c>
      <c r="J14">
        <v>16332.6333595</v>
      </c>
      <c r="K14">
        <v>1585.0487874200001</v>
      </c>
      <c r="L14">
        <v>24025.7089313</v>
      </c>
      <c r="M14">
        <v>420467.63072999998</v>
      </c>
      <c r="N14">
        <v>0.28426434433199999</v>
      </c>
      <c r="O14">
        <v>0.62714343754099999</v>
      </c>
      <c r="P14">
        <v>0</v>
      </c>
      <c r="Q14">
        <v>27.129809009300001</v>
      </c>
      <c r="R14">
        <v>1.4306612634</v>
      </c>
      <c r="S14">
        <v>3052.5785744499999</v>
      </c>
      <c r="T14">
        <v>-41.744571834399999</v>
      </c>
    </row>
    <row r="15" spans="1:20">
      <c r="A15" t="s">
        <v>325</v>
      </c>
      <c r="B15">
        <v>65</v>
      </c>
      <c r="C15">
        <v>5157</v>
      </c>
      <c r="D15">
        <v>51570000</v>
      </c>
      <c r="E15">
        <v>5496.3190090199996</v>
      </c>
      <c r="F15">
        <v>13739.6386955</v>
      </c>
      <c r="G15">
        <v>13053.958181</v>
      </c>
      <c r="H15">
        <v>129.63263819700001</v>
      </c>
      <c r="I15">
        <v>12958.5723968</v>
      </c>
      <c r="J15">
        <v>29586.288847399999</v>
      </c>
      <c r="K15">
        <v>2202.9408797599999</v>
      </c>
      <c r="L15">
        <v>21448.400408000001</v>
      </c>
      <c r="M15">
        <v>240527.71735200001</v>
      </c>
      <c r="N15">
        <v>0.194003428487</v>
      </c>
      <c r="O15">
        <v>0.45657319055599999</v>
      </c>
      <c r="P15">
        <v>0</v>
      </c>
      <c r="Q15">
        <v>26.963378095500001</v>
      </c>
      <c r="R15">
        <v>1.39897590387</v>
      </c>
      <c r="S15">
        <v>2369.1311813900002</v>
      </c>
      <c r="T15">
        <v>-34.156113921600003</v>
      </c>
    </row>
    <row r="16" spans="1:20">
      <c r="A16" t="s">
        <v>326</v>
      </c>
      <c r="B16">
        <v>66</v>
      </c>
      <c r="C16">
        <v>1937</v>
      </c>
      <c r="D16">
        <v>19370000</v>
      </c>
      <c r="E16">
        <v>9976.6699271699999</v>
      </c>
      <c r="F16">
        <v>18333.504432599999</v>
      </c>
      <c r="G16">
        <v>18100.897284999999</v>
      </c>
      <c r="H16">
        <v>112.44302070400001</v>
      </c>
      <c r="I16">
        <v>18678.294041599998</v>
      </c>
      <c r="J16">
        <v>24227.448281000001</v>
      </c>
      <c r="K16">
        <v>2715.5283240399999</v>
      </c>
      <c r="L16">
        <v>24140.291752699999</v>
      </c>
      <c r="M16">
        <v>315475.99687899998</v>
      </c>
      <c r="N16">
        <v>0.191312249213</v>
      </c>
      <c r="O16">
        <v>0.53397815037200003</v>
      </c>
      <c r="P16">
        <v>0</v>
      </c>
      <c r="Q16">
        <v>26.799653102000001</v>
      </c>
      <c r="R16">
        <v>1.4117232958499999</v>
      </c>
      <c r="S16">
        <v>2368.4761996299999</v>
      </c>
      <c r="T16">
        <v>-25.900777180999999</v>
      </c>
    </row>
    <row r="17" spans="1:20">
      <c r="A17" t="s">
        <v>327</v>
      </c>
      <c r="B17">
        <v>104</v>
      </c>
      <c r="C17">
        <v>5557</v>
      </c>
      <c r="D17">
        <v>55570000</v>
      </c>
      <c r="E17">
        <v>28944.3462525</v>
      </c>
      <c r="F17">
        <v>4001.8392281199999</v>
      </c>
      <c r="G17">
        <v>4018.2621739699998</v>
      </c>
      <c r="H17">
        <v>497.55746974300001</v>
      </c>
      <c r="I17">
        <v>90808.586068200006</v>
      </c>
      <c r="J17">
        <v>11009.6462467</v>
      </c>
      <c r="K17">
        <v>2426.6811303899999</v>
      </c>
      <c r="L17">
        <v>62701.193703500001</v>
      </c>
      <c r="M17">
        <v>1021611.58557</v>
      </c>
      <c r="N17">
        <v>0.23368679712099999</v>
      </c>
      <c r="O17">
        <v>0.15328079432</v>
      </c>
      <c r="P17">
        <v>0.10209966395800001</v>
      </c>
      <c r="Q17">
        <v>26.663675678600001</v>
      </c>
      <c r="R17">
        <v>1.56382043434</v>
      </c>
      <c r="S17">
        <v>2733.4979351500001</v>
      </c>
      <c r="T17">
        <v>-94.502826112700006</v>
      </c>
    </row>
    <row r="18" spans="1:20">
      <c r="A18" t="s">
        <v>328</v>
      </c>
      <c r="B18">
        <v>105</v>
      </c>
      <c r="C18">
        <v>9919</v>
      </c>
      <c r="D18">
        <v>99190000</v>
      </c>
      <c r="E18">
        <v>22202.319213399998</v>
      </c>
      <c r="F18">
        <v>3056.9303374800002</v>
      </c>
      <c r="G18">
        <v>2793.4545196899999</v>
      </c>
      <c r="H18">
        <v>1183.25145582</v>
      </c>
      <c r="I18">
        <v>89981.382828300004</v>
      </c>
      <c r="J18">
        <v>15506.977039199999</v>
      </c>
      <c r="K18">
        <v>1717.3503304799999</v>
      </c>
      <c r="L18">
        <v>57545.518664900002</v>
      </c>
      <c r="M18">
        <v>2020078.7739800001</v>
      </c>
      <c r="N18">
        <v>0.25745218734100001</v>
      </c>
      <c r="O18">
        <v>4.0799338384499999E-2</v>
      </c>
      <c r="P18">
        <v>0.37141923915199998</v>
      </c>
      <c r="Q18">
        <v>25.351916883800001</v>
      </c>
      <c r="R18">
        <v>1.58368860442</v>
      </c>
      <c r="S18">
        <v>2793.3947263599998</v>
      </c>
      <c r="T18">
        <v>-75.853637695299994</v>
      </c>
    </row>
    <row r="19" spans="1:20">
      <c r="A19" t="s">
        <v>329</v>
      </c>
      <c r="B19">
        <v>190</v>
      </c>
      <c r="C19">
        <v>12780</v>
      </c>
      <c r="D19">
        <v>127800000</v>
      </c>
      <c r="E19">
        <v>15014.621252200001</v>
      </c>
      <c r="F19">
        <v>660.03117944200005</v>
      </c>
      <c r="G19">
        <v>187.302094221</v>
      </c>
      <c r="H19">
        <v>739.89119294299996</v>
      </c>
      <c r="I19">
        <v>5292.9688726900004</v>
      </c>
      <c r="J19">
        <v>36503.872974600003</v>
      </c>
      <c r="K19">
        <v>5352.4271605200001</v>
      </c>
      <c r="L19">
        <v>31798.7789662</v>
      </c>
      <c r="M19">
        <v>782232.46090800001</v>
      </c>
      <c r="N19">
        <v>0.25595629575899997</v>
      </c>
      <c r="O19">
        <v>6.0315774161999999E-2</v>
      </c>
      <c r="P19">
        <v>0.55502434457000005</v>
      </c>
      <c r="Q19">
        <v>24.7961165207</v>
      </c>
      <c r="R19">
        <v>1.3579558542300001</v>
      </c>
      <c r="S19">
        <v>2741.4785543900002</v>
      </c>
      <c r="T19">
        <v>-76.844825222099999</v>
      </c>
    </row>
    <row r="20" spans="1:20">
      <c r="A20" t="s">
        <v>330</v>
      </c>
      <c r="B20">
        <v>9</v>
      </c>
      <c r="C20">
        <v>14672</v>
      </c>
      <c r="D20">
        <v>146720000</v>
      </c>
      <c r="E20">
        <v>14512.402065</v>
      </c>
      <c r="F20">
        <v>2547.2218637699998</v>
      </c>
      <c r="G20">
        <v>1104.0765489800001</v>
      </c>
      <c r="H20">
        <v>760.64039005999996</v>
      </c>
      <c r="I20">
        <v>45002.003992799997</v>
      </c>
      <c r="J20">
        <v>34952.567772499999</v>
      </c>
      <c r="K20">
        <v>1863.22537167</v>
      </c>
      <c r="L20">
        <v>66187.654297100002</v>
      </c>
      <c r="M20">
        <v>563983.99961099995</v>
      </c>
      <c r="N20">
        <v>0.22445812056200001</v>
      </c>
      <c r="O20">
        <v>0.13043240029399999</v>
      </c>
      <c r="P20">
        <v>0.361096252535</v>
      </c>
      <c r="Q20">
        <v>24.559939088299998</v>
      </c>
      <c r="R20">
        <v>1.3362961950800001</v>
      </c>
      <c r="S20">
        <v>2577.0537356599998</v>
      </c>
      <c r="T20">
        <v>-31.699512299999999</v>
      </c>
    </row>
    <row r="21" spans="1:20">
      <c r="A21" t="s">
        <v>331</v>
      </c>
      <c r="B21">
        <v>83</v>
      </c>
      <c r="C21">
        <v>13186</v>
      </c>
      <c r="D21">
        <v>131860000</v>
      </c>
      <c r="E21">
        <v>9943.6980584199991</v>
      </c>
      <c r="F21">
        <v>13714.907044699999</v>
      </c>
      <c r="G21">
        <v>5533.0187719899995</v>
      </c>
      <c r="H21">
        <v>356.58752534799999</v>
      </c>
      <c r="I21">
        <v>3517.7747384999998</v>
      </c>
      <c r="J21">
        <v>43753.630462100002</v>
      </c>
      <c r="K21">
        <v>3491.7560906099998</v>
      </c>
      <c r="L21">
        <v>51619.156595100001</v>
      </c>
      <c r="M21">
        <v>633385.75395200006</v>
      </c>
      <c r="N21">
        <v>7.7983029848399998E-2</v>
      </c>
      <c r="O21">
        <v>0.13099086466900001</v>
      </c>
      <c r="P21">
        <v>0.19024660988799999</v>
      </c>
      <c r="Q21">
        <v>26.751438726500002</v>
      </c>
      <c r="R21">
        <v>1.3347443350899999</v>
      </c>
      <c r="S21">
        <v>1694.8762410899999</v>
      </c>
      <c r="T21">
        <v>-42.5739104556</v>
      </c>
    </row>
    <row r="22" spans="1:20">
      <c r="A22" t="s">
        <v>332</v>
      </c>
      <c r="B22">
        <v>84</v>
      </c>
      <c r="C22">
        <v>15989</v>
      </c>
      <c r="D22">
        <v>159890000</v>
      </c>
      <c r="E22">
        <v>4045.2176563399998</v>
      </c>
      <c r="F22">
        <v>12604.9292085</v>
      </c>
      <c r="G22">
        <v>3625.3368322000001</v>
      </c>
      <c r="H22">
        <v>844.08858797300002</v>
      </c>
      <c r="I22">
        <v>6266.1456427399999</v>
      </c>
      <c r="J22">
        <v>37507.2289667</v>
      </c>
      <c r="K22">
        <v>1903.0948530999999</v>
      </c>
      <c r="L22">
        <v>43431.256778800001</v>
      </c>
      <c r="M22">
        <v>698801.00264399999</v>
      </c>
      <c r="N22">
        <v>0.116829239152</v>
      </c>
      <c r="O22">
        <v>0.11450143853600001</v>
      </c>
      <c r="P22">
        <v>0.21381386990099999</v>
      </c>
      <c r="Q22">
        <v>26.463964842199999</v>
      </c>
      <c r="R22">
        <v>1.2995423126200001</v>
      </c>
      <c r="S22">
        <v>1910.44547743</v>
      </c>
      <c r="T22">
        <v>-34.819519391699998</v>
      </c>
    </row>
    <row r="23" spans="1:20">
      <c r="A23" t="s">
        <v>333</v>
      </c>
      <c r="B23">
        <v>1</v>
      </c>
      <c r="C23">
        <v>3182</v>
      </c>
      <c r="D23">
        <v>31820000</v>
      </c>
      <c r="E23">
        <v>9841.6863268699999</v>
      </c>
      <c r="F23">
        <v>6559.9852853100001</v>
      </c>
      <c r="G23">
        <v>5786.7595720500003</v>
      </c>
      <c r="H23">
        <v>163.240577487</v>
      </c>
      <c r="I23">
        <v>10165.7133878</v>
      </c>
      <c r="J23">
        <v>27161.710879800001</v>
      </c>
      <c r="K23">
        <v>3607.0161372299999</v>
      </c>
      <c r="L23">
        <v>67755.146020300002</v>
      </c>
      <c r="M23">
        <v>666485.97920199996</v>
      </c>
      <c r="N23">
        <v>0.12814192725000001</v>
      </c>
      <c r="O23">
        <v>9.5960927854399997E-2</v>
      </c>
      <c r="P23">
        <v>0.25967064132200002</v>
      </c>
      <c r="Q23">
        <v>25.364613047300001</v>
      </c>
      <c r="R23">
        <v>1.2764018290800001</v>
      </c>
      <c r="S23">
        <v>1971.9989127399999</v>
      </c>
      <c r="T23">
        <v>-76.875696130700007</v>
      </c>
    </row>
    <row r="24" spans="1:20">
      <c r="A24" t="s">
        <v>334</v>
      </c>
      <c r="B24">
        <v>168</v>
      </c>
      <c r="C24">
        <v>14348</v>
      </c>
      <c r="D24">
        <v>143480000</v>
      </c>
      <c r="E24">
        <v>6942.84339095</v>
      </c>
      <c r="F24">
        <v>1463.7744554000001</v>
      </c>
      <c r="G24">
        <v>918.24153682899998</v>
      </c>
      <c r="H24">
        <v>942.01434797499996</v>
      </c>
      <c r="I24">
        <v>7198.9228790500001</v>
      </c>
      <c r="J24">
        <v>42543.624128800002</v>
      </c>
      <c r="K24">
        <v>3261.7823364400001</v>
      </c>
      <c r="L24">
        <v>22907.855017099999</v>
      </c>
      <c r="M24">
        <v>263558.19556999998</v>
      </c>
      <c r="N24">
        <v>0.24534233745799999</v>
      </c>
      <c r="O24">
        <v>0.22467443353399999</v>
      </c>
      <c r="P24">
        <v>0.39283080308099999</v>
      </c>
      <c r="Q24">
        <v>26.156752519800001</v>
      </c>
      <c r="R24">
        <v>1.32082993321</v>
      </c>
      <c r="S24">
        <v>2731.2820721100002</v>
      </c>
      <c r="T24">
        <v>-69.720941487100006</v>
      </c>
    </row>
    <row r="25" spans="1:20">
      <c r="A25" t="s">
        <v>335</v>
      </c>
      <c r="B25">
        <v>181</v>
      </c>
      <c r="C25">
        <v>2350</v>
      </c>
      <c r="D25">
        <v>23500000</v>
      </c>
      <c r="E25">
        <v>25977.640608400001</v>
      </c>
      <c r="F25">
        <v>1657.20578359</v>
      </c>
      <c r="G25">
        <v>646.15006630100004</v>
      </c>
      <c r="H25">
        <v>781.41901811299999</v>
      </c>
      <c r="I25">
        <v>52001.646936500001</v>
      </c>
      <c r="J25">
        <v>16636.7430905</v>
      </c>
      <c r="K25">
        <v>1424.3419988200001</v>
      </c>
      <c r="L25">
        <v>31362.653591300001</v>
      </c>
      <c r="M25">
        <v>683076.73891700001</v>
      </c>
      <c r="N25">
        <v>0.26386537705300001</v>
      </c>
      <c r="O25">
        <v>0.23366445522400001</v>
      </c>
      <c r="P25">
        <v>0.41704064226300003</v>
      </c>
      <c r="Q25">
        <v>26.4567111032</v>
      </c>
      <c r="R25">
        <v>1.63444350316</v>
      </c>
      <c r="S25">
        <v>2988.42677946</v>
      </c>
      <c r="T25">
        <v>-69.648709810699998</v>
      </c>
    </row>
    <row r="26" spans="1:20">
      <c r="A26" t="s">
        <v>336</v>
      </c>
      <c r="B26">
        <v>55</v>
      </c>
      <c r="C26">
        <v>12901</v>
      </c>
      <c r="D26">
        <v>129010000</v>
      </c>
      <c r="E26">
        <v>20755.843016800001</v>
      </c>
      <c r="F26">
        <v>2772.3708145099999</v>
      </c>
      <c r="G26">
        <v>2103.1139164000001</v>
      </c>
      <c r="H26">
        <v>991.72470818600004</v>
      </c>
      <c r="I26">
        <v>64688.408680200002</v>
      </c>
      <c r="J26">
        <v>33995.610962999999</v>
      </c>
      <c r="K26">
        <v>3476.0586508599999</v>
      </c>
      <c r="L26">
        <v>50006.3239178</v>
      </c>
      <c r="M26">
        <v>1657674.90701</v>
      </c>
      <c r="N26">
        <v>0.33824900476699998</v>
      </c>
      <c r="O26">
        <v>6.5646239901899998E-3</v>
      </c>
      <c r="P26">
        <v>0.79702844134100004</v>
      </c>
      <c r="Q26">
        <v>20.834306893200001</v>
      </c>
      <c r="R26">
        <v>1.2910419654800001</v>
      </c>
      <c r="S26">
        <v>2822.1100016400001</v>
      </c>
      <c r="T26">
        <v>-7.4189306640600003</v>
      </c>
    </row>
    <row r="27" spans="1:20">
      <c r="A27" t="s">
        <v>337</v>
      </c>
      <c r="B27">
        <v>219</v>
      </c>
      <c r="C27">
        <v>5098</v>
      </c>
      <c r="D27">
        <v>50980000</v>
      </c>
      <c r="E27">
        <v>10006.8459296</v>
      </c>
      <c r="F27">
        <v>16119.7997903</v>
      </c>
      <c r="G27">
        <v>11658.2384858</v>
      </c>
      <c r="H27">
        <v>222.501112371</v>
      </c>
      <c r="I27">
        <v>17796.580318299999</v>
      </c>
      <c r="J27">
        <v>7769.1440284600003</v>
      </c>
      <c r="K27">
        <v>1030.33854574</v>
      </c>
      <c r="L27">
        <v>96890.659295000005</v>
      </c>
      <c r="M27">
        <v>86011.437745000003</v>
      </c>
      <c r="N27">
        <v>0.10989722067</v>
      </c>
      <c r="O27">
        <v>0.47719982357599999</v>
      </c>
      <c r="P27">
        <v>0</v>
      </c>
      <c r="Q27">
        <v>27.051320955600001</v>
      </c>
      <c r="R27">
        <v>1.45235142465</v>
      </c>
      <c r="S27">
        <v>1946.84056362</v>
      </c>
      <c r="T27">
        <v>-23.3538218353</v>
      </c>
    </row>
    <row r="28" spans="1:20">
      <c r="A28" t="s">
        <v>338</v>
      </c>
      <c r="B28">
        <v>19</v>
      </c>
      <c r="C28">
        <v>10741</v>
      </c>
      <c r="D28">
        <v>107410000</v>
      </c>
      <c r="E28">
        <v>5910.2080384999999</v>
      </c>
      <c r="F28">
        <v>8969.3019693900005</v>
      </c>
      <c r="G28">
        <v>4314.26089615</v>
      </c>
      <c r="H28">
        <v>412.88538764100002</v>
      </c>
      <c r="I28">
        <v>58532.1150022</v>
      </c>
      <c r="J28">
        <v>7791.7276612799997</v>
      </c>
      <c r="K28">
        <v>2397.55346358</v>
      </c>
      <c r="L28">
        <v>104142.72932100001</v>
      </c>
      <c r="M28">
        <v>98153.757908500003</v>
      </c>
      <c r="N28">
        <v>0.13919068389299999</v>
      </c>
      <c r="O28">
        <v>0.212601926414</v>
      </c>
      <c r="P28">
        <v>6.6349678084700006E-2</v>
      </c>
      <c r="Q28">
        <v>26.695258314</v>
      </c>
      <c r="R28">
        <v>1.4299234752800001</v>
      </c>
      <c r="S28">
        <v>2169.9591817300002</v>
      </c>
      <c r="T28">
        <v>-138.05476215499999</v>
      </c>
    </row>
    <row r="29" spans="1:20">
      <c r="A29" t="s">
        <v>339</v>
      </c>
      <c r="B29">
        <v>56</v>
      </c>
      <c r="C29">
        <v>3869</v>
      </c>
      <c r="D29">
        <v>38690000</v>
      </c>
      <c r="E29">
        <v>9704.0846379800005</v>
      </c>
      <c r="F29">
        <v>10700.9504566</v>
      </c>
      <c r="G29">
        <v>3346.5313268899999</v>
      </c>
      <c r="H29">
        <v>145.06396473300001</v>
      </c>
      <c r="I29">
        <v>75951.682207499995</v>
      </c>
      <c r="J29">
        <v>34052.638490099998</v>
      </c>
      <c r="K29">
        <v>3741.0895918800002</v>
      </c>
      <c r="L29">
        <v>35358.827546499997</v>
      </c>
      <c r="M29">
        <v>1867917.3868400001</v>
      </c>
      <c r="N29">
        <v>0.32052976514600001</v>
      </c>
      <c r="O29">
        <v>0</v>
      </c>
      <c r="P29">
        <v>0.6813953103</v>
      </c>
      <c r="Q29">
        <v>20.567179665299999</v>
      </c>
      <c r="R29">
        <v>1.58595718221</v>
      </c>
      <c r="S29">
        <v>2836.3923296299999</v>
      </c>
      <c r="T29">
        <v>11.0857141373</v>
      </c>
    </row>
    <row r="30" spans="1:20">
      <c r="A30" t="s">
        <v>340</v>
      </c>
      <c r="B30">
        <v>67</v>
      </c>
      <c r="C30">
        <v>2302</v>
      </c>
      <c r="D30">
        <v>23020000</v>
      </c>
      <c r="E30">
        <v>9606.9837494799995</v>
      </c>
      <c r="F30">
        <v>11465.0476846</v>
      </c>
      <c r="G30">
        <v>11476.222895700001</v>
      </c>
      <c r="H30">
        <v>119.94493447000001</v>
      </c>
      <c r="I30">
        <v>19360.6877045</v>
      </c>
      <c r="J30">
        <v>30102.74785</v>
      </c>
      <c r="K30">
        <v>1384.20341523</v>
      </c>
      <c r="L30">
        <v>17268.599714600001</v>
      </c>
      <c r="M30">
        <v>745775.29662100004</v>
      </c>
      <c r="N30">
        <v>0.218583665963</v>
      </c>
      <c r="O30">
        <v>0.60909294505300005</v>
      </c>
      <c r="P30">
        <v>0</v>
      </c>
      <c r="Q30">
        <v>26.872758001200001</v>
      </c>
      <c r="R30">
        <v>1.4294622966199999</v>
      </c>
      <c r="S30">
        <v>2536.0688967599999</v>
      </c>
      <c r="T30">
        <v>-26.406546456499999</v>
      </c>
    </row>
    <row r="31" spans="1:20">
      <c r="A31" t="s">
        <v>341</v>
      </c>
      <c r="B31">
        <v>10</v>
      </c>
      <c r="C31">
        <v>19633</v>
      </c>
      <c r="D31">
        <v>196330000</v>
      </c>
      <c r="E31">
        <v>9116.3178083900002</v>
      </c>
      <c r="F31">
        <v>1317.90488372</v>
      </c>
      <c r="G31">
        <v>579.12471666800002</v>
      </c>
      <c r="H31">
        <v>926.86473668099995</v>
      </c>
      <c r="I31">
        <v>47311.526631699999</v>
      </c>
      <c r="J31">
        <v>53083.292074999998</v>
      </c>
      <c r="K31">
        <v>1986.1541208000001</v>
      </c>
      <c r="L31">
        <v>76241.548214399998</v>
      </c>
      <c r="M31">
        <v>508503.02253399999</v>
      </c>
      <c r="N31">
        <v>0.20409215731899999</v>
      </c>
      <c r="O31">
        <v>0.122347077759</v>
      </c>
      <c r="P31">
        <v>0.352795008774</v>
      </c>
      <c r="Q31">
        <v>25.711430425900001</v>
      </c>
      <c r="R31">
        <v>1.2746389500199999</v>
      </c>
      <c r="S31">
        <v>2501.2046014699999</v>
      </c>
      <c r="T31">
        <v>-39.024345089999997</v>
      </c>
    </row>
    <row r="32" spans="1:20">
      <c r="A32" t="s">
        <v>342</v>
      </c>
      <c r="B32">
        <v>274</v>
      </c>
      <c r="C32">
        <v>31138</v>
      </c>
      <c r="D32">
        <v>311380000</v>
      </c>
      <c r="E32">
        <v>10674.8148879</v>
      </c>
      <c r="F32">
        <v>1441.7747010000001</v>
      </c>
      <c r="G32">
        <v>264.09138294399997</v>
      </c>
      <c r="H32">
        <v>4705.4751849599998</v>
      </c>
      <c r="I32">
        <v>66433.477628799999</v>
      </c>
      <c r="J32">
        <v>37046.847111199997</v>
      </c>
      <c r="K32">
        <v>3091.1321033200002</v>
      </c>
      <c r="L32">
        <v>28541.297256900001</v>
      </c>
      <c r="M32">
        <v>357747.15199500002</v>
      </c>
      <c r="N32">
        <v>0.43402815608700002</v>
      </c>
      <c r="O32">
        <v>1.80802635508E-3</v>
      </c>
      <c r="P32">
        <v>0.75810853091599995</v>
      </c>
      <c r="Q32">
        <v>15.5952739754</v>
      </c>
      <c r="R32">
        <v>1.45032292673</v>
      </c>
      <c r="S32">
        <v>2610.1014642300001</v>
      </c>
      <c r="T32">
        <v>45.500789247699998</v>
      </c>
    </row>
    <row r="33" spans="1:20">
      <c r="A33" t="s">
        <v>343</v>
      </c>
      <c r="B33">
        <v>106</v>
      </c>
      <c r="C33">
        <v>27693</v>
      </c>
      <c r="D33">
        <v>276930000</v>
      </c>
      <c r="E33">
        <v>7756.6685730299996</v>
      </c>
      <c r="F33">
        <v>1528.6406355900001</v>
      </c>
      <c r="G33">
        <v>865.704392762</v>
      </c>
      <c r="H33">
        <v>2557.1323761100002</v>
      </c>
      <c r="I33">
        <v>82932.217521400002</v>
      </c>
      <c r="J33">
        <v>19184.795460400001</v>
      </c>
      <c r="K33">
        <v>2771.9391002799998</v>
      </c>
      <c r="L33">
        <v>34829.110530799997</v>
      </c>
      <c r="M33">
        <v>1902744.2896100001</v>
      </c>
      <c r="N33">
        <v>0.34197862347199998</v>
      </c>
      <c r="O33">
        <v>0</v>
      </c>
      <c r="P33">
        <v>0.91033185944299999</v>
      </c>
      <c r="Q33">
        <v>22.178781086499999</v>
      </c>
      <c r="R33">
        <v>1.5675613687600001</v>
      </c>
      <c r="S33">
        <v>2987.6639983199998</v>
      </c>
      <c r="T33">
        <v>-19.4311553766</v>
      </c>
    </row>
    <row r="34" spans="1:20">
      <c r="A34" t="s">
        <v>344</v>
      </c>
      <c r="B34">
        <v>107</v>
      </c>
      <c r="C34">
        <v>13512</v>
      </c>
      <c r="D34">
        <v>135120000</v>
      </c>
      <c r="E34">
        <v>17574.168627499999</v>
      </c>
      <c r="F34">
        <v>3355.5384419100001</v>
      </c>
      <c r="G34">
        <v>2182.0351026500002</v>
      </c>
      <c r="H34">
        <v>1147.5887138400001</v>
      </c>
      <c r="I34">
        <v>71712.493244099998</v>
      </c>
      <c r="J34">
        <v>11355.2429046</v>
      </c>
      <c r="K34">
        <v>2821.8325832</v>
      </c>
      <c r="L34">
        <v>24561.2728647</v>
      </c>
      <c r="M34">
        <v>2453071.80498</v>
      </c>
      <c r="N34">
        <v>0.33281657404999998</v>
      </c>
      <c r="O34">
        <v>0</v>
      </c>
      <c r="P34">
        <v>0.85375629379399998</v>
      </c>
      <c r="Q34">
        <v>23.341173684299999</v>
      </c>
      <c r="R34">
        <v>1.4816429541</v>
      </c>
      <c r="S34">
        <v>3129.5055341799998</v>
      </c>
      <c r="T34">
        <v>-25.838709481799999</v>
      </c>
    </row>
    <row r="35" spans="1:20">
      <c r="A35" t="s">
        <v>345</v>
      </c>
      <c r="B35">
        <v>85</v>
      </c>
      <c r="C35">
        <v>3212</v>
      </c>
      <c r="D35">
        <v>32120000</v>
      </c>
      <c r="E35">
        <v>11346.3253812</v>
      </c>
      <c r="F35">
        <v>11669.5309691</v>
      </c>
      <c r="G35">
        <v>9390.5953276399996</v>
      </c>
      <c r="H35">
        <v>172.01471056099999</v>
      </c>
      <c r="I35">
        <v>57.409713574100003</v>
      </c>
      <c r="J35">
        <v>48837.922509800002</v>
      </c>
      <c r="K35">
        <v>4439.9343833299999</v>
      </c>
      <c r="L35">
        <v>66485.876430200005</v>
      </c>
      <c r="M35">
        <v>497355.16661000001</v>
      </c>
      <c r="N35">
        <v>4.3289518002400003E-2</v>
      </c>
      <c r="O35">
        <v>6.1257883832099999E-2</v>
      </c>
      <c r="P35">
        <v>6.9669741733599999E-3</v>
      </c>
      <c r="Q35">
        <v>27.109132902199999</v>
      </c>
      <c r="R35">
        <v>1.3275562055200001</v>
      </c>
      <c r="S35">
        <v>1495.4365054100001</v>
      </c>
      <c r="T35">
        <v>-56.037416400300003</v>
      </c>
    </row>
    <row r="36" spans="1:20">
      <c r="A36" t="s">
        <v>346</v>
      </c>
      <c r="B36">
        <v>207</v>
      </c>
      <c r="C36">
        <v>18615</v>
      </c>
      <c r="D36">
        <v>186150000</v>
      </c>
      <c r="E36">
        <v>12580.4098987</v>
      </c>
      <c r="F36">
        <v>2385.79291457</v>
      </c>
      <c r="G36">
        <v>1684.2115374499999</v>
      </c>
      <c r="H36">
        <v>1417.54290842</v>
      </c>
      <c r="I36">
        <v>37226.481565399998</v>
      </c>
      <c r="J36">
        <v>9371.6309209400006</v>
      </c>
      <c r="K36">
        <v>2133.9080952700001</v>
      </c>
      <c r="L36">
        <v>74639.918768300005</v>
      </c>
      <c r="M36">
        <v>934555.91405100003</v>
      </c>
      <c r="N36">
        <v>0.17832007697999999</v>
      </c>
      <c r="O36">
        <v>9.9799927631200006E-2</v>
      </c>
      <c r="P36">
        <v>0.39966479615799999</v>
      </c>
      <c r="Q36">
        <v>25.3977289364</v>
      </c>
      <c r="R36">
        <v>1.5241392438700001</v>
      </c>
      <c r="S36">
        <v>2315.5931300799998</v>
      </c>
      <c r="T36">
        <v>-9.3814560364300004</v>
      </c>
    </row>
    <row r="37" spans="1:20">
      <c r="A37" t="s">
        <v>347</v>
      </c>
      <c r="B37">
        <v>293</v>
      </c>
      <c r="C37">
        <v>16607</v>
      </c>
      <c r="D37">
        <v>166070000</v>
      </c>
      <c r="E37">
        <v>17766.608369699999</v>
      </c>
      <c r="F37">
        <v>21443.236781600001</v>
      </c>
      <c r="G37">
        <v>21150.332917</v>
      </c>
      <c r="H37">
        <v>731.448725825</v>
      </c>
      <c r="I37">
        <v>33067.719171999997</v>
      </c>
      <c r="J37">
        <v>27331.408765299999</v>
      </c>
      <c r="K37">
        <v>2810.09299143</v>
      </c>
      <c r="L37">
        <v>113812.62658500001</v>
      </c>
      <c r="M37">
        <v>42519.958034499999</v>
      </c>
      <c r="N37">
        <v>9.8055936343600006E-2</v>
      </c>
      <c r="O37">
        <v>0.64268527173500001</v>
      </c>
      <c r="P37">
        <v>0</v>
      </c>
      <c r="Q37">
        <v>27.0205617192</v>
      </c>
      <c r="R37">
        <v>1.4728018702300001</v>
      </c>
      <c r="S37">
        <v>1884.92690421</v>
      </c>
      <c r="T37">
        <v>-63.564473054799997</v>
      </c>
    </row>
    <row r="38" spans="1:20">
      <c r="A38" t="s">
        <v>348</v>
      </c>
      <c r="B38">
        <v>108</v>
      </c>
      <c r="C38">
        <v>3152</v>
      </c>
      <c r="D38">
        <v>31520000</v>
      </c>
      <c r="E38">
        <v>35989.175595399996</v>
      </c>
      <c r="F38">
        <v>1311.8636736200001</v>
      </c>
      <c r="G38">
        <v>1393.7106414</v>
      </c>
      <c r="H38">
        <v>300.04104229900003</v>
      </c>
      <c r="I38">
        <v>93337.089771900006</v>
      </c>
      <c r="J38">
        <v>7276.7174795700003</v>
      </c>
      <c r="K38">
        <v>1141.24787917</v>
      </c>
      <c r="L38">
        <v>69750.139534400005</v>
      </c>
      <c r="M38">
        <v>1335506.4295000001</v>
      </c>
      <c r="N38">
        <v>0.21609732134699999</v>
      </c>
      <c r="O38">
        <v>0.35752121277799997</v>
      </c>
      <c r="P38">
        <v>2.7449799814999998E-2</v>
      </c>
      <c r="Q38">
        <v>27.0217621585</v>
      </c>
      <c r="R38">
        <v>1.48379718236</v>
      </c>
      <c r="S38">
        <v>2683.9371079100001</v>
      </c>
      <c r="T38">
        <v>-99.852343750000003</v>
      </c>
    </row>
    <row r="39" spans="1:20">
      <c r="A39" t="s">
        <v>349</v>
      </c>
      <c r="B39">
        <v>109</v>
      </c>
      <c r="C39">
        <v>3152</v>
      </c>
      <c r="D39">
        <v>31520000</v>
      </c>
      <c r="E39">
        <v>36180.002135900002</v>
      </c>
      <c r="F39">
        <v>1232.65661703</v>
      </c>
      <c r="G39">
        <v>1145.4264398400001</v>
      </c>
      <c r="H39">
        <v>346.23547410200001</v>
      </c>
      <c r="I39">
        <v>89113.849064099995</v>
      </c>
      <c r="J39">
        <v>11164.581540499999</v>
      </c>
      <c r="K39">
        <v>2708.8593433299998</v>
      </c>
      <c r="L39">
        <v>68428.362511600004</v>
      </c>
      <c r="M39">
        <v>2174055.51718</v>
      </c>
      <c r="N39">
        <v>0.21940708059200001</v>
      </c>
      <c r="O39">
        <v>0.51089357353999998</v>
      </c>
      <c r="P39">
        <v>0</v>
      </c>
      <c r="Q39">
        <v>27.1471845698</v>
      </c>
      <c r="R39">
        <v>1.4609518051099999</v>
      </c>
      <c r="S39">
        <v>2694.2138331699998</v>
      </c>
      <c r="T39">
        <v>-99.422417534700003</v>
      </c>
    </row>
    <row r="40" spans="1:20">
      <c r="A40" t="s">
        <v>350</v>
      </c>
      <c r="B40">
        <v>275</v>
      </c>
      <c r="C40">
        <v>1992</v>
      </c>
      <c r="D40">
        <v>19920000</v>
      </c>
      <c r="E40">
        <v>13842.891043699999</v>
      </c>
      <c r="F40">
        <v>6802.2904147099998</v>
      </c>
      <c r="G40">
        <v>2203.73618399</v>
      </c>
      <c r="H40">
        <v>545.43276461300002</v>
      </c>
      <c r="I40">
        <v>62292.194220199999</v>
      </c>
      <c r="J40">
        <v>15704.5435987</v>
      </c>
      <c r="K40">
        <v>3123.5118787500001</v>
      </c>
      <c r="L40">
        <v>9391.1004668099995</v>
      </c>
      <c r="M40">
        <v>670368.76547600003</v>
      </c>
      <c r="N40">
        <v>0.34204283467399998</v>
      </c>
      <c r="O40">
        <v>5.4208677875500003E-3</v>
      </c>
      <c r="P40">
        <v>0.47209704793099999</v>
      </c>
      <c r="Q40">
        <v>20.1379557996</v>
      </c>
      <c r="R40">
        <v>1.66595323881</v>
      </c>
      <c r="S40">
        <v>2865.1501580099998</v>
      </c>
      <c r="T40">
        <v>29.346598307299999</v>
      </c>
    </row>
    <row r="41" spans="1:20">
      <c r="A41" t="s">
        <v>351</v>
      </c>
      <c r="B41">
        <v>20</v>
      </c>
      <c r="C41">
        <v>19394</v>
      </c>
      <c r="D41">
        <v>193940000</v>
      </c>
      <c r="E41">
        <v>20308.968829900001</v>
      </c>
      <c r="F41">
        <v>5928.2823891600001</v>
      </c>
      <c r="G41">
        <v>4636.2559517700001</v>
      </c>
      <c r="H41">
        <v>620.17509086999996</v>
      </c>
      <c r="I41">
        <v>35718.933973899999</v>
      </c>
      <c r="J41">
        <v>15844.528454699999</v>
      </c>
      <c r="K41">
        <v>3902.1582820399999</v>
      </c>
      <c r="L41">
        <v>80521.836360899993</v>
      </c>
      <c r="M41">
        <v>252060.1256</v>
      </c>
      <c r="N41">
        <v>0.14746451531499999</v>
      </c>
      <c r="O41">
        <v>7.6997114935699995E-2</v>
      </c>
      <c r="P41">
        <v>0.181093051645</v>
      </c>
      <c r="Q41">
        <v>26.0842224413</v>
      </c>
      <c r="R41">
        <v>1.34643133375</v>
      </c>
      <c r="S41">
        <v>2157.00029356</v>
      </c>
      <c r="T41">
        <v>-99.250782877600003</v>
      </c>
    </row>
    <row r="42" spans="1:20">
      <c r="A42" t="s">
        <v>352</v>
      </c>
      <c r="B42">
        <v>93</v>
      </c>
      <c r="C42">
        <v>521</v>
      </c>
      <c r="D42">
        <v>5210000</v>
      </c>
      <c r="E42">
        <v>96763.255668199999</v>
      </c>
      <c r="F42">
        <v>2593.8657547600001</v>
      </c>
      <c r="G42">
        <v>1792.2798565000001</v>
      </c>
      <c r="H42">
        <v>103.599689828</v>
      </c>
      <c r="I42">
        <v>0</v>
      </c>
      <c r="J42">
        <v>76121.2347649</v>
      </c>
      <c r="K42">
        <v>67861.996206199998</v>
      </c>
      <c r="L42">
        <v>154351.28406899999</v>
      </c>
      <c r="M42">
        <v>96382.905439299997</v>
      </c>
      <c r="N42">
        <v>5.4174349491299997E-2</v>
      </c>
      <c r="O42">
        <v>0.19576204017599999</v>
      </c>
      <c r="P42">
        <v>0.103779919018</v>
      </c>
      <c r="Q42">
        <v>26.818750052799999</v>
      </c>
      <c r="R42">
        <v>1.11434364319</v>
      </c>
      <c r="S42">
        <v>1692.47758148</v>
      </c>
      <c r="T42">
        <v>-84.414611816399997</v>
      </c>
    </row>
    <row r="43" spans="1:20">
      <c r="A43" t="s">
        <v>353</v>
      </c>
      <c r="B43">
        <v>86</v>
      </c>
      <c r="C43">
        <v>6274</v>
      </c>
      <c r="D43">
        <v>62740000</v>
      </c>
      <c r="E43">
        <v>12124.6345998</v>
      </c>
      <c r="F43">
        <v>3638.8774358999999</v>
      </c>
      <c r="G43">
        <v>3176.7208679800001</v>
      </c>
      <c r="H43">
        <v>198.456574053</v>
      </c>
      <c r="I43">
        <v>0</v>
      </c>
      <c r="J43">
        <v>57973.447067000001</v>
      </c>
      <c r="K43">
        <v>1758.0363464899999</v>
      </c>
      <c r="L43">
        <v>67366.624689300006</v>
      </c>
      <c r="M43">
        <v>251896.70483100001</v>
      </c>
      <c r="N43">
        <v>2.3283083862900001E-2</v>
      </c>
      <c r="O43">
        <v>0.22477069224900001</v>
      </c>
      <c r="P43">
        <v>0</v>
      </c>
      <c r="Q43">
        <v>27.259893202600001</v>
      </c>
      <c r="R43">
        <v>1.3248502391700001</v>
      </c>
      <c r="S43">
        <v>1356.73537222</v>
      </c>
      <c r="T43">
        <v>-43.2804557069</v>
      </c>
    </row>
    <row r="44" spans="1:20">
      <c r="A44" t="s">
        <v>354</v>
      </c>
      <c r="B44">
        <v>153</v>
      </c>
      <c r="C44">
        <v>3693</v>
      </c>
      <c r="D44">
        <v>36930000</v>
      </c>
      <c r="E44">
        <v>11014.773376900001</v>
      </c>
      <c r="F44">
        <v>3715.4993028099998</v>
      </c>
      <c r="G44">
        <v>3992.2149832199998</v>
      </c>
      <c r="H44">
        <v>133.93695346800001</v>
      </c>
      <c r="I44">
        <v>12702.9921899</v>
      </c>
      <c r="J44">
        <v>49000.959172100003</v>
      </c>
      <c r="K44">
        <v>3228.68249642</v>
      </c>
      <c r="L44">
        <v>2459.07878278</v>
      </c>
      <c r="M44">
        <v>356014.67664199998</v>
      </c>
      <c r="N44">
        <v>0.276649395415</v>
      </c>
      <c r="O44">
        <v>0.30610520996099999</v>
      </c>
      <c r="P44">
        <v>0</v>
      </c>
      <c r="Q44">
        <v>27.121348837300001</v>
      </c>
      <c r="R44">
        <v>1.4123613720799999</v>
      </c>
      <c r="S44">
        <v>2890.3897391400001</v>
      </c>
      <c r="T44">
        <v>-45.748645600800003</v>
      </c>
    </row>
    <row r="45" spans="1:20">
      <c r="A45" t="s">
        <v>355</v>
      </c>
      <c r="B45">
        <v>68</v>
      </c>
      <c r="C45">
        <v>22668</v>
      </c>
      <c r="D45">
        <v>226680000</v>
      </c>
      <c r="E45">
        <v>3197.9380205299999</v>
      </c>
      <c r="F45">
        <v>5333.0432965600003</v>
      </c>
      <c r="G45">
        <v>5124.2141186999997</v>
      </c>
      <c r="H45">
        <v>635.97394988300005</v>
      </c>
      <c r="I45">
        <v>1524.5399452199999</v>
      </c>
      <c r="J45">
        <v>47792.980672099999</v>
      </c>
      <c r="K45">
        <v>4337.80702277</v>
      </c>
      <c r="L45">
        <v>48414.695726899998</v>
      </c>
      <c r="M45">
        <v>581768.79016500001</v>
      </c>
      <c r="N45">
        <v>0.145064554501</v>
      </c>
      <c r="O45">
        <v>1.24030931759E-2</v>
      </c>
      <c r="P45">
        <v>0.45692165318</v>
      </c>
      <c r="Q45">
        <v>25.2158068948</v>
      </c>
      <c r="R45">
        <v>1.2784652781700001</v>
      </c>
      <c r="S45">
        <v>2049.1286425100002</v>
      </c>
      <c r="T45">
        <v>-51.523695408000002</v>
      </c>
    </row>
    <row r="46" spans="1:20">
      <c r="A46" t="s">
        <v>356</v>
      </c>
      <c r="B46">
        <v>2</v>
      </c>
      <c r="C46">
        <v>3941</v>
      </c>
      <c r="D46">
        <v>39410000</v>
      </c>
      <c r="E46">
        <v>9692.5398574299998</v>
      </c>
      <c r="F46">
        <v>11438.022522400001</v>
      </c>
      <c r="G46">
        <v>10686.7757258</v>
      </c>
      <c r="H46">
        <v>257.24199463000002</v>
      </c>
      <c r="I46">
        <v>6478.0258817599997</v>
      </c>
      <c r="J46">
        <v>34838.265375700001</v>
      </c>
      <c r="K46">
        <v>4690.8214171</v>
      </c>
      <c r="L46">
        <v>65157.316368599997</v>
      </c>
      <c r="M46">
        <v>89120.829921700002</v>
      </c>
      <c r="N46">
        <v>7.9520724857500003E-2</v>
      </c>
      <c r="O46">
        <v>6.3312767166600004E-2</v>
      </c>
      <c r="P46">
        <v>0.16404854331800001</v>
      </c>
      <c r="Q46">
        <v>26.559504324100001</v>
      </c>
      <c r="R46">
        <v>1.33314343294</v>
      </c>
      <c r="S46">
        <v>1726.2927548299999</v>
      </c>
      <c r="T46">
        <v>-74.750457763699998</v>
      </c>
    </row>
    <row r="47" spans="1:20">
      <c r="A47" t="s">
        <v>357</v>
      </c>
      <c r="B47">
        <v>254</v>
      </c>
      <c r="C47">
        <v>16045</v>
      </c>
      <c r="D47">
        <v>160450000</v>
      </c>
      <c r="E47">
        <v>3231.0355668500001</v>
      </c>
      <c r="F47">
        <v>5811.96317198</v>
      </c>
      <c r="G47">
        <v>2613.75403796</v>
      </c>
      <c r="H47">
        <v>647.39655074300003</v>
      </c>
      <c r="I47">
        <v>90960.616079300002</v>
      </c>
      <c r="J47">
        <v>35187.147312399997</v>
      </c>
      <c r="K47">
        <v>2469.3304230499998</v>
      </c>
      <c r="L47">
        <v>26674.681809000002</v>
      </c>
      <c r="M47">
        <v>1488096.7741400001</v>
      </c>
      <c r="N47">
        <v>0.29488878980099997</v>
      </c>
      <c r="O47">
        <v>0</v>
      </c>
      <c r="P47">
        <v>0.81032576239300003</v>
      </c>
      <c r="Q47">
        <v>20.694282382600001</v>
      </c>
      <c r="R47">
        <v>1.3868987212299999</v>
      </c>
      <c r="S47">
        <v>2728.0256532399999</v>
      </c>
      <c r="T47">
        <v>13.1880291913</v>
      </c>
    </row>
    <row r="48" spans="1:20">
      <c r="A48" t="s">
        <v>358</v>
      </c>
      <c r="B48">
        <v>294</v>
      </c>
      <c r="C48">
        <v>17255</v>
      </c>
      <c r="D48">
        <v>172550000</v>
      </c>
      <c r="E48">
        <v>5713.2288672599998</v>
      </c>
      <c r="F48">
        <v>11101.955993899999</v>
      </c>
      <c r="G48">
        <v>11076.9261861</v>
      </c>
      <c r="H48">
        <v>566.52060129699998</v>
      </c>
      <c r="I48">
        <v>70306.818969800006</v>
      </c>
      <c r="J48">
        <v>49302.216924400003</v>
      </c>
      <c r="K48">
        <v>3502.5898551099999</v>
      </c>
      <c r="L48">
        <v>127631.761809</v>
      </c>
      <c r="M48">
        <v>100462.95516500001</v>
      </c>
      <c r="N48">
        <v>0.121644924487</v>
      </c>
      <c r="O48">
        <v>0.39004216745800002</v>
      </c>
      <c r="P48">
        <v>0</v>
      </c>
      <c r="Q48">
        <v>27.185938285399999</v>
      </c>
      <c r="R48">
        <v>1.4375799655899999</v>
      </c>
      <c r="S48">
        <v>2077.1418135200001</v>
      </c>
      <c r="T48">
        <v>-108.285126343</v>
      </c>
    </row>
    <row r="49" spans="1:20">
      <c r="A49" t="s">
        <v>359</v>
      </c>
      <c r="B49">
        <v>140</v>
      </c>
      <c r="C49">
        <v>16945</v>
      </c>
      <c r="D49">
        <v>169450000</v>
      </c>
      <c r="E49">
        <v>34932.0953353</v>
      </c>
      <c r="F49">
        <v>2626.5033089799999</v>
      </c>
      <c r="G49">
        <v>2082.11830233</v>
      </c>
      <c r="H49">
        <v>1663.87043666</v>
      </c>
      <c r="I49">
        <v>4909.6781144899996</v>
      </c>
      <c r="J49">
        <v>4160.32796667</v>
      </c>
      <c r="K49">
        <v>2534.22951672</v>
      </c>
      <c r="L49">
        <v>13079.724634800001</v>
      </c>
      <c r="M49">
        <v>616159.90755200002</v>
      </c>
      <c r="N49">
        <v>0.303457929568</v>
      </c>
      <c r="O49">
        <v>0.25241090743200001</v>
      </c>
      <c r="P49">
        <v>0.431170462556</v>
      </c>
      <c r="Q49">
        <v>24.396734331600001</v>
      </c>
      <c r="R49">
        <v>1.31994565005</v>
      </c>
      <c r="S49">
        <v>2912.7938891600002</v>
      </c>
      <c r="T49">
        <v>-44.261620845899998</v>
      </c>
    </row>
    <row r="50" spans="1:20">
      <c r="A50" t="s">
        <v>360</v>
      </c>
      <c r="B50">
        <v>255</v>
      </c>
      <c r="C50">
        <v>26576</v>
      </c>
      <c r="D50">
        <v>265760000</v>
      </c>
      <c r="E50">
        <v>5455.93256776</v>
      </c>
      <c r="F50">
        <v>3997.4568221499999</v>
      </c>
      <c r="G50">
        <v>2969.9206764400001</v>
      </c>
      <c r="H50">
        <v>1693.3916717</v>
      </c>
      <c r="I50">
        <v>78200.094052800006</v>
      </c>
      <c r="J50">
        <v>37903.490556899997</v>
      </c>
      <c r="K50">
        <v>2112.3064340800001</v>
      </c>
      <c r="L50">
        <v>37948.934436299998</v>
      </c>
      <c r="M50">
        <v>1469486.0016999999</v>
      </c>
      <c r="N50">
        <v>0.272170619261</v>
      </c>
      <c r="O50">
        <v>3.5465026609599998E-3</v>
      </c>
      <c r="P50">
        <v>0.95470447604899999</v>
      </c>
      <c r="Q50">
        <v>23.5663510917</v>
      </c>
      <c r="R50">
        <v>1.3797231384099999</v>
      </c>
      <c r="S50">
        <v>2775.18314685</v>
      </c>
      <c r="T50">
        <v>5.2691638539100003</v>
      </c>
    </row>
    <row r="51" spans="1:20">
      <c r="A51" t="s">
        <v>361</v>
      </c>
      <c r="B51">
        <v>43</v>
      </c>
      <c r="C51">
        <v>11771</v>
      </c>
      <c r="D51">
        <v>117710000</v>
      </c>
      <c r="E51">
        <v>55353.0822061</v>
      </c>
      <c r="F51">
        <v>7674.6334538299998</v>
      </c>
      <c r="G51">
        <v>7769.79242041</v>
      </c>
      <c r="H51">
        <v>593.50676541600001</v>
      </c>
      <c r="I51">
        <v>5355.0675388700001</v>
      </c>
      <c r="J51">
        <v>15861.091737299999</v>
      </c>
      <c r="K51">
        <v>9490.0797424600005</v>
      </c>
      <c r="L51">
        <v>111355.890233</v>
      </c>
      <c r="M51">
        <v>1001969.83079</v>
      </c>
      <c r="N51">
        <v>0.109593647544</v>
      </c>
      <c r="O51">
        <v>5.1927735300999998E-2</v>
      </c>
      <c r="P51">
        <v>6.5997227242800003E-3</v>
      </c>
      <c r="Q51">
        <v>26.639888836600001</v>
      </c>
      <c r="R51">
        <v>1.31387538752</v>
      </c>
      <c r="S51">
        <v>2000.15830252</v>
      </c>
      <c r="T51">
        <v>-128.42198799100001</v>
      </c>
    </row>
    <row r="52" spans="1:20">
      <c r="A52" t="s">
        <v>362</v>
      </c>
      <c r="B52">
        <v>169</v>
      </c>
      <c r="C52">
        <v>6141</v>
      </c>
      <c r="D52">
        <v>61410000</v>
      </c>
      <c r="E52">
        <v>12399.322108</v>
      </c>
      <c r="F52">
        <v>3865.3362237400002</v>
      </c>
      <c r="G52">
        <v>3584.7995414900001</v>
      </c>
      <c r="H52">
        <v>338.33602535300003</v>
      </c>
      <c r="I52">
        <v>18049.457959300002</v>
      </c>
      <c r="J52">
        <v>52665.805506199998</v>
      </c>
      <c r="K52">
        <v>531.32114878599998</v>
      </c>
      <c r="L52">
        <v>20079.198366100001</v>
      </c>
      <c r="M52">
        <v>136024.39271399999</v>
      </c>
      <c r="N52">
        <v>0.26762218660499998</v>
      </c>
      <c r="O52">
        <v>0.71054268174599999</v>
      </c>
      <c r="P52">
        <v>6.5328340516999997E-2</v>
      </c>
      <c r="Q52">
        <v>27.081264071300001</v>
      </c>
      <c r="R52">
        <v>1.41882045933</v>
      </c>
      <c r="S52">
        <v>2920.8546085900002</v>
      </c>
      <c r="T52">
        <v>-56.145515817099998</v>
      </c>
    </row>
    <row r="53" spans="1:20">
      <c r="A53" t="s">
        <v>363</v>
      </c>
      <c r="B53">
        <v>154</v>
      </c>
      <c r="C53">
        <v>178</v>
      </c>
      <c r="D53">
        <v>1780000</v>
      </c>
      <c r="E53">
        <v>10036.0445817</v>
      </c>
      <c r="F53">
        <v>3302.7737680499999</v>
      </c>
      <c r="G53">
        <v>3088.2325748100002</v>
      </c>
      <c r="H53">
        <v>12.359550561800001</v>
      </c>
      <c r="I53">
        <v>21367.2893917</v>
      </c>
      <c r="J53">
        <v>39905.253664900003</v>
      </c>
      <c r="K53">
        <v>2408.2064030699999</v>
      </c>
      <c r="L53">
        <v>8408.8193277099999</v>
      </c>
      <c r="M53">
        <v>166509.65912500001</v>
      </c>
      <c r="N53">
        <v>0.28125219599599999</v>
      </c>
      <c r="O53">
        <v>0.45558901382299999</v>
      </c>
      <c r="P53">
        <v>0</v>
      </c>
      <c r="Q53">
        <v>27.207893907399999</v>
      </c>
      <c r="R53">
        <v>1.45364952087</v>
      </c>
      <c r="S53">
        <v>2879.29864159</v>
      </c>
      <c r="T53">
        <v>-32.848754882800002</v>
      </c>
    </row>
    <row r="54" spans="1:20">
      <c r="A54" t="s">
        <v>364</v>
      </c>
      <c r="B54">
        <v>21</v>
      </c>
      <c r="C54">
        <v>45117</v>
      </c>
      <c r="D54">
        <v>451170000</v>
      </c>
      <c r="E54">
        <v>10310.459268799999</v>
      </c>
      <c r="F54">
        <v>1759.9572774599999</v>
      </c>
      <c r="G54">
        <v>1224.5268894000001</v>
      </c>
      <c r="H54">
        <v>1544.4189095900001</v>
      </c>
      <c r="I54">
        <v>14870.480443</v>
      </c>
      <c r="J54">
        <v>16719.726795099999</v>
      </c>
      <c r="K54">
        <v>3666.6311803100002</v>
      </c>
      <c r="L54">
        <v>52877.1035261</v>
      </c>
      <c r="M54">
        <v>770490.04246999999</v>
      </c>
      <c r="N54">
        <v>0.26443156663200001</v>
      </c>
      <c r="O54">
        <v>8.8391289404599997E-3</v>
      </c>
      <c r="P54">
        <v>0.59536682307800004</v>
      </c>
      <c r="Q54">
        <v>22.963329712699998</v>
      </c>
      <c r="R54">
        <v>1.4858223482599999</v>
      </c>
      <c r="S54">
        <v>2647.25146103</v>
      </c>
      <c r="T54">
        <v>-129.266729887</v>
      </c>
    </row>
    <row r="55" spans="1:20">
      <c r="A55" t="s">
        <v>365</v>
      </c>
      <c r="B55">
        <v>94</v>
      </c>
      <c r="C55">
        <v>12449</v>
      </c>
      <c r="D55">
        <v>124490000</v>
      </c>
      <c r="E55">
        <v>100896.83751500001</v>
      </c>
      <c r="F55">
        <v>4723.9608295600001</v>
      </c>
      <c r="G55">
        <v>4265.1978865299998</v>
      </c>
      <c r="H55">
        <v>539.82782507800005</v>
      </c>
      <c r="I55">
        <v>0</v>
      </c>
      <c r="J55">
        <v>80609.428924399996</v>
      </c>
      <c r="K55">
        <v>72216.436268699996</v>
      </c>
      <c r="L55">
        <v>158281.29271800001</v>
      </c>
      <c r="M55">
        <v>79737.980101499998</v>
      </c>
      <c r="N55">
        <v>6.9054764171700006E-2</v>
      </c>
      <c r="O55">
        <v>3.9775895032500001E-2</v>
      </c>
      <c r="P55">
        <v>0.28803942941999999</v>
      </c>
      <c r="Q55">
        <v>26.456032451199999</v>
      </c>
      <c r="R55">
        <v>1.2179390212200001</v>
      </c>
      <c r="S55">
        <v>1740.9717129000001</v>
      </c>
      <c r="T55">
        <v>-94.675474005200002</v>
      </c>
    </row>
    <row r="56" spans="1:20">
      <c r="A56" t="s">
        <v>366</v>
      </c>
      <c r="B56">
        <v>69</v>
      </c>
      <c r="C56">
        <v>11142</v>
      </c>
      <c r="D56">
        <v>111420000</v>
      </c>
      <c r="E56">
        <v>6083.2118583800002</v>
      </c>
      <c r="F56">
        <v>1915.5941526399999</v>
      </c>
      <c r="G56">
        <v>1443.6825689299999</v>
      </c>
      <c r="H56">
        <v>950.85007064700005</v>
      </c>
      <c r="I56">
        <v>1859.3562793200001</v>
      </c>
      <c r="J56">
        <v>36471.635996899997</v>
      </c>
      <c r="K56">
        <v>9562.1156792599995</v>
      </c>
      <c r="L56">
        <v>46076.678732100001</v>
      </c>
      <c r="M56">
        <v>1078104.10139</v>
      </c>
      <c r="N56">
        <v>0.28864555722700003</v>
      </c>
      <c r="O56">
        <v>1.48585349391E-3</v>
      </c>
      <c r="P56">
        <v>0.36713283916400002</v>
      </c>
      <c r="Q56">
        <v>21.983600856500001</v>
      </c>
      <c r="R56">
        <v>1.2257522380700001</v>
      </c>
      <c r="S56">
        <v>2681.28256685</v>
      </c>
      <c r="T56">
        <v>-72.970912124199998</v>
      </c>
    </row>
    <row r="57" spans="1:20">
      <c r="A57" t="s">
        <v>367</v>
      </c>
      <c r="B57">
        <v>95</v>
      </c>
      <c r="C57">
        <v>12970</v>
      </c>
      <c r="D57">
        <v>129700000</v>
      </c>
      <c r="E57">
        <v>94912.1671393</v>
      </c>
      <c r="F57">
        <v>11399.297137</v>
      </c>
      <c r="G57">
        <v>7025.8684612500001</v>
      </c>
      <c r="H57">
        <v>385.07514235999997</v>
      </c>
      <c r="I57">
        <v>0</v>
      </c>
      <c r="J57">
        <v>70855.710672200003</v>
      </c>
      <c r="K57">
        <v>63171.714039300001</v>
      </c>
      <c r="L57">
        <v>153105.36343500001</v>
      </c>
      <c r="M57">
        <v>122503.41154</v>
      </c>
      <c r="N57">
        <v>8.7293068620600003E-2</v>
      </c>
      <c r="O57">
        <v>2.91055304046E-2</v>
      </c>
      <c r="P57">
        <v>0.39052551852799999</v>
      </c>
      <c r="Q57">
        <v>26.071408895400001</v>
      </c>
      <c r="R57">
        <v>1.2427057419400001</v>
      </c>
      <c r="S57">
        <v>1824.9027326099999</v>
      </c>
      <c r="T57">
        <v>-100.463783431</v>
      </c>
    </row>
    <row r="58" spans="1:20">
      <c r="A58" t="s">
        <v>368</v>
      </c>
      <c r="B58">
        <v>70</v>
      </c>
      <c r="C58">
        <v>5505</v>
      </c>
      <c r="D58">
        <v>55050000</v>
      </c>
      <c r="E58">
        <v>1542.8183624799999</v>
      </c>
      <c r="F58">
        <v>5507.2309201999997</v>
      </c>
      <c r="G58">
        <v>5108.0844036300005</v>
      </c>
      <c r="H58">
        <v>202.57363707799999</v>
      </c>
      <c r="I58">
        <v>6105.7427039300001</v>
      </c>
      <c r="J58">
        <v>38831.428655099997</v>
      </c>
      <c r="K58">
        <v>1693.1038706500001</v>
      </c>
      <c r="L58">
        <v>17225.7536167</v>
      </c>
      <c r="M58">
        <v>480276.23226299998</v>
      </c>
      <c r="N58">
        <v>0.19980843848900001</v>
      </c>
      <c r="O58">
        <v>0.242058972658</v>
      </c>
      <c r="P58">
        <v>1.8275474979600002E-2</v>
      </c>
      <c r="Q58">
        <v>26.9425939447</v>
      </c>
      <c r="R58">
        <v>1.3757071568399999</v>
      </c>
      <c r="S58">
        <v>2402.4670858499999</v>
      </c>
      <c r="T58">
        <v>-40.966721754799998</v>
      </c>
    </row>
    <row r="59" spans="1:20">
      <c r="A59" t="s">
        <v>369</v>
      </c>
      <c r="B59">
        <v>96</v>
      </c>
      <c r="C59">
        <v>15863</v>
      </c>
      <c r="D59">
        <v>158630000</v>
      </c>
      <c r="E59">
        <v>79895.916334900001</v>
      </c>
      <c r="F59">
        <v>19542.1085561</v>
      </c>
      <c r="G59">
        <v>15891.7224491</v>
      </c>
      <c r="H59">
        <v>338.88429004800003</v>
      </c>
      <c r="I59">
        <v>0</v>
      </c>
      <c r="J59">
        <v>51607.466440199998</v>
      </c>
      <c r="K59">
        <v>44432.287284099999</v>
      </c>
      <c r="L59">
        <v>138449.91516199999</v>
      </c>
      <c r="M59">
        <v>38363.549278600003</v>
      </c>
      <c r="N59">
        <v>7.86861322068E-2</v>
      </c>
      <c r="O59">
        <v>3.1442496574500003E-2</v>
      </c>
      <c r="P59">
        <v>5.3306337723899998E-2</v>
      </c>
      <c r="Q59">
        <v>26.625663218900002</v>
      </c>
      <c r="R59">
        <v>1.2795532458500001</v>
      </c>
      <c r="S59">
        <v>1803.9241689099999</v>
      </c>
      <c r="T59">
        <v>-106.890223323</v>
      </c>
    </row>
    <row r="60" spans="1:20">
      <c r="A60" t="s">
        <v>370</v>
      </c>
      <c r="B60">
        <v>71</v>
      </c>
      <c r="C60">
        <v>3998</v>
      </c>
      <c r="D60">
        <v>39980000</v>
      </c>
      <c r="E60">
        <v>5858.3304712999998</v>
      </c>
      <c r="F60">
        <v>17383.064242100001</v>
      </c>
      <c r="G60">
        <v>15026.1325445</v>
      </c>
      <c r="H60">
        <v>142.41011746199999</v>
      </c>
      <c r="I60">
        <v>15497.3295129</v>
      </c>
      <c r="J60">
        <v>24216.100721700001</v>
      </c>
      <c r="K60">
        <v>3912.1632473599998</v>
      </c>
      <c r="L60">
        <v>28299.155830399999</v>
      </c>
      <c r="M60">
        <v>333560.65034599998</v>
      </c>
      <c r="N60">
        <v>0.17263697603200001</v>
      </c>
      <c r="O60">
        <v>0.53998915354999999</v>
      </c>
      <c r="P60">
        <v>0</v>
      </c>
      <c r="Q60">
        <v>26.952299145200001</v>
      </c>
      <c r="R60">
        <v>1.39384170201</v>
      </c>
      <c r="S60">
        <v>2239.7704612799998</v>
      </c>
      <c r="T60">
        <v>-30.7229269276</v>
      </c>
    </row>
    <row r="61" spans="1:20">
      <c r="A61" t="s">
        <v>371</v>
      </c>
      <c r="B61">
        <v>72</v>
      </c>
      <c r="C61">
        <v>3019</v>
      </c>
      <c r="D61">
        <v>30190000</v>
      </c>
      <c r="E61">
        <v>9770.2215438300009</v>
      </c>
      <c r="F61">
        <v>12339.6914328</v>
      </c>
      <c r="G61">
        <v>12210.427993200001</v>
      </c>
      <c r="H61">
        <v>153.89515541</v>
      </c>
      <c r="I61">
        <v>18101.795009500001</v>
      </c>
      <c r="J61">
        <v>19245.297125000001</v>
      </c>
      <c r="K61">
        <v>3547.4077390500001</v>
      </c>
      <c r="L61">
        <v>34671.523419999998</v>
      </c>
      <c r="M61">
        <v>592196.63532999996</v>
      </c>
      <c r="N61">
        <v>0.153241263992</v>
      </c>
      <c r="O61">
        <v>0.53066094296199995</v>
      </c>
      <c r="P61">
        <v>0</v>
      </c>
      <c r="Q61">
        <v>26.866208736800001</v>
      </c>
      <c r="R61">
        <v>1.3886949314799999</v>
      </c>
      <c r="S61">
        <v>2142.1938555699999</v>
      </c>
      <c r="T61">
        <v>-27.339107737799999</v>
      </c>
    </row>
    <row r="62" spans="1:20">
      <c r="A62" t="s">
        <v>372</v>
      </c>
      <c r="B62">
        <v>87</v>
      </c>
      <c r="C62">
        <v>9630</v>
      </c>
      <c r="D62">
        <v>96300000</v>
      </c>
      <c r="E62">
        <v>3399.4662091999999</v>
      </c>
      <c r="F62">
        <v>11030.3001907</v>
      </c>
      <c r="G62">
        <v>8216.3487652000003</v>
      </c>
      <c r="H62">
        <v>576.86091652000005</v>
      </c>
      <c r="I62">
        <v>1849.8166454100001</v>
      </c>
      <c r="J62">
        <v>52076.339065300002</v>
      </c>
      <c r="K62">
        <v>4426.5213471099996</v>
      </c>
      <c r="L62">
        <v>54689.3638508</v>
      </c>
      <c r="M62">
        <v>665569.66878099996</v>
      </c>
      <c r="N62">
        <v>7.4930225477100001E-2</v>
      </c>
      <c r="O62">
        <v>0.109237106821</v>
      </c>
      <c r="P62">
        <v>0.22569768006499999</v>
      </c>
      <c r="Q62">
        <v>26.846649629400002</v>
      </c>
      <c r="R62">
        <v>1.3338393827499999</v>
      </c>
      <c r="S62">
        <v>1654.50196768</v>
      </c>
      <c r="T62">
        <v>-47.1951180517</v>
      </c>
    </row>
    <row r="63" spans="1:20">
      <c r="A63" t="s">
        <v>373</v>
      </c>
      <c r="B63">
        <v>97</v>
      </c>
      <c r="C63">
        <v>20826</v>
      </c>
      <c r="D63">
        <v>208260000</v>
      </c>
      <c r="E63">
        <v>117137.81952</v>
      </c>
      <c r="F63">
        <v>6276.0456972600005</v>
      </c>
      <c r="G63">
        <v>5344.4314415400004</v>
      </c>
      <c r="H63">
        <v>744.582855139</v>
      </c>
      <c r="I63">
        <v>0</v>
      </c>
      <c r="J63">
        <v>99706.858871899996</v>
      </c>
      <c r="K63">
        <v>81201.433506000001</v>
      </c>
      <c r="L63">
        <v>173876.772616</v>
      </c>
      <c r="M63">
        <v>86172.041385000004</v>
      </c>
      <c r="N63">
        <v>6.5518219858599999E-2</v>
      </c>
      <c r="O63">
        <v>1.6342474537800002E-2</v>
      </c>
      <c r="P63">
        <v>0.36172104848800002</v>
      </c>
      <c r="Q63">
        <v>26.210144159999999</v>
      </c>
      <c r="R63">
        <v>1.2420265134499999</v>
      </c>
      <c r="S63">
        <v>1719.7741125800001</v>
      </c>
      <c r="T63">
        <v>-88.643638315800004</v>
      </c>
    </row>
    <row r="64" spans="1:20">
      <c r="A64" t="s">
        <v>374</v>
      </c>
      <c r="B64">
        <v>44</v>
      </c>
      <c r="C64">
        <v>7526</v>
      </c>
      <c r="D64">
        <v>75260000</v>
      </c>
      <c r="E64">
        <v>51983.037242799997</v>
      </c>
      <c r="F64">
        <v>9407.9129049599997</v>
      </c>
      <c r="G64">
        <v>9381.2946342699997</v>
      </c>
      <c r="H64">
        <v>235.89587096400001</v>
      </c>
      <c r="I64">
        <v>13942.4661175</v>
      </c>
      <c r="J64">
        <v>9440.0242750300004</v>
      </c>
      <c r="K64">
        <v>4071.32761557</v>
      </c>
      <c r="L64">
        <v>105962.154593</v>
      </c>
      <c r="M64">
        <v>1260350.3313</v>
      </c>
      <c r="N64">
        <v>0.13355705827100001</v>
      </c>
      <c r="O64">
        <v>1.28224392521E-2</v>
      </c>
      <c r="P64">
        <v>7.917099759E-2</v>
      </c>
      <c r="Q64">
        <v>26.4555487698</v>
      </c>
      <c r="R64">
        <v>1.33941990496</v>
      </c>
      <c r="S64">
        <v>2109.6763365699999</v>
      </c>
      <c r="T64">
        <v>-144.510145072</v>
      </c>
    </row>
    <row r="65" spans="1:20">
      <c r="A65" t="s">
        <v>375</v>
      </c>
      <c r="B65">
        <v>110</v>
      </c>
      <c r="C65">
        <v>17852</v>
      </c>
      <c r="D65">
        <v>178520000</v>
      </c>
      <c r="E65">
        <v>22099.203243100001</v>
      </c>
      <c r="F65">
        <v>1230.9142023100001</v>
      </c>
      <c r="G65">
        <v>1157.9820315699999</v>
      </c>
      <c r="H65">
        <v>653.90625327500004</v>
      </c>
      <c r="I65">
        <v>69457.865771299999</v>
      </c>
      <c r="J65">
        <v>5398.3711922100001</v>
      </c>
      <c r="K65">
        <v>2303.9551189499998</v>
      </c>
      <c r="L65">
        <v>37554.043016099997</v>
      </c>
      <c r="M65">
        <v>2016870.22141</v>
      </c>
      <c r="N65">
        <v>0.288808053871</v>
      </c>
      <c r="O65">
        <v>9.1397951926999996E-2</v>
      </c>
      <c r="P65">
        <v>0.52120253758299995</v>
      </c>
      <c r="Q65">
        <v>25.261590826500001</v>
      </c>
      <c r="R65">
        <v>1.57458044751</v>
      </c>
      <c r="S65">
        <v>2993.8372637900002</v>
      </c>
      <c r="T65">
        <v>-58.574408502899999</v>
      </c>
    </row>
    <row r="66" spans="1:20">
      <c r="A66" t="s">
        <v>376</v>
      </c>
      <c r="B66">
        <v>98</v>
      </c>
      <c r="C66">
        <v>6729</v>
      </c>
      <c r="D66">
        <v>67290000</v>
      </c>
      <c r="E66">
        <v>88208.6941735</v>
      </c>
      <c r="F66">
        <v>16831.211514499999</v>
      </c>
      <c r="G66">
        <v>9399.1989798300001</v>
      </c>
      <c r="H66">
        <v>380.593755488</v>
      </c>
      <c r="I66">
        <v>0</v>
      </c>
      <c r="J66">
        <v>62762.829039299999</v>
      </c>
      <c r="K66">
        <v>55241.385853799999</v>
      </c>
      <c r="L66">
        <v>146638.58288500001</v>
      </c>
      <c r="M66">
        <v>57409.483878699997</v>
      </c>
      <c r="N66">
        <v>8.1770498741300005E-2</v>
      </c>
      <c r="O66">
        <v>1.6985530869399999E-2</v>
      </c>
      <c r="P66">
        <v>0.249725108004</v>
      </c>
      <c r="Q66">
        <v>26.3801979078</v>
      </c>
      <c r="R66">
        <v>1.2308312291700001</v>
      </c>
      <c r="S66">
        <v>1800.4525323600001</v>
      </c>
      <c r="T66">
        <v>-99.231692991399996</v>
      </c>
    </row>
    <row r="67" spans="1:20">
      <c r="A67" t="s">
        <v>377</v>
      </c>
      <c r="B67">
        <v>45</v>
      </c>
      <c r="C67">
        <v>17751</v>
      </c>
      <c r="D67">
        <v>177510000</v>
      </c>
      <c r="E67">
        <v>29393.726638700002</v>
      </c>
      <c r="F67">
        <v>8316.1795540099993</v>
      </c>
      <c r="G67">
        <v>8528.9554835800009</v>
      </c>
      <c r="H67">
        <v>233.92549693800001</v>
      </c>
      <c r="I67">
        <v>27594.126652999999</v>
      </c>
      <c r="J67">
        <v>2082.09345235</v>
      </c>
      <c r="K67">
        <v>10537.5249989</v>
      </c>
      <c r="L67">
        <v>79220.273303900001</v>
      </c>
      <c r="M67">
        <v>1076610.95729</v>
      </c>
      <c r="N67">
        <v>0.17293982244799999</v>
      </c>
      <c r="O67">
        <v>2.16666338702E-2</v>
      </c>
      <c r="P67">
        <v>8.7022045563600006E-2</v>
      </c>
      <c r="Q67">
        <v>25.1880781019</v>
      </c>
      <c r="R67">
        <v>1.39032096863</v>
      </c>
      <c r="S67">
        <v>2272.6573525600002</v>
      </c>
      <c r="T67">
        <v>-140.54463123100001</v>
      </c>
    </row>
    <row r="68" spans="1:20">
      <c r="A68" t="s">
        <v>378</v>
      </c>
      <c r="B68">
        <v>230</v>
      </c>
      <c r="C68">
        <v>9850</v>
      </c>
      <c r="D68">
        <v>98500000</v>
      </c>
      <c r="E68">
        <v>21554.652184800001</v>
      </c>
      <c r="F68">
        <v>8621.1541446200008</v>
      </c>
      <c r="G68">
        <v>8478.8152750000008</v>
      </c>
      <c r="H68">
        <v>351.56494910399999</v>
      </c>
      <c r="I68">
        <v>33523.157387400002</v>
      </c>
      <c r="J68">
        <v>21377.676435400001</v>
      </c>
      <c r="K68">
        <v>2377.8207515099998</v>
      </c>
      <c r="L68">
        <v>69651.576539500005</v>
      </c>
      <c r="M68">
        <v>672258.96700800001</v>
      </c>
      <c r="N68">
        <v>0.18699763505100001</v>
      </c>
      <c r="O68">
        <v>8.6606015106099991E-3</v>
      </c>
      <c r="P68">
        <v>0.36942721372300003</v>
      </c>
      <c r="Q68">
        <v>25.587435518300001</v>
      </c>
      <c r="R68">
        <v>1.4575505795699999</v>
      </c>
      <c r="S68">
        <v>2393.38518101</v>
      </c>
      <c r="T68">
        <v>-162.46914062499999</v>
      </c>
    </row>
    <row r="69" spans="1:20">
      <c r="A69" t="s">
        <v>379</v>
      </c>
      <c r="B69">
        <v>73</v>
      </c>
      <c r="C69">
        <v>17994</v>
      </c>
      <c r="D69">
        <v>179940000</v>
      </c>
      <c r="E69">
        <v>5958.5205601899997</v>
      </c>
      <c r="F69">
        <v>1964.4436585599999</v>
      </c>
      <c r="G69">
        <v>1171.05194235</v>
      </c>
      <c r="H69">
        <v>805.97695603900002</v>
      </c>
      <c r="I69">
        <v>1925.23515236</v>
      </c>
      <c r="J69">
        <v>46222.671676999998</v>
      </c>
      <c r="K69">
        <v>3380.1853864300001</v>
      </c>
      <c r="L69">
        <v>36031.582878100002</v>
      </c>
      <c r="M69">
        <v>724439.44541299995</v>
      </c>
      <c r="N69">
        <v>0.21471307238199999</v>
      </c>
      <c r="O69">
        <v>6.3201697837000003E-3</v>
      </c>
      <c r="P69">
        <v>0.65149398745599996</v>
      </c>
      <c r="Q69">
        <v>24.041262353400001</v>
      </c>
      <c r="R69">
        <v>1.36784884376</v>
      </c>
      <c r="S69">
        <v>2424.4162976900002</v>
      </c>
      <c r="T69">
        <v>-71.053669283199994</v>
      </c>
    </row>
    <row r="70" spans="1:20">
      <c r="A70" t="s">
        <v>380</v>
      </c>
      <c r="B70">
        <v>57</v>
      </c>
      <c r="C70">
        <v>24494</v>
      </c>
      <c r="D70">
        <v>244940000</v>
      </c>
      <c r="E70">
        <v>25408.6595585</v>
      </c>
      <c r="F70">
        <v>1616.9634546100001</v>
      </c>
      <c r="G70">
        <v>297.42078903300001</v>
      </c>
      <c r="H70">
        <v>2716.4601687300001</v>
      </c>
      <c r="I70">
        <v>57756.5587457</v>
      </c>
      <c r="J70">
        <v>24668.061487999999</v>
      </c>
      <c r="K70">
        <v>3171.4411605499999</v>
      </c>
      <c r="L70">
        <v>64656.136772700003</v>
      </c>
      <c r="M70">
        <v>1047142.15278</v>
      </c>
      <c r="N70">
        <v>0.36943423766299999</v>
      </c>
      <c r="O70">
        <v>0</v>
      </c>
      <c r="P70">
        <v>0.90585937167999997</v>
      </c>
      <c r="Q70">
        <v>19.565163194</v>
      </c>
      <c r="R70">
        <v>1.2422617825</v>
      </c>
      <c r="S70">
        <v>2775.2692149999998</v>
      </c>
      <c r="T70">
        <v>-8.0959954060299992</v>
      </c>
    </row>
    <row r="71" spans="1:20">
      <c r="A71" t="s">
        <v>381</v>
      </c>
      <c r="B71">
        <v>191</v>
      </c>
      <c r="C71">
        <v>8601</v>
      </c>
      <c r="D71">
        <v>86010000</v>
      </c>
      <c r="E71">
        <v>6314.2069119199996</v>
      </c>
      <c r="F71">
        <v>2910.8824029500001</v>
      </c>
      <c r="G71">
        <v>2665.4191118099998</v>
      </c>
      <c r="H71">
        <v>446.19406119899998</v>
      </c>
      <c r="I71">
        <v>22469.331298199999</v>
      </c>
      <c r="J71">
        <v>50963.501108199998</v>
      </c>
      <c r="K71">
        <v>1300.62360268</v>
      </c>
      <c r="L71">
        <v>35528.932483299999</v>
      </c>
      <c r="M71">
        <v>548596.93937699997</v>
      </c>
      <c r="N71">
        <v>0.27645137971200001</v>
      </c>
      <c r="O71">
        <v>0.318596942986</v>
      </c>
      <c r="P71">
        <v>0.14160510180499999</v>
      </c>
      <c r="Q71">
        <v>26.5162911446</v>
      </c>
      <c r="R71">
        <v>1.4027492322399999</v>
      </c>
      <c r="S71">
        <v>2964.3230501799999</v>
      </c>
      <c r="T71">
        <v>-68.112407483599995</v>
      </c>
    </row>
    <row r="72" spans="1:20">
      <c r="A72" t="s">
        <v>382</v>
      </c>
      <c r="B72">
        <v>276</v>
      </c>
      <c r="C72">
        <v>3916</v>
      </c>
      <c r="D72">
        <v>39160000</v>
      </c>
      <c r="E72">
        <v>15679.816207</v>
      </c>
      <c r="F72">
        <v>1494.79326049</v>
      </c>
      <c r="G72">
        <v>1147.46406035</v>
      </c>
      <c r="H72">
        <v>391.65256540000001</v>
      </c>
      <c r="I72">
        <v>71787.744469800004</v>
      </c>
      <c r="J72">
        <v>3564.4472391099998</v>
      </c>
      <c r="K72">
        <v>5638.2668357299999</v>
      </c>
      <c r="L72">
        <v>10762.325926699999</v>
      </c>
      <c r="M72">
        <v>2601441.89732</v>
      </c>
      <c r="N72">
        <v>0.34420325211300001</v>
      </c>
      <c r="O72">
        <v>1.22167481009E-2</v>
      </c>
      <c r="P72">
        <v>0.68738756922499999</v>
      </c>
      <c r="Q72">
        <v>22.445784252199999</v>
      </c>
      <c r="R72">
        <v>1.4212628654799999</v>
      </c>
      <c r="S72">
        <v>3151.2986621</v>
      </c>
      <c r="T72">
        <v>-8.8665028447700003</v>
      </c>
    </row>
    <row r="73" spans="1:20">
      <c r="A73" t="s">
        <v>383</v>
      </c>
      <c r="B73">
        <v>58</v>
      </c>
      <c r="C73">
        <v>19358</v>
      </c>
      <c r="D73">
        <v>193580000</v>
      </c>
      <c r="E73">
        <v>22924.320678100001</v>
      </c>
      <c r="F73">
        <v>1323.68439919</v>
      </c>
      <c r="G73">
        <v>736.259936649</v>
      </c>
      <c r="H73">
        <v>2880.3195214799998</v>
      </c>
      <c r="I73">
        <v>64808.710716900001</v>
      </c>
      <c r="J73">
        <v>32321.755944299999</v>
      </c>
      <c r="K73">
        <v>5188.5117467199998</v>
      </c>
      <c r="L73">
        <v>54041.486284099999</v>
      </c>
      <c r="M73">
        <v>1202264.9598699999</v>
      </c>
      <c r="N73">
        <v>0.41873818775999999</v>
      </c>
      <c r="O73">
        <v>0</v>
      </c>
      <c r="P73">
        <v>0.95414613216099997</v>
      </c>
      <c r="Q73">
        <v>18.0633215832</v>
      </c>
      <c r="R73">
        <v>1.1855720627399999</v>
      </c>
      <c r="S73">
        <v>2817.7818020700001</v>
      </c>
      <c r="T73">
        <v>0.53488674411500003</v>
      </c>
    </row>
    <row r="74" spans="1:20">
      <c r="A74" t="s">
        <v>384</v>
      </c>
      <c r="B74">
        <v>277</v>
      </c>
      <c r="C74">
        <v>14339</v>
      </c>
      <c r="D74">
        <v>143390000</v>
      </c>
      <c r="E74">
        <v>8873.9105428000003</v>
      </c>
      <c r="F74">
        <v>1201.2730503</v>
      </c>
      <c r="G74">
        <v>482.235984379</v>
      </c>
      <c r="H74">
        <v>1486.88496553</v>
      </c>
      <c r="I74">
        <v>61239.538689000001</v>
      </c>
      <c r="J74">
        <v>27596.262951600002</v>
      </c>
      <c r="K74">
        <v>2828.1862698700002</v>
      </c>
      <c r="L74">
        <v>20077.886772000002</v>
      </c>
      <c r="M74">
        <v>652149.98321900005</v>
      </c>
      <c r="N74">
        <v>0.40612504789499998</v>
      </c>
      <c r="O74">
        <v>0</v>
      </c>
      <c r="P74">
        <v>0.84425185425500004</v>
      </c>
      <c r="Q74">
        <v>16.309989464099999</v>
      </c>
      <c r="R74">
        <v>1.4259500675900001</v>
      </c>
      <c r="S74">
        <v>2624.3178413099999</v>
      </c>
      <c r="T74">
        <v>39.486685511600001</v>
      </c>
    </row>
    <row r="75" spans="1:20">
      <c r="A75" t="s">
        <v>385</v>
      </c>
      <c r="B75">
        <v>111</v>
      </c>
      <c r="C75">
        <v>13779</v>
      </c>
      <c r="D75">
        <v>137790000</v>
      </c>
      <c r="E75">
        <v>18580.383186999999</v>
      </c>
      <c r="F75">
        <v>4542.4928675499996</v>
      </c>
      <c r="G75">
        <v>4109.1595817699999</v>
      </c>
      <c r="H75">
        <v>770.63136100899999</v>
      </c>
      <c r="I75">
        <v>84922.936403999993</v>
      </c>
      <c r="J75">
        <v>15704.6916437</v>
      </c>
      <c r="K75">
        <v>2361.7135926400001</v>
      </c>
      <c r="L75">
        <v>49779.5259515</v>
      </c>
      <c r="M75">
        <v>1522385.3815200001</v>
      </c>
      <c r="N75">
        <v>0.25428590966199999</v>
      </c>
      <c r="O75">
        <v>8.8086783678300001E-2</v>
      </c>
      <c r="P75">
        <v>0.27960807525499998</v>
      </c>
      <c r="Q75">
        <v>26.106951773999999</v>
      </c>
      <c r="R75">
        <v>1.5565416707899999</v>
      </c>
      <c r="S75">
        <v>2823.4369708200002</v>
      </c>
      <c r="T75">
        <v>-74.131255527700006</v>
      </c>
    </row>
    <row r="76" spans="1:20">
      <c r="A76" t="s">
        <v>386</v>
      </c>
      <c r="B76">
        <v>127</v>
      </c>
      <c r="C76">
        <v>29793</v>
      </c>
      <c r="D76">
        <v>297930000</v>
      </c>
      <c r="E76">
        <v>26401.452519099999</v>
      </c>
      <c r="F76">
        <v>3593.3755553400001</v>
      </c>
      <c r="G76">
        <v>2135.5212487099998</v>
      </c>
      <c r="H76">
        <v>2539.00867625</v>
      </c>
      <c r="I76">
        <v>5071.9911186400004</v>
      </c>
      <c r="J76">
        <v>4214.1603767200004</v>
      </c>
      <c r="K76">
        <v>3000.0330339500001</v>
      </c>
      <c r="L76">
        <v>9520.3484239099998</v>
      </c>
      <c r="M76">
        <v>960610.75754899997</v>
      </c>
      <c r="N76">
        <v>0.30309952810200003</v>
      </c>
      <c r="O76">
        <v>0.118567619852</v>
      </c>
      <c r="P76">
        <v>0.46037945743399999</v>
      </c>
      <c r="Q76">
        <v>24.032298094800002</v>
      </c>
      <c r="R76">
        <v>1.39570953301</v>
      </c>
      <c r="S76">
        <v>2851.12592378</v>
      </c>
      <c r="T76">
        <v>-39.252314626999997</v>
      </c>
    </row>
    <row r="77" spans="1:20">
      <c r="A77" t="s">
        <v>387</v>
      </c>
      <c r="B77">
        <v>170</v>
      </c>
      <c r="C77">
        <v>13551</v>
      </c>
      <c r="D77">
        <v>135510000</v>
      </c>
      <c r="E77">
        <v>19588.240422999999</v>
      </c>
      <c r="F77">
        <v>975.92938406400003</v>
      </c>
      <c r="G77">
        <v>782.88573892299996</v>
      </c>
      <c r="H77">
        <v>1007.72715314</v>
      </c>
      <c r="I77">
        <v>1430.9308761</v>
      </c>
      <c r="J77">
        <v>22346.179550199999</v>
      </c>
      <c r="K77">
        <v>2568.6276113099998</v>
      </c>
      <c r="L77">
        <v>42927.024401499999</v>
      </c>
      <c r="M77">
        <v>1760582.41068</v>
      </c>
      <c r="N77">
        <v>0.26453414853399998</v>
      </c>
      <c r="O77">
        <v>2.5120708815699999E-2</v>
      </c>
      <c r="P77">
        <v>0.35429300741399999</v>
      </c>
      <c r="Q77">
        <v>23.332217635700001</v>
      </c>
      <c r="R77">
        <v>1.4482140691000001</v>
      </c>
      <c r="S77">
        <v>2690.5724603499998</v>
      </c>
      <c r="T77">
        <v>-101.47878433299999</v>
      </c>
    </row>
    <row r="78" spans="1:20">
      <c r="A78" t="s">
        <v>388</v>
      </c>
      <c r="B78">
        <v>208</v>
      </c>
      <c r="C78">
        <v>8916</v>
      </c>
      <c r="D78">
        <v>89160000</v>
      </c>
      <c r="E78">
        <v>4387.8984602700002</v>
      </c>
      <c r="F78">
        <v>13047.4418991</v>
      </c>
      <c r="G78">
        <v>8530.2035882300006</v>
      </c>
      <c r="H78">
        <v>384.133253035</v>
      </c>
      <c r="I78">
        <v>25953.268674700001</v>
      </c>
      <c r="J78">
        <v>10828.9595992</v>
      </c>
      <c r="K78">
        <v>1008.73505068</v>
      </c>
      <c r="L78">
        <v>93022.033647400007</v>
      </c>
      <c r="M78">
        <v>204536.27978800001</v>
      </c>
      <c r="N78">
        <v>0.12897717934899999</v>
      </c>
      <c r="O78">
        <v>0.65009059088999999</v>
      </c>
      <c r="P78">
        <v>0</v>
      </c>
      <c r="Q78">
        <v>26.926004837899999</v>
      </c>
      <c r="R78">
        <v>1.4658550989100001</v>
      </c>
      <c r="S78">
        <v>2077.4164382700001</v>
      </c>
      <c r="T78">
        <v>10.9385974702</v>
      </c>
    </row>
    <row r="79" spans="1:20">
      <c r="A79" t="s">
        <v>389</v>
      </c>
      <c r="B79">
        <v>59</v>
      </c>
      <c r="C79">
        <v>9443</v>
      </c>
      <c r="D79">
        <v>94430000</v>
      </c>
      <c r="E79">
        <v>11107.288051199999</v>
      </c>
      <c r="F79">
        <v>3384.12038807</v>
      </c>
      <c r="G79">
        <v>1585.4595136099999</v>
      </c>
      <c r="H79">
        <v>519.60403010100003</v>
      </c>
      <c r="I79">
        <v>36421.2204289</v>
      </c>
      <c r="J79">
        <v>9096.0184173800008</v>
      </c>
      <c r="K79">
        <v>1503.76305972</v>
      </c>
      <c r="L79">
        <v>75400.507769500007</v>
      </c>
      <c r="M79">
        <v>1033104.79816</v>
      </c>
      <c r="N79">
        <v>0.14562362210300001</v>
      </c>
      <c r="O79">
        <v>0.119129996054</v>
      </c>
      <c r="P79">
        <v>0.32092063047399999</v>
      </c>
      <c r="Q79">
        <v>26.267279614900001</v>
      </c>
      <c r="R79">
        <v>1.4047980395199999</v>
      </c>
      <c r="S79">
        <v>2155.6771126100002</v>
      </c>
      <c r="T79">
        <v>-4.6877507990099998</v>
      </c>
    </row>
    <row r="80" spans="1:20">
      <c r="A80" t="s">
        <v>390</v>
      </c>
      <c r="B80">
        <v>22</v>
      </c>
      <c r="C80">
        <v>34166</v>
      </c>
      <c r="D80">
        <v>341660000</v>
      </c>
      <c r="E80">
        <v>7820.6423510499999</v>
      </c>
      <c r="F80">
        <v>2292.5856383999999</v>
      </c>
      <c r="G80">
        <v>1717.26707461</v>
      </c>
      <c r="H80">
        <v>1189.0652061999999</v>
      </c>
      <c r="I80">
        <v>35198.766894699998</v>
      </c>
      <c r="J80">
        <v>34036.478911799997</v>
      </c>
      <c r="K80">
        <v>1948.3765616400001</v>
      </c>
      <c r="L80">
        <v>74045.435418099994</v>
      </c>
      <c r="M80">
        <v>901999.51343599998</v>
      </c>
      <c r="N80">
        <v>0.20797356892400001</v>
      </c>
      <c r="O80">
        <v>0.22154880683200001</v>
      </c>
      <c r="P80">
        <v>0.24411045041099999</v>
      </c>
      <c r="Q80">
        <v>24.903204428399999</v>
      </c>
      <c r="R80">
        <v>1.3565357335099999</v>
      </c>
      <c r="S80">
        <v>2452.9551412999999</v>
      </c>
      <c r="T80">
        <v>-98.953843060699995</v>
      </c>
    </row>
    <row r="81" spans="1:20">
      <c r="A81" t="s">
        <v>391</v>
      </c>
      <c r="B81">
        <v>23</v>
      </c>
      <c r="C81">
        <v>15166</v>
      </c>
      <c r="D81">
        <v>151660000</v>
      </c>
      <c r="E81">
        <v>2258.1645855000002</v>
      </c>
      <c r="F81">
        <v>10045.1826389</v>
      </c>
      <c r="G81">
        <v>6494.4920567099998</v>
      </c>
      <c r="H81">
        <v>306.77694064000002</v>
      </c>
      <c r="I81">
        <v>52958.478550400003</v>
      </c>
      <c r="J81">
        <v>1599.0685843199999</v>
      </c>
      <c r="K81">
        <v>1733.0186051200001</v>
      </c>
      <c r="L81">
        <v>98137.048349300007</v>
      </c>
      <c r="M81">
        <v>66333.453556399996</v>
      </c>
      <c r="N81">
        <v>0.146815112144</v>
      </c>
      <c r="O81">
        <v>0.165059888081</v>
      </c>
      <c r="P81">
        <v>3.99032075897E-2</v>
      </c>
      <c r="Q81">
        <v>26.771739835199998</v>
      </c>
      <c r="R81">
        <v>1.41712151451</v>
      </c>
      <c r="S81">
        <v>2210.5333046199999</v>
      </c>
      <c r="T81">
        <v>-146.363279847</v>
      </c>
    </row>
    <row r="82" spans="1:20">
      <c r="A82" t="s">
        <v>392</v>
      </c>
      <c r="B82">
        <v>238</v>
      </c>
      <c r="C82">
        <v>3597</v>
      </c>
      <c r="D82">
        <v>35970000</v>
      </c>
      <c r="E82">
        <v>15718.9780381</v>
      </c>
      <c r="F82">
        <v>19979.8739298</v>
      </c>
      <c r="G82">
        <v>18635.159667</v>
      </c>
      <c r="H82">
        <v>391.07429352499997</v>
      </c>
      <c r="I82">
        <v>53316.5298893</v>
      </c>
      <c r="J82">
        <v>31859.079555799999</v>
      </c>
      <c r="K82">
        <v>2119.31841747</v>
      </c>
      <c r="L82">
        <v>94556.6018014</v>
      </c>
      <c r="M82">
        <v>332132.00166000001</v>
      </c>
      <c r="N82">
        <v>0.110659939858</v>
      </c>
      <c r="O82">
        <v>0.132124154824</v>
      </c>
      <c r="P82">
        <v>7.4023421891800001E-2</v>
      </c>
      <c r="Q82">
        <v>26.232078220799998</v>
      </c>
      <c r="R82">
        <v>1.3912746150299999</v>
      </c>
      <c r="S82">
        <v>1937.32170105</v>
      </c>
      <c r="T82">
        <v>-81.0628275057</v>
      </c>
    </row>
    <row r="83" spans="1:20">
      <c r="A83" t="s">
        <v>393</v>
      </c>
      <c r="B83">
        <v>60</v>
      </c>
      <c r="C83">
        <v>16032</v>
      </c>
      <c r="D83">
        <v>160320000</v>
      </c>
      <c r="E83">
        <v>10499.357912400001</v>
      </c>
      <c r="F83">
        <v>3973.9967349200001</v>
      </c>
      <c r="G83">
        <v>2763.7886027099999</v>
      </c>
      <c r="H83">
        <v>1368.0453362799999</v>
      </c>
      <c r="I83">
        <v>75608.568132300003</v>
      </c>
      <c r="J83">
        <v>32945.063220999997</v>
      </c>
      <c r="K83">
        <v>2766.90902228</v>
      </c>
      <c r="L83">
        <v>39074.844872000001</v>
      </c>
      <c r="M83">
        <v>1414741.5719399999</v>
      </c>
      <c r="N83">
        <v>0.34944876221299997</v>
      </c>
      <c r="O83">
        <v>3.2025015468700002E-3</v>
      </c>
      <c r="P83">
        <v>0.794471427008</v>
      </c>
      <c r="Q83">
        <v>20.734520349499999</v>
      </c>
      <c r="R83">
        <v>1.4192649955300001</v>
      </c>
      <c r="S83">
        <v>2901.9636592900001</v>
      </c>
      <c r="T83">
        <v>-7.2248866869099997</v>
      </c>
    </row>
    <row r="84" spans="1:20">
      <c r="A84" t="s">
        <v>394</v>
      </c>
      <c r="B84">
        <v>278</v>
      </c>
      <c r="C84">
        <v>3423</v>
      </c>
      <c r="D84">
        <v>34230000</v>
      </c>
      <c r="E84">
        <v>6241.5230430800002</v>
      </c>
      <c r="F84">
        <v>12161.3474126</v>
      </c>
      <c r="G84">
        <v>10258.6508732</v>
      </c>
      <c r="H84">
        <v>439.89990095299999</v>
      </c>
      <c r="I84">
        <v>75304.1024321</v>
      </c>
      <c r="J84">
        <v>17908.2866632</v>
      </c>
      <c r="K84">
        <v>1514.25801755</v>
      </c>
      <c r="L84">
        <v>8753.3988340600008</v>
      </c>
      <c r="M84">
        <v>859216.52308099996</v>
      </c>
      <c r="N84">
        <v>0.30676178612799998</v>
      </c>
      <c r="O84">
        <v>0</v>
      </c>
      <c r="P84">
        <v>0.84187259425299998</v>
      </c>
      <c r="Q84">
        <v>20.924398360400001</v>
      </c>
      <c r="R84">
        <v>1.2553598403899999</v>
      </c>
      <c r="S84">
        <v>2823.9598769899999</v>
      </c>
      <c r="T84">
        <v>-17.774755859399999</v>
      </c>
    </row>
    <row r="85" spans="1:20">
      <c r="A85" t="s">
        <v>395</v>
      </c>
      <c r="B85">
        <v>239</v>
      </c>
      <c r="C85">
        <v>21776</v>
      </c>
      <c r="D85">
        <v>217760000</v>
      </c>
      <c r="E85">
        <v>4096.3101652100004</v>
      </c>
      <c r="F85">
        <v>5236.1632887799997</v>
      </c>
      <c r="G85">
        <v>4191.2422838700004</v>
      </c>
      <c r="H85">
        <v>609.23887187900004</v>
      </c>
      <c r="I85">
        <v>40401.332822700002</v>
      </c>
      <c r="J85">
        <v>41889.554387900003</v>
      </c>
      <c r="K85">
        <v>3227.136493</v>
      </c>
      <c r="L85">
        <v>97384.141912999999</v>
      </c>
      <c r="M85">
        <v>273630.97024900001</v>
      </c>
      <c r="N85">
        <v>0.14364236659099999</v>
      </c>
      <c r="O85">
        <v>0.12242994767900001</v>
      </c>
      <c r="P85">
        <v>0.39458923601099999</v>
      </c>
      <c r="Q85">
        <v>25.6728329273</v>
      </c>
      <c r="R85">
        <v>1.5314617983000001</v>
      </c>
      <c r="S85">
        <v>2105.2882116999999</v>
      </c>
      <c r="T85">
        <v>-75.350138025999996</v>
      </c>
    </row>
    <row r="86" spans="1:20">
      <c r="A86" t="s">
        <v>396</v>
      </c>
      <c r="B86">
        <v>24</v>
      </c>
      <c r="C86">
        <v>15754</v>
      </c>
      <c r="D86">
        <v>157540000</v>
      </c>
      <c r="E86">
        <v>3170.6792779000002</v>
      </c>
      <c r="F86">
        <v>15356.475934</v>
      </c>
      <c r="G86">
        <v>15152.6677636</v>
      </c>
      <c r="H86">
        <v>572.84151571699999</v>
      </c>
      <c r="I86">
        <v>71691.495306299999</v>
      </c>
      <c r="J86">
        <v>36813.6853778</v>
      </c>
      <c r="K86">
        <v>2034.09267391</v>
      </c>
      <c r="L86">
        <v>116944.772123</v>
      </c>
      <c r="M86">
        <v>54896.142247800002</v>
      </c>
      <c r="N86">
        <v>0.115970898298</v>
      </c>
      <c r="O86">
        <v>0.41426613100999998</v>
      </c>
      <c r="P86">
        <v>1.0206549010400001E-2</v>
      </c>
      <c r="Q86">
        <v>26.995920252299999</v>
      </c>
      <c r="R86">
        <v>1.43835709587</v>
      </c>
      <c r="S86">
        <v>2023.2014838299999</v>
      </c>
      <c r="T86">
        <v>-110.237497804</v>
      </c>
    </row>
    <row r="87" spans="1:20">
      <c r="A87" t="s">
        <v>397</v>
      </c>
      <c r="B87">
        <v>209</v>
      </c>
      <c r="C87">
        <v>27811</v>
      </c>
      <c r="D87">
        <v>278110000</v>
      </c>
      <c r="E87">
        <v>6726.0438134899996</v>
      </c>
      <c r="F87">
        <v>8043.2833928700002</v>
      </c>
      <c r="G87">
        <v>3188.2921339899999</v>
      </c>
      <c r="H87">
        <v>1142.4074968699999</v>
      </c>
      <c r="I87">
        <v>34648.468278799999</v>
      </c>
      <c r="J87">
        <v>12010.9426886</v>
      </c>
      <c r="K87">
        <v>1577.2347024600001</v>
      </c>
      <c r="L87">
        <v>84111.599810200001</v>
      </c>
      <c r="M87">
        <v>419358.09175600001</v>
      </c>
      <c r="N87">
        <v>0.13878418496</v>
      </c>
      <c r="O87">
        <v>0.40294992190700002</v>
      </c>
      <c r="P87">
        <v>0.10898183242499999</v>
      </c>
      <c r="Q87">
        <v>26.477064736100001</v>
      </c>
      <c r="R87">
        <v>1.4169825566400001</v>
      </c>
      <c r="S87">
        <v>2138.3216235099999</v>
      </c>
      <c r="T87">
        <v>16.572456761400002</v>
      </c>
    </row>
    <row r="88" spans="1:20">
      <c r="A88" t="s">
        <v>398</v>
      </c>
      <c r="B88">
        <v>220</v>
      </c>
      <c r="C88">
        <v>7592</v>
      </c>
      <c r="D88">
        <v>75920000</v>
      </c>
      <c r="E88">
        <v>25196.834769000001</v>
      </c>
      <c r="F88">
        <v>13597.2956104</v>
      </c>
      <c r="G88">
        <v>13553.6294074</v>
      </c>
      <c r="H88">
        <v>438.31556931599999</v>
      </c>
      <c r="I88">
        <v>38874.370355899999</v>
      </c>
      <c r="J88">
        <v>23287.682180899999</v>
      </c>
      <c r="K88">
        <v>1696.7330923300001</v>
      </c>
      <c r="L88">
        <v>102878.46685500001</v>
      </c>
      <c r="M88">
        <v>115362.48988199999</v>
      </c>
      <c r="N88">
        <v>0.114906856169</v>
      </c>
      <c r="O88">
        <v>0.61136092099100003</v>
      </c>
      <c r="P88">
        <v>0</v>
      </c>
      <c r="Q88">
        <v>27.023109747100001</v>
      </c>
      <c r="R88">
        <v>1.4676817501299999</v>
      </c>
      <c r="S88">
        <v>1996.1353556500001</v>
      </c>
      <c r="T88">
        <v>-65.893201401699997</v>
      </c>
    </row>
    <row r="89" spans="1:20">
      <c r="A89" t="s">
        <v>399</v>
      </c>
      <c r="B89">
        <v>61</v>
      </c>
      <c r="C89">
        <v>27835</v>
      </c>
      <c r="D89">
        <v>278350000</v>
      </c>
      <c r="E89">
        <v>21536.123541100002</v>
      </c>
      <c r="F89">
        <v>3197.3182147299999</v>
      </c>
      <c r="G89">
        <v>1780.4229239900001</v>
      </c>
      <c r="H89">
        <v>562.47383852400003</v>
      </c>
      <c r="I89">
        <v>49937.337522499998</v>
      </c>
      <c r="J89">
        <v>21667.883593899998</v>
      </c>
      <c r="K89">
        <v>1420.50486452</v>
      </c>
      <c r="L89">
        <v>62038.693791400001</v>
      </c>
      <c r="M89">
        <v>1912482.2268399999</v>
      </c>
      <c r="N89">
        <v>0.21306933059700001</v>
      </c>
      <c r="O89">
        <v>3.3051147211700001E-2</v>
      </c>
      <c r="P89">
        <v>0.53518311378200001</v>
      </c>
      <c r="Q89">
        <v>24.865080821799999</v>
      </c>
      <c r="R89">
        <v>1.3826519687000001</v>
      </c>
      <c r="S89">
        <v>2499.7813405299999</v>
      </c>
      <c r="T89">
        <v>-4.3562971906000003</v>
      </c>
    </row>
    <row r="90" spans="1:20">
      <c r="A90" t="s">
        <v>400</v>
      </c>
      <c r="B90">
        <v>3</v>
      </c>
      <c r="C90">
        <v>4606</v>
      </c>
      <c r="D90">
        <v>46060000</v>
      </c>
      <c r="E90">
        <v>9592.5958635200004</v>
      </c>
      <c r="F90">
        <v>4841.7995909800002</v>
      </c>
      <c r="G90">
        <v>4098.4452209499996</v>
      </c>
      <c r="H90">
        <v>258.316385588</v>
      </c>
      <c r="I90">
        <v>12886.5611214</v>
      </c>
      <c r="J90">
        <v>23447.121607699999</v>
      </c>
      <c r="K90">
        <v>6429.5528263699998</v>
      </c>
      <c r="L90">
        <v>67661.928862300003</v>
      </c>
      <c r="M90">
        <v>1015911.03278</v>
      </c>
      <c r="N90">
        <v>0.180052597826</v>
      </c>
      <c r="O90">
        <v>1.8548921992900001E-2</v>
      </c>
      <c r="P90">
        <v>0.253225991416</v>
      </c>
      <c r="Q90">
        <v>24.2676668105</v>
      </c>
      <c r="R90">
        <v>1.3579195829499999</v>
      </c>
      <c r="S90">
        <v>2170.7972490299999</v>
      </c>
      <c r="T90">
        <v>-98.940490722700005</v>
      </c>
    </row>
    <row r="91" spans="1:20">
      <c r="A91" t="s">
        <v>401</v>
      </c>
      <c r="B91">
        <v>246</v>
      </c>
      <c r="C91">
        <v>2286</v>
      </c>
      <c r="D91">
        <v>22860000</v>
      </c>
      <c r="E91">
        <v>11932.002016300001</v>
      </c>
      <c r="F91">
        <v>16596.007135</v>
      </c>
      <c r="G91">
        <v>16606.413026599999</v>
      </c>
      <c r="H91">
        <v>175.23751858399999</v>
      </c>
      <c r="I91">
        <v>21559.634368300001</v>
      </c>
      <c r="J91">
        <v>20224.975034899999</v>
      </c>
      <c r="K91">
        <v>1852.1857641900001</v>
      </c>
      <c r="L91">
        <v>28118.010461900001</v>
      </c>
      <c r="M91">
        <v>167087.28935199999</v>
      </c>
      <c r="N91">
        <v>0.16921482117200001</v>
      </c>
      <c r="O91">
        <v>0.53260880386700005</v>
      </c>
      <c r="P91">
        <v>0</v>
      </c>
      <c r="Q91">
        <v>26.781895969099999</v>
      </c>
      <c r="R91">
        <v>1.4097422724199999</v>
      </c>
      <c r="S91">
        <v>2300.3061827400002</v>
      </c>
      <c r="T91">
        <v>-25.885073454499999</v>
      </c>
    </row>
    <row r="92" spans="1:20">
      <c r="A92" t="s">
        <v>402</v>
      </c>
      <c r="B92">
        <v>247</v>
      </c>
      <c r="C92">
        <v>2087</v>
      </c>
      <c r="D92">
        <v>20870000</v>
      </c>
      <c r="E92">
        <v>11799.312573499999</v>
      </c>
      <c r="F92">
        <v>12724.7846359</v>
      </c>
      <c r="G92">
        <v>12731.906904199999</v>
      </c>
      <c r="H92">
        <v>155.52249669</v>
      </c>
      <c r="I92">
        <v>21038.720799499999</v>
      </c>
      <c r="J92">
        <v>17864.693848399998</v>
      </c>
      <c r="K92">
        <v>1696.0426723999999</v>
      </c>
      <c r="L92">
        <v>32277.1758046</v>
      </c>
      <c r="M92">
        <v>214106.11290000001</v>
      </c>
      <c r="N92">
        <v>0.16477955832800001</v>
      </c>
      <c r="O92">
        <v>0.58701182550599995</v>
      </c>
      <c r="P92">
        <v>0</v>
      </c>
      <c r="Q92">
        <v>26.795112210500001</v>
      </c>
      <c r="R92">
        <v>1.3961228457399999</v>
      </c>
      <c r="S92">
        <v>2208.7691066100001</v>
      </c>
      <c r="T92">
        <v>-25.306740500699998</v>
      </c>
    </row>
    <row r="93" spans="1:20">
      <c r="A93" t="s">
        <v>403</v>
      </c>
      <c r="B93">
        <v>248</v>
      </c>
      <c r="C93">
        <v>1809</v>
      </c>
      <c r="D93">
        <v>18090000</v>
      </c>
      <c r="E93">
        <v>12190.1278358</v>
      </c>
      <c r="F93">
        <v>14313.713752199999</v>
      </c>
      <c r="G93">
        <v>14307.1103845</v>
      </c>
      <c r="H93">
        <v>134.94684457</v>
      </c>
      <c r="I93">
        <v>20765.837506299998</v>
      </c>
      <c r="J93">
        <v>26963.3784744</v>
      </c>
      <c r="K93">
        <v>1478.5711069900001</v>
      </c>
      <c r="L93">
        <v>20292.2967422</v>
      </c>
      <c r="M93">
        <v>474584.56638500001</v>
      </c>
      <c r="N93">
        <v>0.19618554290599999</v>
      </c>
      <c r="O93">
        <v>0.50492297789999996</v>
      </c>
      <c r="P93">
        <v>0</v>
      </c>
      <c r="Q93">
        <v>26.782809016600002</v>
      </c>
      <c r="R93">
        <v>1.4220807928800001</v>
      </c>
      <c r="S93">
        <v>2470.2646637100001</v>
      </c>
      <c r="T93">
        <v>-25.715653268899999</v>
      </c>
    </row>
    <row r="94" spans="1:20">
      <c r="A94" t="s">
        <v>404</v>
      </c>
      <c r="B94">
        <v>256</v>
      </c>
      <c r="C94">
        <v>8968</v>
      </c>
      <c r="D94">
        <v>89680000</v>
      </c>
      <c r="E94">
        <v>6224.2601898000003</v>
      </c>
      <c r="F94">
        <v>7332.6405256500002</v>
      </c>
      <c r="G94">
        <v>6271.6054627100002</v>
      </c>
      <c r="H94">
        <v>292.55298679800001</v>
      </c>
      <c r="I94">
        <v>82907.660252899994</v>
      </c>
      <c r="J94">
        <v>26545.720965799999</v>
      </c>
      <c r="K94">
        <v>3272.84560027</v>
      </c>
      <c r="L94">
        <v>28410.437229499999</v>
      </c>
      <c r="M94">
        <v>2047632.4129000001</v>
      </c>
      <c r="N94">
        <v>0.32106283884600001</v>
      </c>
      <c r="O94">
        <v>1.37159637808E-2</v>
      </c>
      <c r="P94">
        <v>0.83469087942599995</v>
      </c>
      <c r="Q94">
        <v>20.8094111801</v>
      </c>
      <c r="R94">
        <v>1.5035910561800001</v>
      </c>
      <c r="S94">
        <v>2867.2304725600002</v>
      </c>
      <c r="T94">
        <v>6.8932694764900004</v>
      </c>
    </row>
    <row r="95" spans="1:20">
      <c r="A95" t="s">
        <v>405</v>
      </c>
      <c r="B95">
        <v>240</v>
      </c>
      <c r="C95">
        <v>5471</v>
      </c>
      <c r="D95">
        <v>54710000</v>
      </c>
      <c r="E95">
        <v>6662.7633082299999</v>
      </c>
      <c r="F95">
        <v>14733.413130700001</v>
      </c>
      <c r="G95">
        <v>14518.7737982</v>
      </c>
      <c r="H95">
        <v>511.47526887800001</v>
      </c>
      <c r="I95">
        <v>49077.553923500003</v>
      </c>
      <c r="J95">
        <v>46873.031952600002</v>
      </c>
      <c r="K95">
        <v>1137.4194863299999</v>
      </c>
      <c r="L95">
        <v>100557.547066</v>
      </c>
      <c r="M95">
        <v>164832.37383500001</v>
      </c>
      <c r="N95">
        <v>9.4966117313800003E-2</v>
      </c>
      <c r="O95">
        <v>0.53839425316099998</v>
      </c>
      <c r="P95">
        <v>0</v>
      </c>
      <c r="Q95">
        <v>27.040107531499999</v>
      </c>
      <c r="R95">
        <v>1.4458914120999999</v>
      </c>
      <c r="S95">
        <v>1859.2649326999999</v>
      </c>
      <c r="T95">
        <v>-77.620373535200002</v>
      </c>
    </row>
    <row r="96" spans="1:20">
      <c r="A96" t="s">
        <v>406</v>
      </c>
      <c r="B96">
        <v>46</v>
      </c>
      <c r="C96">
        <v>16462</v>
      </c>
      <c r="D96">
        <v>164620000</v>
      </c>
      <c r="E96">
        <v>26025.517315599998</v>
      </c>
      <c r="F96">
        <v>14917.863772299999</v>
      </c>
      <c r="G96">
        <v>13146.0109995</v>
      </c>
      <c r="H96">
        <v>272.58959545699997</v>
      </c>
      <c r="I96">
        <v>9509.7072044699999</v>
      </c>
      <c r="J96">
        <v>14426.3092868</v>
      </c>
      <c r="K96">
        <v>3114.0352298299999</v>
      </c>
      <c r="L96">
        <v>83504.793140499998</v>
      </c>
      <c r="M96">
        <v>838215.40988499997</v>
      </c>
      <c r="N96">
        <v>0.11091326556800001</v>
      </c>
      <c r="O96">
        <v>0.110245775802</v>
      </c>
      <c r="P96">
        <v>1.8905528597799998E-2</v>
      </c>
      <c r="Q96">
        <v>26.521139851400001</v>
      </c>
      <c r="R96">
        <v>1.34507148985</v>
      </c>
      <c r="S96">
        <v>1937.9847172899999</v>
      </c>
      <c r="T96">
        <v>-111.55918472499999</v>
      </c>
    </row>
    <row r="97" spans="1:20">
      <c r="A97" t="s">
        <v>407</v>
      </c>
      <c r="B97">
        <v>4</v>
      </c>
      <c r="C97">
        <v>4952</v>
      </c>
      <c r="D97">
        <v>49520000</v>
      </c>
      <c r="E97">
        <v>17892.6702214</v>
      </c>
      <c r="F97">
        <v>12727.8686246</v>
      </c>
      <c r="G97">
        <v>10816.9725762</v>
      </c>
      <c r="H97">
        <v>252.68932696900001</v>
      </c>
      <c r="I97">
        <v>8730.0484652699997</v>
      </c>
      <c r="J97">
        <v>21793.389095099999</v>
      </c>
      <c r="K97">
        <v>6773.0338936899998</v>
      </c>
      <c r="L97">
        <v>76356.030358599994</v>
      </c>
      <c r="M97">
        <v>77243.689372699999</v>
      </c>
      <c r="N97">
        <v>0.105630462575</v>
      </c>
      <c r="O97">
        <v>9.3403554766700002E-3</v>
      </c>
      <c r="P97">
        <v>0</v>
      </c>
      <c r="Q97">
        <v>26.402749251100001</v>
      </c>
      <c r="R97">
        <v>1.31359386444</v>
      </c>
      <c r="S97">
        <v>1886.5902600500001</v>
      </c>
      <c r="T97">
        <v>-95.069588797400002</v>
      </c>
    </row>
    <row r="98" spans="1:20">
      <c r="A98" t="s">
        <v>408</v>
      </c>
      <c r="B98">
        <v>295</v>
      </c>
      <c r="C98">
        <v>20631</v>
      </c>
      <c r="D98">
        <v>206310000</v>
      </c>
      <c r="E98">
        <v>14697.487940200001</v>
      </c>
      <c r="F98">
        <v>9928.0534694399994</v>
      </c>
      <c r="G98">
        <v>9763.6992303400002</v>
      </c>
      <c r="H98">
        <v>805.03823972400005</v>
      </c>
      <c r="I98">
        <v>58507.923970000003</v>
      </c>
      <c r="J98">
        <v>38054.050795900002</v>
      </c>
      <c r="K98">
        <v>2452.5019584500001</v>
      </c>
      <c r="L98">
        <v>106116.078841</v>
      </c>
      <c r="M98">
        <v>378748.33610299998</v>
      </c>
      <c r="N98">
        <v>0.14758845745400001</v>
      </c>
      <c r="O98">
        <v>0.132513389028</v>
      </c>
      <c r="P98">
        <v>2.47486689128E-2</v>
      </c>
      <c r="Q98">
        <v>26.768721437500002</v>
      </c>
      <c r="R98">
        <v>1.46175887368</v>
      </c>
      <c r="S98">
        <v>2211.5711632900002</v>
      </c>
      <c r="T98">
        <v>-95.1650239298</v>
      </c>
    </row>
    <row r="99" spans="1:20">
      <c r="A99" t="s">
        <v>409</v>
      </c>
      <c r="B99">
        <v>47</v>
      </c>
      <c r="C99">
        <v>8007</v>
      </c>
      <c r="D99">
        <v>80070000</v>
      </c>
      <c r="E99">
        <v>49624.151960800002</v>
      </c>
      <c r="F99">
        <v>11045.380529599999</v>
      </c>
      <c r="G99">
        <v>11013.794009200001</v>
      </c>
      <c r="H99">
        <v>302.50817111499998</v>
      </c>
      <c r="I99">
        <v>20921.830898</v>
      </c>
      <c r="J99">
        <v>6863.1214360599997</v>
      </c>
      <c r="K99">
        <v>4847.4687664900002</v>
      </c>
      <c r="L99">
        <v>101384.583404</v>
      </c>
      <c r="M99">
        <v>1327991.77492</v>
      </c>
      <c r="N99">
        <v>0.138109746369</v>
      </c>
      <c r="O99">
        <v>0.10014750234399999</v>
      </c>
      <c r="P99">
        <v>0.15374790204800001</v>
      </c>
      <c r="Q99">
        <v>26.690443372800001</v>
      </c>
      <c r="R99">
        <v>1.3441568739900001</v>
      </c>
      <c r="S99">
        <v>2148.1779980299998</v>
      </c>
      <c r="T99">
        <v>-152.86690699799999</v>
      </c>
    </row>
    <row r="100" spans="1:20">
      <c r="A100" t="s">
        <v>410</v>
      </c>
      <c r="B100">
        <v>25</v>
      </c>
      <c r="C100">
        <v>19160</v>
      </c>
      <c r="D100">
        <v>191600000</v>
      </c>
      <c r="E100">
        <v>10821.697823099999</v>
      </c>
      <c r="F100">
        <v>6347.5809426599999</v>
      </c>
      <c r="G100">
        <v>6401.5244496100004</v>
      </c>
      <c r="H100">
        <v>313.31253411300003</v>
      </c>
      <c r="I100">
        <v>25799.7820011</v>
      </c>
      <c r="J100">
        <v>8413.2276248500002</v>
      </c>
      <c r="K100">
        <v>2141.3645024100001</v>
      </c>
      <c r="L100">
        <v>66423.812472699996</v>
      </c>
      <c r="M100">
        <v>375559.13512400002</v>
      </c>
      <c r="N100">
        <v>0.17753964516699999</v>
      </c>
      <c r="O100">
        <v>0.10368196441200001</v>
      </c>
      <c r="P100">
        <v>0.11189581644300001</v>
      </c>
      <c r="Q100">
        <v>26.016558942</v>
      </c>
      <c r="R100">
        <v>1.45280244153</v>
      </c>
      <c r="S100">
        <v>2353.5000261</v>
      </c>
      <c r="T100">
        <v>-150.272587805</v>
      </c>
    </row>
    <row r="101" spans="1:20">
      <c r="A101" t="s">
        <v>411</v>
      </c>
      <c r="B101">
        <v>48</v>
      </c>
      <c r="C101">
        <v>13007</v>
      </c>
      <c r="D101">
        <v>130070000</v>
      </c>
      <c r="E101">
        <v>44432.949784900004</v>
      </c>
      <c r="F101">
        <v>4461.0725758099998</v>
      </c>
      <c r="G101">
        <v>4545.3618677599998</v>
      </c>
      <c r="H101">
        <v>313.56791459700003</v>
      </c>
      <c r="I101">
        <v>28254.885830700001</v>
      </c>
      <c r="J101">
        <v>4382.3197246</v>
      </c>
      <c r="K101">
        <v>4181.6232840499997</v>
      </c>
      <c r="L101">
        <v>93687.659135499998</v>
      </c>
      <c r="M101">
        <v>1323773.6808</v>
      </c>
      <c r="N101">
        <v>0.14806936643900001</v>
      </c>
      <c r="O101">
        <v>0.136294931545</v>
      </c>
      <c r="P101">
        <v>9.5302155593499999E-2</v>
      </c>
      <c r="Q101">
        <v>26.623400270400001</v>
      </c>
      <c r="R101">
        <v>1.3601164081799999</v>
      </c>
      <c r="S101">
        <v>2222.3911327000001</v>
      </c>
      <c r="T101">
        <v>-161.55712562900001</v>
      </c>
    </row>
    <row r="102" spans="1:20">
      <c r="A102" t="s">
        <v>412</v>
      </c>
      <c r="B102">
        <v>26</v>
      </c>
      <c r="C102">
        <v>10091</v>
      </c>
      <c r="D102">
        <v>100910000</v>
      </c>
      <c r="E102">
        <v>24124.7706358</v>
      </c>
      <c r="F102">
        <v>6498.3742192299997</v>
      </c>
      <c r="G102">
        <v>6615.6781334799998</v>
      </c>
      <c r="H102">
        <v>347.13121346899999</v>
      </c>
      <c r="I102">
        <v>42736.335724600001</v>
      </c>
      <c r="J102">
        <v>23484.913731299999</v>
      </c>
      <c r="K102">
        <v>1646.0473908700001</v>
      </c>
      <c r="L102">
        <v>80661.2105496</v>
      </c>
      <c r="M102">
        <v>213546.659652</v>
      </c>
      <c r="N102">
        <v>0.166145599102</v>
      </c>
      <c r="O102">
        <v>0.19159623629799999</v>
      </c>
      <c r="P102">
        <v>4.57955875096E-2</v>
      </c>
      <c r="Q102">
        <v>26.9373807582</v>
      </c>
      <c r="R102">
        <v>1.3779777664299999</v>
      </c>
      <c r="S102">
        <v>2364.1389130100001</v>
      </c>
      <c r="T102">
        <v>-189.51633322800001</v>
      </c>
    </row>
    <row r="103" spans="1:20">
      <c r="A103" t="s">
        <v>413</v>
      </c>
      <c r="B103">
        <v>128</v>
      </c>
      <c r="C103">
        <v>7961</v>
      </c>
      <c r="D103">
        <v>79610000</v>
      </c>
      <c r="E103">
        <v>5533.3777541600002</v>
      </c>
      <c r="F103">
        <v>3157.8408403100002</v>
      </c>
      <c r="G103">
        <v>3034.3100418200002</v>
      </c>
      <c r="H103">
        <v>966.47552925699995</v>
      </c>
      <c r="I103">
        <v>8142.7346811199995</v>
      </c>
      <c r="J103">
        <v>3441.9405553299998</v>
      </c>
      <c r="K103">
        <v>3062.41857798</v>
      </c>
      <c r="L103">
        <v>12532.195332400001</v>
      </c>
      <c r="M103">
        <v>287002.17627200001</v>
      </c>
      <c r="N103">
        <v>0.25001483803800001</v>
      </c>
      <c r="O103">
        <v>0.297599155354</v>
      </c>
      <c r="P103">
        <v>0.156993920925</v>
      </c>
      <c r="Q103">
        <v>26.254547430799999</v>
      </c>
      <c r="R103">
        <v>1.30103881992</v>
      </c>
      <c r="S103">
        <v>2776.7519081400001</v>
      </c>
      <c r="T103">
        <v>-56.442298110700001</v>
      </c>
    </row>
    <row r="104" spans="1:20">
      <c r="A104" t="s">
        <v>414</v>
      </c>
      <c r="B104">
        <v>112</v>
      </c>
      <c r="C104">
        <v>5719</v>
      </c>
      <c r="D104">
        <v>57190000</v>
      </c>
      <c r="E104">
        <v>32444.951326599999</v>
      </c>
      <c r="F104">
        <v>3816.2885897699998</v>
      </c>
      <c r="G104">
        <v>3794.8662254300002</v>
      </c>
      <c r="H104">
        <v>313.95959169299999</v>
      </c>
      <c r="I104">
        <v>84964.497501499995</v>
      </c>
      <c r="J104">
        <v>15695.4786374</v>
      </c>
      <c r="K104">
        <v>1291.1313473099999</v>
      </c>
      <c r="L104">
        <v>63278.882457300002</v>
      </c>
      <c r="M104">
        <v>1500303.7851799999</v>
      </c>
      <c r="N104">
        <v>0.22818509155399999</v>
      </c>
      <c r="O104">
        <v>0.57341827076200003</v>
      </c>
      <c r="P104">
        <v>0</v>
      </c>
      <c r="Q104">
        <v>27.1156771056</v>
      </c>
      <c r="R104">
        <v>1.4587366282900001</v>
      </c>
      <c r="S104">
        <v>2738.4524910999999</v>
      </c>
      <c r="T104">
        <v>-90.075332641599999</v>
      </c>
    </row>
    <row r="105" spans="1:20">
      <c r="A105" t="s">
        <v>415</v>
      </c>
      <c r="B105">
        <v>279</v>
      </c>
      <c r="C105">
        <v>2043</v>
      </c>
      <c r="D105">
        <v>20430000</v>
      </c>
      <c r="E105">
        <v>9191.57459088</v>
      </c>
      <c r="F105">
        <v>9481.2174835299993</v>
      </c>
      <c r="G105">
        <v>5487.3340857100002</v>
      </c>
      <c r="H105">
        <v>502.66083778699999</v>
      </c>
      <c r="I105">
        <v>70474.998103299993</v>
      </c>
      <c r="J105">
        <v>17247.365021699999</v>
      </c>
      <c r="K105">
        <v>2410.0353604299999</v>
      </c>
      <c r="L105">
        <v>7350.9631856699998</v>
      </c>
      <c r="M105">
        <v>646330.05093999999</v>
      </c>
      <c r="N105">
        <v>0.31280366696400003</v>
      </c>
      <c r="O105">
        <v>0</v>
      </c>
      <c r="P105">
        <v>0.80382464273099996</v>
      </c>
      <c r="Q105">
        <v>20.1106423823</v>
      </c>
      <c r="R105">
        <v>1.48590900587</v>
      </c>
      <c r="S105">
        <v>2757.3881527600001</v>
      </c>
      <c r="T105">
        <v>17.143724524500001</v>
      </c>
    </row>
    <row r="106" spans="1:20">
      <c r="A106" t="s">
        <v>416</v>
      </c>
      <c r="B106">
        <v>296</v>
      </c>
      <c r="C106">
        <v>30332</v>
      </c>
      <c r="D106">
        <v>303320000</v>
      </c>
      <c r="E106">
        <v>9998.3611889000003</v>
      </c>
      <c r="F106">
        <v>5261.9151523399996</v>
      </c>
      <c r="G106">
        <v>5451.6217548900004</v>
      </c>
      <c r="H106">
        <v>525.16203567800005</v>
      </c>
      <c r="I106">
        <v>71473.9501705</v>
      </c>
      <c r="J106">
        <v>32209.898042699999</v>
      </c>
      <c r="K106">
        <v>1947.8405963099999</v>
      </c>
      <c r="L106">
        <v>103390.721961</v>
      </c>
      <c r="M106">
        <v>337342.196391</v>
      </c>
      <c r="N106">
        <v>0.167502538634</v>
      </c>
      <c r="O106">
        <v>0.21643077357099999</v>
      </c>
      <c r="P106">
        <v>7.3618536879399996E-2</v>
      </c>
      <c r="Q106">
        <v>26.787942259000001</v>
      </c>
      <c r="R106">
        <v>1.46790944403</v>
      </c>
      <c r="S106">
        <v>2355.7795559800002</v>
      </c>
      <c r="T106">
        <v>-111.806737162</v>
      </c>
    </row>
    <row r="107" spans="1:20">
      <c r="A107" t="s">
        <v>417</v>
      </c>
      <c r="B107">
        <v>88</v>
      </c>
      <c r="C107">
        <v>4880</v>
      </c>
      <c r="D107">
        <v>48800000</v>
      </c>
      <c r="E107">
        <v>4978.6341528800003</v>
      </c>
      <c r="F107">
        <v>14469.3780718</v>
      </c>
      <c r="G107">
        <v>14023.799961999999</v>
      </c>
      <c r="H107">
        <v>190.440769289</v>
      </c>
      <c r="I107">
        <v>4642.9352664600001</v>
      </c>
      <c r="J107">
        <v>42629.953630099997</v>
      </c>
      <c r="K107">
        <v>2286.2498797200001</v>
      </c>
      <c r="L107">
        <v>60768.451890700002</v>
      </c>
      <c r="M107">
        <v>788960.13642600004</v>
      </c>
      <c r="N107">
        <v>9.4989316158599998E-2</v>
      </c>
      <c r="O107">
        <v>3.5007735622700001E-3</v>
      </c>
      <c r="P107">
        <v>0.102136442716</v>
      </c>
      <c r="Q107">
        <v>26.284897855099999</v>
      </c>
      <c r="R107">
        <v>1.2790886507200001</v>
      </c>
      <c r="S107">
        <v>1785.8150655300001</v>
      </c>
      <c r="T107">
        <v>-49.8011040122</v>
      </c>
    </row>
    <row r="108" spans="1:20">
      <c r="A108" t="s">
        <v>418</v>
      </c>
      <c r="B108">
        <v>155</v>
      </c>
      <c r="C108">
        <v>98</v>
      </c>
      <c r="D108">
        <v>980000</v>
      </c>
      <c r="E108">
        <v>35335.841637400001</v>
      </c>
      <c r="F108">
        <v>27870.033860799998</v>
      </c>
      <c r="G108">
        <v>27601.0682996</v>
      </c>
      <c r="H108">
        <v>6649.6122662300004</v>
      </c>
      <c r="I108">
        <v>46746.342474500001</v>
      </c>
      <c r="J108">
        <v>43375.707788599997</v>
      </c>
      <c r="K108">
        <v>24887.470962200001</v>
      </c>
      <c r="L108">
        <v>31887.663345000001</v>
      </c>
      <c r="M108">
        <v>0</v>
      </c>
      <c r="N108">
        <v>1.19578602667E-2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t="s">
        <v>419</v>
      </c>
      <c r="B109">
        <v>280</v>
      </c>
      <c r="C109">
        <v>2131</v>
      </c>
      <c r="D109">
        <v>21310000</v>
      </c>
      <c r="E109">
        <v>12829.0046179</v>
      </c>
      <c r="F109">
        <v>8486.1556453199992</v>
      </c>
      <c r="G109">
        <v>7785.8317166500001</v>
      </c>
      <c r="H109">
        <v>316.79380529100001</v>
      </c>
      <c r="I109">
        <v>71740.894001499997</v>
      </c>
      <c r="J109">
        <v>9274.7748533100003</v>
      </c>
      <c r="K109">
        <v>1314.54157255</v>
      </c>
      <c r="L109">
        <v>3564.81885169</v>
      </c>
      <c r="M109">
        <v>3694790.0809999998</v>
      </c>
      <c r="N109">
        <v>0.34652483396200001</v>
      </c>
      <c r="O109">
        <v>9.0543726851600004E-2</v>
      </c>
      <c r="P109">
        <v>0.38555365502900002</v>
      </c>
      <c r="Q109">
        <v>22.7671094775</v>
      </c>
      <c r="R109">
        <v>1.4555306801400001</v>
      </c>
      <c r="S109">
        <v>3204.5068437300001</v>
      </c>
      <c r="T109">
        <v>1.33897986779</v>
      </c>
    </row>
    <row r="110" spans="1:20">
      <c r="A110" t="s">
        <v>420</v>
      </c>
      <c r="B110">
        <v>49</v>
      </c>
      <c r="C110">
        <v>14533</v>
      </c>
      <c r="D110">
        <v>145330000</v>
      </c>
      <c r="E110">
        <v>16167.5974948</v>
      </c>
      <c r="F110">
        <v>6725.8508021500002</v>
      </c>
      <c r="G110">
        <v>6207.7984883500003</v>
      </c>
      <c r="H110">
        <v>672.78460124200001</v>
      </c>
      <c r="I110">
        <v>19616.014729800001</v>
      </c>
      <c r="J110">
        <v>12877.7207404</v>
      </c>
      <c r="K110">
        <v>13001.2843278</v>
      </c>
      <c r="L110">
        <v>69182.377510499995</v>
      </c>
      <c r="M110">
        <v>1427106.42362</v>
      </c>
      <c r="N110">
        <v>0.27306356070100002</v>
      </c>
      <c r="O110">
        <v>1.4090537532699999E-3</v>
      </c>
      <c r="P110">
        <v>0.33095085189099999</v>
      </c>
      <c r="Q110">
        <v>22.376496521499998</v>
      </c>
      <c r="R110">
        <v>1.4665249353200001</v>
      </c>
      <c r="S110">
        <v>2504.2688232400001</v>
      </c>
      <c r="T110">
        <v>-123.13764480099999</v>
      </c>
    </row>
    <row r="111" spans="1:20">
      <c r="A111" t="s">
        <v>421</v>
      </c>
      <c r="B111">
        <v>221</v>
      </c>
      <c r="C111">
        <v>7855</v>
      </c>
      <c r="D111">
        <v>78550000</v>
      </c>
      <c r="E111">
        <v>5296.6372722599999</v>
      </c>
      <c r="F111">
        <v>9777.4761128200007</v>
      </c>
      <c r="G111">
        <v>5981.33699849</v>
      </c>
      <c r="H111">
        <v>326.43893673100001</v>
      </c>
      <c r="I111">
        <v>24352.0751218</v>
      </c>
      <c r="J111">
        <v>4785.2110689600004</v>
      </c>
      <c r="K111">
        <v>2275.0843749300002</v>
      </c>
      <c r="L111">
        <v>90439.257138200002</v>
      </c>
      <c r="M111">
        <v>271161.115422</v>
      </c>
      <c r="N111">
        <v>0.12006437789299999</v>
      </c>
      <c r="O111">
        <v>0.21407714484199999</v>
      </c>
      <c r="P111">
        <v>5.6966264649799996E-3</v>
      </c>
      <c r="Q111">
        <v>26.851714553899999</v>
      </c>
      <c r="R111">
        <v>1.44021578337</v>
      </c>
      <c r="S111">
        <v>2006.2720084600001</v>
      </c>
      <c r="T111">
        <v>-23.922535464599999</v>
      </c>
    </row>
    <row r="112" spans="1:20">
      <c r="A112" t="s">
        <v>422</v>
      </c>
      <c r="B112">
        <v>257</v>
      </c>
      <c r="C112">
        <v>5760</v>
      </c>
      <c r="D112">
        <v>57600000</v>
      </c>
      <c r="E112">
        <v>3366.4093261500002</v>
      </c>
      <c r="F112">
        <v>8644.1990544199998</v>
      </c>
      <c r="G112">
        <v>9151.8377691500009</v>
      </c>
      <c r="H112">
        <v>1126.84280399</v>
      </c>
      <c r="I112">
        <v>79352.155498599997</v>
      </c>
      <c r="J112">
        <v>22944.4327701</v>
      </c>
      <c r="K112">
        <v>2619.7205299000002</v>
      </c>
      <c r="L112">
        <v>13785.029781900001</v>
      </c>
      <c r="M112">
        <v>2306711.4739100002</v>
      </c>
      <c r="N112">
        <v>0.30964215778100002</v>
      </c>
      <c r="O112">
        <v>0</v>
      </c>
      <c r="P112">
        <v>0.72807478073800003</v>
      </c>
      <c r="Q112">
        <v>21.4519672592</v>
      </c>
      <c r="R112">
        <v>1.4532078376199999</v>
      </c>
      <c r="S112">
        <v>2893.2054176299998</v>
      </c>
      <c r="T112">
        <v>10.8981482873</v>
      </c>
    </row>
    <row r="113" spans="1:20">
      <c r="A113" t="s">
        <v>423</v>
      </c>
      <c r="B113">
        <v>192</v>
      </c>
      <c r="C113">
        <v>10514</v>
      </c>
      <c r="D113">
        <v>105140000</v>
      </c>
      <c r="E113">
        <v>4360.1201294800003</v>
      </c>
      <c r="F113">
        <v>6100.2287827500004</v>
      </c>
      <c r="G113">
        <v>4819.3696950800004</v>
      </c>
      <c r="H113">
        <v>350.450504018</v>
      </c>
      <c r="I113">
        <v>27994.1382199</v>
      </c>
      <c r="J113">
        <v>56876.455059899999</v>
      </c>
      <c r="K113">
        <v>1823.0915568999999</v>
      </c>
      <c r="L113">
        <v>35997.368706300003</v>
      </c>
      <c r="M113">
        <v>621042.95259999996</v>
      </c>
      <c r="N113">
        <v>0.297762625048</v>
      </c>
      <c r="O113">
        <v>0.52938343473399996</v>
      </c>
      <c r="P113">
        <v>1.51772613718E-2</v>
      </c>
      <c r="Q113">
        <v>26.977803842099998</v>
      </c>
      <c r="R113">
        <v>1.43526961285</v>
      </c>
      <c r="S113">
        <v>3115.7423484800001</v>
      </c>
      <c r="T113">
        <v>-60.489752462600002</v>
      </c>
    </row>
    <row r="114" spans="1:20">
      <c r="A114" t="s">
        <v>424</v>
      </c>
      <c r="B114">
        <v>241</v>
      </c>
      <c r="C114">
        <v>29261</v>
      </c>
      <c r="D114">
        <v>292610000</v>
      </c>
      <c r="E114">
        <v>7442.3451186700004</v>
      </c>
      <c r="F114">
        <v>3017.9315213999998</v>
      </c>
      <c r="G114">
        <v>2414.3570601599999</v>
      </c>
      <c r="H114">
        <v>1529.6909666500001</v>
      </c>
      <c r="I114">
        <v>47617.564150400001</v>
      </c>
      <c r="J114">
        <v>48003.153424099997</v>
      </c>
      <c r="K114">
        <v>3729.7775251200001</v>
      </c>
      <c r="L114">
        <v>84365.611119299996</v>
      </c>
      <c r="M114">
        <v>501565.99868900003</v>
      </c>
      <c r="N114">
        <v>0.22929634122299999</v>
      </c>
      <c r="O114">
        <v>1.9975480370199999E-2</v>
      </c>
      <c r="P114">
        <v>0.69770022776899998</v>
      </c>
      <c r="Q114">
        <v>23.5708959249</v>
      </c>
      <c r="R114">
        <v>1.5467390917299999</v>
      </c>
      <c r="S114">
        <v>2468.7343694800002</v>
      </c>
      <c r="T114">
        <v>-80.455928725099994</v>
      </c>
    </row>
    <row r="115" spans="1:20">
      <c r="A115" t="s">
        <v>425</v>
      </c>
      <c r="B115">
        <v>113</v>
      </c>
      <c r="C115">
        <v>4224</v>
      </c>
      <c r="D115">
        <v>42240000</v>
      </c>
      <c r="E115">
        <v>18001.206647200001</v>
      </c>
      <c r="F115">
        <v>8754.1250210399994</v>
      </c>
      <c r="G115">
        <v>8464.6090388400007</v>
      </c>
      <c r="H115">
        <v>165.995113629</v>
      </c>
      <c r="I115">
        <v>36512.196101299996</v>
      </c>
      <c r="J115">
        <v>26263.285565900002</v>
      </c>
      <c r="K115">
        <v>1126.2768982</v>
      </c>
      <c r="L115">
        <v>35241.307596400002</v>
      </c>
      <c r="M115">
        <v>1152186.9414599999</v>
      </c>
      <c r="N115">
        <v>0.27309274184499999</v>
      </c>
      <c r="O115">
        <v>0.420619626149</v>
      </c>
      <c r="P115">
        <v>2.4129009274699999E-2</v>
      </c>
      <c r="Q115">
        <v>27.151832446</v>
      </c>
      <c r="R115">
        <v>1.4414951847999999</v>
      </c>
      <c r="S115">
        <v>2992.7814489399998</v>
      </c>
      <c r="T115">
        <v>-39.798440372199998</v>
      </c>
    </row>
    <row r="116" spans="1:20">
      <c r="A116" t="s">
        <v>426</v>
      </c>
      <c r="B116">
        <v>114</v>
      </c>
      <c r="C116">
        <v>6568</v>
      </c>
      <c r="D116">
        <v>65680000</v>
      </c>
      <c r="E116">
        <v>26597.146369900001</v>
      </c>
      <c r="F116">
        <v>4127.1563615699997</v>
      </c>
      <c r="G116">
        <v>4225.8257404100004</v>
      </c>
      <c r="H116">
        <v>481.660312987</v>
      </c>
      <c r="I116">
        <v>41143.456521</v>
      </c>
      <c r="J116">
        <v>24460.289704499999</v>
      </c>
      <c r="K116">
        <v>549.067672023</v>
      </c>
      <c r="L116">
        <v>38370.7104397</v>
      </c>
      <c r="M116">
        <v>2083723.49691</v>
      </c>
      <c r="N116">
        <v>0.26414786049200001</v>
      </c>
      <c r="O116">
        <v>0.66694691080400004</v>
      </c>
      <c r="P116">
        <v>0</v>
      </c>
      <c r="Q116">
        <v>27.133472985800001</v>
      </c>
      <c r="R116">
        <v>1.4332631600900001</v>
      </c>
      <c r="S116">
        <v>2965.6556949000001</v>
      </c>
      <c r="T116">
        <v>-49.511827623499997</v>
      </c>
    </row>
    <row r="117" spans="1:20">
      <c r="A117" t="s">
        <v>427</v>
      </c>
      <c r="B117">
        <v>27</v>
      </c>
      <c r="C117">
        <v>19344</v>
      </c>
      <c r="D117">
        <v>193440000</v>
      </c>
      <c r="E117">
        <v>23436.353517700001</v>
      </c>
      <c r="F117">
        <v>7495.6711375799996</v>
      </c>
      <c r="G117">
        <v>5626.7273065999998</v>
      </c>
      <c r="H117">
        <v>811.73630483800002</v>
      </c>
      <c r="I117">
        <v>33358.952378200003</v>
      </c>
      <c r="J117">
        <v>26918.192221500001</v>
      </c>
      <c r="K117">
        <v>1133.8959032299999</v>
      </c>
      <c r="L117">
        <v>75440.266495699994</v>
      </c>
      <c r="M117">
        <v>364395.05368999997</v>
      </c>
      <c r="N117">
        <v>0.15516705651900001</v>
      </c>
      <c r="O117">
        <v>4.1342300628599997E-2</v>
      </c>
      <c r="P117">
        <v>0.35801717437000002</v>
      </c>
      <c r="Q117">
        <v>25.794667679300002</v>
      </c>
      <c r="R117">
        <v>1.5132618036000001</v>
      </c>
      <c r="S117">
        <v>2179.1779645900001</v>
      </c>
      <c r="T117">
        <v>-107.66738631600001</v>
      </c>
    </row>
    <row r="118" spans="1:20">
      <c r="A118" t="s">
        <v>428</v>
      </c>
      <c r="B118">
        <v>210</v>
      </c>
      <c r="C118">
        <v>6519</v>
      </c>
      <c r="D118">
        <v>65190000</v>
      </c>
      <c r="E118">
        <v>11117.536733499999</v>
      </c>
      <c r="F118">
        <v>9828.7499134900008</v>
      </c>
      <c r="G118">
        <v>9798.0020586600003</v>
      </c>
      <c r="H118">
        <v>486.81743506800001</v>
      </c>
      <c r="I118">
        <v>9534.8068628599995</v>
      </c>
      <c r="J118">
        <v>12862.118675899999</v>
      </c>
      <c r="K118">
        <v>1297.4230830500001</v>
      </c>
      <c r="L118">
        <v>107418.58695500001</v>
      </c>
      <c r="M118">
        <v>233262.919345</v>
      </c>
      <c r="N118">
        <v>0.12649107686</v>
      </c>
      <c r="O118">
        <v>0.59981835801399996</v>
      </c>
      <c r="P118">
        <v>0</v>
      </c>
      <c r="Q118">
        <v>26.997570637599999</v>
      </c>
      <c r="R118">
        <v>1.4793401605900001</v>
      </c>
      <c r="S118">
        <v>2059.3020450600002</v>
      </c>
      <c r="T118">
        <v>5.3911437988299999</v>
      </c>
    </row>
    <row r="119" spans="1:20">
      <c r="A119" t="s">
        <v>429</v>
      </c>
      <c r="B119">
        <v>28</v>
      </c>
      <c r="C119">
        <v>14013</v>
      </c>
      <c r="D119">
        <v>140130000</v>
      </c>
      <c r="E119">
        <v>17467.5431723</v>
      </c>
      <c r="F119">
        <v>7300.8754117199996</v>
      </c>
      <c r="G119">
        <v>6588.6063858500002</v>
      </c>
      <c r="H119">
        <v>428.36126145999998</v>
      </c>
      <c r="I119">
        <v>21755.8713188</v>
      </c>
      <c r="J119">
        <v>22799.239325999999</v>
      </c>
      <c r="K119">
        <v>2359.04400274</v>
      </c>
      <c r="L119">
        <v>66527.256001400005</v>
      </c>
      <c r="M119">
        <v>492976.54312699998</v>
      </c>
      <c r="N119">
        <v>0.18558920412900001</v>
      </c>
      <c r="O119">
        <v>7.9425563255399997E-2</v>
      </c>
      <c r="P119">
        <v>0.28421610548300003</v>
      </c>
      <c r="Q119">
        <v>25.5666230177</v>
      </c>
      <c r="R119">
        <v>1.53172375782</v>
      </c>
      <c r="S119">
        <v>2349.7288995499998</v>
      </c>
      <c r="T119">
        <v>-120.658178123</v>
      </c>
    </row>
    <row r="120" spans="1:20">
      <c r="A120" t="s">
        <v>430</v>
      </c>
      <c r="B120">
        <v>115</v>
      </c>
      <c r="C120">
        <v>24474</v>
      </c>
      <c r="D120">
        <v>244740000</v>
      </c>
      <c r="E120">
        <v>35746.087113200003</v>
      </c>
      <c r="F120">
        <v>2359.4939506999999</v>
      </c>
      <c r="G120">
        <v>2790.7418038300002</v>
      </c>
      <c r="H120">
        <v>2220.6047210299998</v>
      </c>
      <c r="I120">
        <v>83003.751287699997</v>
      </c>
      <c r="J120">
        <v>9659.0940549299994</v>
      </c>
      <c r="K120">
        <v>1596.94640817</v>
      </c>
      <c r="L120">
        <v>77995.710236500003</v>
      </c>
      <c r="M120">
        <v>1800169.0907999999</v>
      </c>
      <c r="N120">
        <v>0.24870636516799999</v>
      </c>
      <c r="O120">
        <v>5.6727451551700003E-2</v>
      </c>
      <c r="P120">
        <v>0.43046514314700002</v>
      </c>
      <c r="Q120">
        <v>24.870609334699999</v>
      </c>
      <c r="R120">
        <v>1.6087055963700001</v>
      </c>
      <c r="S120">
        <v>2694.0175605200002</v>
      </c>
      <c r="T120">
        <v>-95.071070481700005</v>
      </c>
    </row>
    <row r="121" spans="1:20">
      <c r="A121" t="s">
        <v>431</v>
      </c>
      <c r="B121">
        <v>116</v>
      </c>
      <c r="C121">
        <v>10728</v>
      </c>
      <c r="D121">
        <v>107280000</v>
      </c>
      <c r="E121">
        <v>29435.157782800001</v>
      </c>
      <c r="F121">
        <v>4247.8848638400004</v>
      </c>
      <c r="G121">
        <v>3458.62331868</v>
      </c>
      <c r="H121">
        <v>1042.5160810100001</v>
      </c>
      <c r="I121">
        <v>86073.8817901</v>
      </c>
      <c r="J121">
        <v>9198.0585379000004</v>
      </c>
      <c r="K121">
        <v>833.578563712</v>
      </c>
      <c r="L121">
        <v>88554.132782600005</v>
      </c>
      <c r="M121">
        <v>1526060.75135</v>
      </c>
      <c r="N121">
        <v>0.20342598332</v>
      </c>
      <c r="O121">
        <v>0.134778248263</v>
      </c>
      <c r="P121">
        <v>0.17693190204799999</v>
      </c>
      <c r="Q121">
        <v>26.387857935</v>
      </c>
      <c r="R121">
        <v>1.51131938531</v>
      </c>
      <c r="S121">
        <v>2575.2169256699999</v>
      </c>
      <c r="T121">
        <v>-120.55527304100001</v>
      </c>
    </row>
    <row r="122" spans="1:20">
      <c r="A122" t="s">
        <v>432</v>
      </c>
      <c r="B122">
        <v>117</v>
      </c>
      <c r="C122">
        <v>32488</v>
      </c>
      <c r="D122">
        <v>324880000</v>
      </c>
      <c r="E122">
        <v>14343.067959800001</v>
      </c>
      <c r="F122">
        <v>1241.4003945100001</v>
      </c>
      <c r="G122">
        <v>314.18549542300002</v>
      </c>
      <c r="H122">
        <v>3245.6577186099998</v>
      </c>
      <c r="I122">
        <v>81188.587503699993</v>
      </c>
      <c r="J122">
        <v>24958.9093178</v>
      </c>
      <c r="K122">
        <v>2640.6498690200001</v>
      </c>
      <c r="L122">
        <v>51066.372076400003</v>
      </c>
      <c r="M122">
        <v>1617755.7775999999</v>
      </c>
      <c r="N122">
        <v>0.43680994252499999</v>
      </c>
      <c r="O122">
        <v>0</v>
      </c>
      <c r="P122">
        <v>0.95893606517300001</v>
      </c>
      <c r="Q122">
        <v>19.400168430499999</v>
      </c>
      <c r="R122">
        <v>1.7876959700299999</v>
      </c>
      <c r="S122">
        <v>2911.2628523600001</v>
      </c>
      <c r="T122">
        <v>-24.124471242799999</v>
      </c>
    </row>
    <row r="123" spans="1:20">
      <c r="A123" t="s">
        <v>433</v>
      </c>
      <c r="B123">
        <v>171</v>
      </c>
      <c r="C123">
        <v>4320</v>
      </c>
      <c r="D123">
        <v>43200000</v>
      </c>
      <c r="E123">
        <v>11112.3788446</v>
      </c>
      <c r="F123">
        <v>4267.3964817400001</v>
      </c>
      <c r="G123">
        <v>3874.7709258700002</v>
      </c>
      <c r="H123">
        <v>467.56561961400001</v>
      </c>
      <c r="I123">
        <v>15540.743670399999</v>
      </c>
      <c r="J123">
        <v>53818.372991700002</v>
      </c>
      <c r="K123">
        <v>720.43381141700002</v>
      </c>
      <c r="L123">
        <v>15176.334908500001</v>
      </c>
      <c r="M123">
        <v>5743.9695467600004</v>
      </c>
      <c r="N123">
        <v>0.27338303127500002</v>
      </c>
      <c r="O123">
        <v>0.78274018863100003</v>
      </c>
      <c r="P123">
        <v>0</v>
      </c>
      <c r="Q123">
        <v>27.1359756871</v>
      </c>
      <c r="R123">
        <v>1.4385362990399999</v>
      </c>
      <c r="S123">
        <v>2907.1922400499998</v>
      </c>
      <c r="T123">
        <v>-54.3809580701</v>
      </c>
    </row>
    <row r="124" spans="1:20">
      <c r="A124" t="s">
        <v>434</v>
      </c>
      <c r="B124">
        <v>211</v>
      </c>
      <c r="C124">
        <v>70221</v>
      </c>
      <c r="D124">
        <v>702210000</v>
      </c>
      <c r="E124">
        <v>11972.645031100001</v>
      </c>
      <c r="F124">
        <v>1848.76390251</v>
      </c>
      <c r="G124">
        <v>1348.75343011</v>
      </c>
      <c r="H124">
        <v>1820.4331704599999</v>
      </c>
      <c r="I124">
        <v>58287.576210500003</v>
      </c>
      <c r="J124">
        <v>31487.893520400001</v>
      </c>
      <c r="K124">
        <v>2616.2936685999998</v>
      </c>
      <c r="L124">
        <v>62377.188539900002</v>
      </c>
      <c r="M124">
        <v>1480448.8788900001</v>
      </c>
      <c r="N124">
        <v>0.25470966015199997</v>
      </c>
      <c r="O124">
        <v>3.3249710478699998E-2</v>
      </c>
      <c r="P124">
        <v>0.78298662828300003</v>
      </c>
      <c r="Q124">
        <v>22.671854884399998</v>
      </c>
      <c r="R124">
        <v>1.4047050668700001</v>
      </c>
      <c r="S124">
        <v>2605.4753552100001</v>
      </c>
      <c r="T124">
        <v>18.529003721300001</v>
      </c>
    </row>
    <row r="125" spans="1:20">
      <c r="A125" t="s">
        <v>435</v>
      </c>
      <c r="B125">
        <v>29</v>
      </c>
      <c r="C125">
        <v>33015</v>
      </c>
      <c r="D125">
        <v>330150000</v>
      </c>
      <c r="E125">
        <v>7747.9126712799998</v>
      </c>
      <c r="F125">
        <v>7041.0010993300002</v>
      </c>
      <c r="G125">
        <v>5984.15728098</v>
      </c>
      <c r="H125">
        <v>530.34354818500003</v>
      </c>
      <c r="I125">
        <v>20968.701255799999</v>
      </c>
      <c r="J125">
        <v>11050.955853699999</v>
      </c>
      <c r="K125">
        <v>1390.8776632500001</v>
      </c>
      <c r="L125">
        <v>65179.399153300001</v>
      </c>
      <c r="M125">
        <v>357454.21389999997</v>
      </c>
      <c r="N125">
        <v>0.181715553734</v>
      </c>
      <c r="O125">
        <v>9.7411831818499994E-2</v>
      </c>
      <c r="P125">
        <v>0.165784415159</v>
      </c>
      <c r="Q125">
        <v>25.892845045200001</v>
      </c>
      <c r="R125">
        <v>1.3969983039</v>
      </c>
      <c r="S125">
        <v>2356.1934891800001</v>
      </c>
      <c r="T125">
        <v>-126.472823027</v>
      </c>
    </row>
    <row r="126" spans="1:20">
      <c r="A126" t="s">
        <v>436</v>
      </c>
      <c r="B126">
        <v>242</v>
      </c>
      <c r="C126">
        <v>9704</v>
      </c>
      <c r="D126">
        <v>97040000</v>
      </c>
      <c r="E126">
        <v>7828.4585502899999</v>
      </c>
      <c r="F126">
        <v>10908.8896188</v>
      </c>
      <c r="G126">
        <v>10679.2743109</v>
      </c>
      <c r="H126">
        <v>467.91121749400003</v>
      </c>
      <c r="I126">
        <v>51697.895090799997</v>
      </c>
      <c r="J126">
        <v>40016.744172400002</v>
      </c>
      <c r="K126">
        <v>778.212748594</v>
      </c>
      <c r="L126">
        <v>89898.268359900001</v>
      </c>
      <c r="M126">
        <v>232147.004694</v>
      </c>
      <c r="N126">
        <v>0.110388786312</v>
      </c>
      <c r="O126">
        <v>0.140100628177</v>
      </c>
      <c r="P126">
        <v>9.0477238234100005E-2</v>
      </c>
      <c r="Q126">
        <v>26.407504856300001</v>
      </c>
      <c r="R126">
        <v>1.50440511289</v>
      </c>
      <c r="S126">
        <v>1930.7960842</v>
      </c>
      <c r="T126">
        <v>-91.186253821299999</v>
      </c>
    </row>
    <row r="127" spans="1:20">
      <c r="A127" t="s">
        <v>437</v>
      </c>
      <c r="B127">
        <v>243</v>
      </c>
      <c r="C127">
        <v>16603</v>
      </c>
      <c r="D127">
        <v>166030000</v>
      </c>
      <c r="E127">
        <v>11223.554238000001</v>
      </c>
      <c r="F127">
        <v>22505.567757600002</v>
      </c>
      <c r="G127">
        <v>22111.4780207</v>
      </c>
      <c r="H127">
        <v>392.493607844</v>
      </c>
      <c r="I127">
        <v>57156.603064299998</v>
      </c>
      <c r="J127">
        <v>40441.133892799997</v>
      </c>
      <c r="K127">
        <v>3779.9554507799999</v>
      </c>
      <c r="L127">
        <v>102082.05046899999</v>
      </c>
      <c r="M127">
        <v>269928.18752199999</v>
      </c>
      <c r="N127">
        <v>9.9412510377600002E-2</v>
      </c>
      <c r="O127">
        <v>0.174880879618</v>
      </c>
      <c r="P127">
        <v>1.03383433682E-2</v>
      </c>
      <c r="Q127">
        <v>26.696751826900002</v>
      </c>
      <c r="R127">
        <v>1.42175993648</v>
      </c>
      <c r="S127">
        <v>1885.0277605599999</v>
      </c>
      <c r="T127">
        <v>-84.722537974600002</v>
      </c>
    </row>
    <row r="128" spans="1:20">
      <c r="A128" t="s">
        <v>438</v>
      </c>
      <c r="B128">
        <v>193</v>
      </c>
      <c r="C128">
        <v>3646</v>
      </c>
      <c r="D128">
        <v>36460000</v>
      </c>
      <c r="E128">
        <v>179679.61006899999</v>
      </c>
      <c r="F128">
        <v>9303.1397660799994</v>
      </c>
      <c r="G128">
        <v>3850.4272559699998</v>
      </c>
      <c r="H128">
        <v>5700.4316275399997</v>
      </c>
      <c r="I128">
        <v>35871.448162400004</v>
      </c>
      <c r="J128">
        <v>151773.376109</v>
      </c>
      <c r="K128">
        <v>156829.70100999999</v>
      </c>
      <c r="L128">
        <v>181910.441494</v>
      </c>
      <c r="M128">
        <v>74133.365416600005</v>
      </c>
      <c r="N128">
        <v>0.116393299059</v>
      </c>
      <c r="O128">
        <v>0.164141906522</v>
      </c>
      <c r="P128">
        <v>0</v>
      </c>
      <c r="Q128">
        <v>27.094768865799999</v>
      </c>
      <c r="R128">
        <v>1.2155947685199999</v>
      </c>
      <c r="S128">
        <v>2099.98254086</v>
      </c>
      <c r="T128">
        <v>-39.517318725599999</v>
      </c>
    </row>
    <row r="129" spans="1:20">
      <c r="A129" t="s">
        <v>439</v>
      </c>
      <c r="B129">
        <v>194</v>
      </c>
      <c r="C129">
        <v>4561</v>
      </c>
      <c r="D129">
        <v>45610000</v>
      </c>
      <c r="E129">
        <v>236924.53294899999</v>
      </c>
      <c r="F129">
        <v>5822.5597337400004</v>
      </c>
      <c r="G129">
        <v>5307.3250434299998</v>
      </c>
      <c r="H129">
        <v>2157.1961563499999</v>
      </c>
      <c r="I129">
        <v>0</v>
      </c>
      <c r="J129">
        <v>227387.80854299999</v>
      </c>
      <c r="K129">
        <v>221100.82743100001</v>
      </c>
      <c r="L129">
        <v>273368.61752799997</v>
      </c>
      <c r="M129">
        <v>5509.3206973099996</v>
      </c>
      <c r="N129">
        <v>2.57489321853E-2</v>
      </c>
      <c r="O129">
        <v>4.6690135697599999E-2</v>
      </c>
      <c r="P129">
        <v>0</v>
      </c>
      <c r="Q129">
        <v>27.1748460572</v>
      </c>
      <c r="R129">
        <v>1.28912646954</v>
      </c>
      <c r="S129">
        <v>1442.9884216600001</v>
      </c>
      <c r="T129">
        <v>-25.024442232599998</v>
      </c>
    </row>
    <row r="130" spans="1:20">
      <c r="A130" t="s">
        <v>440</v>
      </c>
      <c r="B130">
        <v>195</v>
      </c>
      <c r="C130">
        <v>189</v>
      </c>
      <c r="D130">
        <v>1890000</v>
      </c>
      <c r="E130">
        <v>45918.027540100004</v>
      </c>
      <c r="F130">
        <v>33238.804795999997</v>
      </c>
      <c r="G130">
        <v>31937.795149199999</v>
      </c>
      <c r="H130">
        <v>3056.1769284000002</v>
      </c>
      <c r="I130">
        <v>59824.242156499997</v>
      </c>
      <c r="J130">
        <v>71809.822627300004</v>
      </c>
      <c r="K130">
        <v>36252.285430099997</v>
      </c>
      <c r="L130">
        <v>46392.313936400002</v>
      </c>
      <c r="M130">
        <v>0</v>
      </c>
      <c r="N130">
        <v>2.2448898307899999E-2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t="s">
        <v>441</v>
      </c>
      <c r="B131">
        <v>196</v>
      </c>
      <c r="C131">
        <v>276</v>
      </c>
      <c r="D131">
        <v>2760000</v>
      </c>
      <c r="E131">
        <v>16209.6170884</v>
      </c>
      <c r="F131">
        <v>5396.1339808499997</v>
      </c>
      <c r="G131">
        <v>3277.4123170299999</v>
      </c>
      <c r="H131">
        <v>1899.52228098</v>
      </c>
      <c r="I131">
        <v>40572.4460626</v>
      </c>
      <c r="J131">
        <v>69806.047497699998</v>
      </c>
      <c r="K131">
        <v>9621.0912935600008</v>
      </c>
      <c r="L131">
        <v>39042.325520799997</v>
      </c>
      <c r="M131">
        <v>0</v>
      </c>
      <c r="N131">
        <v>6.9824473689399993E-2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t="s">
        <v>442</v>
      </c>
      <c r="B132">
        <v>129</v>
      </c>
      <c r="C132">
        <v>75280</v>
      </c>
      <c r="D132">
        <v>752800000</v>
      </c>
      <c r="E132">
        <v>11188.5926674</v>
      </c>
      <c r="F132">
        <v>1930.051297</v>
      </c>
      <c r="G132">
        <v>1952.6593686900001</v>
      </c>
      <c r="H132">
        <v>3727.40340431</v>
      </c>
      <c r="I132">
        <v>18679.318184200001</v>
      </c>
      <c r="J132">
        <v>40614.8854316</v>
      </c>
      <c r="K132">
        <v>8589.3655447599995</v>
      </c>
      <c r="L132">
        <v>78226.7052826</v>
      </c>
      <c r="M132">
        <v>9435.2322968400003</v>
      </c>
      <c r="N132">
        <v>0.166126412473</v>
      </c>
      <c r="O132">
        <v>7.2917165402900004E-3</v>
      </c>
      <c r="P132">
        <v>1.1135800859099999E-3</v>
      </c>
      <c r="Q132">
        <v>25.362755825200001</v>
      </c>
      <c r="R132">
        <v>1.3627035231</v>
      </c>
      <c r="S132">
        <v>2221.7342347499998</v>
      </c>
      <c r="T132">
        <v>-84.400528006800002</v>
      </c>
    </row>
    <row r="133" spans="1:20">
      <c r="A133" t="s">
        <v>443</v>
      </c>
      <c r="B133">
        <v>62</v>
      </c>
      <c r="C133">
        <v>36418</v>
      </c>
      <c r="D133">
        <v>364180000</v>
      </c>
      <c r="E133">
        <v>10798.4043834</v>
      </c>
      <c r="F133">
        <v>2995.6547545600001</v>
      </c>
      <c r="G133">
        <v>1678.38224111</v>
      </c>
      <c r="H133">
        <v>618.72980404299994</v>
      </c>
      <c r="I133">
        <v>37832.0419664</v>
      </c>
      <c r="J133">
        <v>8007.93047131</v>
      </c>
      <c r="K133">
        <v>1409.6837834200001</v>
      </c>
      <c r="L133">
        <v>80393.122780299993</v>
      </c>
      <c r="M133">
        <v>1028597.27075</v>
      </c>
      <c r="N133">
        <v>0.166198648358</v>
      </c>
      <c r="O133">
        <v>5.6400001698000003E-2</v>
      </c>
      <c r="P133">
        <v>0.31520941746800002</v>
      </c>
      <c r="Q133">
        <v>25.573513986999998</v>
      </c>
      <c r="R133">
        <v>1.4334064501499999</v>
      </c>
      <c r="S133">
        <v>2249.6299753799999</v>
      </c>
      <c r="T133">
        <v>-29.557545431899999</v>
      </c>
    </row>
    <row r="134" spans="1:20">
      <c r="A134" t="s">
        <v>444</v>
      </c>
      <c r="B134">
        <v>297</v>
      </c>
      <c r="C134">
        <v>23271</v>
      </c>
      <c r="D134">
        <v>232710000</v>
      </c>
      <c r="E134">
        <v>12902.5026973</v>
      </c>
      <c r="F134">
        <v>18631.575116100001</v>
      </c>
      <c r="G134">
        <v>18628.944371599999</v>
      </c>
      <c r="H134">
        <v>376.35373235700001</v>
      </c>
      <c r="I134">
        <v>56675.448264999999</v>
      </c>
      <c r="J134">
        <v>47063.824293099999</v>
      </c>
      <c r="K134">
        <v>5855.1528474699999</v>
      </c>
      <c r="L134">
        <v>121683.29240000001</v>
      </c>
      <c r="M134">
        <v>154814.16767699999</v>
      </c>
      <c r="N134">
        <v>0.12602802970900001</v>
      </c>
      <c r="O134">
        <v>0.24184034414</v>
      </c>
      <c r="P134">
        <v>2.47098354179E-3</v>
      </c>
      <c r="Q134">
        <v>27.042037091600001</v>
      </c>
      <c r="R134">
        <v>1.4623737406399999</v>
      </c>
      <c r="S134">
        <v>2086.2422944199998</v>
      </c>
      <c r="T134">
        <v>-96.613663858400002</v>
      </c>
    </row>
    <row r="135" spans="1:20">
      <c r="A135" t="s">
        <v>445</v>
      </c>
      <c r="B135">
        <v>258</v>
      </c>
      <c r="C135">
        <v>4087</v>
      </c>
      <c r="D135">
        <v>40870000</v>
      </c>
      <c r="E135">
        <v>9680.5324988400007</v>
      </c>
      <c r="F135">
        <v>10168.3181594</v>
      </c>
      <c r="G135">
        <v>10178.806075</v>
      </c>
      <c r="H135">
        <v>369.80702024300001</v>
      </c>
      <c r="I135">
        <v>83734.586826400002</v>
      </c>
      <c r="J135">
        <v>16674.383456200001</v>
      </c>
      <c r="K135">
        <v>1206.0242806900001</v>
      </c>
      <c r="L135">
        <v>15315.0242884</v>
      </c>
      <c r="M135">
        <v>1906526.0255499999</v>
      </c>
      <c r="N135">
        <v>0.33313312121700001</v>
      </c>
      <c r="O135">
        <v>3.4782006326699998E-2</v>
      </c>
      <c r="P135">
        <v>0.67722832348200002</v>
      </c>
      <c r="Q135">
        <v>22.576359405600002</v>
      </c>
      <c r="R135">
        <v>1.4773229516099999</v>
      </c>
      <c r="S135">
        <v>3105.1082213200002</v>
      </c>
      <c r="T135">
        <v>5.6855893342400003</v>
      </c>
    </row>
    <row r="136" spans="1:20">
      <c r="A136" t="s">
        <v>446</v>
      </c>
      <c r="B136">
        <v>259</v>
      </c>
      <c r="C136">
        <v>6311</v>
      </c>
      <c r="D136">
        <v>63110000</v>
      </c>
      <c r="E136">
        <v>10322.9125491</v>
      </c>
      <c r="F136">
        <v>7373.5121355800002</v>
      </c>
      <c r="G136">
        <v>7008.44581552</v>
      </c>
      <c r="H136">
        <v>266.03190081399998</v>
      </c>
      <c r="I136">
        <v>86884.564658899995</v>
      </c>
      <c r="J136">
        <v>24918.009380300002</v>
      </c>
      <c r="K136">
        <v>2369.4465388100002</v>
      </c>
      <c r="L136">
        <v>23710.182968900001</v>
      </c>
      <c r="M136">
        <v>1744073.54841</v>
      </c>
      <c r="N136">
        <v>0.31638993844399999</v>
      </c>
      <c r="O136">
        <v>0</v>
      </c>
      <c r="P136">
        <v>0.95982543432800005</v>
      </c>
      <c r="Q136">
        <v>21.005999980199999</v>
      </c>
      <c r="R136">
        <v>1.3812264760299999</v>
      </c>
      <c r="S136">
        <v>2868.0086198200001</v>
      </c>
      <c r="T136">
        <v>1.7362174479200001</v>
      </c>
    </row>
    <row r="137" spans="1:20">
      <c r="A137" t="s">
        <v>447</v>
      </c>
      <c r="B137">
        <v>260</v>
      </c>
      <c r="C137">
        <v>2461</v>
      </c>
      <c r="D137">
        <v>24610000</v>
      </c>
      <c r="E137">
        <v>11150.7403481</v>
      </c>
      <c r="F137">
        <v>9102.3737708600001</v>
      </c>
      <c r="G137">
        <v>9106.9787711699992</v>
      </c>
      <c r="H137">
        <v>605.14167951800005</v>
      </c>
      <c r="I137">
        <v>78193.455344000002</v>
      </c>
      <c r="J137">
        <v>12127.2203329</v>
      </c>
      <c r="K137">
        <v>1127.7465178299999</v>
      </c>
      <c r="L137">
        <v>9789.7528437799992</v>
      </c>
      <c r="M137">
        <v>1857106.1599699999</v>
      </c>
      <c r="N137">
        <v>0.34064924921599998</v>
      </c>
      <c r="O137">
        <v>3.1171711357799999E-2</v>
      </c>
      <c r="P137">
        <v>0.494934062763</v>
      </c>
      <c r="Q137">
        <v>22.790847148200001</v>
      </c>
      <c r="R137">
        <v>1.3761732039900001</v>
      </c>
      <c r="S137">
        <v>3174.57315023</v>
      </c>
      <c r="T137">
        <v>-12.314287739399999</v>
      </c>
    </row>
    <row r="138" spans="1:20">
      <c r="A138" t="s">
        <v>448</v>
      </c>
      <c r="B138">
        <v>156</v>
      </c>
      <c r="C138">
        <v>256</v>
      </c>
      <c r="D138">
        <v>2560000</v>
      </c>
      <c r="E138">
        <v>8824.1955261200001</v>
      </c>
      <c r="F138">
        <v>3006.2823739099999</v>
      </c>
      <c r="G138">
        <v>2830.1488752400001</v>
      </c>
      <c r="H138">
        <v>18.75</v>
      </c>
      <c r="I138">
        <v>20880.275459299999</v>
      </c>
      <c r="J138">
        <v>38870.806854199996</v>
      </c>
      <c r="K138">
        <v>2098.4128880500002</v>
      </c>
      <c r="L138">
        <v>8917.3072528800003</v>
      </c>
      <c r="M138">
        <v>121055.523333</v>
      </c>
      <c r="N138">
        <v>0.276215047459</v>
      </c>
      <c r="O138">
        <v>0.58081013406600002</v>
      </c>
      <c r="P138">
        <v>0</v>
      </c>
      <c r="Q138">
        <v>27.259124182200001</v>
      </c>
      <c r="R138">
        <v>1.4471292495700001</v>
      </c>
      <c r="S138">
        <v>2854.3210306199999</v>
      </c>
      <c r="T138">
        <v>-39.564208984399997</v>
      </c>
    </row>
    <row r="139" spans="1:20">
      <c r="A139" t="s">
        <v>449</v>
      </c>
      <c r="B139">
        <v>141</v>
      </c>
      <c r="C139">
        <v>22625</v>
      </c>
      <c r="D139">
        <v>226250000</v>
      </c>
      <c r="E139">
        <v>45896.655612100003</v>
      </c>
      <c r="F139">
        <v>3937.5977013900001</v>
      </c>
      <c r="G139">
        <v>4367.8838921099996</v>
      </c>
      <c r="H139">
        <v>505.34893535800001</v>
      </c>
      <c r="I139">
        <v>23561.919851899998</v>
      </c>
      <c r="J139">
        <v>9015.3180085900003</v>
      </c>
      <c r="K139">
        <v>874.71678482799996</v>
      </c>
      <c r="L139">
        <v>20526.365123399999</v>
      </c>
      <c r="M139">
        <v>651683.02118399995</v>
      </c>
      <c r="N139">
        <v>0.282871663956</v>
      </c>
      <c r="O139">
        <v>0.60720566998699999</v>
      </c>
      <c r="P139">
        <v>0</v>
      </c>
      <c r="Q139">
        <v>27.109153285800001</v>
      </c>
      <c r="R139">
        <v>1.4212796347500001</v>
      </c>
      <c r="S139">
        <v>3065.60048082</v>
      </c>
      <c r="T139">
        <v>-57.884468199700002</v>
      </c>
    </row>
    <row r="140" spans="1:20">
      <c r="A140" t="s">
        <v>450</v>
      </c>
      <c r="B140">
        <v>142</v>
      </c>
      <c r="C140">
        <v>22930</v>
      </c>
      <c r="D140">
        <v>229300000</v>
      </c>
      <c r="E140">
        <v>34089.948332</v>
      </c>
      <c r="F140">
        <v>3512.6740272100001</v>
      </c>
      <c r="G140">
        <v>4742.9889225999996</v>
      </c>
      <c r="H140">
        <v>564.69661004700004</v>
      </c>
      <c r="I140">
        <v>34303.098094100002</v>
      </c>
      <c r="J140">
        <v>21835.609609899999</v>
      </c>
      <c r="K140">
        <v>942.11895850400003</v>
      </c>
      <c r="L140">
        <v>29769.616918299998</v>
      </c>
      <c r="M140">
        <v>691634.22988500004</v>
      </c>
      <c r="N140">
        <v>0.27388272518200002</v>
      </c>
      <c r="O140">
        <v>0.59585585821200004</v>
      </c>
      <c r="P140">
        <v>0</v>
      </c>
      <c r="Q140">
        <v>27.102397506399999</v>
      </c>
      <c r="R140">
        <v>1.4392082820600001</v>
      </c>
      <c r="S140">
        <v>3022.8516840900002</v>
      </c>
      <c r="T140">
        <v>-51.9515541727</v>
      </c>
    </row>
    <row r="141" spans="1:20">
      <c r="A141" t="s">
        <v>451</v>
      </c>
      <c r="B141">
        <v>130</v>
      </c>
      <c r="C141">
        <v>75048</v>
      </c>
      <c r="D141">
        <v>750480000</v>
      </c>
      <c r="E141">
        <v>7714.0782810399996</v>
      </c>
      <c r="F141">
        <v>1028.5524413000001</v>
      </c>
      <c r="G141">
        <v>298.16580427500003</v>
      </c>
      <c r="H141">
        <v>1509.8267953300001</v>
      </c>
      <c r="I141">
        <v>17057.488335400001</v>
      </c>
      <c r="J141">
        <v>7845.9258036000001</v>
      </c>
      <c r="K141">
        <v>2745.27642861</v>
      </c>
      <c r="L141">
        <v>40201.147354200002</v>
      </c>
      <c r="M141">
        <v>682068.29211299994</v>
      </c>
      <c r="N141">
        <v>0.222503175069</v>
      </c>
      <c r="O141">
        <v>0.14629772139399999</v>
      </c>
      <c r="P141">
        <v>0.26575042523600001</v>
      </c>
      <c r="Q141">
        <v>25.7892984398</v>
      </c>
      <c r="R141">
        <v>1.3169770439999999</v>
      </c>
      <c r="S141">
        <v>2617.98704413</v>
      </c>
      <c r="T141">
        <v>-75.9766050896</v>
      </c>
    </row>
    <row r="142" spans="1:20">
      <c r="A142" t="s">
        <v>452</v>
      </c>
      <c r="B142">
        <v>261</v>
      </c>
      <c r="C142">
        <v>10036</v>
      </c>
      <c r="D142">
        <v>100360000</v>
      </c>
      <c r="E142">
        <v>6872.5310017000002</v>
      </c>
      <c r="F142">
        <v>2718.8263108599999</v>
      </c>
      <c r="G142">
        <v>1839.1851224300001</v>
      </c>
      <c r="H142">
        <v>831.29904270600002</v>
      </c>
      <c r="I142">
        <v>92480.846813199998</v>
      </c>
      <c r="J142">
        <v>32144.6512066</v>
      </c>
      <c r="K142">
        <v>4464.9789674599997</v>
      </c>
      <c r="L142">
        <v>25953.373060099999</v>
      </c>
      <c r="M142">
        <v>1500819.52801</v>
      </c>
      <c r="N142">
        <v>0.30233509658300001</v>
      </c>
      <c r="O142">
        <v>1.9369950958200001E-3</v>
      </c>
      <c r="P142">
        <v>0.88993032188999999</v>
      </c>
      <c r="Q142">
        <v>20.841013804799999</v>
      </c>
      <c r="R142">
        <v>1.3933128074400001</v>
      </c>
      <c r="S142">
        <v>2773.2057390300001</v>
      </c>
      <c r="T142">
        <v>13.401563856299999</v>
      </c>
    </row>
    <row r="143" spans="1:20">
      <c r="A143" t="s">
        <v>453</v>
      </c>
      <c r="B143">
        <v>172</v>
      </c>
      <c r="C143">
        <v>23857</v>
      </c>
      <c r="D143">
        <v>238570000</v>
      </c>
      <c r="E143">
        <v>21756.058067400001</v>
      </c>
      <c r="F143">
        <v>2959.8176673299999</v>
      </c>
      <c r="G143">
        <v>2183.9186306400002</v>
      </c>
      <c r="H143">
        <v>1223.21577385</v>
      </c>
      <c r="I143">
        <v>8786.9334960699998</v>
      </c>
      <c r="J143">
        <v>21412.074817500001</v>
      </c>
      <c r="K143">
        <v>2662.5024750799998</v>
      </c>
      <c r="L143">
        <v>53055.383280599999</v>
      </c>
      <c r="M143">
        <v>1250371.39227</v>
      </c>
      <c r="N143">
        <v>0.26041694883700001</v>
      </c>
      <c r="O143">
        <v>4.1422108874900002E-3</v>
      </c>
      <c r="P143">
        <v>0.49204159918200002</v>
      </c>
      <c r="Q143">
        <v>23.423834364099999</v>
      </c>
      <c r="R143">
        <v>1.49510361046</v>
      </c>
      <c r="S143">
        <v>2649.5528703300001</v>
      </c>
      <c r="T143">
        <v>-107.795795181</v>
      </c>
    </row>
    <row r="144" spans="1:20">
      <c r="A144" t="s">
        <v>454</v>
      </c>
      <c r="B144">
        <v>11</v>
      </c>
      <c r="C144">
        <v>22232</v>
      </c>
      <c r="D144">
        <v>222320000</v>
      </c>
      <c r="E144">
        <v>13272.0183001</v>
      </c>
      <c r="F144">
        <v>1615.44022277</v>
      </c>
      <c r="G144">
        <v>436.690152942</v>
      </c>
      <c r="H144">
        <v>1948.3600864099999</v>
      </c>
      <c r="I144">
        <v>21412.994683699999</v>
      </c>
      <c r="J144">
        <v>24998.0082889</v>
      </c>
      <c r="K144">
        <v>2569.7591761899998</v>
      </c>
      <c r="L144">
        <v>104163.31964</v>
      </c>
      <c r="M144">
        <v>384220.51028300001</v>
      </c>
      <c r="N144">
        <v>0.179838687558</v>
      </c>
      <c r="O144">
        <v>5.0159706721699997E-2</v>
      </c>
      <c r="P144">
        <v>0.62592407938000005</v>
      </c>
      <c r="Q144">
        <v>24.979963641600001</v>
      </c>
      <c r="R144">
        <v>1.3385530022100001</v>
      </c>
      <c r="S144">
        <v>2329.2655463299998</v>
      </c>
      <c r="T144">
        <v>-14.714520214</v>
      </c>
    </row>
    <row r="145" spans="1:20">
      <c r="A145" t="s">
        <v>455</v>
      </c>
      <c r="B145">
        <v>63</v>
      </c>
      <c r="C145">
        <v>4348</v>
      </c>
      <c r="D145">
        <v>43480000</v>
      </c>
      <c r="E145">
        <v>17732.5902972</v>
      </c>
      <c r="F145">
        <v>6567.3480133100002</v>
      </c>
      <c r="G145">
        <v>5422.5669137300001</v>
      </c>
      <c r="H145">
        <v>238.35214821899999</v>
      </c>
      <c r="I145">
        <v>66557.273751899993</v>
      </c>
      <c r="J145">
        <v>36763.415620799999</v>
      </c>
      <c r="K145">
        <v>1222.85810973</v>
      </c>
      <c r="L145">
        <v>45589.979185800003</v>
      </c>
      <c r="M145">
        <v>2598501.71814</v>
      </c>
      <c r="N145">
        <v>0.27390044394700003</v>
      </c>
      <c r="O145">
        <v>2.2617141931199999E-2</v>
      </c>
      <c r="P145">
        <v>0.65852972769499996</v>
      </c>
      <c r="Q145">
        <v>23.9028188421</v>
      </c>
      <c r="R145">
        <v>1.4303448346200001</v>
      </c>
      <c r="S145">
        <v>2830.4103765300001</v>
      </c>
      <c r="T145">
        <v>-13.254145408199999</v>
      </c>
    </row>
    <row r="146" spans="1:20">
      <c r="A146" t="s">
        <v>456</v>
      </c>
      <c r="B146">
        <v>157</v>
      </c>
      <c r="C146">
        <v>243</v>
      </c>
      <c r="D146">
        <v>2430000</v>
      </c>
      <c r="E146">
        <v>8669.5892690700002</v>
      </c>
      <c r="F146">
        <v>4940.2095249000004</v>
      </c>
      <c r="G146">
        <v>4835.2560291700001</v>
      </c>
      <c r="H146">
        <v>22.392680478199999</v>
      </c>
      <c r="I146">
        <v>21927.108844499999</v>
      </c>
      <c r="J146">
        <v>36312.246029399997</v>
      </c>
      <c r="K146">
        <v>2868.1346917800001</v>
      </c>
      <c r="L146">
        <v>11285.8946277</v>
      </c>
      <c r="M146">
        <v>132256.88631900001</v>
      </c>
      <c r="N146">
        <v>0.26439390015699998</v>
      </c>
      <c r="O146">
        <v>0.51592891574400002</v>
      </c>
      <c r="P146">
        <v>0</v>
      </c>
      <c r="Q146">
        <v>27.102156501700001</v>
      </c>
      <c r="R146">
        <v>1.4283819198600001</v>
      </c>
      <c r="S146">
        <v>2783.0516111299999</v>
      </c>
      <c r="T146">
        <v>-27.9392089844</v>
      </c>
    </row>
    <row r="147" spans="1:20">
      <c r="A147" t="s">
        <v>457</v>
      </c>
      <c r="B147">
        <v>173</v>
      </c>
      <c r="C147">
        <v>4022</v>
      </c>
      <c r="D147">
        <v>40220000</v>
      </c>
      <c r="E147">
        <v>9292.0012503300004</v>
      </c>
      <c r="F147">
        <v>7057.3308789000002</v>
      </c>
      <c r="G147">
        <v>7015.0927372599999</v>
      </c>
      <c r="H147">
        <v>208.653599391</v>
      </c>
      <c r="I147">
        <v>8512.2286710200005</v>
      </c>
      <c r="J147">
        <v>53311.774873900002</v>
      </c>
      <c r="K147">
        <v>4455.7093978299999</v>
      </c>
      <c r="L147">
        <v>7466.0794770000002</v>
      </c>
      <c r="M147">
        <v>189389.88442399999</v>
      </c>
      <c r="N147">
        <v>0.27385545132599998</v>
      </c>
      <c r="O147">
        <v>0.49144785112299999</v>
      </c>
      <c r="P147">
        <v>1.3735279081500001E-2</v>
      </c>
      <c r="Q147">
        <v>27.139210792</v>
      </c>
      <c r="R147">
        <v>1.3908725738500001</v>
      </c>
      <c r="S147">
        <v>2862.7889135400001</v>
      </c>
      <c r="T147">
        <v>-55.024296874999997</v>
      </c>
    </row>
    <row r="148" spans="1:20">
      <c r="A148" t="s">
        <v>458</v>
      </c>
      <c r="B148">
        <v>198</v>
      </c>
      <c r="C148">
        <v>4571</v>
      </c>
      <c r="D148">
        <v>45710000</v>
      </c>
      <c r="E148">
        <v>6255.0230552399998</v>
      </c>
      <c r="F148">
        <v>9088.9872460400002</v>
      </c>
      <c r="G148">
        <v>1947.6115891500001</v>
      </c>
      <c r="H148">
        <v>409.60615641999999</v>
      </c>
      <c r="I148">
        <v>36055.510237299997</v>
      </c>
      <c r="J148">
        <v>59140.687074399997</v>
      </c>
      <c r="K148">
        <v>5630.0678521099999</v>
      </c>
      <c r="L148">
        <v>53987.062247900001</v>
      </c>
      <c r="M148">
        <v>708483.74985799997</v>
      </c>
      <c r="N148">
        <v>0.26149806304000001</v>
      </c>
      <c r="O148">
        <v>0.36814433883300002</v>
      </c>
      <c r="P148">
        <v>0.22679829145399999</v>
      </c>
      <c r="Q148">
        <v>26.491654189799998</v>
      </c>
      <c r="R148">
        <v>1.31885001</v>
      </c>
      <c r="S148">
        <v>2956.34195099</v>
      </c>
      <c r="T148">
        <v>-74.169833568800001</v>
      </c>
    </row>
    <row r="149" spans="1:20">
      <c r="A149" t="s">
        <v>459</v>
      </c>
      <c r="B149">
        <v>249</v>
      </c>
      <c r="C149">
        <v>9584</v>
      </c>
      <c r="D149">
        <v>95840000</v>
      </c>
      <c r="E149">
        <v>6358.7046127100002</v>
      </c>
      <c r="F149">
        <v>16368.2808983</v>
      </c>
      <c r="G149">
        <v>13077.8831899</v>
      </c>
      <c r="H149">
        <v>243.25862775600001</v>
      </c>
      <c r="I149">
        <v>7211.7852468299998</v>
      </c>
      <c r="J149">
        <v>27767.0979444</v>
      </c>
      <c r="K149">
        <v>1510.13006935</v>
      </c>
      <c r="L149">
        <v>47450.033962000001</v>
      </c>
      <c r="M149">
        <v>446919.94332299998</v>
      </c>
      <c r="N149">
        <v>9.6884586417600005E-2</v>
      </c>
      <c r="O149">
        <v>0.31269213088800002</v>
      </c>
      <c r="P149">
        <v>0</v>
      </c>
      <c r="Q149">
        <v>26.961483680299999</v>
      </c>
      <c r="R149">
        <v>1.36803742741</v>
      </c>
      <c r="S149">
        <v>1826.4250089499999</v>
      </c>
      <c r="T149">
        <v>-31.860645079899999</v>
      </c>
    </row>
    <row r="150" spans="1:20">
      <c r="A150" t="s">
        <v>460</v>
      </c>
      <c r="B150">
        <v>158</v>
      </c>
      <c r="C150">
        <v>2271</v>
      </c>
      <c r="D150">
        <v>22710000</v>
      </c>
      <c r="E150">
        <v>2907.8731036200002</v>
      </c>
      <c r="F150">
        <v>3944.32721713</v>
      </c>
      <c r="G150">
        <v>4118.2924438099999</v>
      </c>
      <c r="H150">
        <v>145.38630189099999</v>
      </c>
      <c r="I150">
        <v>14024.0813153</v>
      </c>
      <c r="J150">
        <v>40890.735204099998</v>
      </c>
      <c r="K150">
        <v>993.35044600100002</v>
      </c>
      <c r="L150">
        <v>7350.3414012599997</v>
      </c>
      <c r="M150">
        <v>455667.36323000002</v>
      </c>
      <c r="N150">
        <v>0.246869196199</v>
      </c>
      <c r="O150">
        <v>0.54989976825999998</v>
      </c>
      <c r="P150">
        <v>0</v>
      </c>
      <c r="Q150">
        <v>27.406137696599998</v>
      </c>
      <c r="R150">
        <v>1.3933931497400001</v>
      </c>
      <c r="S150">
        <v>2707.9804746599998</v>
      </c>
      <c r="T150">
        <v>-43.912222055299999</v>
      </c>
    </row>
    <row r="151" spans="1:20">
      <c r="A151" t="s">
        <v>461</v>
      </c>
      <c r="B151">
        <v>131</v>
      </c>
      <c r="C151">
        <v>103805</v>
      </c>
      <c r="D151">
        <v>1038050000</v>
      </c>
      <c r="E151">
        <v>11719.970210199999</v>
      </c>
      <c r="F151">
        <v>1665.8469037</v>
      </c>
      <c r="G151">
        <v>527.63719320200005</v>
      </c>
      <c r="H151">
        <v>10629.853741499999</v>
      </c>
      <c r="I151">
        <v>18742.8072799</v>
      </c>
      <c r="J151">
        <v>17256.435197800001</v>
      </c>
      <c r="K151">
        <v>5255.4243609900004</v>
      </c>
      <c r="L151">
        <v>28280.432121900001</v>
      </c>
      <c r="M151">
        <v>334253.36094500002</v>
      </c>
      <c r="N151">
        <v>0.249413219278</v>
      </c>
      <c r="O151">
        <v>3.5007701128099998E-2</v>
      </c>
      <c r="P151">
        <v>0.60619223588799998</v>
      </c>
      <c r="Q151">
        <v>21.296039351699999</v>
      </c>
      <c r="R151">
        <v>1.4366680646300001</v>
      </c>
      <c r="S151">
        <v>2430.2358890099999</v>
      </c>
      <c r="T151">
        <v>-14.2339971198</v>
      </c>
    </row>
    <row r="152" spans="1:20">
      <c r="A152" t="s">
        <v>462</v>
      </c>
      <c r="B152">
        <v>298</v>
      </c>
      <c r="C152">
        <v>17217</v>
      </c>
      <c r="D152">
        <v>172170000</v>
      </c>
      <c r="E152">
        <v>23801.8692591</v>
      </c>
      <c r="F152">
        <v>11746.841171599999</v>
      </c>
      <c r="G152">
        <v>11464.5157834</v>
      </c>
      <c r="H152">
        <v>676.26935755299996</v>
      </c>
      <c r="I152">
        <v>48131.128260099998</v>
      </c>
      <c r="J152">
        <v>31404.786575999999</v>
      </c>
      <c r="K152">
        <v>3679.99863155</v>
      </c>
      <c r="L152">
        <v>105175.162707</v>
      </c>
      <c r="M152">
        <v>264599.733787</v>
      </c>
      <c r="N152">
        <v>0.13046102602699999</v>
      </c>
      <c r="O152">
        <v>0.200596595505</v>
      </c>
      <c r="P152">
        <v>2.2149865788999999E-2</v>
      </c>
      <c r="Q152">
        <v>26.8346709176</v>
      </c>
      <c r="R152">
        <v>1.45701046551</v>
      </c>
      <c r="S152">
        <v>2096.0319663099999</v>
      </c>
      <c r="T152">
        <v>-79.355041503899997</v>
      </c>
    </row>
    <row r="153" spans="1:20">
      <c r="A153" t="s">
        <v>463</v>
      </c>
      <c r="B153">
        <v>74</v>
      </c>
      <c r="C153">
        <v>12859</v>
      </c>
      <c r="D153">
        <v>128590000</v>
      </c>
      <c r="E153">
        <v>3391.35984994</v>
      </c>
      <c r="F153">
        <v>2445.8679363400001</v>
      </c>
      <c r="G153">
        <v>1925.3348932399999</v>
      </c>
      <c r="H153">
        <v>428.29777626499998</v>
      </c>
      <c r="I153">
        <v>822.17628636899997</v>
      </c>
      <c r="J153">
        <v>46639.601839199997</v>
      </c>
      <c r="K153">
        <v>1525.65129731</v>
      </c>
      <c r="L153">
        <v>27954.076804299999</v>
      </c>
      <c r="M153">
        <v>630374.05396599998</v>
      </c>
      <c r="N153">
        <v>0.183863185313</v>
      </c>
      <c r="O153">
        <v>7.0025764889500006E-2</v>
      </c>
      <c r="P153">
        <v>0.40316639642699997</v>
      </c>
      <c r="Q153">
        <v>25.428110974999999</v>
      </c>
      <c r="R153">
        <v>1.35328565137</v>
      </c>
      <c r="S153">
        <v>2309.25530622</v>
      </c>
      <c r="T153">
        <v>-56.6740604795</v>
      </c>
    </row>
    <row r="154" spans="1:20">
      <c r="A154" t="s">
        <v>464</v>
      </c>
      <c r="B154">
        <v>262</v>
      </c>
      <c r="C154">
        <v>16008</v>
      </c>
      <c r="D154">
        <v>160080000</v>
      </c>
      <c r="E154">
        <v>2925.0784805200001</v>
      </c>
      <c r="F154">
        <v>2861.4065348899999</v>
      </c>
      <c r="G154">
        <v>2790.4907481199998</v>
      </c>
      <c r="H154">
        <v>878.56473173400002</v>
      </c>
      <c r="I154">
        <v>80609.943847899995</v>
      </c>
      <c r="J154">
        <v>54656.232731999997</v>
      </c>
      <c r="K154">
        <v>5626.3520935300003</v>
      </c>
      <c r="L154">
        <v>57384.9163892</v>
      </c>
      <c r="M154">
        <v>1605431.28981</v>
      </c>
      <c r="N154">
        <v>0.299090629632</v>
      </c>
      <c r="O154">
        <v>0</v>
      </c>
      <c r="P154">
        <v>0.82485393646100003</v>
      </c>
      <c r="Q154">
        <v>20.057202163199999</v>
      </c>
      <c r="R154">
        <v>1.43857826657</v>
      </c>
      <c r="S154">
        <v>2652.0895358399998</v>
      </c>
      <c r="T154">
        <v>23.578634982600001</v>
      </c>
    </row>
    <row r="155" spans="1:20">
      <c r="A155" t="s">
        <v>465</v>
      </c>
      <c r="B155">
        <v>250</v>
      </c>
      <c r="C155">
        <v>6477</v>
      </c>
      <c r="D155">
        <v>64770000</v>
      </c>
      <c r="E155">
        <v>20337.007926099999</v>
      </c>
      <c r="F155">
        <v>1888.30319151</v>
      </c>
      <c r="G155">
        <v>1819.4840436500001</v>
      </c>
      <c r="H155">
        <v>2180.8371633699999</v>
      </c>
      <c r="I155">
        <v>12877.6690917</v>
      </c>
      <c r="J155">
        <v>10107.0916684</v>
      </c>
      <c r="K155">
        <v>4095.20439029</v>
      </c>
      <c r="L155">
        <v>47571.003107800003</v>
      </c>
      <c r="M155">
        <v>20364.695743200002</v>
      </c>
      <c r="N155">
        <v>8.0734870840100004E-2</v>
      </c>
      <c r="O155">
        <v>0.40944293832899997</v>
      </c>
      <c r="P155">
        <v>0</v>
      </c>
      <c r="Q155">
        <v>26.832481052399999</v>
      </c>
      <c r="R155">
        <v>1.3730836232500001</v>
      </c>
      <c r="S155">
        <v>2033.8616778999999</v>
      </c>
      <c r="T155">
        <v>-23.854858398400001</v>
      </c>
    </row>
    <row r="156" spans="1:20">
      <c r="A156" t="s">
        <v>466</v>
      </c>
      <c r="B156">
        <v>143</v>
      </c>
      <c r="C156">
        <v>19394</v>
      </c>
      <c r="D156">
        <v>193940000</v>
      </c>
      <c r="E156">
        <v>34446.102019799997</v>
      </c>
      <c r="F156">
        <v>6491.5294672</v>
      </c>
      <c r="G156">
        <v>4498.94035394</v>
      </c>
      <c r="H156">
        <v>2026.24614574</v>
      </c>
      <c r="I156">
        <v>9588.8184234300006</v>
      </c>
      <c r="J156">
        <v>5666.7903513700003</v>
      </c>
      <c r="K156">
        <v>2512.1508201000001</v>
      </c>
      <c r="L156">
        <v>9638.1536430699998</v>
      </c>
      <c r="M156">
        <v>286100.89443400002</v>
      </c>
      <c r="N156">
        <v>0.30032400620499999</v>
      </c>
      <c r="O156">
        <v>0.216789378778</v>
      </c>
      <c r="P156">
        <v>0.31512876119299998</v>
      </c>
      <c r="Q156">
        <v>25.005792316299999</v>
      </c>
      <c r="R156">
        <v>1.30463624313</v>
      </c>
      <c r="S156">
        <v>2957.49803823</v>
      </c>
      <c r="T156">
        <v>-37.119221649799996</v>
      </c>
    </row>
    <row r="157" spans="1:20">
      <c r="A157" t="s">
        <v>467</v>
      </c>
      <c r="B157">
        <v>197</v>
      </c>
      <c r="C157">
        <v>8650</v>
      </c>
      <c r="D157">
        <v>86500000</v>
      </c>
      <c r="E157">
        <v>3611.46674248</v>
      </c>
      <c r="F157">
        <v>6679.1596658400003</v>
      </c>
      <c r="G157">
        <v>4320.4037954200003</v>
      </c>
      <c r="H157">
        <v>289.05620081699999</v>
      </c>
      <c r="I157">
        <v>30975.3525653</v>
      </c>
      <c r="J157">
        <v>57219.898447899999</v>
      </c>
      <c r="K157">
        <v>6329.89065648</v>
      </c>
      <c r="L157">
        <v>42702.049796300002</v>
      </c>
      <c r="M157">
        <v>631569.706641</v>
      </c>
      <c r="N157">
        <v>0.29604576453999998</v>
      </c>
      <c r="O157">
        <v>0.51970961534899995</v>
      </c>
      <c r="P157">
        <v>1.5079319953200001E-2</v>
      </c>
      <c r="Q157">
        <v>26.923139983199999</v>
      </c>
      <c r="R157">
        <v>1.4211082024999999</v>
      </c>
      <c r="S157">
        <v>3123.5110491300002</v>
      </c>
      <c r="T157">
        <v>-64.507818048700003</v>
      </c>
    </row>
    <row r="158" spans="1:20">
      <c r="A158" t="s">
        <v>468</v>
      </c>
      <c r="B158">
        <v>30</v>
      </c>
      <c r="C158">
        <v>26197</v>
      </c>
      <c r="D158">
        <v>261970000</v>
      </c>
      <c r="E158">
        <v>4612.5803923200001</v>
      </c>
      <c r="F158">
        <v>4450.9936836500001</v>
      </c>
      <c r="G158">
        <v>3751.76869128</v>
      </c>
      <c r="H158">
        <v>1078.1565621899999</v>
      </c>
      <c r="I158">
        <v>48576.062824200002</v>
      </c>
      <c r="J158">
        <v>4394.9527731899998</v>
      </c>
      <c r="K158">
        <v>1188.29452315</v>
      </c>
      <c r="L158">
        <v>92202.307095900003</v>
      </c>
      <c r="M158">
        <v>176025.32648799999</v>
      </c>
      <c r="N158">
        <v>0.15724327544899999</v>
      </c>
      <c r="O158">
        <v>0.169952440436</v>
      </c>
      <c r="P158">
        <v>0.122869158864</v>
      </c>
      <c r="Q158">
        <v>26.377696314600001</v>
      </c>
      <c r="R158">
        <v>1.4230432106499999</v>
      </c>
      <c r="S158">
        <v>2274.7327362699998</v>
      </c>
      <c r="T158">
        <v>-157.654033648</v>
      </c>
    </row>
    <row r="159" spans="1:20">
      <c r="A159" t="s">
        <v>469</v>
      </c>
      <c r="B159">
        <v>244</v>
      </c>
      <c r="C159">
        <v>27236</v>
      </c>
      <c r="D159">
        <v>272360000</v>
      </c>
      <c r="E159">
        <v>6751.5081503800002</v>
      </c>
      <c r="F159">
        <v>6439.8447217700004</v>
      </c>
      <c r="G159">
        <v>3763.9649869199998</v>
      </c>
      <c r="H159">
        <v>1055.2872180700001</v>
      </c>
      <c r="I159">
        <v>30722.521194299999</v>
      </c>
      <c r="J159">
        <v>31668.396265200001</v>
      </c>
      <c r="K159">
        <v>8200.7474272500003</v>
      </c>
      <c r="L159">
        <v>106370.920199</v>
      </c>
      <c r="M159">
        <v>262853.25244200003</v>
      </c>
      <c r="N159">
        <v>0.14284740439800001</v>
      </c>
      <c r="O159">
        <v>0.12744487671400001</v>
      </c>
      <c r="P159">
        <v>0.37452312640899998</v>
      </c>
      <c r="Q159">
        <v>25.6687638555</v>
      </c>
      <c r="R159">
        <v>1.52724921367</v>
      </c>
      <c r="S159">
        <v>2099.8136725999998</v>
      </c>
      <c r="T159">
        <v>-68.944172922000007</v>
      </c>
    </row>
    <row r="160" spans="1:20">
      <c r="A160" t="s">
        <v>470</v>
      </c>
      <c r="B160">
        <v>245</v>
      </c>
      <c r="C160">
        <v>23329</v>
      </c>
      <c r="D160">
        <v>233290000</v>
      </c>
      <c r="E160">
        <v>15257.086371900001</v>
      </c>
      <c r="F160">
        <v>10341.2714502</v>
      </c>
      <c r="G160">
        <v>9362.3384687300004</v>
      </c>
      <c r="H160">
        <v>542.10568852799997</v>
      </c>
      <c r="I160">
        <v>43844.003812700001</v>
      </c>
      <c r="J160">
        <v>33520.983723700003</v>
      </c>
      <c r="K160">
        <v>1276.4595581999999</v>
      </c>
      <c r="L160">
        <v>83187.971160800007</v>
      </c>
      <c r="M160">
        <v>464333.50148699997</v>
      </c>
      <c r="N160">
        <v>0.137455881611</v>
      </c>
      <c r="O160">
        <v>4.7754119449499997E-2</v>
      </c>
      <c r="P160">
        <v>0.29027664677100001</v>
      </c>
      <c r="Q160">
        <v>25.7534862682</v>
      </c>
      <c r="R160">
        <v>1.4603478804900001</v>
      </c>
      <c r="S160">
        <v>2072.7375802199999</v>
      </c>
      <c r="T160">
        <v>-88.695865796999996</v>
      </c>
    </row>
    <row r="161" spans="1:20">
      <c r="A161" t="s">
        <v>471</v>
      </c>
      <c r="B161">
        <v>159</v>
      </c>
      <c r="C161">
        <v>298</v>
      </c>
      <c r="D161">
        <v>2980000</v>
      </c>
      <c r="E161">
        <v>9642.9931673400006</v>
      </c>
      <c r="F161">
        <v>5309.7836832100002</v>
      </c>
      <c r="G161">
        <v>5169.24970588</v>
      </c>
      <c r="H161">
        <v>40.438655622900001</v>
      </c>
      <c r="I161">
        <v>22745.412260100002</v>
      </c>
      <c r="J161">
        <v>36450.741033999999</v>
      </c>
      <c r="K161">
        <v>3691.8069105700001</v>
      </c>
      <c r="L161">
        <v>11432.0079534</v>
      </c>
      <c r="M161">
        <v>123145.83562500001</v>
      </c>
      <c r="N161">
        <v>0.20297270658200001</v>
      </c>
      <c r="O161">
        <v>0.20947114163200001</v>
      </c>
      <c r="P161">
        <v>0</v>
      </c>
      <c r="Q161">
        <v>27.084768167499998</v>
      </c>
      <c r="R161">
        <v>1.4284734725999999</v>
      </c>
      <c r="S161">
        <v>2779.6235993400001</v>
      </c>
      <c r="T161">
        <v>-27.521972656300001</v>
      </c>
    </row>
    <row r="162" spans="1:20">
      <c r="A162" t="s">
        <v>472</v>
      </c>
      <c r="B162">
        <v>222</v>
      </c>
      <c r="C162">
        <v>6359</v>
      </c>
      <c r="D162">
        <v>63590000</v>
      </c>
      <c r="E162">
        <v>7358.1984148199999</v>
      </c>
      <c r="F162">
        <v>15629.2337102</v>
      </c>
      <c r="G162">
        <v>15128.0572603</v>
      </c>
      <c r="H162">
        <v>316.65690656700002</v>
      </c>
      <c r="I162">
        <v>16508.170728900001</v>
      </c>
      <c r="J162">
        <v>10178.9476144</v>
      </c>
      <c r="K162">
        <v>3848.0945495400001</v>
      </c>
      <c r="L162">
        <v>105671.108859</v>
      </c>
      <c r="M162">
        <v>50209.073263999999</v>
      </c>
      <c r="N162">
        <v>9.5325229664599997E-2</v>
      </c>
      <c r="O162">
        <v>0.48917676320499998</v>
      </c>
      <c r="P162">
        <v>0</v>
      </c>
      <c r="Q162">
        <v>27.115007332099999</v>
      </c>
      <c r="R162">
        <v>1.46138497945</v>
      </c>
      <c r="S162">
        <v>1861.69363997</v>
      </c>
      <c r="T162">
        <v>-38.504729399799999</v>
      </c>
    </row>
    <row r="163" spans="1:20">
      <c r="A163" t="s">
        <v>473</v>
      </c>
      <c r="B163">
        <v>174</v>
      </c>
      <c r="C163">
        <v>4092</v>
      </c>
      <c r="D163">
        <v>40920000</v>
      </c>
      <c r="E163">
        <v>12305.381444000001</v>
      </c>
      <c r="F163">
        <v>4632.9718229099999</v>
      </c>
      <c r="G163">
        <v>4399.38101112</v>
      </c>
      <c r="H163">
        <v>408.49019216300002</v>
      </c>
      <c r="I163">
        <v>15049.7267675</v>
      </c>
      <c r="J163">
        <v>56691.9746227</v>
      </c>
      <c r="K163">
        <v>469.89359309899999</v>
      </c>
      <c r="L163">
        <v>10449.806463700001</v>
      </c>
      <c r="M163">
        <v>10142.078795699999</v>
      </c>
      <c r="N163">
        <v>0.27264115314100001</v>
      </c>
      <c r="O163">
        <v>0.76423509396</v>
      </c>
      <c r="P163">
        <v>0</v>
      </c>
      <c r="Q163">
        <v>27.086265623700001</v>
      </c>
      <c r="R163">
        <v>1.4310353173100001</v>
      </c>
      <c r="S163">
        <v>2916.9549452900001</v>
      </c>
      <c r="T163">
        <v>-45.329850260400001</v>
      </c>
    </row>
    <row r="164" spans="1:20">
      <c r="A164" t="s">
        <v>474</v>
      </c>
      <c r="B164">
        <v>175</v>
      </c>
      <c r="C164">
        <v>4758</v>
      </c>
      <c r="D164">
        <v>47580000</v>
      </c>
      <c r="E164">
        <v>14591.2961495</v>
      </c>
      <c r="F164">
        <v>4156.8688689399996</v>
      </c>
      <c r="G164">
        <v>4175.8083016700002</v>
      </c>
      <c r="H164">
        <v>539.44883970800004</v>
      </c>
      <c r="I164">
        <v>15697.726731000001</v>
      </c>
      <c r="J164">
        <v>53821.389331099999</v>
      </c>
      <c r="K164">
        <v>1616.9457346300001</v>
      </c>
      <c r="L164">
        <v>5634.3803661700003</v>
      </c>
      <c r="M164">
        <v>87150.023211199994</v>
      </c>
      <c r="N164">
        <v>0.27273757803400001</v>
      </c>
      <c r="O164">
        <v>0.59298721274199995</v>
      </c>
      <c r="P164">
        <v>0</v>
      </c>
      <c r="Q164">
        <v>26.991845732000002</v>
      </c>
      <c r="R164">
        <v>1.4357435862200001</v>
      </c>
      <c r="S164">
        <v>2918.49437545</v>
      </c>
      <c r="T164">
        <v>-42.094037543399999</v>
      </c>
    </row>
    <row r="165" spans="1:20">
      <c r="A165" t="s">
        <v>475</v>
      </c>
      <c r="B165">
        <v>64</v>
      </c>
      <c r="C165">
        <v>7187</v>
      </c>
      <c r="D165">
        <v>71870000</v>
      </c>
      <c r="E165">
        <v>8691.3048465499996</v>
      </c>
      <c r="F165">
        <v>5493.6869191799997</v>
      </c>
      <c r="G165">
        <v>1464.8433916199999</v>
      </c>
      <c r="H165">
        <v>652.25528497200003</v>
      </c>
      <c r="I165">
        <v>69366.5725828</v>
      </c>
      <c r="J165">
        <v>39004.674673599999</v>
      </c>
      <c r="K165">
        <v>4459.6856573100004</v>
      </c>
      <c r="L165">
        <v>42574.153099800002</v>
      </c>
      <c r="M165">
        <v>1970531.5777</v>
      </c>
      <c r="N165">
        <v>0.314172787914</v>
      </c>
      <c r="O165">
        <v>0</v>
      </c>
      <c r="P165">
        <v>0.87071755305999998</v>
      </c>
      <c r="Q165">
        <v>21.044626255899999</v>
      </c>
      <c r="R165">
        <v>1.341405755</v>
      </c>
      <c r="S165">
        <v>2836.4808864800002</v>
      </c>
      <c r="T165">
        <v>0.53276425316200005</v>
      </c>
    </row>
    <row r="166" spans="1:20">
      <c r="A166" t="s">
        <v>476</v>
      </c>
      <c r="B166">
        <v>144</v>
      </c>
      <c r="C166">
        <v>115839</v>
      </c>
      <c r="D166">
        <v>1158390000</v>
      </c>
      <c r="E166">
        <v>22825.5312256</v>
      </c>
      <c r="F166">
        <v>3917.34967491</v>
      </c>
      <c r="G166">
        <v>888.43163817000004</v>
      </c>
      <c r="H166">
        <v>4858.9225374400003</v>
      </c>
      <c r="I166">
        <v>12381.901635300001</v>
      </c>
      <c r="J166">
        <v>18434.023036099999</v>
      </c>
      <c r="K166">
        <v>1940.1589962200001</v>
      </c>
      <c r="L166">
        <v>27068.5711462</v>
      </c>
      <c r="M166">
        <v>314580.96956200001</v>
      </c>
      <c r="N166">
        <v>0.295470211915</v>
      </c>
      <c r="O166">
        <v>3.2454376419600001E-2</v>
      </c>
      <c r="P166">
        <v>0.76857599752000005</v>
      </c>
      <c r="Q166">
        <v>21.012207962200002</v>
      </c>
      <c r="R166">
        <v>1.3946376938</v>
      </c>
      <c r="S166">
        <v>2627.6273208100001</v>
      </c>
      <c r="T166">
        <v>-2.1857892018</v>
      </c>
    </row>
    <row r="167" spans="1:20">
      <c r="A167" t="s">
        <v>477</v>
      </c>
      <c r="B167">
        <v>263</v>
      </c>
      <c r="C167">
        <v>34379</v>
      </c>
      <c r="D167">
        <v>343790000</v>
      </c>
      <c r="E167">
        <v>7429.3819529000002</v>
      </c>
      <c r="F167">
        <v>2706.1286581899999</v>
      </c>
      <c r="G167">
        <v>445.20072936700001</v>
      </c>
      <c r="H167">
        <v>6360.6875804000001</v>
      </c>
      <c r="I167">
        <v>86599.999690299999</v>
      </c>
      <c r="J167">
        <v>43083.733455699999</v>
      </c>
      <c r="K167">
        <v>9883.1139967700001</v>
      </c>
      <c r="L167">
        <v>33313.4910695</v>
      </c>
      <c r="M167">
        <v>563353.49552899995</v>
      </c>
      <c r="N167">
        <v>0.40810194137799999</v>
      </c>
      <c r="O167">
        <v>0</v>
      </c>
      <c r="P167">
        <v>0.75685869117799998</v>
      </c>
      <c r="Q167">
        <v>16.4827893428</v>
      </c>
      <c r="R167">
        <v>1.3162788621499999</v>
      </c>
      <c r="S167">
        <v>2638.8646281000001</v>
      </c>
      <c r="T167">
        <v>44.9118419176</v>
      </c>
    </row>
    <row r="168" spans="1:20">
      <c r="A168" t="s">
        <v>478</v>
      </c>
      <c r="B168">
        <v>212</v>
      </c>
      <c r="C168">
        <v>12671</v>
      </c>
      <c r="D168">
        <v>126710000</v>
      </c>
      <c r="E168">
        <v>5844.7483825500003</v>
      </c>
      <c r="F168">
        <v>12682.1390283</v>
      </c>
      <c r="G168">
        <v>12663.9867823</v>
      </c>
      <c r="H168">
        <v>500.65786789499998</v>
      </c>
      <c r="I168">
        <v>8271.3103167499994</v>
      </c>
      <c r="J168">
        <v>5378.4365102499996</v>
      </c>
      <c r="K168">
        <v>1836.4665977</v>
      </c>
      <c r="L168">
        <v>103776.312339</v>
      </c>
      <c r="M168">
        <v>192166.426033</v>
      </c>
      <c r="N168">
        <v>0.11964313774599999</v>
      </c>
      <c r="O168">
        <v>0.38255500507599999</v>
      </c>
      <c r="P168">
        <v>5.5840995193400002E-2</v>
      </c>
      <c r="Q168">
        <v>26.9365779703</v>
      </c>
      <c r="R168">
        <v>1.4704540581100001</v>
      </c>
      <c r="S168">
        <v>2003.8102852300001</v>
      </c>
      <c r="T168">
        <v>-6.6647456086999997</v>
      </c>
    </row>
    <row r="169" spans="1:20">
      <c r="A169" t="s">
        <v>479</v>
      </c>
      <c r="B169">
        <v>213</v>
      </c>
      <c r="C169">
        <v>8979</v>
      </c>
      <c r="D169">
        <v>89790000</v>
      </c>
      <c r="E169">
        <v>10316.097055</v>
      </c>
      <c r="F169">
        <v>17083.7994263</v>
      </c>
      <c r="G169">
        <v>15134.228792899999</v>
      </c>
      <c r="H169">
        <v>676.82672417900005</v>
      </c>
      <c r="I169">
        <v>18946.614974799999</v>
      </c>
      <c r="J169">
        <v>15373.0091548</v>
      </c>
      <c r="K169">
        <v>875.96627775000002</v>
      </c>
      <c r="L169">
        <v>100647.945014</v>
      </c>
      <c r="M169">
        <v>411673.29607400001</v>
      </c>
      <c r="N169">
        <v>0.12685536255099999</v>
      </c>
      <c r="O169">
        <v>0.68161529486000005</v>
      </c>
      <c r="P169">
        <v>0</v>
      </c>
      <c r="Q169">
        <v>26.977674359600002</v>
      </c>
      <c r="R169">
        <v>1.48093304736</v>
      </c>
      <c r="S169">
        <v>2071.2845932</v>
      </c>
      <c r="T169">
        <v>11.4301056558</v>
      </c>
    </row>
    <row r="170" spans="1:20">
      <c r="A170" t="s">
        <v>480</v>
      </c>
      <c r="B170">
        <v>264</v>
      </c>
      <c r="C170">
        <v>22982</v>
      </c>
      <c r="D170">
        <v>229820000</v>
      </c>
      <c r="E170">
        <v>4690.9717469300003</v>
      </c>
      <c r="F170">
        <v>2970.1886552699998</v>
      </c>
      <c r="G170">
        <v>2714.9981894699999</v>
      </c>
      <c r="H170">
        <v>1247.3176048</v>
      </c>
      <c r="I170">
        <v>84154.156924800001</v>
      </c>
      <c r="J170">
        <v>22636.564628700002</v>
      </c>
      <c r="K170">
        <v>3273.2428163999998</v>
      </c>
      <c r="L170">
        <v>28633.329970800001</v>
      </c>
      <c r="M170">
        <v>1607405.4003399999</v>
      </c>
      <c r="N170">
        <v>0.34952740081299999</v>
      </c>
      <c r="O170">
        <v>1.89297044804E-2</v>
      </c>
      <c r="P170">
        <v>0.74820457176499999</v>
      </c>
      <c r="Q170">
        <v>20.592205417900001</v>
      </c>
      <c r="R170">
        <v>1.3073832350000001</v>
      </c>
      <c r="S170">
        <v>2927.95945717</v>
      </c>
      <c r="T170">
        <v>-6.4937324955799998</v>
      </c>
    </row>
    <row r="171" spans="1:20">
      <c r="A171" t="s">
        <v>481</v>
      </c>
      <c r="B171">
        <v>199</v>
      </c>
      <c r="C171">
        <v>9864</v>
      </c>
      <c r="D171">
        <v>98640000</v>
      </c>
      <c r="E171">
        <v>6521.4441928899996</v>
      </c>
      <c r="F171">
        <v>1240.15916197</v>
      </c>
      <c r="G171">
        <v>850.01785610900004</v>
      </c>
      <c r="H171">
        <v>727.37248117800004</v>
      </c>
      <c r="I171">
        <v>17380.897840199999</v>
      </c>
      <c r="J171">
        <v>48618.282321999999</v>
      </c>
      <c r="K171">
        <v>2758.2199523499999</v>
      </c>
      <c r="L171">
        <v>29348.2268706</v>
      </c>
      <c r="M171">
        <v>678296.37263300002</v>
      </c>
      <c r="N171">
        <v>0.27355106176799998</v>
      </c>
      <c r="O171">
        <v>0.31144443733299998</v>
      </c>
      <c r="P171">
        <v>0.44273754668499998</v>
      </c>
      <c r="Q171">
        <v>26.407501747400001</v>
      </c>
      <c r="R171">
        <v>1.3654984457999999</v>
      </c>
      <c r="S171">
        <v>2921.5444779999998</v>
      </c>
      <c r="T171">
        <v>-67.009517346400003</v>
      </c>
    </row>
    <row r="172" spans="1:20">
      <c r="A172" t="s">
        <v>482</v>
      </c>
      <c r="B172">
        <v>176</v>
      </c>
      <c r="C172">
        <v>4135</v>
      </c>
      <c r="D172">
        <v>41350000</v>
      </c>
      <c r="E172">
        <v>6520.7309338900004</v>
      </c>
      <c r="F172">
        <v>4548.3585182799998</v>
      </c>
      <c r="G172">
        <v>4638.5836412600001</v>
      </c>
      <c r="H172">
        <v>295.490393321</v>
      </c>
      <c r="I172">
        <v>6888.63512335</v>
      </c>
      <c r="J172">
        <v>48144.253332799999</v>
      </c>
      <c r="K172">
        <v>3371.6365243099999</v>
      </c>
      <c r="L172">
        <v>7190.54635177</v>
      </c>
      <c r="M172">
        <v>432081.64577100001</v>
      </c>
      <c r="N172">
        <v>0.24325768264700001</v>
      </c>
      <c r="O172">
        <v>0.31850613356700003</v>
      </c>
      <c r="P172">
        <v>3.8424873520300003E-2</v>
      </c>
      <c r="Q172">
        <v>26.994603971</v>
      </c>
      <c r="R172">
        <v>1.37418054498</v>
      </c>
      <c r="S172">
        <v>2687.2338825900001</v>
      </c>
      <c r="T172">
        <v>-48.661392875300002</v>
      </c>
    </row>
    <row r="173" spans="1:20">
      <c r="A173" t="s">
        <v>483</v>
      </c>
      <c r="B173">
        <v>182</v>
      </c>
      <c r="C173">
        <v>3888</v>
      </c>
      <c r="D173">
        <v>38880000</v>
      </c>
      <c r="E173">
        <v>27659.9918143</v>
      </c>
      <c r="F173">
        <v>1496.35367931</v>
      </c>
      <c r="G173">
        <v>658.53600558899996</v>
      </c>
      <c r="H173">
        <v>1453.3044269</v>
      </c>
      <c r="I173">
        <v>60569.993352899997</v>
      </c>
      <c r="J173">
        <v>11835.590812</v>
      </c>
      <c r="K173">
        <v>4645.07490177</v>
      </c>
      <c r="L173">
        <v>26470.1325282</v>
      </c>
      <c r="M173">
        <v>1085901.9354300001</v>
      </c>
      <c r="N173">
        <v>0.33223876284300002</v>
      </c>
      <c r="O173">
        <v>1.1133452241199999E-2</v>
      </c>
      <c r="P173">
        <v>0.84325594782500002</v>
      </c>
      <c r="Q173">
        <v>23.9350186052</v>
      </c>
      <c r="R173">
        <v>1.6828074561199999</v>
      </c>
      <c r="S173">
        <v>3108.2034486399998</v>
      </c>
      <c r="T173">
        <v>-30.4094184028</v>
      </c>
    </row>
    <row r="174" spans="1:20">
      <c r="A174" t="s">
        <v>484</v>
      </c>
      <c r="B174">
        <v>281</v>
      </c>
      <c r="C174">
        <v>12251</v>
      </c>
      <c r="D174">
        <v>122510000</v>
      </c>
      <c r="E174">
        <v>20056.0788072</v>
      </c>
      <c r="F174">
        <v>1981.1527415600001</v>
      </c>
      <c r="G174">
        <v>853.05555434400003</v>
      </c>
      <c r="H174">
        <v>1238.35683948</v>
      </c>
      <c r="I174">
        <v>60452.331913299997</v>
      </c>
      <c r="J174">
        <v>6118.6241459499997</v>
      </c>
      <c r="K174">
        <v>3402.0680268299998</v>
      </c>
      <c r="L174">
        <v>14896.485529899999</v>
      </c>
      <c r="M174">
        <v>1156418.1661499999</v>
      </c>
      <c r="N174">
        <v>0.34534458052299999</v>
      </c>
      <c r="O174">
        <v>8.5534321226499992E-3</v>
      </c>
      <c r="P174">
        <v>0.76691785456100003</v>
      </c>
      <c r="Q174">
        <v>21.4865747837</v>
      </c>
      <c r="R174">
        <v>1.3728473369900001</v>
      </c>
      <c r="S174">
        <v>3029.6992033900001</v>
      </c>
      <c r="T174">
        <v>-13.8201127486</v>
      </c>
    </row>
    <row r="175" spans="1:20">
      <c r="A175" t="s">
        <v>485</v>
      </c>
      <c r="B175">
        <v>132</v>
      </c>
      <c r="C175">
        <v>75689</v>
      </c>
      <c r="D175">
        <v>756890000</v>
      </c>
      <c r="E175">
        <v>9682.4726183300008</v>
      </c>
      <c r="F175">
        <v>2075.34180698</v>
      </c>
      <c r="G175">
        <v>145.36071321899999</v>
      </c>
      <c r="H175">
        <v>4468.6286479</v>
      </c>
      <c r="I175">
        <v>31501.585587699999</v>
      </c>
      <c r="J175">
        <v>26752.228029400001</v>
      </c>
      <c r="K175">
        <v>10691.3589732</v>
      </c>
      <c r="L175">
        <v>52900.466441099998</v>
      </c>
      <c r="M175">
        <v>139976.36997999999</v>
      </c>
      <c r="N175">
        <v>0.186267941199</v>
      </c>
      <c r="O175">
        <v>1.8265601207799999E-2</v>
      </c>
      <c r="P175">
        <v>0.42899122337000001</v>
      </c>
      <c r="Q175">
        <v>23.299890410100002</v>
      </c>
      <c r="R175">
        <v>1.33847472542</v>
      </c>
      <c r="S175">
        <v>2204.3571236799999</v>
      </c>
      <c r="T175">
        <v>-56.705731215100002</v>
      </c>
    </row>
    <row r="176" spans="1:20">
      <c r="A176" t="s">
        <v>486</v>
      </c>
      <c r="B176">
        <v>5</v>
      </c>
      <c r="C176">
        <v>5517</v>
      </c>
      <c r="D176">
        <v>55170000</v>
      </c>
      <c r="E176">
        <v>18880.346277500001</v>
      </c>
      <c r="F176">
        <v>14454.380305000001</v>
      </c>
      <c r="G176">
        <v>13415.3524382</v>
      </c>
      <c r="H176">
        <v>185.22669144599999</v>
      </c>
      <c r="I176">
        <v>4730.0163132099997</v>
      </c>
      <c r="J176">
        <v>25785.997067299999</v>
      </c>
      <c r="K176">
        <v>6641.1051766399996</v>
      </c>
      <c r="L176">
        <v>77296.769516400003</v>
      </c>
      <c r="M176">
        <v>30999.772481799999</v>
      </c>
      <c r="N176">
        <v>7.8448514113899998E-2</v>
      </c>
      <c r="O176">
        <v>0.109023139054</v>
      </c>
      <c r="P176">
        <v>0</v>
      </c>
      <c r="Q176">
        <v>26.861907303399999</v>
      </c>
      <c r="R176">
        <v>1.31387165189</v>
      </c>
      <c r="S176">
        <v>1758.33157147</v>
      </c>
      <c r="T176">
        <v>-85.525669097900007</v>
      </c>
    </row>
    <row r="177" spans="1:20">
      <c r="A177" t="s">
        <v>487</v>
      </c>
      <c r="B177">
        <v>31</v>
      </c>
      <c r="C177">
        <v>12707</v>
      </c>
      <c r="D177">
        <v>127070000</v>
      </c>
      <c r="E177">
        <v>12139.918559199999</v>
      </c>
      <c r="F177">
        <v>12558.102275200001</v>
      </c>
      <c r="G177">
        <v>5823.8912583800002</v>
      </c>
      <c r="H177">
        <v>446.693904035</v>
      </c>
      <c r="I177">
        <v>56583.281995799996</v>
      </c>
      <c r="J177">
        <v>12976.5570627</v>
      </c>
      <c r="K177">
        <v>1832.4824056</v>
      </c>
      <c r="L177">
        <v>101993.39332800001</v>
      </c>
      <c r="M177">
        <v>205993.96828500001</v>
      </c>
      <c r="N177">
        <v>0.139204502166</v>
      </c>
      <c r="O177">
        <v>0.100851908733</v>
      </c>
      <c r="P177">
        <v>9.5097224196100005E-2</v>
      </c>
      <c r="Q177">
        <v>26.396516179700001</v>
      </c>
      <c r="R177">
        <v>1.4523316337900001</v>
      </c>
      <c r="S177">
        <v>2139.8619525899999</v>
      </c>
      <c r="T177">
        <v>-125.859105947</v>
      </c>
    </row>
    <row r="178" spans="1:20">
      <c r="A178" t="s">
        <v>488</v>
      </c>
      <c r="B178">
        <v>214</v>
      </c>
      <c r="C178">
        <v>4438</v>
      </c>
      <c r="D178">
        <v>44380000</v>
      </c>
      <c r="E178">
        <v>3403.8294310000001</v>
      </c>
      <c r="F178">
        <v>12728.529636400001</v>
      </c>
      <c r="G178">
        <v>10373.2680246</v>
      </c>
      <c r="H178">
        <v>299.52329787399998</v>
      </c>
      <c r="I178">
        <v>19533.3725141</v>
      </c>
      <c r="J178">
        <v>6465.6776388199996</v>
      </c>
      <c r="K178">
        <v>992.30182989499997</v>
      </c>
      <c r="L178">
        <v>91920.821377500004</v>
      </c>
      <c r="M178">
        <v>35917.445744600001</v>
      </c>
      <c r="N178">
        <v>0.123746126516</v>
      </c>
      <c r="O178">
        <v>0.53419724640699995</v>
      </c>
      <c r="P178">
        <v>1.5004067260800001E-2</v>
      </c>
      <c r="Q178">
        <v>27.010808664100001</v>
      </c>
      <c r="R178">
        <v>1.4661361469900001</v>
      </c>
      <c r="S178">
        <v>2026.97072428</v>
      </c>
      <c r="T178">
        <v>-8.7051475375299994</v>
      </c>
    </row>
    <row r="179" spans="1:20">
      <c r="A179" t="s">
        <v>489</v>
      </c>
      <c r="B179">
        <v>75</v>
      </c>
      <c r="C179">
        <v>5625</v>
      </c>
      <c r="D179">
        <v>56250000</v>
      </c>
      <c r="E179">
        <v>5503.6692776800001</v>
      </c>
      <c r="F179">
        <v>9903.4920556399993</v>
      </c>
      <c r="G179">
        <v>9856.5321837699994</v>
      </c>
      <c r="H179">
        <v>161.79673043599999</v>
      </c>
      <c r="I179">
        <v>12861.8184645</v>
      </c>
      <c r="J179">
        <v>33415.403177799999</v>
      </c>
      <c r="K179">
        <v>971.06506784700002</v>
      </c>
      <c r="L179">
        <v>16546.710975000002</v>
      </c>
      <c r="M179">
        <v>210128.408815</v>
      </c>
      <c r="N179">
        <v>0.21081462922399999</v>
      </c>
      <c r="O179">
        <v>0.45572781809399998</v>
      </c>
      <c r="P179">
        <v>0</v>
      </c>
      <c r="Q179">
        <v>27.029438634200002</v>
      </c>
      <c r="R179">
        <v>1.4034699334</v>
      </c>
      <c r="S179">
        <v>2471.5836522599998</v>
      </c>
      <c r="T179">
        <v>-34.394515749</v>
      </c>
    </row>
    <row r="180" spans="1:20">
      <c r="A180" t="s">
        <v>490</v>
      </c>
      <c r="B180">
        <v>299</v>
      </c>
      <c r="C180">
        <v>15112</v>
      </c>
      <c r="D180">
        <v>151120000</v>
      </c>
      <c r="E180">
        <v>8633.3245975299997</v>
      </c>
      <c r="F180">
        <v>25217.403026200001</v>
      </c>
      <c r="G180">
        <v>24643.705161400001</v>
      </c>
      <c r="H180">
        <v>389.49334122900001</v>
      </c>
      <c r="I180">
        <v>55245.9451902</v>
      </c>
      <c r="J180">
        <v>49947.761847499998</v>
      </c>
      <c r="K180">
        <v>2705.8423797099999</v>
      </c>
      <c r="L180">
        <v>117942.451742</v>
      </c>
      <c r="M180">
        <v>118757.22422</v>
      </c>
      <c r="N180">
        <v>0.106904570497</v>
      </c>
      <c r="O180">
        <v>0.38760507701899999</v>
      </c>
      <c r="P180">
        <v>5.7352236790099995E-4</v>
      </c>
      <c r="Q180">
        <v>27.0745040724</v>
      </c>
      <c r="R180">
        <v>1.4573558520700001</v>
      </c>
      <c r="S180">
        <v>1953.8744358900001</v>
      </c>
      <c r="T180">
        <v>-92.218297704799994</v>
      </c>
    </row>
    <row r="181" spans="1:20">
      <c r="A181" t="s">
        <v>491</v>
      </c>
      <c r="B181">
        <v>160</v>
      </c>
      <c r="C181">
        <v>1569</v>
      </c>
      <c r="D181">
        <v>15690000</v>
      </c>
      <c r="E181">
        <v>6800.4922540999996</v>
      </c>
      <c r="F181">
        <v>1082.67363194</v>
      </c>
      <c r="G181">
        <v>1057.0183416299999</v>
      </c>
      <c r="H181">
        <v>151.991468849</v>
      </c>
      <c r="I181">
        <v>17843.608091599999</v>
      </c>
      <c r="J181">
        <v>40704.526773600002</v>
      </c>
      <c r="K181">
        <v>453.70139774199998</v>
      </c>
      <c r="L181">
        <v>6695.9605984399996</v>
      </c>
      <c r="M181">
        <v>164580.26051600001</v>
      </c>
      <c r="N181">
        <v>0.259724196942</v>
      </c>
      <c r="O181">
        <v>0.484117415745</v>
      </c>
      <c r="P181">
        <v>0</v>
      </c>
      <c r="Q181">
        <v>27.445590538099999</v>
      </c>
      <c r="R181">
        <v>1.4253744828099999</v>
      </c>
      <c r="S181">
        <v>2811.7630411499999</v>
      </c>
      <c r="T181">
        <v>-50.045654296899997</v>
      </c>
    </row>
    <row r="182" spans="1:20">
      <c r="A182" t="s">
        <v>492</v>
      </c>
      <c r="B182">
        <v>223</v>
      </c>
      <c r="C182">
        <v>16532</v>
      </c>
      <c r="D182">
        <v>165320000</v>
      </c>
      <c r="E182">
        <v>7881.1732550300003</v>
      </c>
      <c r="F182">
        <v>8449.5812777299998</v>
      </c>
      <c r="G182">
        <v>8242.0562116599995</v>
      </c>
      <c r="H182">
        <v>803.87248807000003</v>
      </c>
      <c r="I182">
        <v>23024.9443746</v>
      </c>
      <c r="J182">
        <v>21934.1554062</v>
      </c>
      <c r="K182">
        <v>8990.3362792099997</v>
      </c>
      <c r="L182">
        <v>115591.42698</v>
      </c>
      <c r="M182">
        <v>235367.20441899999</v>
      </c>
      <c r="N182">
        <v>0.11292094768200001</v>
      </c>
      <c r="O182">
        <v>0.150767261416</v>
      </c>
      <c r="P182">
        <v>0.238183194874</v>
      </c>
      <c r="Q182">
        <v>26.293932699100001</v>
      </c>
      <c r="R182">
        <v>1.51652994752</v>
      </c>
      <c r="S182">
        <v>1946.72368003</v>
      </c>
      <c r="T182">
        <v>-62.4300200144</v>
      </c>
    </row>
    <row r="183" spans="1:20">
      <c r="A183" t="s">
        <v>493</v>
      </c>
      <c r="B183">
        <v>224</v>
      </c>
      <c r="C183">
        <v>4659</v>
      </c>
      <c r="D183">
        <v>46590000</v>
      </c>
      <c r="E183">
        <v>11096.262219</v>
      </c>
      <c r="F183">
        <v>14039.240666</v>
      </c>
      <c r="G183">
        <v>11691.000009699999</v>
      </c>
      <c r="H183">
        <v>275.21912509600003</v>
      </c>
      <c r="I183">
        <v>24468.912111900001</v>
      </c>
      <c r="J183">
        <v>10200.6544001</v>
      </c>
      <c r="K183">
        <v>1077.8658522600001</v>
      </c>
      <c r="L183">
        <v>96435.656815099996</v>
      </c>
      <c r="M183">
        <v>222617.05713100001</v>
      </c>
      <c r="N183">
        <v>0.114558622746</v>
      </c>
      <c r="O183">
        <v>0.19941281640299999</v>
      </c>
      <c r="P183">
        <v>0</v>
      </c>
      <c r="Q183">
        <v>26.962145927600002</v>
      </c>
      <c r="R183">
        <v>1.4580272946999999</v>
      </c>
      <c r="S183">
        <v>1973.18097874</v>
      </c>
      <c r="T183">
        <v>-38.714366367899999</v>
      </c>
    </row>
    <row r="184" spans="1:20">
      <c r="A184" t="s">
        <v>494</v>
      </c>
      <c r="B184">
        <v>200</v>
      </c>
      <c r="C184">
        <v>4461</v>
      </c>
      <c r="D184">
        <v>44610000</v>
      </c>
      <c r="E184">
        <v>7097.4709217099999</v>
      </c>
      <c r="F184">
        <v>5187.9329793300003</v>
      </c>
      <c r="G184">
        <v>5241.8803109700002</v>
      </c>
      <c r="H184">
        <v>597.86773143899995</v>
      </c>
      <c r="I184">
        <v>23209.715062200001</v>
      </c>
      <c r="J184">
        <v>56027.658682499998</v>
      </c>
      <c r="K184">
        <v>500.66162691199997</v>
      </c>
      <c r="L184">
        <v>25155.191744700001</v>
      </c>
      <c r="M184">
        <v>414296.89671300002</v>
      </c>
      <c r="N184">
        <v>0.29140723094299997</v>
      </c>
      <c r="O184">
        <v>0.78947079975699996</v>
      </c>
      <c r="P184">
        <v>0</v>
      </c>
      <c r="Q184">
        <v>27.097866574800001</v>
      </c>
      <c r="R184">
        <v>1.4302907197400001</v>
      </c>
      <c r="S184">
        <v>3041.8276805</v>
      </c>
      <c r="T184">
        <v>-52.429406207500001</v>
      </c>
    </row>
    <row r="185" spans="1:20">
      <c r="A185" t="s">
        <v>495</v>
      </c>
      <c r="B185">
        <v>76</v>
      </c>
      <c r="C185">
        <v>20115</v>
      </c>
      <c r="D185">
        <v>201150000</v>
      </c>
      <c r="E185">
        <v>4392.8425587700003</v>
      </c>
      <c r="F185">
        <v>1497.2824359799999</v>
      </c>
      <c r="G185">
        <v>1092.2600946800001</v>
      </c>
      <c r="H185">
        <v>640.82384020200004</v>
      </c>
      <c r="I185">
        <v>497.61563792999999</v>
      </c>
      <c r="J185">
        <v>48699.2997254</v>
      </c>
      <c r="K185">
        <v>1954.95486293</v>
      </c>
      <c r="L185">
        <v>23439.1069216</v>
      </c>
      <c r="M185">
        <v>384759.74920000002</v>
      </c>
      <c r="N185">
        <v>0.195897471357</v>
      </c>
      <c r="O185">
        <v>8.3020903094899998E-2</v>
      </c>
      <c r="P185">
        <v>0.31938259521099999</v>
      </c>
      <c r="Q185">
        <v>25.5478837699</v>
      </c>
      <c r="R185">
        <v>1.3083453918300001</v>
      </c>
      <c r="S185">
        <v>2396.7349861600001</v>
      </c>
      <c r="T185">
        <v>-53.327305234699999</v>
      </c>
    </row>
    <row r="186" spans="1:20">
      <c r="A186" t="s">
        <v>496</v>
      </c>
      <c r="B186">
        <v>77</v>
      </c>
      <c r="C186">
        <v>7714</v>
      </c>
      <c r="D186">
        <v>77140000</v>
      </c>
      <c r="E186">
        <v>6612.24479127</v>
      </c>
      <c r="F186">
        <v>1286.0131346200001</v>
      </c>
      <c r="G186">
        <v>958.72632454100005</v>
      </c>
      <c r="H186">
        <v>1080.0142879299999</v>
      </c>
      <c r="I186">
        <v>3828.4760297799999</v>
      </c>
      <c r="J186">
        <v>32592.2339808</v>
      </c>
      <c r="K186">
        <v>9760.3927571999993</v>
      </c>
      <c r="L186">
        <v>44224.484986199997</v>
      </c>
      <c r="M186">
        <v>1581695.5241700001</v>
      </c>
      <c r="N186">
        <v>0.33231681235299998</v>
      </c>
      <c r="O186">
        <v>4.2190750143799999E-3</v>
      </c>
      <c r="P186">
        <v>0.62986725594100001</v>
      </c>
      <c r="Q186">
        <v>21.086806298399999</v>
      </c>
      <c r="R186">
        <v>1.3111199389399999</v>
      </c>
      <c r="S186">
        <v>2800.2268957000001</v>
      </c>
      <c r="T186">
        <v>-89.501821664700003</v>
      </c>
    </row>
    <row r="187" spans="1:20">
      <c r="A187" t="s">
        <v>497</v>
      </c>
      <c r="B187">
        <v>99</v>
      </c>
      <c r="C187">
        <v>10379</v>
      </c>
      <c r="D187">
        <v>103790000</v>
      </c>
      <c r="E187">
        <v>297442.69776399998</v>
      </c>
      <c r="F187">
        <v>5516.5597073400004</v>
      </c>
      <c r="G187">
        <v>5500.7265700500002</v>
      </c>
      <c r="H187">
        <v>1996.3779635799999</v>
      </c>
      <c r="I187">
        <v>0</v>
      </c>
      <c r="J187">
        <v>268465.238273</v>
      </c>
      <c r="K187">
        <v>115340.194571</v>
      </c>
      <c r="L187">
        <v>355496.805933</v>
      </c>
      <c r="M187">
        <v>27291.032707099999</v>
      </c>
      <c r="N187">
        <v>1.36908368609E-2</v>
      </c>
      <c r="O187">
        <v>0</v>
      </c>
      <c r="P187">
        <v>6.5020280173000003E-2</v>
      </c>
      <c r="Q187">
        <v>26.929729282699999</v>
      </c>
      <c r="R187">
        <v>1.28198253245</v>
      </c>
      <c r="S187">
        <v>1446.3004666899999</v>
      </c>
      <c r="T187">
        <v>-45.2643335315</v>
      </c>
    </row>
    <row r="188" spans="1:20">
      <c r="A188" t="s">
        <v>498</v>
      </c>
      <c r="B188">
        <v>100</v>
      </c>
      <c r="C188">
        <v>17851</v>
      </c>
      <c r="D188">
        <v>178510000</v>
      </c>
      <c r="E188">
        <v>239141.95418100001</v>
      </c>
      <c r="F188">
        <v>2381.47453881</v>
      </c>
      <c r="G188">
        <v>1829.3324560999999</v>
      </c>
      <c r="H188">
        <v>3151.6597844200001</v>
      </c>
      <c r="I188">
        <v>0</v>
      </c>
      <c r="J188">
        <v>221140.99058799999</v>
      </c>
      <c r="K188">
        <v>37238.208728999998</v>
      </c>
      <c r="L188">
        <v>295618.47022800002</v>
      </c>
      <c r="M188">
        <v>13494.7745483</v>
      </c>
      <c r="N188">
        <v>3.3717702183100003E-2</v>
      </c>
      <c r="O188">
        <v>7.1251552221199999E-2</v>
      </c>
      <c r="P188">
        <v>6.32591033779E-2</v>
      </c>
      <c r="Q188">
        <v>26.856540779300001</v>
      </c>
      <c r="R188">
        <v>1.27199866102</v>
      </c>
      <c r="S188">
        <v>1572.6085141399999</v>
      </c>
      <c r="T188">
        <v>-47.190450431499997</v>
      </c>
    </row>
    <row r="189" spans="1:20">
      <c r="A189" t="s">
        <v>499</v>
      </c>
      <c r="B189">
        <v>101</v>
      </c>
      <c r="C189">
        <v>11611</v>
      </c>
      <c r="D189">
        <v>116110000</v>
      </c>
      <c r="E189">
        <v>195682.763179</v>
      </c>
      <c r="F189">
        <v>1274.7818317799999</v>
      </c>
      <c r="G189">
        <v>988.06232734699995</v>
      </c>
      <c r="H189">
        <v>1649.5884335999999</v>
      </c>
      <c r="I189">
        <v>0</v>
      </c>
      <c r="J189">
        <v>184133.489482</v>
      </c>
      <c r="K189">
        <v>15319.7328925</v>
      </c>
      <c r="L189">
        <v>251716.26276799999</v>
      </c>
      <c r="M189">
        <v>32140.159860899999</v>
      </c>
      <c r="N189">
        <v>4.5007419628300002E-2</v>
      </c>
      <c r="O189">
        <v>1.75427899513E-2</v>
      </c>
      <c r="P189">
        <v>0.213668099965</v>
      </c>
      <c r="Q189">
        <v>26.632104910500001</v>
      </c>
      <c r="R189">
        <v>1.2586854159200001</v>
      </c>
      <c r="S189">
        <v>1631.8517590599999</v>
      </c>
      <c r="T189">
        <v>-49.618323692899999</v>
      </c>
    </row>
    <row r="190" spans="1:20">
      <c r="A190" t="s">
        <v>500</v>
      </c>
      <c r="B190">
        <v>102</v>
      </c>
      <c r="C190">
        <v>5984</v>
      </c>
      <c r="D190">
        <v>59840000</v>
      </c>
      <c r="E190">
        <v>202213.42477300001</v>
      </c>
      <c r="F190">
        <v>1172.42777189</v>
      </c>
      <c r="G190">
        <v>946.29084623100005</v>
      </c>
      <c r="H190">
        <v>861.54126472300004</v>
      </c>
      <c r="I190">
        <v>0</v>
      </c>
      <c r="J190">
        <v>188167.821012</v>
      </c>
      <c r="K190">
        <v>5654.6625272900001</v>
      </c>
      <c r="L190">
        <v>258492.260236</v>
      </c>
      <c r="M190">
        <v>65612.865813099997</v>
      </c>
      <c r="N190">
        <v>4.7989991572599998E-2</v>
      </c>
      <c r="O190">
        <v>8.9655772120499994E-2</v>
      </c>
      <c r="P190">
        <v>0.15290482976399999</v>
      </c>
      <c r="Q190">
        <v>26.863325099600001</v>
      </c>
      <c r="R190">
        <v>1.32962947781</v>
      </c>
      <c r="S190">
        <v>1631.7188633999999</v>
      </c>
      <c r="T190">
        <v>-64.653161000400004</v>
      </c>
    </row>
    <row r="191" spans="1:20">
      <c r="A191" t="s">
        <v>501</v>
      </c>
      <c r="B191">
        <v>215</v>
      </c>
      <c r="C191">
        <v>12020</v>
      </c>
      <c r="D191">
        <v>120200000</v>
      </c>
      <c r="E191">
        <v>4208.7550866499996</v>
      </c>
      <c r="F191">
        <v>8618.9321661199992</v>
      </c>
      <c r="G191">
        <v>4572.8795493999996</v>
      </c>
      <c r="H191">
        <v>368.95164745800002</v>
      </c>
      <c r="I191">
        <v>25820.368137900001</v>
      </c>
      <c r="J191">
        <v>2524.3795528800001</v>
      </c>
      <c r="K191">
        <v>945.37175214800004</v>
      </c>
      <c r="L191">
        <v>85894.2734986</v>
      </c>
      <c r="M191">
        <v>69365.653243299996</v>
      </c>
      <c r="N191">
        <v>0.12901937183199999</v>
      </c>
      <c r="O191">
        <v>0.41139139261899998</v>
      </c>
      <c r="P191">
        <v>9.5125930896000008E-3</v>
      </c>
      <c r="Q191">
        <v>26.8735869052</v>
      </c>
      <c r="R191">
        <v>1.45107842807</v>
      </c>
      <c r="S191">
        <v>2058.3383818100001</v>
      </c>
      <c r="T191">
        <v>-8.1915055899800002</v>
      </c>
    </row>
    <row r="192" spans="1:20">
      <c r="A192" t="s">
        <v>502</v>
      </c>
      <c r="B192">
        <v>32</v>
      </c>
      <c r="C192">
        <v>19786</v>
      </c>
      <c r="D192">
        <v>197860000</v>
      </c>
      <c r="E192">
        <v>8100.9086000699999</v>
      </c>
      <c r="F192">
        <v>5610.2213688000002</v>
      </c>
      <c r="G192">
        <v>3881.5291635200001</v>
      </c>
      <c r="H192">
        <v>940.63408713700005</v>
      </c>
      <c r="I192">
        <v>35194.051991699998</v>
      </c>
      <c r="J192">
        <v>12753.6031141</v>
      </c>
      <c r="K192">
        <v>3837.4269226299998</v>
      </c>
      <c r="L192">
        <v>77030.832020999995</v>
      </c>
      <c r="M192">
        <v>287710.77936400002</v>
      </c>
      <c r="N192">
        <v>0.17753917822000001</v>
      </c>
      <c r="O192">
        <v>4.7558016642000003E-2</v>
      </c>
      <c r="P192">
        <v>0.16695373747100001</v>
      </c>
      <c r="Q192">
        <v>25.884383124999999</v>
      </c>
      <c r="R192">
        <v>1.37131926931</v>
      </c>
      <c r="S192">
        <v>2358.3260269799998</v>
      </c>
      <c r="T192">
        <v>-156.06333028899999</v>
      </c>
    </row>
    <row r="193" spans="1:20">
      <c r="A193" t="s">
        <v>503</v>
      </c>
      <c r="B193">
        <v>78</v>
      </c>
      <c r="C193">
        <v>10991</v>
      </c>
      <c r="D193">
        <v>109910000</v>
      </c>
      <c r="E193">
        <v>3853.9080711299998</v>
      </c>
      <c r="F193">
        <v>6311.4168255599998</v>
      </c>
      <c r="G193">
        <v>5308.0788532300003</v>
      </c>
      <c r="H193">
        <v>248.33425591899999</v>
      </c>
      <c r="I193">
        <v>7648.8465485300003</v>
      </c>
      <c r="J193">
        <v>39193.956223200003</v>
      </c>
      <c r="K193">
        <v>1641.70414785</v>
      </c>
      <c r="L193">
        <v>18847.7721399</v>
      </c>
      <c r="M193">
        <v>339142.69387700001</v>
      </c>
      <c r="N193">
        <v>0.195160575818</v>
      </c>
      <c r="O193">
        <v>0.40531013697200002</v>
      </c>
      <c r="P193">
        <v>2.8151372280399999E-2</v>
      </c>
      <c r="Q193">
        <v>26.942720040800001</v>
      </c>
      <c r="R193">
        <v>1.3817709711699999</v>
      </c>
      <c r="S193">
        <v>2390.9241582300001</v>
      </c>
      <c r="T193">
        <v>-41.268448458400002</v>
      </c>
    </row>
    <row r="194" spans="1:20">
      <c r="A194" t="s">
        <v>504</v>
      </c>
      <c r="B194">
        <v>300</v>
      </c>
      <c r="C194">
        <v>14113</v>
      </c>
      <c r="D194">
        <v>141130000</v>
      </c>
      <c r="E194">
        <v>4353.7736443200001</v>
      </c>
      <c r="F194">
        <v>8229.4246365199997</v>
      </c>
      <c r="G194">
        <v>8207.4445659800003</v>
      </c>
      <c r="H194">
        <v>552.131610808</v>
      </c>
      <c r="I194">
        <v>67567.099424600005</v>
      </c>
      <c r="J194">
        <v>55686.101628099997</v>
      </c>
      <c r="K194">
        <v>4632.5943822199997</v>
      </c>
      <c r="L194">
        <v>127745.765352</v>
      </c>
      <c r="M194">
        <v>77999.336782500002</v>
      </c>
      <c r="N194">
        <v>0.133808903831</v>
      </c>
      <c r="O194">
        <v>0.28692711835399998</v>
      </c>
      <c r="P194">
        <v>0</v>
      </c>
      <c r="Q194">
        <v>27.174505591900001</v>
      </c>
      <c r="R194">
        <v>1.4584724683700001</v>
      </c>
      <c r="S194">
        <v>2157.0163859999998</v>
      </c>
      <c r="T194">
        <v>-110.976401487</v>
      </c>
    </row>
    <row r="195" spans="1:20">
      <c r="A195" t="s">
        <v>505</v>
      </c>
      <c r="B195">
        <v>225</v>
      </c>
      <c r="C195">
        <v>87506</v>
      </c>
      <c r="D195">
        <v>875060000</v>
      </c>
      <c r="E195">
        <v>27978.0805755</v>
      </c>
      <c r="F195">
        <v>2103.28794496</v>
      </c>
      <c r="G195">
        <v>985.84447957999998</v>
      </c>
      <c r="H195">
        <v>2523.1231054999998</v>
      </c>
      <c r="I195">
        <v>60329.170206499999</v>
      </c>
      <c r="J195">
        <v>24438.461880999999</v>
      </c>
      <c r="K195">
        <v>3444.62212675</v>
      </c>
      <c r="L195">
        <v>82345.408899700007</v>
      </c>
      <c r="M195">
        <v>332567.196108</v>
      </c>
      <c r="N195">
        <v>0.25561381444199999</v>
      </c>
      <c r="O195">
        <v>4.0780095918399997E-2</v>
      </c>
      <c r="P195">
        <v>0.53645145197699995</v>
      </c>
      <c r="Q195">
        <v>23.408107468000001</v>
      </c>
      <c r="R195">
        <v>1.4415488061999999</v>
      </c>
      <c r="S195">
        <v>2536.3805184799999</v>
      </c>
      <c r="T195">
        <v>-55.838616034099999</v>
      </c>
    </row>
    <row r="196" spans="1:20">
      <c r="A196" t="s">
        <v>506</v>
      </c>
      <c r="B196">
        <v>226</v>
      </c>
      <c r="C196">
        <v>21204</v>
      </c>
      <c r="D196">
        <v>212040000</v>
      </c>
      <c r="E196">
        <v>17565.749641300001</v>
      </c>
      <c r="F196">
        <v>7202.2245180299997</v>
      </c>
      <c r="G196">
        <v>6347.7365906000005</v>
      </c>
      <c r="H196">
        <v>500.42856256099998</v>
      </c>
      <c r="I196">
        <v>37458.4818113</v>
      </c>
      <c r="J196">
        <v>14870.7675753</v>
      </c>
      <c r="K196">
        <v>1934.93701549</v>
      </c>
      <c r="L196">
        <v>91990.018587700004</v>
      </c>
      <c r="M196">
        <v>218550.42245499999</v>
      </c>
      <c r="N196">
        <v>0.131333583808</v>
      </c>
      <c r="O196">
        <v>0.25294488678799998</v>
      </c>
      <c r="P196">
        <v>9.2288462842500002E-2</v>
      </c>
      <c r="Q196">
        <v>26.5725392672</v>
      </c>
      <c r="R196">
        <v>1.44631445263</v>
      </c>
      <c r="S196">
        <v>2074.3920821000002</v>
      </c>
      <c r="T196">
        <v>-49.961555264700003</v>
      </c>
    </row>
    <row r="197" spans="1:20">
      <c r="A197" t="s">
        <v>507</v>
      </c>
      <c r="B197">
        <v>301</v>
      </c>
      <c r="C197">
        <v>18312</v>
      </c>
      <c r="D197">
        <v>183120000</v>
      </c>
      <c r="E197">
        <v>18775.907868599999</v>
      </c>
      <c r="F197">
        <v>7694.3850988800004</v>
      </c>
      <c r="G197">
        <v>5955.5912179300003</v>
      </c>
      <c r="H197">
        <v>384.33206465199999</v>
      </c>
      <c r="I197">
        <v>82394.864225800004</v>
      </c>
      <c r="J197">
        <v>19633.677552100002</v>
      </c>
      <c r="K197">
        <v>1038.6519871400001</v>
      </c>
      <c r="L197">
        <v>97950.171694499993</v>
      </c>
      <c r="M197">
        <v>247293.76934999999</v>
      </c>
      <c r="N197">
        <v>0.187852941287</v>
      </c>
      <c r="O197">
        <v>0.40095114347299998</v>
      </c>
      <c r="P197">
        <v>2.2252696075800001E-2</v>
      </c>
      <c r="Q197">
        <v>26.909962011499999</v>
      </c>
      <c r="R197">
        <v>1.4649703603399999</v>
      </c>
      <c r="S197">
        <v>2491.6188706500002</v>
      </c>
      <c r="T197">
        <v>-128.54534367700001</v>
      </c>
    </row>
    <row r="198" spans="1:20">
      <c r="A198" t="s">
        <v>508</v>
      </c>
      <c r="B198">
        <v>251</v>
      </c>
      <c r="C198">
        <v>8415</v>
      </c>
      <c r="D198">
        <v>84150000</v>
      </c>
      <c r="E198">
        <v>1747.3969451800001</v>
      </c>
      <c r="F198">
        <v>16345.909047200001</v>
      </c>
      <c r="G198">
        <v>6297.2917711399996</v>
      </c>
      <c r="H198">
        <v>339.62533202100002</v>
      </c>
      <c r="I198">
        <v>8117.0036922500003</v>
      </c>
      <c r="J198">
        <v>29835.6247521</v>
      </c>
      <c r="K198">
        <v>849.17662789600001</v>
      </c>
      <c r="L198">
        <v>36686.208515099999</v>
      </c>
      <c r="M198">
        <v>791154.83708099998</v>
      </c>
      <c r="N198">
        <v>0.133485214938</v>
      </c>
      <c r="O198">
        <v>0.35111735545299999</v>
      </c>
      <c r="P198">
        <v>8.7924807982700005E-3</v>
      </c>
      <c r="Q198">
        <v>27.037446207799999</v>
      </c>
      <c r="R198">
        <v>1.3617098998999999</v>
      </c>
      <c r="S198">
        <v>2001.0714065499999</v>
      </c>
      <c r="T198">
        <v>-36.103771972700002</v>
      </c>
    </row>
    <row r="199" spans="1:20">
      <c r="A199" t="s">
        <v>509</v>
      </c>
      <c r="B199">
        <v>252</v>
      </c>
      <c r="C199">
        <v>21503</v>
      </c>
      <c r="D199">
        <v>215030000</v>
      </c>
      <c r="E199">
        <v>1250.51671831</v>
      </c>
      <c r="F199">
        <v>11008.099884400001</v>
      </c>
      <c r="G199">
        <v>4230.0823499099997</v>
      </c>
      <c r="H199">
        <v>739.67203456899995</v>
      </c>
      <c r="I199">
        <v>4113.0689823900002</v>
      </c>
      <c r="J199">
        <v>36262.186763400001</v>
      </c>
      <c r="K199">
        <v>1471.8919306600001</v>
      </c>
      <c r="L199">
        <v>29669.3657953</v>
      </c>
      <c r="M199">
        <v>1171799.22786</v>
      </c>
      <c r="N199">
        <v>0.16111635644899999</v>
      </c>
      <c r="O199">
        <v>0.18159526007099999</v>
      </c>
      <c r="P199">
        <v>0.160198033336</v>
      </c>
      <c r="Q199">
        <v>26.4277425127</v>
      </c>
      <c r="R199">
        <v>1.3410867521700001</v>
      </c>
      <c r="S199">
        <v>2166.0630179</v>
      </c>
      <c r="T199">
        <v>-38.757114012700001</v>
      </c>
    </row>
    <row r="200" spans="1:20">
      <c r="A200" t="s">
        <v>510</v>
      </c>
      <c r="B200">
        <v>118</v>
      </c>
      <c r="C200">
        <v>11683</v>
      </c>
      <c r="D200">
        <v>116830000</v>
      </c>
      <c r="E200">
        <v>23365.457121799998</v>
      </c>
      <c r="F200">
        <v>1816.1254327300001</v>
      </c>
      <c r="G200">
        <v>1723.2623940000001</v>
      </c>
      <c r="H200">
        <v>846.73264504799999</v>
      </c>
      <c r="I200">
        <v>76294.601111099997</v>
      </c>
      <c r="J200">
        <v>9578.2527382699991</v>
      </c>
      <c r="K200">
        <v>3101.9430201099999</v>
      </c>
      <c r="L200">
        <v>48222.047880700004</v>
      </c>
      <c r="M200">
        <v>2206547.5298000001</v>
      </c>
      <c r="N200">
        <v>0.26293018249099998</v>
      </c>
      <c r="O200">
        <v>0.293288914367</v>
      </c>
      <c r="P200">
        <v>0.246595428472</v>
      </c>
      <c r="Q200">
        <v>26.1675991133</v>
      </c>
      <c r="R200">
        <v>1.5273644176900001</v>
      </c>
      <c r="S200">
        <v>2875.3695567700001</v>
      </c>
      <c r="T200">
        <v>-71.306928492300003</v>
      </c>
    </row>
    <row r="201" spans="1:20">
      <c r="A201" t="s">
        <v>511</v>
      </c>
      <c r="B201">
        <v>119</v>
      </c>
      <c r="C201">
        <v>8919</v>
      </c>
      <c r="D201">
        <v>89190000</v>
      </c>
      <c r="E201">
        <v>32018.0147574</v>
      </c>
      <c r="F201">
        <v>3341.7027035199999</v>
      </c>
      <c r="G201">
        <v>3447.83583714</v>
      </c>
      <c r="H201">
        <v>529.14719653700001</v>
      </c>
      <c r="I201">
        <v>79016.673432399999</v>
      </c>
      <c r="J201">
        <v>17737.5448793</v>
      </c>
      <c r="K201">
        <v>2141.2204401399999</v>
      </c>
      <c r="L201">
        <v>59789.1608977</v>
      </c>
      <c r="M201">
        <v>1737398.8478999999</v>
      </c>
      <c r="N201">
        <v>0.23203079167900001</v>
      </c>
      <c r="O201">
        <v>0.50254241092499996</v>
      </c>
      <c r="P201">
        <v>0</v>
      </c>
      <c r="Q201">
        <v>27.078622214700001</v>
      </c>
      <c r="R201">
        <v>1.4495074081399999</v>
      </c>
      <c r="S201">
        <v>2768.8119167599998</v>
      </c>
      <c r="T201">
        <v>-86.370236816399995</v>
      </c>
    </row>
    <row r="202" spans="1:20">
      <c r="A202" t="s">
        <v>512</v>
      </c>
      <c r="B202">
        <v>33</v>
      </c>
      <c r="C202">
        <v>31893</v>
      </c>
      <c r="D202">
        <v>318930000</v>
      </c>
      <c r="E202">
        <v>10272.9460884</v>
      </c>
      <c r="F202">
        <v>3507.09924116</v>
      </c>
      <c r="G202">
        <v>1177.16913359</v>
      </c>
      <c r="H202">
        <v>972.79943860499998</v>
      </c>
      <c r="I202">
        <v>39817.057723400001</v>
      </c>
      <c r="J202">
        <v>6994.8742480600004</v>
      </c>
      <c r="K202">
        <v>2925.2717579700002</v>
      </c>
      <c r="L202">
        <v>85286.528138299996</v>
      </c>
      <c r="M202">
        <v>326153.50482199999</v>
      </c>
      <c r="N202">
        <v>0.17547804342199999</v>
      </c>
      <c r="O202">
        <v>3.1738200641800003E-2</v>
      </c>
      <c r="P202">
        <v>0.26195613136000001</v>
      </c>
      <c r="Q202">
        <v>25.301001468700001</v>
      </c>
      <c r="R202">
        <v>1.4148243624800001</v>
      </c>
      <c r="S202">
        <v>2304.0449177</v>
      </c>
      <c r="T202">
        <v>-128.09228580000001</v>
      </c>
    </row>
    <row r="203" spans="1:20">
      <c r="A203" t="s">
        <v>513</v>
      </c>
      <c r="B203">
        <v>12</v>
      </c>
      <c r="C203">
        <v>32613</v>
      </c>
      <c r="D203">
        <v>326130000</v>
      </c>
      <c r="E203">
        <v>14483.4557092</v>
      </c>
      <c r="F203">
        <v>1874.0864159400001</v>
      </c>
      <c r="G203">
        <v>312.20568436999997</v>
      </c>
      <c r="H203">
        <v>937.45437806899997</v>
      </c>
      <c r="I203">
        <v>23298.015994599999</v>
      </c>
      <c r="J203">
        <v>44852.738200799999</v>
      </c>
      <c r="K203">
        <v>1735.57440094</v>
      </c>
      <c r="L203">
        <v>51367.947593899997</v>
      </c>
      <c r="M203">
        <v>919290.55907800002</v>
      </c>
      <c r="N203">
        <v>0.256059968528</v>
      </c>
      <c r="O203">
        <v>1.0404898911799999E-2</v>
      </c>
      <c r="P203">
        <v>0.55445301933400004</v>
      </c>
      <c r="Q203">
        <v>24.433485382600001</v>
      </c>
      <c r="R203">
        <v>1.3346973289399999</v>
      </c>
      <c r="S203">
        <v>2725.44286371</v>
      </c>
      <c r="T203">
        <v>-64.4692210252</v>
      </c>
    </row>
    <row r="204" spans="1:20">
      <c r="A204" t="s">
        <v>514</v>
      </c>
      <c r="B204">
        <v>231</v>
      </c>
      <c r="C204">
        <v>224</v>
      </c>
      <c r="D204">
        <v>2240000</v>
      </c>
      <c r="E204">
        <v>34606.812107600002</v>
      </c>
      <c r="F204">
        <v>13932.2271729</v>
      </c>
      <c r="G204">
        <v>12580.1642674</v>
      </c>
      <c r="H204">
        <v>856.08685711500004</v>
      </c>
      <c r="I204">
        <v>56714.337175599998</v>
      </c>
      <c r="J204">
        <v>29128.184177899999</v>
      </c>
      <c r="K204">
        <v>12786.721025700001</v>
      </c>
      <c r="L204">
        <v>100338.129743</v>
      </c>
      <c r="M204">
        <v>39763.688371900003</v>
      </c>
      <c r="N204">
        <v>9.3164485812699996E-2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t="s">
        <v>515</v>
      </c>
      <c r="B205">
        <v>145</v>
      </c>
      <c r="C205">
        <v>138460</v>
      </c>
      <c r="D205">
        <v>1384600000</v>
      </c>
      <c r="E205">
        <v>8861.08029523</v>
      </c>
      <c r="F205">
        <v>1794.0089583700001</v>
      </c>
      <c r="G205">
        <v>27.505182440999999</v>
      </c>
      <c r="H205">
        <v>8272.6148988000004</v>
      </c>
      <c r="I205">
        <v>36636.759430600003</v>
      </c>
      <c r="J205">
        <v>45368.404733000003</v>
      </c>
      <c r="K205">
        <v>3962.9274764000002</v>
      </c>
      <c r="L205">
        <v>52788.110314799997</v>
      </c>
      <c r="M205">
        <v>329317.78742000001</v>
      </c>
      <c r="N205">
        <v>0.25789670499900003</v>
      </c>
      <c r="O205">
        <v>2.00280043126E-2</v>
      </c>
      <c r="P205">
        <v>0.66772022302199996</v>
      </c>
      <c r="Q205">
        <v>18.6370921006</v>
      </c>
      <c r="R205">
        <v>1.4378265844</v>
      </c>
      <c r="S205">
        <v>2303.1795245899998</v>
      </c>
      <c r="T205">
        <v>17.897200260799998</v>
      </c>
    </row>
    <row r="206" spans="1:20">
      <c r="A206" t="s">
        <v>516</v>
      </c>
      <c r="B206">
        <v>265</v>
      </c>
      <c r="C206">
        <v>5497</v>
      </c>
      <c r="D206">
        <v>54970000</v>
      </c>
      <c r="E206">
        <v>5106.4786738000003</v>
      </c>
      <c r="F206">
        <v>7124.0280392599998</v>
      </c>
      <c r="G206">
        <v>1916.1185820799999</v>
      </c>
      <c r="H206">
        <v>532.981028864</v>
      </c>
      <c r="I206">
        <v>78970.828316900006</v>
      </c>
      <c r="J206">
        <v>34743.291496700003</v>
      </c>
      <c r="K206">
        <v>2352.8784403899999</v>
      </c>
      <c r="L206">
        <v>33868.136785900002</v>
      </c>
      <c r="M206">
        <v>1415090.70276</v>
      </c>
      <c r="N206">
        <v>0.289439559284</v>
      </c>
      <c r="O206">
        <v>2.7834968782E-3</v>
      </c>
      <c r="P206">
        <v>0.95486188937600003</v>
      </c>
      <c r="Q206">
        <v>22.624554964600001</v>
      </c>
      <c r="R206">
        <v>1.06959943302</v>
      </c>
      <c r="S206">
        <v>2827.13987241</v>
      </c>
      <c r="T206">
        <v>10.443195280499999</v>
      </c>
    </row>
    <row r="207" spans="1:20">
      <c r="A207" t="s">
        <v>517</v>
      </c>
      <c r="B207">
        <v>282</v>
      </c>
      <c r="C207">
        <v>11220</v>
      </c>
      <c r="D207">
        <v>112200000</v>
      </c>
      <c r="E207">
        <v>14626.989078299999</v>
      </c>
      <c r="F207">
        <v>2698.8221691799999</v>
      </c>
      <c r="G207">
        <v>1629.6530393</v>
      </c>
      <c r="H207">
        <v>1256.2774284300001</v>
      </c>
      <c r="I207">
        <v>73549.941364800005</v>
      </c>
      <c r="J207">
        <v>6848.95483805</v>
      </c>
      <c r="K207">
        <v>2530.5405192899998</v>
      </c>
      <c r="L207">
        <v>17966.406451300001</v>
      </c>
      <c r="M207">
        <v>2854784.42943</v>
      </c>
      <c r="N207">
        <v>0.336650320532</v>
      </c>
      <c r="O207">
        <v>1.3464948789999999E-3</v>
      </c>
      <c r="P207">
        <v>0.73077527191400005</v>
      </c>
      <c r="Q207">
        <v>22.787622368000001</v>
      </c>
      <c r="R207">
        <v>1.4646774998400001</v>
      </c>
      <c r="S207">
        <v>3121.23906833</v>
      </c>
      <c r="T207">
        <v>-11.9187590422</v>
      </c>
    </row>
    <row r="208" spans="1:20">
      <c r="A208" t="s">
        <v>518</v>
      </c>
      <c r="B208">
        <v>283</v>
      </c>
      <c r="C208">
        <v>1172</v>
      </c>
      <c r="D208">
        <v>11720000</v>
      </c>
      <c r="E208">
        <v>12325.1350023</v>
      </c>
      <c r="F208">
        <v>11035.478962200001</v>
      </c>
      <c r="G208">
        <v>7360.0760068899999</v>
      </c>
      <c r="H208">
        <v>207.49140818199999</v>
      </c>
      <c r="I208">
        <v>70079.019344600005</v>
      </c>
      <c r="J208">
        <v>11291.191636199999</v>
      </c>
      <c r="K208">
        <v>881.28956982900002</v>
      </c>
      <c r="L208">
        <v>1764.2807837</v>
      </c>
      <c r="M208">
        <v>3498174.3413200001</v>
      </c>
      <c r="N208">
        <v>0.34864128991299997</v>
      </c>
      <c r="O208">
        <v>0.15686536994799999</v>
      </c>
      <c r="P208">
        <v>0.27435923581100002</v>
      </c>
      <c r="Q208">
        <v>22.5594760257</v>
      </c>
      <c r="R208">
        <v>1.55509567261</v>
      </c>
      <c r="S208">
        <v>3191.53845194</v>
      </c>
      <c r="T208">
        <v>34.686930338499998</v>
      </c>
    </row>
    <row r="209" spans="1:20">
      <c r="A209" t="s">
        <v>519</v>
      </c>
      <c r="B209">
        <v>266</v>
      </c>
      <c r="C209">
        <v>3365</v>
      </c>
      <c r="D209">
        <v>33650000</v>
      </c>
      <c r="E209">
        <v>5133.4287376800003</v>
      </c>
      <c r="F209">
        <v>12328.213193</v>
      </c>
      <c r="G209">
        <v>12268.0723631</v>
      </c>
      <c r="H209">
        <v>496.10624268100003</v>
      </c>
      <c r="I209">
        <v>81379.993014000007</v>
      </c>
      <c r="J209">
        <v>18345.876883199999</v>
      </c>
      <c r="K209">
        <v>1408.5180675199999</v>
      </c>
      <c r="L209">
        <v>12344.674384800001</v>
      </c>
      <c r="M209">
        <v>2126976.59999</v>
      </c>
      <c r="N209">
        <v>0.32444329562000002</v>
      </c>
      <c r="O209">
        <v>9.3998288860300001E-3</v>
      </c>
      <c r="P209">
        <v>0.56528359667100003</v>
      </c>
      <c r="Q209">
        <v>22.508299859600001</v>
      </c>
      <c r="R209">
        <v>1.4714960618499999</v>
      </c>
      <c r="S209">
        <v>3070.30724818</v>
      </c>
      <c r="T209">
        <v>16.487831809300001</v>
      </c>
    </row>
    <row r="210" spans="1:20">
      <c r="A210" t="s">
        <v>520</v>
      </c>
      <c r="B210">
        <v>161</v>
      </c>
      <c r="C210">
        <v>1058</v>
      </c>
      <c r="D210">
        <v>10580000</v>
      </c>
      <c r="E210">
        <v>5580.9519991400002</v>
      </c>
      <c r="F210">
        <v>3969.5455045399999</v>
      </c>
      <c r="G210">
        <v>4052.3820490399999</v>
      </c>
      <c r="H210">
        <v>38.944001224899999</v>
      </c>
      <c r="I210">
        <v>18879.9773083</v>
      </c>
      <c r="J210">
        <v>37516.375424600003</v>
      </c>
      <c r="K210">
        <v>1254.25957887</v>
      </c>
      <c r="L210">
        <v>9789.4329116299996</v>
      </c>
      <c r="M210">
        <v>276652.76850499999</v>
      </c>
      <c r="N210">
        <v>0.26174299872399998</v>
      </c>
      <c r="O210">
        <v>0.637144407641</v>
      </c>
      <c r="P210">
        <v>0</v>
      </c>
      <c r="Q210">
        <v>27.323269030999999</v>
      </c>
      <c r="R210">
        <v>1.4384469985999999</v>
      </c>
      <c r="S210">
        <v>2773.02595436</v>
      </c>
      <c r="T210">
        <v>-43.238333565799998</v>
      </c>
    </row>
    <row r="211" spans="1:20">
      <c r="A211" t="s">
        <v>521</v>
      </c>
      <c r="B211">
        <v>267</v>
      </c>
      <c r="C211">
        <v>6397</v>
      </c>
      <c r="D211">
        <v>63970000</v>
      </c>
      <c r="E211">
        <v>10184.9783721</v>
      </c>
      <c r="F211">
        <v>5631.0402886399997</v>
      </c>
      <c r="G211">
        <v>5534.9767097599997</v>
      </c>
      <c r="H211">
        <v>575.086917137</v>
      </c>
      <c r="I211">
        <v>88428.295912600006</v>
      </c>
      <c r="J211">
        <v>24608.189589599999</v>
      </c>
      <c r="K211">
        <v>1910.0696769399999</v>
      </c>
      <c r="L211">
        <v>20762.629306999999</v>
      </c>
      <c r="M211">
        <v>2060548.1211300001</v>
      </c>
      <c r="N211">
        <v>0.31988648546800003</v>
      </c>
      <c r="O211">
        <v>6.5061225264200001E-3</v>
      </c>
      <c r="P211">
        <v>0.874117975958</v>
      </c>
      <c r="Q211">
        <v>21.417388139</v>
      </c>
      <c r="R211">
        <v>1.58819889378</v>
      </c>
      <c r="S211">
        <v>2925.5603223500002</v>
      </c>
      <c r="T211">
        <v>24.405603357299999</v>
      </c>
    </row>
    <row r="212" spans="1:20">
      <c r="A212" t="s">
        <v>522</v>
      </c>
      <c r="B212">
        <v>50</v>
      </c>
      <c r="C212">
        <v>12113</v>
      </c>
      <c r="D212">
        <v>121130000</v>
      </c>
      <c r="E212">
        <v>29182.644352800002</v>
      </c>
      <c r="F212">
        <v>12846.4722346</v>
      </c>
      <c r="G212">
        <v>12785.6295443</v>
      </c>
      <c r="H212">
        <v>319.877161392</v>
      </c>
      <c r="I212">
        <v>19984.553785200002</v>
      </c>
      <c r="J212">
        <v>5482.0053582199998</v>
      </c>
      <c r="K212">
        <v>9709.3911410100009</v>
      </c>
      <c r="L212">
        <v>82673.099399900006</v>
      </c>
      <c r="M212">
        <v>896797.50117299997</v>
      </c>
      <c r="N212">
        <v>0.145014199058</v>
      </c>
      <c r="O212">
        <v>4.0849826460499998E-2</v>
      </c>
      <c r="P212">
        <v>1.4371736960300001E-2</v>
      </c>
      <c r="Q212">
        <v>25.864006936700001</v>
      </c>
      <c r="R212">
        <v>1.3664488072000001</v>
      </c>
      <c r="S212">
        <v>2135.5676736199998</v>
      </c>
      <c r="T212">
        <v>-131.87803068100001</v>
      </c>
    </row>
    <row r="213" spans="1:20">
      <c r="A213" t="s">
        <v>523</v>
      </c>
      <c r="B213">
        <v>284</v>
      </c>
      <c r="C213">
        <v>4363</v>
      </c>
      <c r="D213">
        <v>43630000</v>
      </c>
      <c r="E213">
        <v>4972.2011294000004</v>
      </c>
      <c r="F213">
        <v>4202.6959603300002</v>
      </c>
      <c r="G213">
        <v>4236.2657087699999</v>
      </c>
      <c r="H213">
        <v>623.578794743</v>
      </c>
      <c r="I213">
        <v>70585.545308200002</v>
      </c>
      <c r="J213">
        <v>23120.401897</v>
      </c>
      <c r="K213">
        <v>1321.3762810799999</v>
      </c>
      <c r="L213">
        <v>13433.498317699999</v>
      </c>
      <c r="M213">
        <v>657839.45215400006</v>
      </c>
      <c r="N213">
        <v>0.32397875364000001</v>
      </c>
      <c r="O213">
        <v>0</v>
      </c>
      <c r="P213">
        <v>0.82057900919299998</v>
      </c>
      <c r="Q213">
        <v>19.592863282500002</v>
      </c>
      <c r="R213">
        <v>1.34754943848</v>
      </c>
      <c r="S213">
        <v>2738.6091121700001</v>
      </c>
      <c r="T213">
        <v>9.1411181640599999</v>
      </c>
    </row>
    <row r="214" spans="1:20">
      <c r="A214" t="s">
        <v>524</v>
      </c>
      <c r="B214">
        <v>146</v>
      </c>
      <c r="C214">
        <v>84586</v>
      </c>
      <c r="D214">
        <v>845860000</v>
      </c>
      <c r="E214">
        <v>13112.6675817</v>
      </c>
      <c r="F214">
        <v>2161.89121613</v>
      </c>
      <c r="G214">
        <v>65.138017478999998</v>
      </c>
      <c r="H214">
        <v>4511.7288873699999</v>
      </c>
      <c r="I214">
        <v>44813.430797000001</v>
      </c>
      <c r="J214">
        <v>39280.927127800001</v>
      </c>
      <c r="K214">
        <v>3563.5942013499998</v>
      </c>
      <c r="L214">
        <v>45837.2749396</v>
      </c>
      <c r="M214">
        <v>473648.77338700002</v>
      </c>
      <c r="N214">
        <v>0.36715247463400003</v>
      </c>
      <c r="O214">
        <v>3.63131206142E-3</v>
      </c>
      <c r="P214">
        <v>0.74558422601700003</v>
      </c>
      <c r="Q214">
        <v>17.287671991900002</v>
      </c>
      <c r="R214">
        <v>1.4910495399299999</v>
      </c>
      <c r="S214">
        <v>2576.3977085400002</v>
      </c>
      <c r="T214">
        <v>38.712037243700003</v>
      </c>
    </row>
    <row r="215" spans="1:20">
      <c r="A215" t="s">
        <v>525</v>
      </c>
      <c r="B215">
        <v>89</v>
      </c>
      <c r="C215">
        <v>6067</v>
      </c>
      <c r="D215">
        <v>60670000</v>
      </c>
      <c r="E215">
        <v>4444.77334548</v>
      </c>
      <c r="F215">
        <v>5211.3425808700003</v>
      </c>
      <c r="G215">
        <v>5182.6280186599997</v>
      </c>
      <c r="H215">
        <v>297.554135809</v>
      </c>
      <c r="I215">
        <v>10311.8136356</v>
      </c>
      <c r="J215">
        <v>32479.579825100001</v>
      </c>
      <c r="K215">
        <v>6684.5679998599999</v>
      </c>
      <c r="L215">
        <v>57347.672009599999</v>
      </c>
      <c r="M215">
        <v>1250618.94514</v>
      </c>
      <c r="N215">
        <v>0.24956366596400001</v>
      </c>
      <c r="O215">
        <v>0</v>
      </c>
      <c r="P215">
        <v>0.2252708054</v>
      </c>
      <c r="Q215">
        <v>22.614140685999999</v>
      </c>
      <c r="R215">
        <v>1.1697585340900001</v>
      </c>
      <c r="S215">
        <v>2497.6955339900001</v>
      </c>
      <c r="T215">
        <v>-67.633613918099996</v>
      </c>
    </row>
    <row r="216" spans="1:20">
      <c r="A216" t="s">
        <v>526</v>
      </c>
      <c r="B216">
        <v>147</v>
      </c>
      <c r="C216">
        <v>57890</v>
      </c>
      <c r="D216">
        <v>578900000</v>
      </c>
      <c r="E216">
        <v>20805.8833538</v>
      </c>
      <c r="F216">
        <v>2472.51099196</v>
      </c>
      <c r="G216">
        <v>670.28093754700001</v>
      </c>
      <c r="H216">
        <v>2100.3628489600001</v>
      </c>
      <c r="I216">
        <v>23613.190674199999</v>
      </c>
      <c r="J216">
        <v>17957.8643304</v>
      </c>
      <c r="K216">
        <v>1547.7125580500001</v>
      </c>
      <c r="L216">
        <v>34029.5502309</v>
      </c>
      <c r="M216">
        <v>794650.81756600004</v>
      </c>
      <c r="N216">
        <v>0.30865384711600002</v>
      </c>
      <c r="O216">
        <v>2.9175944312000001E-2</v>
      </c>
      <c r="P216">
        <v>0.82763669364900005</v>
      </c>
      <c r="Q216">
        <v>22.6958716613</v>
      </c>
      <c r="R216">
        <v>1.48927463633</v>
      </c>
      <c r="S216">
        <v>2874.5512875899999</v>
      </c>
      <c r="T216">
        <v>-3.3095403809300001</v>
      </c>
    </row>
    <row r="217" spans="1:20">
      <c r="A217" t="s">
        <v>527</v>
      </c>
      <c r="B217">
        <v>302</v>
      </c>
      <c r="C217">
        <v>11527</v>
      </c>
      <c r="D217">
        <v>115270000</v>
      </c>
      <c r="E217">
        <v>8280.9865657699993</v>
      </c>
      <c r="F217">
        <v>21827.187710999999</v>
      </c>
      <c r="G217">
        <v>19188.545847500001</v>
      </c>
      <c r="H217">
        <v>491.01430981999999</v>
      </c>
      <c r="I217">
        <v>46570.702507599999</v>
      </c>
      <c r="J217">
        <v>45365.440524799997</v>
      </c>
      <c r="K217">
        <v>1192.2784760699999</v>
      </c>
      <c r="L217">
        <v>111095.276386</v>
      </c>
      <c r="M217">
        <v>86428.123379299999</v>
      </c>
      <c r="N217">
        <v>9.7822364003799997E-2</v>
      </c>
      <c r="O217">
        <v>0.484143115598</v>
      </c>
      <c r="P217">
        <v>1.52947607979E-3</v>
      </c>
      <c r="Q217">
        <v>26.9231503448</v>
      </c>
      <c r="R217">
        <v>1.4336745773499999</v>
      </c>
      <c r="S217">
        <v>1882.2654721399999</v>
      </c>
      <c r="T217">
        <v>-78.873583807499998</v>
      </c>
    </row>
    <row r="218" spans="1:20">
      <c r="A218" t="s">
        <v>528</v>
      </c>
      <c r="B218">
        <v>148</v>
      </c>
      <c r="C218">
        <v>11556</v>
      </c>
      <c r="D218">
        <v>115560000</v>
      </c>
      <c r="E218">
        <v>20413.6197975</v>
      </c>
      <c r="F218">
        <v>4647.8203446099997</v>
      </c>
      <c r="G218">
        <v>3948.8121721500002</v>
      </c>
      <c r="H218">
        <v>435.81320024500002</v>
      </c>
      <c r="I218">
        <v>26906.806590100001</v>
      </c>
      <c r="J218">
        <v>17826.915544899999</v>
      </c>
      <c r="K218">
        <v>2429.8059708400001</v>
      </c>
      <c r="L218">
        <v>31196.738079399998</v>
      </c>
      <c r="M218">
        <v>452596.49504900002</v>
      </c>
      <c r="N218">
        <v>0.286529447838</v>
      </c>
      <c r="O218">
        <v>0.38986631771399999</v>
      </c>
      <c r="P218">
        <v>0.28582045727700001</v>
      </c>
      <c r="Q218">
        <v>26.5241225107</v>
      </c>
      <c r="R218">
        <v>1.46375701339</v>
      </c>
      <c r="S218">
        <v>3032.5334613999999</v>
      </c>
      <c r="T218">
        <v>-32.6890860098</v>
      </c>
    </row>
    <row r="219" spans="1:20">
      <c r="A219" t="s">
        <v>529</v>
      </c>
      <c r="B219">
        <v>285</v>
      </c>
      <c r="C219">
        <v>10388</v>
      </c>
      <c r="D219">
        <v>103880000</v>
      </c>
      <c r="E219">
        <v>8417.7684493300003</v>
      </c>
      <c r="F219">
        <v>2973.3873010299999</v>
      </c>
      <c r="G219">
        <v>1205.9411750199999</v>
      </c>
      <c r="H219">
        <v>2953.2862759599998</v>
      </c>
      <c r="I219">
        <v>56600.672707899997</v>
      </c>
      <c r="J219">
        <v>19630.351305</v>
      </c>
      <c r="K219">
        <v>2290.67763255</v>
      </c>
      <c r="L219">
        <v>15473.761240600001</v>
      </c>
      <c r="M219">
        <v>575274.32637000002</v>
      </c>
      <c r="N219">
        <v>0.35099203201200002</v>
      </c>
      <c r="O219">
        <v>4.842448238E-3</v>
      </c>
      <c r="P219">
        <v>0.81740727915099998</v>
      </c>
      <c r="Q219">
        <v>19.7464001403</v>
      </c>
      <c r="R219">
        <v>1.44296290658</v>
      </c>
      <c r="S219">
        <v>2834.7484294400001</v>
      </c>
      <c r="T219">
        <v>9.2223798263199992</v>
      </c>
    </row>
    <row r="220" spans="1:20">
      <c r="A220" t="s">
        <v>530</v>
      </c>
      <c r="B220">
        <v>303</v>
      </c>
      <c r="C220">
        <v>17492</v>
      </c>
      <c r="D220">
        <v>174920000</v>
      </c>
      <c r="E220">
        <v>3329.9102493400001</v>
      </c>
      <c r="F220">
        <v>5792.9559340400001</v>
      </c>
      <c r="G220">
        <v>5672.7392319399996</v>
      </c>
      <c r="H220">
        <v>757.07599706899998</v>
      </c>
      <c r="I220">
        <v>70377.132268500005</v>
      </c>
      <c r="J220">
        <v>48474.446715999999</v>
      </c>
      <c r="K220">
        <v>1718.3641158800001</v>
      </c>
      <c r="L220">
        <v>119619.234004</v>
      </c>
      <c r="M220">
        <v>110435.037127</v>
      </c>
      <c r="N220">
        <v>0.141190216088</v>
      </c>
      <c r="O220">
        <v>0.484359176206</v>
      </c>
      <c r="P220">
        <v>8.5697565652099999E-3</v>
      </c>
      <c r="Q220">
        <v>27.109760753900002</v>
      </c>
      <c r="R220">
        <v>1.45480561256</v>
      </c>
      <c r="S220">
        <v>2213.5537919600001</v>
      </c>
      <c r="T220">
        <v>-113.15396728499999</v>
      </c>
    </row>
    <row r="221" spans="1:20">
      <c r="A221" t="s">
        <v>531</v>
      </c>
      <c r="B221">
        <v>34</v>
      </c>
      <c r="C221">
        <v>8984</v>
      </c>
      <c r="D221">
        <v>89840000</v>
      </c>
      <c r="E221">
        <v>19539.751471</v>
      </c>
      <c r="F221">
        <v>9723.2280294400007</v>
      </c>
      <c r="G221">
        <v>7199.5223336600002</v>
      </c>
      <c r="H221">
        <v>324.46733921100002</v>
      </c>
      <c r="I221">
        <v>42099.8015848</v>
      </c>
      <c r="J221">
        <v>21427.9602677</v>
      </c>
      <c r="K221">
        <v>2889.2903714899999</v>
      </c>
      <c r="L221">
        <v>81635.103318199996</v>
      </c>
      <c r="M221">
        <v>95281.470631400007</v>
      </c>
      <c r="N221">
        <v>0.166645669734</v>
      </c>
      <c r="O221">
        <v>0.1304657155</v>
      </c>
      <c r="P221">
        <v>4.2148212054400003E-2</v>
      </c>
      <c r="Q221">
        <v>26.8642118454</v>
      </c>
      <c r="R221">
        <v>1.3978213537299999</v>
      </c>
      <c r="S221">
        <v>2356.2649084599998</v>
      </c>
      <c r="T221">
        <v>-185.82768089699999</v>
      </c>
    </row>
    <row r="222" spans="1:20">
      <c r="A222" t="s">
        <v>532</v>
      </c>
      <c r="B222">
        <v>268</v>
      </c>
      <c r="C222">
        <v>5178</v>
      </c>
      <c r="D222">
        <v>51780000</v>
      </c>
      <c r="E222">
        <v>3305.4983983900001</v>
      </c>
      <c r="F222">
        <v>8472.6745370200006</v>
      </c>
      <c r="G222">
        <v>7045.2224756699998</v>
      </c>
      <c r="H222">
        <v>659.88993738500005</v>
      </c>
      <c r="I222">
        <v>85241.2410906</v>
      </c>
      <c r="J222">
        <v>25621.468406</v>
      </c>
      <c r="K222">
        <v>1416.66608913</v>
      </c>
      <c r="L222">
        <v>17940.378447200001</v>
      </c>
      <c r="M222">
        <v>2160082.6478499998</v>
      </c>
      <c r="N222">
        <v>0.30938499321000001</v>
      </c>
      <c r="O222">
        <v>4.0770783393099998E-4</v>
      </c>
      <c r="P222">
        <v>0.76519869008100005</v>
      </c>
      <c r="Q222">
        <v>21.714161668399999</v>
      </c>
      <c r="R222">
        <v>1.55689272805</v>
      </c>
      <c r="S222">
        <v>2915.42676484</v>
      </c>
      <c r="T222">
        <v>21.4325706845</v>
      </c>
    </row>
    <row r="223" spans="1:20">
      <c r="A223" t="s">
        <v>533</v>
      </c>
      <c r="B223">
        <v>269</v>
      </c>
      <c r="C223">
        <v>5125</v>
      </c>
      <c r="D223">
        <v>51250000</v>
      </c>
      <c r="E223">
        <v>7076.4175370399998</v>
      </c>
      <c r="F223">
        <v>1657.7360535600001</v>
      </c>
      <c r="G223">
        <v>1255.7770156900001</v>
      </c>
      <c r="H223">
        <v>469.47642880000001</v>
      </c>
      <c r="I223">
        <v>80363.594536599994</v>
      </c>
      <c r="J223">
        <v>11732.8974282</v>
      </c>
      <c r="K223">
        <v>4043.5321130900002</v>
      </c>
      <c r="L223">
        <v>18574.5541122</v>
      </c>
      <c r="M223">
        <v>2258855.1507199998</v>
      </c>
      <c r="N223">
        <v>0.33093284887199997</v>
      </c>
      <c r="O223">
        <v>2.9340560901499999E-3</v>
      </c>
      <c r="P223">
        <v>0.67574638848900004</v>
      </c>
      <c r="Q223">
        <v>22.327322840200001</v>
      </c>
      <c r="R223">
        <v>1.4789644772899999</v>
      </c>
      <c r="S223">
        <v>3069.9490946999999</v>
      </c>
      <c r="T223">
        <v>-6.6782386654700003</v>
      </c>
    </row>
    <row r="224" spans="1:20">
      <c r="A224" t="s">
        <v>534</v>
      </c>
      <c r="B224">
        <v>270</v>
      </c>
      <c r="C224">
        <v>1900</v>
      </c>
      <c r="D224">
        <v>19000000</v>
      </c>
      <c r="E224">
        <v>8919.0625323799995</v>
      </c>
      <c r="F224">
        <v>4639.8135801300004</v>
      </c>
      <c r="G224">
        <v>4649.5938186800004</v>
      </c>
      <c r="H224">
        <v>290.81042908500001</v>
      </c>
      <c r="I224">
        <v>80042.972870099999</v>
      </c>
      <c r="J224">
        <v>11699.688861000001</v>
      </c>
      <c r="K224">
        <v>4265.1864569400004</v>
      </c>
      <c r="L224">
        <v>14000.860930299999</v>
      </c>
      <c r="M224">
        <v>2067875.4487900001</v>
      </c>
      <c r="N224">
        <v>0.33923821904200002</v>
      </c>
      <c r="O224">
        <v>6.6013344338099994E-2</v>
      </c>
      <c r="P224">
        <v>0.56381554962799996</v>
      </c>
      <c r="Q224">
        <v>22.589637128900002</v>
      </c>
      <c r="R224">
        <v>1.5109930038499999</v>
      </c>
      <c r="S224">
        <v>3140.8223983600001</v>
      </c>
      <c r="T224">
        <v>11.625066583800001</v>
      </c>
    </row>
    <row r="225" spans="1:20">
      <c r="A225" t="s">
        <v>535</v>
      </c>
      <c r="B225">
        <v>271</v>
      </c>
      <c r="C225">
        <v>1925</v>
      </c>
      <c r="D225">
        <v>19250000</v>
      </c>
      <c r="E225">
        <v>12193.130602699999</v>
      </c>
      <c r="F225">
        <v>4137.4789613200001</v>
      </c>
      <c r="G225">
        <v>4030.23999366</v>
      </c>
      <c r="H225">
        <v>340.97925614799999</v>
      </c>
      <c r="I225">
        <v>76268.743396899998</v>
      </c>
      <c r="J225">
        <v>8210.2958639400003</v>
      </c>
      <c r="K225">
        <v>5303.6903179499996</v>
      </c>
      <c r="L225">
        <v>11070.676365699999</v>
      </c>
      <c r="M225">
        <v>2028859.3992699999</v>
      </c>
      <c r="N225">
        <v>0.346594710784</v>
      </c>
      <c r="O225">
        <v>0.19341247074000001</v>
      </c>
      <c r="P225">
        <v>0.38651734575300001</v>
      </c>
      <c r="Q225">
        <v>22.775708550800001</v>
      </c>
      <c r="R225">
        <v>1.45440186395</v>
      </c>
      <c r="S225">
        <v>3198.5271395599998</v>
      </c>
      <c r="T225">
        <v>0.589735243056</v>
      </c>
    </row>
    <row r="226" spans="1:20">
      <c r="A226" t="s">
        <v>536</v>
      </c>
      <c r="B226">
        <v>286</v>
      </c>
      <c r="C226">
        <v>3584</v>
      </c>
      <c r="D226">
        <v>35840000</v>
      </c>
      <c r="E226">
        <v>16243.059920399999</v>
      </c>
      <c r="F226">
        <v>5048.1529576800003</v>
      </c>
      <c r="G226">
        <v>4225.4039207699998</v>
      </c>
      <c r="H226">
        <v>463.131085515</v>
      </c>
      <c r="I226">
        <v>70766.613213699995</v>
      </c>
      <c r="J226">
        <v>5777.3921239700003</v>
      </c>
      <c r="K226">
        <v>4351.5318519000002</v>
      </c>
      <c r="L226">
        <v>6297.2589427399998</v>
      </c>
      <c r="M226">
        <v>3829724.13687</v>
      </c>
      <c r="N226">
        <v>0.34806614690999998</v>
      </c>
      <c r="O226">
        <v>9.52619012179E-2</v>
      </c>
      <c r="P226">
        <v>0.47095143456400002</v>
      </c>
      <c r="Q226">
        <v>22.748935168300001</v>
      </c>
      <c r="R226">
        <v>1.4697506602199999</v>
      </c>
      <c r="S226">
        <v>3207.0771142399999</v>
      </c>
      <c r="T226">
        <v>6.6155976086099999</v>
      </c>
    </row>
    <row r="227" spans="1:20">
      <c r="A227" t="s">
        <v>537</v>
      </c>
      <c r="B227">
        <v>253</v>
      </c>
      <c r="C227">
        <v>1804</v>
      </c>
      <c r="D227">
        <v>18040000</v>
      </c>
      <c r="E227">
        <v>10693.379261100001</v>
      </c>
      <c r="F227">
        <v>10259.573546400001</v>
      </c>
      <c r="G227">
        <v>10067.201087699999</v>
      </c>
      <c r="H227">
        <v>199.130347368</v>
      </c>
      <c r="I227">
        <v>17860.239980499999</v>
      </c>
      <c r="J227">
        <v>18372.0647168</v>
      </c>
      <c r="K227">
        <v>1853.53808327</v>
      </c>
      <c r="L227">
        <v>37574.268089099998</v>
      </c>
      <c r="M227">
        <v>252692.796982</v>
      </c>
      <c r="N227">
        <v>9.6456675209999995E-2</v>
      </c>
      <c r="O227">
        <v>0.62345775689299998</v>
      </c>
      <c r="P227">
        <v>0</v>
      </c>
      <c r="Q227">
        <v>26.8767743684</v>
      </c>
      <c r="R227">
        <v>1.3943731134599999</v>
      </c>
      <c r="S227">
        <v>2099.2953791700002</v>
      </c>
      <c r="T227">
        <v>-26.9724564986</v>
      </c>
    </row>
    <row r="228" spans="1:20">
      <c r="A228" t="s">
        <v>538</v>
      </c>
      <c r="B228">
        <v>201</v>
      </c>
      <c r="C228">
        <v>6127</v>
      </c>
      <c r="D228">
        <v>61270000</v>
      </c>
      <c r="E228">
        <v>4804.77917996</v>
      </c>
      <c r="F228">
        <v>6054.6296067000003</v>
      </c>
      <c r="G228">
        <v>3519.2770587199998</v>
      </c>
      <c r="H228">
        <v>338.11125371399999</v>
      </c>
      <c r="I228">
        <v>31500.023618200001</v>
      </c>
      <c r="J228">
        <v>55964.466087000001</v>
      </c>
      <c r="K228">
        <v>6170.6613815800001</v>
      </c>
      <c r="L228">
        <v>48339.853099599997</v>
      </c>
      <c r="M228">
        <v>712438.87659400003</v>
      </c>
      <c r="N228">
        <v>0.28011861780399999</v>
      </c>
      <c r="O228">
        <v>0.389752675539</v>
      </c>
      <c r="P228">
        <v>6.1222843319199999E-2</v>
      </c>
      <c r="Q228">
        <v>26.662184073199999</v>
      </c>
      <c r="R228">
        <v>1.36183457148</v>
      </c>
      <c r="S228">
        <v>3019.3476821499999</v>
      </c>
      <c r="T228">
        <v>-74.799948071700001</v>
      </c>
    </row>
    <row r="229" spans="1:20">
      <c r="A229" t="s">
        <v>539</v>
      </c>
      <c r="B229">
        <v>149</v>
      </c>
      <c r="C229">
        <v>198019</v>
      </c>
      <c r="D229">
        <v>1980190000</v>
      </c>
      <c r="E229">
        <v>9087.7695362899995</v>
      </c>
      <c r="F229">
        <v>2744.0402138099998</v>
      </c>
      <c r="G229">
        <v>279.00462662400003</v>
      </c>
      <c r="H229">
        <v>4552.1845664900002</v>
      </c>
      <c r="I229">
        <v>53059.450468000003</v>
      </c>
      <c r="J229">
        <v>55294.019524800002</v>
      </c>
      <c r="K229">
        <v>5841.8647750099999</v>
      </c>
      <c r="L229">
        <v>68919.650192899993</v>
      </c>
      <c r="M229">
        <v>450277.33023700002</v>
      </c>
      <c r="N229">
        <v>0.28648160186799998</v>
      </c>
      <c r="O229">
        <v>1.21285124366E-2</v>
      </c>
      <c r="P229">
        <v>0.72848279967999996</v>
      </c>
      <c r="Q229">
        <v>18.607280615899999</v>
      </c>
      <c r="R229">
        <v>1.3725372488300001</v>
      </c>
      <c r="S229">
        <v>2417.5555803799998</v>
      </c>
      <c r="T229">
        <v>36.217757572799997</v>
      </c>
    </row>
    <row r="230" spans="1:20">
      <c r="A230" t="s">
        <v>540</v>
      </c>
      <c r="B230">
        <v>183</v>
      </c>
      <c r="C230">
        <v>4750</v>
      </c>
      <c r="D230">
        <v>47500000</v>
      </c>
      <c r="E230">
        <v>25613.3105053</v>
      </c>
      <c r="F230">
        <v>2972.3540612500001</v>
      </c>
      <c r="G230">
        <v>999.20238676400004</v>
      </c>
      <c r="H230">
        <v>1191.14266404</v>
      </c>
      <c r="I230">
        <v>63169.082055899999</v>
      </c>
      <c r="J230">
        <v>10577.2781543</v>
      </c>
      <c r="K230">
        <v>4149.9013456000002</v>
      </c>
      <c r="L230">
        <v>29828.740333099999</v>
      </c>
      <c r="M230">
        <v>1452670.96533</v>
      </c>
      <c r="N230">
        <v>0.30812805417299999</v>
      </c>
      <c r="O230">
        <v>2.3249708156800001E-2</v>
      </c>
      <c r="P230">
        <v>0.73424456576700003</v>
      </c>
      <c r="Q230">
        <v>25.158711233399998</v>
      </c>
      <c r="R230">
        <v>1.6007930261100001</v>
      </c>
      <c r="S230">
        <v>3084.8834187399998</v>
      </c>
      <c r="T230">
        <v>-56.173755786999997</v>
      </c>
    </row>
    <row r="231" spans="1:20">
      <c r="A231" t="s">
        <v>541</v>
      </c>
      <c r="B231">
        <v>287</v>
      </c>
      <c r="C231">
        <v>2280</v>
      </c>
      <c r="D231">
        <v>22800000</v>
      </c>
      <c r="E231">
        <v>16264.9806885</v>
      </c>
      <c r="F231">
        <v>10286.1874223</v>
      </c>
      <c r="G231">
        <v>4959.64752658</v>
      </c>
      <c r="H231">
        <v>256.02276010999998</v>
      </c>
      <c r="I231">
        <v>63622.3242188</v>
      </c>
      <c r="J231">
        <v>11444.9521874</v>
      </c>
      <c r="K231">
        <v>1930.2647159000001</v>
      </c>
      <c r="L231">
        <v>6135.1086068100003</v>
      </c>
      <c r="M231">
        <v>1919970.2859799999</v>
      </c>
      <c r="N231">
        <v>0.33941142063700003</v>
      </c>
      <c r="O231">
        <v>7.7956718873E-2</v>
      </c>
      <c r="P231">
        <v>0.244781314597</v>
      </c>
      <c r="Q231">
        <v>22.336420679100002</v>
      </c>
      <c r="R231">
        <v>1.4941964721700001</v>
      </c>
      <c r="S231">
        <v>3124.3160830800002</v>
      </c>
      <c r="T231">
        <v>7.9427441406200003</v>
      </c>
    </row>
    <row r="232" spans="1:20">
      <c r="A232" t="s">
        <v>542</v>
      </c>
      <c r="B232">
        <v>288</v>
      </c>
      <c r="C232">
        <v>1623</v>
      </c>
      <c r="D232">
        <v>16230000</v>
      </c>
      <c r="E232">
        <v>11939.1153276</v>
      </c>
      <c r="F232">
        <v>7890.9880772699998</v>
      </c>
      <c r="G232">
        <v>1497.0130998899999</v>
      </c>
      <c r="H232">
        <v>417.45584184500001</v>
      </c>
      <c r="I232">
        <v>65914.817900900001</v>
      </c>
      <c r="J232">
        <v>16357.404447299999</v>
      </c>
      <c r="K232">
        <v>3948.7323781</v>
      </c>
      <c r="L232">
        <v>7863.0820005599999</v>
      </c>
      <c r="M232">
        <v>583247.60288899997</v>
      </c>
      <c r="N232">
        <v>0.32976968108100002</v>
      </c>
      <c r="O232">
        <v>0</v>
      </c>
      <c r="P232">
        <v>0.68076363855800004</v>
      </c>
      <c r="Q232">
        <v>19.5548669153</v>
      </c>
      <c r="R232">
        <v>1.3583617963300001</v>
      </c>
      <c r="S232">
        <v>2757.3518836600001</v>
      </c>
      <c r="T232">
        <v>8.5027240953900005</v>
      </c>
    </row>
    <row r="233" spans="1:20">
      <c r="A233" t="s">
        <v>543</v>
      </c>
      <c r="B233">
        <v>35</v>
      </c>
      <c r="C233">
        <v>15708</v>
      </c>
      <c r="D233">
        <v>157080000</v>
      </c>
      <c r="E233">
        <v>4197.3407758699996</v>
      </c>
      <c r="F233">
        <v>4924.4273026700002</v>
      </c>
      <c r="G233">
        <v>4770.49407281</v>
      </c>
      <c r="H233">
        <v>459.09966552600002</v>
      </c>
      <c r="I233">
        <v>63333.631187400002</v>
      </c>
      <c r="J233">
        <v>4442.3946069000003</v>
      </c>
      <c r="K233">
        <v>1180.37285236</v>
      </c>
      <c r="L233">
        <v>108066.335368</v>
      </c>
      <c r="M233">
        <v>40595.111039900003</v>
      </c>
      <c r="N233">
        <v>0.137428988572</v>
      </c>
      <c r="O233">
        <v>0.38746173239100001</v>
      </c>
      <c r="P233">
        <v>1.9975370861199999E-2</v>
      </c>
      <c r="Q233">
        <v>27.011369630600001</v>
      </c>
      <c r="R233">
        <v>1.39826104882</v>
      </c>
      <c r="S233">
        <v>2188.47558394</v>
      </c>
      <c r="T233">
        <v>-154.200113018</v>
      </c>
    </row>
    <row r="234" spans="1:20">
      <c r="A234" t="s">
        <v>544</v>
      </c>
      <c r="B234">
        <v>177</v>
      </c>
      <c r="C234">
        <v>10363</v>
      </c>
      <c r="D234">
        <v>103630000</v>
      </c>
      <c r="E234">
        <v>3661.8080978900002</v>
      </c>
      <c r="F234">
        <v>1308.3726282800001</v>
      </c>
      <c r="G234">
        <v>583.28258140800006</v>
      </c>
      <c r="H234">
        <v>521.86186650000002</v>
      </c>
      <c r="I234">
        <v>3235.1322409600002</v>
      </c>
      <c r="J234">
        <v>42520.230276100003</v>
      </c>
      <c r="K234">
        <v>2014.9301465599999</v>
      </c>
      <c r="L234">
        <v>21290.268528100001</v>
      </c>
      <c r="M234">
        <v>253615.98848</v>
      </c>
      <c r="N234">
        <v>0.227975273161</v>
      </c>
      <c r="O234">
        <v>0.23131707415899999</v>
      </c>
      <c r="P234">
        <v>0.23757072388600001</v>
      </c>
      <c r="Q234">
        <v>26.080712011100001</v>
      </c>
      <c r="R234">
        <v>1.34759140015</v>
      </c>
      <c r="S234">
        <v>2626.09406046</v>
      </c>
      <c r="T234">
        <v>-69.168907903900006</v>
      </c>
    </row>
    <row r="235" spans="1:20">
      <c r="A235" t="s">
        <v>545</v>
      </c>
      <c r="B235">
        <v>272</v>
      </c>
      <c r="C235">
        <v>24971</v>
      </c>
      <c r="D235">
        <v>249710000</v>
      </c>
      <c r="E235">
        <v>2765.6572306399999</v>
      </c>
      <c r="F235">
        <v>4202.7935827199999</v>
      </c>
      <c r="G235">
        <v>4023.1493090600002</v>
      </c>
      <c r="H235">
        <v>3283.0996227300002</v>
      </c>
      <c r="I235">
        <v>81709.671572499996</v>
      </c>
      <c r="J235">
        <v>47711.672721299998</v>
      </c>
      <c r="K235">
        <v>2209.7549105799999</v>
      </c>
      <c r="L235">
        <v>43821.797045400002</v>
      </c>
      <c r="M235">
        <v>1877151.88695</v>
      </c>
      <c r="N235">
        <v>0.28942435732799998</v>
      </c>
      <c r="O235">
        <v>2.2248030997800001E-5</v>
      </c>
      <c r="P235">
        <v>0.96181661580199995</v>
      </c>
      <c r="Q235">
        <v>21.6905560308</v>
      </c>
      <c r="R235">
        <v>1.59329945901</v>
      </c>
      <c r="S235">
        <v>2737.3838141599999</v>
      </c>
      <c r="T235">
        <v>14.973504459200001</v>
      </c>
    </row>
    <row r="236" spans="1:20">
      <c r="A236" t="s">
        <v>546</v>
      </c>
      <c r="B236">
        <v>232</v>
      </c>
      <c r="C236">
        <v>16747</v>
      </c>
      <c r="D236">
        <v>167470000</v>
      </c>
      <c r="E236">
        <v>10857.3767219</v>
      </c>
      <c r="F236">
        <v>1978.0256958</v>
      </c>
      <c r="G236">
        <v>1111.49615073</v>
      </c>
      <c r="H236">
        <v>1469.8779611299999</v>
      </c>
      <c r="I236">
        <v>21238.964820699999</v>
      </c>
      <c r="J236">
        <v>19981.517323600001</v>
      </c>
      <c r="K236">
        <v>8370.6531180599995</v>
      </c>
      <c r="L236">
        <v>57961.091733499998</v>
      </c>
      <c r="M236">
        <v>1784068.69698</v>
      </c>
      <c r="N236">
        <v>0.34871909047499999</v>
      </c>
      <c r="O236">
        <v>0</v>
      </c>
      <c r="P236">
        <v>0.70039617939200005</v>
      </c>
      <c r="Q236">
        <v>20.753567032500001</v>
      </c>
      <c r="R236">
        <v>1.5391130447400001</v>
      </c>
      <c r="S236">
        <v>2784.8343343699999</v>
      </c>
      <c r="T236">
        <v>-127.689507932</v>
      </c>
    </row>
    <row r="237" spans="1:20">
      <c r="A237" t="s">
        <v>547</v>
      </c>
      <c r="B237">
        <v>233</v>
      </c>
      <c r="C237">
        <v>7385</v>
      </c>
      <c r="D237">
        <v>73850000</v>
      </c>
      <c r="E237">
        <v>14908.290388199999</v>
      </c>
      <c r="F237">
        <v>2806.0056694800001</v>
      </c>
      <c r="G237">
        <v>2281.30560001</v>
      </c>
      <c r="H237">
        <v>356.27889000200003</v>
      </c>
      <c r="I237">
        <v>24379.790355500001</v>
      </c>
      <c r="J237">
        <v>11146.1466354</v>
      </c>
      <c r="K237">
        <v>10835.217769299999</v>
      </c>
      <c r="L237">
        <v>63925.597092900003</v>
      </c>
      <c r="M237">
        <v>2834162.7468699999</v>
      </c>
      <c r="N237">
        <v>0.29088970092799998</v>
      </c>
      <c r="O237">
        <v>0</v>
      </c>
      <c r="P237">
        <v>0.54768278061999998</v>
      </c>
      <c r="Q237">
        <v>21.996688471399999</v>
      </c>
      <c r="R237">
        <v>1.5080930753199999</v>
      </c>
      <c r="S237">
        <v>2697.8231738200002</v>
      </c>
      <c r="T237">
        <v>-136.59938465499999</v>
      </c>
    </row>
    <row r="238" spans="1:20">
      <c r="A238" t="s">
        <v>548</v>
      </c>
      <c r="B238">
        <v>234</v>
      </c>
      <c r="C238">
        <v>13815</v>
      </c>
      <c r="D238">
        <v>138150000</v>
      </c>
      <c r="E238">
        <v>26479.4153148</v>
      </c>
      <c r="F238">
        <v>4009.4055269</v>
      </c>
      <c r="G238">
        <v>3902.9345817399999</v>
      </c>
      <c r="H238">
        <v>266.943934958</v>
      </c>
      <c r="I238">
        <v>36883.326835599997</v>
      </c>
      <c r="J238">
        <v>9847.8093578400003</v>
      </c>
      <c r="K238">
        <v>2700.86199769</v>
      </c>
      <c r="L238">
        <v>73515.918315699993</v>
      </c>
      <c r="M238">
        <v>441563.40396299999</v>
      </c>
      <c r="N238">
        <v>0.17270562135799999</v>
      </c>
      <c r="O238">
        <v>4.4637922279799999E-2</v>
      </c>
      <c r="P238">
        <v>0.24068380164</v>
      </c>
      <c r="Q238">
        <v>25.6895166316</v>
      </c>
      <c r="R238">
        <v>1.43619571497</v>
      </c>
      <c r="S238">
        <v>2310.1183185300001</v>
      </c>
      <c r="T238">
        <v>-158.726579077</v>
      </c>
    </row>
    <row r="239" spans="1:20">
      <c r="A239" t="s">
        <v>549</v>
      </c>
      <c r="B239">
        <v>235</v>
      </c>
      <c r="C239">
        <v>13340</v>
      </c>
      <c r="D239">
        <v>133400000</v>
      </c>
      <c r="E239">
        <v>22109.566966900002</v>
      </c>
      <c r="F239">
        <v>3494.3026197099998</v>
      </c>
      <c r="G239">
        <v>2637.9213851700001</v>
      </c>
      <c r="H239">
        <v>419.89610936600002</v>
      </c>
      <c r="I239">
        <v>33363.690099400003</v>
      </c>
      <c r="J239">
        <v>16426.497922899998</v>
      </c>
      <c r="K239">
        <v>5357.1555016000002</v>
      </c>
      <c r="L239">
        <v>68205.248743799995</v>
      </c>
      <c r="M239">
        <v>759035.57063500001</v>
      </c>
      <c r="N239">
        <v>0.19480981078599999</v>
      </c>
      <c r="O239">
        <v>8.8680397758199997E-3</v>
      </c>
      <c r="P239">
        <v>0.446289996523</v>
      </c>
      <c r="Q239">
        <v>24.926510437800001</v>
      </c>
      <c r="R239">
        <v>1.4671519195</v>
      </c>
      <c r="S239">
        <v>2394.2218303099999</v>
      </c>
      <c r="T239">
        <v>-154.406341166</v>
      </c>
    </row>
    <row r="240" spans="1:20">
      <c r="A240" t="s">
        <v>550</v>
      </c>
      <c r="B240">
        <v>236</v>
      </c>
      <c r="C240">
        <v>8169</v>
      </c>
      <c r="D240">
        <v>81690000</v>
      </c>
      <c r="E240">
        <v>35491.387207699998</v>
      </c>
      <c r="F240">
        <v>4907.7201844499996</v>
      </c>
      <c r="G240">
        <v>3870.7725767100001</v>
      </c>
      <c r="H240">
        <v>196.33713674500001</v>
      </c>
      <c r="I240">
        <v>44547.466828700002</v>
      </c>
      <c r="J240">
        <v>13679.521142</v>
      </c>
      <c r="K240">
        <v>1296.24429012</v>
      </c>
      <c r="L240">
        <v>83013.128089000005</v>
      </c>
      <c r="M240">
        <v>448271.983443</v>
      </c>
      <c r="N240">
        <v>0.158813612838</v>
      </c>
      <c r="O240">
        <v>0.105220360729</v>
      </c>
      <c r="P240">
        <v>0.111919003345</v>
      </c>
      <c r="Q240">
        <v>26.729175350199998</v>
      </c>
      <c r="R240">
        <v>1.3892209342399999</v>
      </c>
      <c r="S240">
        <v>2313.3627585499999</v>
      </c>
      <c r="T240">
        <v>-183.189614971</v>
      </c>
    </row>
    <row r="241" spans="1:20">
      <c r="A241" t="s">
        <v>551</v>
      </c>
      <c r="B241">
        <v>237</v>
      </c>
      <c r="C241">
        <v>2983</v>
      </c>
      <c r="D241">
        <v>29830000</v>
      </c>
      <c r="E241">
        <v>29811.4479053</v>
      </c>
      <c r="F241">
        <v>2991.7006405100001</v>
      </c>
      <c r="G241">
        <v>2935.0132849500001</v>
      </c>
      <c r="H241">
        <v>212.588575588</v>
      </c>
      <c r="I241">
        <v>45758.4797119</v>
      </c>
      <c r="J241">
        <v>20164.994977400002</v>
      </c>
      <c r="K241">
        <v>921.46360448400003</v>
      </c>
      <c r="L241">
        <v>81891.690215900002</v>
      </c>
      <c r="M241">
        <v>859856.53971799999</v>
      </c>
      <c r="N241">
        <v>0.16291152022700001</v>
      </c>
      <c r="O241">
        <v>0.23226091900099999</v>
      </c>
      <c r="P241">
        <v>3.52852361578E-2</v>
      </c>
      <c r="Q241">
        <v>26.9865228038</v>
      </c>
      <c r="R241">
        <v>1.3810569538799999</v>
      </c>
      <c r="S241">
        <v>2356.2953354000001</v>
      </c>
      <c r="T241">
        <v>-191.65864114199999</v>
      </c>
    </row>
    <row r="242" spans="1:20">
      <c r="A242" t="s">
        <v>552</v>
      </c>
      <c r="B242">
        <v>6</v>
      </c>
      <c r="C242">
        <v>3756</v>
      </c>
      <c r="D242">
        <v>37560000</v>
      </c>
      <c r="E242">
        <v>6920.7610622499997</v>
      </c>
      <c r="F242">
        <v>6124.2492612699998</v>
      </c>
      <c r="G242">
        <v>5206.2809322499998</v>
      </c>
      <c r="H242">
        <v>276.00906541900002</v>
      </c>
      <c r="I242">
        <v>11463.1471908</v>
      </c>
      <c r="J242">
        <v>29658.272152599999</v>
      </c>
      <c r="K242">
        <v>5688.1188004799997</v>
      </c>
      <c r="L242">
        <v>63505.304161300002</v>
      </c>
      <c r="M242">
        <v>1119860.82834</v>
      </c>
      <c r="N242">
        <v>0.170611056328</v>
      </c>
      <c r="O242">
        <v>0</v>
      </c>
      <c r="P242">
        <v>0.50739333045599999</v>
      </c>
      <c r="Q242">
        <v>24.482296225599999</v>
      </c>
      <c r="R242">
        <v>1.32355408669</v>
      </c>
      <c r="S242">
        <v>2189.9995912499999</v>
      </c>
      <c r="T242">
        <v>-88.252719116199998</v>
      </c>
    </row>
    <row r="243" spans="1:20">
      <c r="A243" t="s">
        <v>553</v>
      </c>
      <c r="B243">
        <v>79</v>
      </c>
      <c r="C243">
        <v>2900</v>
      </c>
      <c r="D243">
        <v>29000000</v>
      </c>
      <c r="E243">
        <v>2517.8540591599999</v>
      </c>
      <c r="F243">
        <v>6946.4650245000003</v>
      </c>
      <c r="G243">
        <v>7146.8589271299998</v>
      </c>
      <c r="H243">
        <v>87.422259405700004</v>
      </c>
      <c r="I243">
        <v>14142.776249</v>
      </c>
      <c r="J243">
        <v>37640.090971199999</v>
      </c>
      <c r="K243">
        <v>1228.9255486699999</v>
      </c>
      <c r="L243">
        <v>11121.8996097</v>
      </c>
      <c r="M243">
        <v>487312.51351899997</v>
      </c>
      <c r="N243">
        <v>0.23732708870300001</v>
      </c>
      <c r="O243">
        <v>0.47307131760100002</v>
      </c>
      <c r="P243">
        <v>0</v>
      </c>
      <c r="Q243">
        <v>27.248923960700001</v>
      </c>
      <c r="R243">
        <v>1.4091905866400001</v>
      </c>
      <c r="S243">
        <v>2621.1792162199999</v>
      </c>
      <c r="T243">
        <v>-40.994775390599997</v>
      </c>
    </row>
    <row r="244" spans="1:20">
      <c r="A244" t="s">
        <v>554</v>
      </c>
      <c r="B244">
        <v>289</v>
      </c>
      <c r="C244">
        <v>3073</v>
      </c>
      <c r="D244">
        <v>30730000</v>
      </c>
      <c r="E244">
        <v>8579.7316213699996</v>
      </c>
      <c r="F244">
        <v>12403.959716199999</v>
      </c>
      <c r="G244">
        <v>10621.3321825</v>
      </c>
      <c r="H244">
        <v>514.560297719</v>
      </c>
      <c r="I244">
        <v>74998.032922800005</v>
      </c>
      <c r="J244">
        <v>13713.257339899999</v>
      </c>
      <c r="K244">
        <v>1887.7983715299999</v>
      </c>
      <c r="L244">
        <v>6148.77955079</v>
      </c>
      <c r="M244">
        <v>2712029.78895</v>
      </c>
      <c r="N244">
        <v>0.33079047425000002</v>
      </c>
      <c r="O244">
        <v>1.9729584911299999E-2</v>
      </c>
      <c r="P244">
        <v>0.71464457902800005</v>
      </c>
      <c r="Q244">
        <v>22.2192032116</v>
      </c>
      <c r="R244">
        <v>1.4932098388699999</v>
      </c>
      <c r="S244">
        <v>3074.7064097399998</v>
      </c>
      <c r="T244">
        <v>20.6260672433</v>
      </c>
    </row>
    <row r="245" spans="1:20">
      <c r="A245" t="s">
        <v>555</v>
      </c>
      <c r="B245">
        <v>13</v>
      </c>
      <c r="C245">
        <v>8569</v>
      </c>
      <c r="D245">
        <v>85690000</v>
      </c>
      <c r="E245">
        <v>14280.732861300001</v>
      </c>
      <c r="F245">
        <v>2071.89477304</v>
      </c>
      <c r="G245">
        <v>685.82919860200002</v>
      </c>
      <c r="H245">
        <v>657.027196527</v>
      </c>
      <c r="I245">
        <v>33092.052594699999</v>
      </c>
      <c r="J245">
        <v>36866.255534999997</v>
      </c>
      <c r="K245">
        <v>2296.53898841</v>
      </c>
      <c r="L245">
        <v>92481.861844800005</v>
      </c>
      <c r="M245">
        <v>545788.4325</v>
      </c>
      <c r="N245">
        <v>0.17764856933000001</v>
      </c>
      <c r="O245">
        <v>0.17158166866499999</v>
      </c>
      <c r="P245">
        <v>0.29876529138699998</v>
      </c>
      <c r="Q245">
        <v>25.577400991499999</v>
      </c>
      <c r="R245">
        <v>1.34530792236</v>
      </c>
      <c r="S245">
        <v>2372.4057074500001</v>
      </c>
      <c r="T245">
        <v>-25.6730755974</v>
      </c>
    </row>
    <row r="246" spans="1:20">
      <c r="A246" t="s">
        <v>556</v>
      </c>
      <c r="B246">
        <v>205</v>
      </c>
      <c r="C246">
        <v>882</v>
      </c>
      <c r="D246">
        <v>8820000</v>
      </c>
      <c r="E246">
        <v>2746.9412062599999</v>
      </c>
      <c r="F246">
        <v>4510.0172429200002</v>
      </c>
      <c r="G246">
        <v>4598.2907825599996</v>
      </c>
      <c r="H246">
        <v>61.277848743299998</v>
      </c>
      <c r="I246">
        <v>2475.8480530000002</v>
      </c>
      <c r="J246">
        <v>7704.14094277</v>
      </c>
      <c r="K246">
        <v>2672.6910158199998</v>
      </c>
      <c r="L246">
        <v>116043.20488799999</v>
      </c>
      <c r="M246">
        <v>286467.47247699997</v>
      </c>
      <c r="N246">
        <v>0.125128701743</v>
      </c>
      <c r="O246">
        <v>3.7792896062099999E-4</v>
      </c>
      <c r="P246">
        <v>2.8549844217499998E-2</v>
      </c>
      <c r="Q246">
        <v>26.7979753561</v>
      </c>
      <c r="R246">
        <v>1.43113009135</v>
      </c>
      <c r="S246">
        <v>2049.81937694</v>
      </c>
      <c r="T246">
        <v>-0.63232421875</v>
      </c>
    </row>
    <row r="247" spans="1:20">
      <c r="A247" t="s">
        <v>557</v>
      </c>
      <c r="B247">
        <v>150</v>
      </c>
      <c r="C247">
        <v>19705</v>
      </c>
      <c r="D247">
        <v>197050000</v>
      </c>
      <c r="E247">
        <v>32258.826877700001</v>
      </c>
      <c r="F247">
        <v>4923.2733994299997</v>
      </c>
      <c r="G247">
        <v>2388.5994337299999</v>
      </c>
      <c r="H247">
        <v>2299.2422720899999</v>
      </c>
      <c r="I247">
        <v>6263.8671451399996</v>
      </c>
      <c r="J247">
        <v>4660.2417868000002</v>
      </c>
      <c r="K247">
        <v>3133.3426931399999</v>
      </c>
      <c r="L247">
        <v>8000.1539635299996</v>
      </c>
      <c r="M247">
        <v>311610.02802000003</v>
      </c>
      <c r="N247">
        <v>0.31572246316000002</v>
      </c>
      <c r="O247">
        <v>0.139625146905</v>
      </c>
      <c r="P247">
        <v>0.39026938685700002</v>
      </c>
      <c r="Q247">
        <v>24.313334448700001</v>
      </c>
      <c r="R247">
        <v>1.2474292838100001</v>
      </c>
      <c r="S247">
        <v>2938.5321022399999</v>
      </c>
      <c r="T247">
        <v>-36.945576808799999</v>
      </c>
    </row>
    <row r="248" spans="1:20">
      <c r="A248" t="s">
        <v>558</v>
      </c>
      <c r="B248">
        <v>151</v>
      </c>
      <c r="C248">
        <v>6244</v>
      </c>
      <c r="D248">
        <v>62440000</v>
      </c>
      <c r="E248">
        <v>45537.726017599998</v>
      </c>
      <c r="F248">
        <v>6737.2039803899997</v>
      </c>
      <c r="G248">
        <v>6587.2334468199997</v>
      </c>
      <c r="H248">
        <v>176.865905134</v>
      </c>
      <c r="I248">
        <v>14246.3777118</v>
      </c>
      <c r="J248">
        <v>2631.0827094000001</v>
      </c>
      <c r="K248">
        <v>951.13364250100005</v>
      </c>
      <c r="L248">
        <v>12093.051140400001</v>
      </c>
      <c r="M248">
        <v>460863.32503200002</v>
      </c>
      <c r="N248">
        <v>0.292633852955</v>
      </c>
      <c r="O248">
        <v>0.63482945815199998</v>
      </c>
      <c r="P248">
        <v>0</v>
      </c>
      <c r="Q248">
        <v>27.1847619907</v>
      </c>
      <c r="R248">
        <v>1.4305491014</v>
      </c>
      <c r="S248">
        <v>3104.0344121399999</v>
      </c>
      <c r="T248">
        <v>-52.878097732299999</v>
      </c>
    </row>
    <row r="249" spans="1:20">
      <c r="A249" t="s">
        <v>559</v>
      </c>
      <c r="B249">
        <v>120</v>
      </c>
      <c r="C249">
        <v>7876</v>
      </c>
      <c r="D249">
        <v>78760000</v>
      </c>
      <c r="E249">
        <v>37908.762023299998</v>
      </c>
      <c r="F249">
        <v>2266.0583624599999</v>
      </c>
      <c r="G249">
        <v>3507.3002994799999</v>
      </c>
      <c r="H249">
        <v>398.60491083400001</v>
      </c>
      <c r="I249">
        <v>94457.966071799994</v>
      </c>
      <c r="J249">
        <v>3464.24621953</v>
      </c>
      <c r="K249">
        <v>2594.7907177699999</v>
      </c>
      <c r="L249">
        <v>73088.0203893</v>
      </c>
      <c r="M249">
        <v>1670230.1015000001</v>
      </c>
      <c r="N249">
        <v>0.215444271976</v>
      </c>
      <c r="O249">
        <v>0.318499681737</v>
      </c>
      <c r="P249">
        <v>9.5576182896400005E-2</v>
      </c>
      <c r="Q249">
        <v>26.7944450088</v>
      </c>
      <c r="R249">
        <v>1.4871759631399999</v>
      </c>
      <c r="S249">
        <v>2651.31727826</v>
      </c>
      <c r="T249">
        <v>-103.42676613499999</v>
      </c>
    </row>
    <row r="250" spans="1:20">
      <c r="A250" t="s">
        <v>560</v>
      </c>
      <c r="B250">
        <v>121</v>
      </c>
      <c r="C250">
        <v>18066</v>
      </c>
      <c r="D250">
        <v>180660000</v>
      </c>
      <c r="E250">
        <v>29594.416454900002</v>
      </c>
      <c r="F250">
        <v>2103.4126764100001</v>
      </c>
      <c r="G250">
        <v>2172.3626566200001</v>
      </c>
      <c r="H250">
        <v>2169.6334294600001</v>
      </c>
      <c r="I250">
        <v>84339.978191100003</v>
      </c>
      <c r="J250">
        <v>11011.3171736</v>
      </c>
      <c r="K250">
        <v>3442.1525377799999</v>
      </c>
      <c r="L250">
        <v>66520.133944800007</v>
      </c>
      <c r="M250">
        <v>1783296.2855199999</v>
      </c>
      <c r="N250">
        <v>0.28607497901200002</v>
      </c>
      <c r="O250">
        <v>3.1318753675700001E-2</v>
      </c>
      <c r="P250">
        <v>0.55762691323199998</v>
      </c>
      <c r="Q250">
        <v>23.8345142318</v>
      </c>
      <c r="R250">
        <v>1.6405469938799999</v>
      </c>
      <c r="S250">
        <v>2809.8336442899999</v>
      </c>
      <c r="T250">
        <v>-72.579953215800003</v>
      </c>
    </row>
    <row r="251" spans="1:20">
      <c r="A251" t="s">
        <v>561</v>
      </c>
      <c r="B251">
        <v>216</v>
      </c>
      <c r="C251">
        <v>7383</v>
      </c>
      <c r="D251">
        <v>73830000</v>
      </c>
      <c r="E251">
        <v>5241.4531956500005</v>
      </c>
      <c r="F251">
        <v>4070.3741135199998</v>
      </c>
      <c r="G251">
        <v>3849.66720317</v>
      </c>
      <c r="H251">
        <v>469.27200168600001</v>
      </c>
      <c r="I251">
        <v>3720.8137913599999</v>
      </c>
      <c r="J251">
        <v>9086.7021683900002</v>
      </c>
      <c r="K251">
        <v>2471.4507986899998</v>
      </c>
      <c r="L251">
        <v>113347.548086</v>
      </c>
      <c r="M251">
        <v>482502.12601200002</v>
      </c>
      <c r="N251">
        <v>0.120811010064</v>
      </c>
      <c r="O251">
        <v>0.33716271943800002</v>
      </c>
      <c r="P251">
        <v>4.3437513082400001E-2</v>
      </c>
      <c r="Q251">
        <v>26.8459567827</v>
      </c>
      <c r="R251">
        <v>1.4620260596300001</v>
      </c>
      <c r="S251">
        <v>2065.2943340400002</v>
      </c>
      <c r="T251">
        <v>1.13737106323</v>
      </c>
    </row>
    <row r="252" spans="1:20">
      <c r="A252" t="s">
        <v>562</v>
      </c>
      <c r="B252">
        <v>103</v>
      </c>
      <c r="C252">
        <v>2625</v>
      </c>
      <c r="D252">
        <v>26250000</v>
      </c>
      <c r="E252">
        <v>185273.86063700001</v>
      </c>
      <c r="F252">
        <v>33099.946289400003</v>
      </c>
      <c r="G252">
        <v>32967.399813999997</v>
      </c>
      <c r="H252">
        <v>4252.9763386900004</v>
      </c>
      <c r="I252">
        <v>0</v>
      </c>
      <c r="J252">
        <v>163497.970887</v>
      </c>
      <c r="K252">
        <v>35940.016541700003</v>
      </c>
      <c r="L252">
        <v>242261.11567299999</v>
      </c>
      <c r="M252">
        <v>27753.0207639</v>
      </c>
      <c r="N252">
        <v>2.7196527407300001E-2</v>
      </c>
      <c r="O252">
        <v>0</v>
      </c>
      <c r="P252">
        <v>4.3830972778299997E-2</v>
      </c>
      <c r="Q252">
        <v>27.334658561400001</v>
      </c>
      <c r="R252">
        <v>1.3531713485700001</v>
      </c>
      <c r="S252">
        <v>1581.18883951</v>
      </c>
      <c r="T252">
        <v>-73.178487141900007</v>
      </c>
    </row>
    <row r="253" spans="1:20">
      <c r="A253" t="s">
        <v>563</v>
      </c>
      <c r="B253">
        <v>304</v>
      </c>
      <c r="C253">
        <v>18047</v>
      </c>
      <c r="D253">
        <v>180470000</v>
      </c>
      <c r="E253">
        <v>5130.5603409799996</v>
      </c>
      <c r="F253">
        <v>4918.6286787400004</v>
      </c>
      <c r="G253">
        <v>4915.4287280299995</v>
      </c>
      <c r="H253">
        <v>613.40873253999996</v>
      </c>
      <c r="I253">
        <v>73087.515533400001</v>
      </c>
      <c r="J253">
        <v>55285.326515100001</v>
      </c>
      <c r="K253">
        <v>3371.6009966000001</v>
      </c>
      <c r="L253">
        <v>134411.685639</v>
      </c>
      <c r="M253">
        <v>49412.5863723</v>
      </c>
      <c r="N253">
        <v>0.130986529056</v>
      </c>
      <c r="O253">
        <v>0.32959871612300001</v>
      </c>
      <c r="P253">
        <v>0</v>
      </c>
      <c r="Q253">
        <v>27.197700153100001</v>
      </c>
      <c r="R253">
        <v>1.4447611095799999</v>
      </c>
      <c r="S253">
        <v>2147.0688803100002</v>
      </c>
      <c r="T253">
        <v>-117.899078665</v>
      </c>
    </row>
    <row r="254" spans="1:20">
      <c r="A254" t="s">
        <v>564</v>
      </c>
      <c r="B254">
        <v>162</v>
      </c>
      <c r="C254">
        <v>992</v>
      </c>
      <c r="D254">
        <v>9920000</v>
      </c>
      <c r="E254">
        <v>9627.5334935299998</v>
      </c>
      <c r="F254">
        <v>1597.8731090900001</v>
      </c>
      <c r="G254">
        <v>1518.18380533</v>
      </c>
      <c r="H254">
        <v>289.88924597200003</v>
      </c>
      <c r="I254">
        <v>19227.068265900001</v>
      </c>
      <c r="J254">
        <v>42313.834945199997</v>
      </c>
      <c r="K254">
        <v>692.97151605500005</v>
      </c>
      <c r="L254">
        <v>5817.4717478599996</v>
      </c>
      <c r="M254">
        <v>75533.502037300001</v>
      </c>
      <c r="N254">
        <v>0.18756003467499999</v>
      </c>
      <c r="O254">
        <v>0.59154884910799999</v>
      </c>
      <c r="P254">
        <v>0</v>
      </c>
      <c r="Q254">
        <v>27.255720504399999</v>
      </c>
      <c r="R254">
        <v>1.4315516154000001</v>
      </c>
      <c r="S254">
        <v>2859.1499548100001</v>
      </c>
      <c r="T254">
        <v>-39.843180338499998</v>
      </c>
    </row>
    <row r="255" spans="1:20">
      <c r="A255" t="s">
        <v>565</v>
      </c>
      <c r="B255">
        <v>290</v>
      </c>
      <c r="C255">
        <v>914</v>
      </c>
      <c r="D255">
        <v>9140000</v>
      </c>
      <c r="E255">
        <v>15704.236017200001</v>
      </c>
      <c r="F255">
        <v>9988.2901442999992</v>
      </c>
      <c r="G255">
        <v>6343.4966172900004</v>
      </c>
      <c r="H255">
        <v>192.573722038</v>
      </c>
      <c r="I255">
        <v>66873.307730400003</v>
      </c>
      <c r="J255">
        <v>9505.1486351599997</v>
      </c>
      <c r="K255">
        <v>640.19025846900001</v>
      </c>
      <c r="L255">
        <v>2601.2583279599999</v>
      </c>
      <c r="M255">
        <v>4731646.3106300002</v>
      </c>
      <c r="N255">
        <v>0.35339002268800002</v>
      </c>
      <c r="O255">
        <v>0.19211357219</v>
      </c>
      <c r="P255">
        <v>0.15803747162199999</v>
      </c>
      <c r="Q255">
        <v>22.849966704500002</v>
      </c>
      <c r="R255">
        <v>1.4226147044799999</v>
      </c>
      <c r="S255">
        <v>3244.7069129199999</v>
      </c>
      <c r="T255">
        <v>-8.1894975141999993</v>
      </c>
    </row>
    <row r="256" spans="1:20">
      <c r="A256" t="s">
        <v>566</v>
      </c>
      <c r="B256">
        <v>163</v>
      </c>
      <c r="C256">
        <v>3868</v>
      </c>
      <c r="D256">
        <v>38680000</v>
      </c>
      <c r="E256">
        <v>8991.8974329100001</v>
      </c>
      <c r="F256">
        <v>1408.55176293</v>
      </c>
      <c r="G256">
        <v>1526.38494339</v>
      </c>
      <c r="H256">
        <v>211.15800705699999</v>
      </c>
      <c r="I256">
        <v>15477.762944300001</v>
      </c>
      <c r="J256">
        <v>45328.968312700003</v>
      </c>
      <c r="K256">
        <v>1148.75705842</v>
      </c>
      <c r="L256">
        <v>2658.9347898800002</v>
      </c>
      <c r="M256">
        <v>163255.31901599999</v>
      </c>
      <c r="N256">
        <v>0.19230792954199999</v>
      </c>
      <c r="O256">
        <v>0.472070419523</v>
      </c>
      <c r="P256">
        <v>0</v>
      </c>
      <c r="Q256">
        <v>27.237692979399998</v>
      </c>
      <c r="R256">
        <v>1.38564735651</v>
      </c>
      <c r="S256">
        <v>2844.1136986900001</v>
      </c>
      <c r="T256">
        <v>-39.1099319458</v>
      </c>
    </row>
    <row r="257" spans="1:20">
      <c r="A257" t="s">
        <v>567</v>
      </c>
      <c r="B257">
        <v>164</v>
      </c>
      <c r="C257">
        <v>2520</v>
      </c>
      <c r="D257">
        <v>25200000</v>
      </c>
      <c r="E257">
        <v>9515.7494615300002</v>
      </c>
      <c r="F257">
        <v>7844.9912155900001</v>
      </c>
      <c r="G257">
        <v>7782.6522630500003</v>
      </c>
      <c r="H257">
        <v>81.503846044400007</v>
      </c>
      <c r="I257">
        <v>22178.564076499999</v>
      </c>
      <c r="J257">
        <v>33401.865783100002</v>
      </c>
      <c r="K257">
        <v>1237.89282555</v>
      </c>
      <c r="L257">
        <v>14130.370397000001</v>
      </c>
      <c r="M257">
        <v>577674.35268400004</v>
      </c>
      <c r="N257">
        <v>0.22273313306199999</v>
      </c>
      <c r="O257">
        <v>0.574956009868</v>
      </c>
      <c r="P257">
        <v>0</v>
      </c>
      <c r="Q257">
        <v>26.992142989400001</v>
      </c>
      <c r="R257">
        <v>1.42297385289</v>
      </c>
      <c r="S257">
        <v>2657.4296887800001</v>
      </c>
      <c r="T257">
        <v>-25.9119591346</v>
      </c>
    </row>
    <row r="258" spans="1:20">
      <c r="A258" t="s">
        <v>568</v>
      </c>
      <c r="B258">
        <v>90</v>
      </c>
      <c r="C258">
        <v>6706</v>
      </c>
      <c r="D258">
        <v>67060000</v>
      </c>
      <c r="E258">
        <v>9962.1778714800002</v>
      </c>
      <c r="F258">
        <v>9425.6966838499993</v>
      </c>
      <c r="G258">
        <v>8057.9543615800003</v>
      </c>
      <c r="H258">
        <v>261.118521026</v>
      </c>
      <c r="I258">
        <v>27.3188189681</v>
      </c>
      <c r="J258">
        <v>53222.636921500001</v>
      </c>
      <c r="K258">
        <v>2522.8363951000001</v>
      </c>
      <c r="L258">
        <v>61249.878863099999</v>
      </c>
      <c r="M258">
        <v>352225.25792399998</v>
      </c>
      <c r="N258">
        <v>3.4312659734800001E-2</v>
      </c>
      <c r="O258">
        <v>0.19918239443300001</v>
      </c>
      <c r="P258">
        <v>4.6617425171300002E-3</v>
      </c>
      <c r="Q258">
        <v>27.1791394581</v>
      </c>
      <c r="R258">
        <v>1.36392201015</v>
      </c>
      <c r="S258">
        <v>1417.0624560599999</v>
      </c>
      <c r="T258">
        <v>-39.086570521799999</v>
      </c>
    </row>
    <row r="259" spans="1:20">
      <c r="A259" t="s">
        <v>569</v>
      </c>
      <c r="B259">
        <v>152</v>
      </c>
      <c r="C259">
        <v>14711</v>
      </c>
      <c r="D259">
        <v>147110000</v>
      </c>
      <c r="E259">
        <v>36290.5160722</v>
      </c>
      <c r="F259">
        <v>2209.21373593</v>
      </c>
      <c r="G259">
        <v>1943.9406702199999</v>
      </c>
      <c r="H259">
        <v>815.33856147500001</v>
      </c>
      <c r="I259">
        <v>6162.5512283400003</v>
      </c>
      <c r="J259">
        <v>1749.21916145</v>
      </c>
      <c r="K259">
        <v>1909.7577382899999</v>
      </c>
      <c r="L259">
        <v>8497.4343117799999</v>
      </c>
      <c r="M259">
        <v>579706.40843399998</v>
      </c>
      <c r="N259">
        <v>0.28421499830500002</v>
      </c>
      <c r="O259">
        <v>0.232370532273</v>
      </c>
      <c r="P259">
        <v>0.27108060619699997</v>
      </c>
      <c r="Q259">
        <v>26.001273025100001</v>
      </c>
      <c r="R259">
        <v>1.43788079862</v>
      </c>
      <c r="S259">
        <v>2997.2913186199999</v>
      </c>
      <c r="T259">
        <v>-43.470786012200001</v>
      </c>
    </row>
    <row r="260" spans="1:20">
      <c r="A260" t="s">
        <v>570</v>
      </c>
      <c r="B260">
        <v>305</v>
      </c>
      <c r="C260">
        <v>15114</v>
      </c>
      <c r="D260">
        <v>151140000</v>
      </c>
      <c r="E260">
        <v>21436.7129074</v>
      </c>
      <c r="F260">
        <v>26404.541535600001</v>
      </c>
      <c r="G260">
        <v>25687.367542</v>
      </c>
      <c r="H260">
        <v>601.15618975400002</v>
      </c>
      <c r="I260">
        <v>45250.645754999998</v>
      </c>
      <c r="J260">
        <v>39337.062581899998</v>
      </c>
      <c r="K260">
        <v>4170.7462350599999</v>
      </c>
      <c r="L260">
        <v>120249.00889500001</v>
      </c>
      <c r="M260">
        <v>150704.857277</v>
      </c>
      <c r="N260">
        <v>0.10998834465600001</v>
      </c>
      <c r="O260">
        <v>0.21904144801200001</v>
      </c>
      <c r="P260">
        <v>1.2170204254900001E-3</v>
      </c>
      <c r="Q260">
        <v>26.849450447599999</v>
      </c>
      <c r="R260">
        <v>1.4561542003800001</v>
      </c>
      <c r="S260">
        <v>1966.75645751</v>
      </c>
      <c r="T260">
        <v>-79.515670864599997</v>
      </c>
    </row>
    <row r="261" spans="1:20">
      <c r="A261" t="s">
        <v>571</v>
      </c>
      <c r="B261">
        <v>14</v>
      </c>
      <c r="C261">
        <v>18069</v>
      </c>
      <c r="D261">
        <v>180690000</v>
      </c>
      <c r="E261">
        <v>7155.8681550800002</v>
      </c>
      <c r="F261">
        <v>2367.8242291299998</v>
      </c>
      <c r="G261">
        <v>913.90756359500006</v>
      </c>
      <c r="H261">
        <v>465.68958909999998</v>
      </c>
      <c r="I261">
        <v>38294.621523100002</v>
      </c>
      <c r="J261">
        <v>53234.509873199997</v>
      </c>
      <c r="K261">
        <v>1333.24574276</v>
      </c>
      <c r="L261">
        <v>65735.826970099995</v>
      </c>
      <c r="M261">
        <v>926612.64168</v>
      </c>
      <c r="N261">
        <v>0.234788212119</v>
      </c>
      <c r="O261">
        <v>8.3150386477100005E-2</v>
      </c>
      <c r="P261">
        <v>0.52108360450199998</v>
      </c>
      <c r="Q261">
        <v>25.012986837500002</v>
      </c>
      <c r="R261">
        <v>1.3681794307999999</v>
      </c>
      <c r="S261">
        <v>2631.8869039699998</v>
      </c>
      <c r="T261">
        <v>-58.142187967300003</v>
      </c>
    </row>
    <row r="262" spans="1:20">
      <c r="A262" t="s">
        <v>572</v>
      </c>
      <c r="B262">
        <v>36</v>
      </c>
      <c r="C262">
        <v>2521</v>
      </c>
      <c r="D262">
        <v>25210000</v>
      </c>
      <c r="E262">
        <v>5717.2668275899996</v>
      </c>
      <c r="F262">
        <v>6261.4404755899996</v>
      </c>
      <c r="G262">
        <v>6089.2322872599998</v>
      </c>
      <c r="H262">
        <v>174.02808902199999</v>
      </c>
      <c r="I262">
        <v>65922.947828899996</v>
      </c>
      <c r="J262">
        <v>15414.2859329</v>
      </c>
      <c r="K262">
        <v>2660.96580292</v>
      </c>
      <c r="L262">
        <v>111588.329637</v>
      </c>
      <c r="M262">
        <v>7848.60291951</v>
      </c>
      <c r="N262">
        <v>0.136434829635</v>
      </c>
      <c r="O262">
        <v>0.30152676010700002</v>
      </c>
      <c r="P262">
        <v>0</v>
      </c>
      <c r="Q262">
        <v>27.132072948800001</v>
      </c>
      <c r="R262">
        <v>1.4060967763300001</v>
      </c>
      <c r="S262">
        <v>2161.0947164899999</v>
      </c>
      <c r="T262">
        <v>-138.49065755199999</v>
      </c>
    </row>
    <row r="263" spans="1:20">
      <c r="A263" t="s">
        <v>573</v>
      </c>
      <c r="B263">
        <v>37</v>
      </c>
      <c r="C263">
        <v>3965</v>
      </c>
      <c r="D263">
        <v>39650000</v>
      </c>
      <c r="E263">
        <v>8378.5967661399991</v>
      </c>
      <c r="F263">
        <v>8621.7634495900002</v>
      </c>
      <c r="G263">
        <v>8210.1852982399996</v>
      </c>
      <c r="H263">
        <v>287.13557356699999</v>
      </c>
      <c r="I263">
        <v>63373.351957600004</v>
      </c>
      <c r="J263">
        <v>15420.5132909</v>
      </c>
      <c r="K263">
        <v>1836.8999679200001</v>
      </c>
      <c r="L263">
        <v>108983.936326</v>
      </c>
      <c r="M263">
        <v>12112.153613099999</v>
      </c>
      <c r="N263">
        <v>0.13620220184099999</v>
      </c>
      <c r="O263">
        <v>0.18663471110400001</v>
      </c>
      <c r="P263">
        <v>0</v>
      </c>
      <c r="Q263">
        <v>27.056649073100001</v>
      </c>
      <c r="R263">
        <v>1.4197431165100001</v>
      </c>
      <c r="S263">
        <v>2153.6221437099998</v>
      </c>
      <c r="T263">
        <v>-131.45720158099999</v>
      </c>
    </row>
    <row r="264" spans="1:20">
      <c r="A264" t="s">
        <v>574</v>
      </c>
      <c r="B264">
        <v>38</v>
      </c>
      <c r="C264">
        <v>6250</v>
      </c>
      <c r="D264">
        <v>62500000</v>
      </c>
      <c r="E264">
        <v>6927.8689928200001</v>
      </c>
      <c r="F264">
        <v>5113.1476136399997</v>
      </c>
      <c r="G264">
        <v>4777.6390993499999</v>
      </c>
      <c r="H264">
        <v>2173.9844338399998</v>
      </c>
      <c r="I264">
        <v>72046.1699219</v>
      </c>
      <c r="J264">
        <v>17812.133400499999</v>
      </c>
      <c r="K264">
        <v>3394.0861734700002</v>
      </c>
      <c r="L264">
        <v>117679.112318</v>
      </c>
      <c r="M264">
        <v>4660.3005431000001</v>
      </c>
      <c r="N264">
        <v>9.4830496571100001E-2</v>
      </c>
      <c r="O264">
        <v>0.30231923067100003</v>
      </c>
      <c r="P264">
        <v>0</v>
      </c>
      <c r="Q264">
        <v>27.1296854044</v>
      </c>
      <c r="R264">
        <v>1.40471128623</v>
      </c>
      <c r="S264">
        <v>2131.7360136000002</v>
      </c>
      <c r="T264">
        <v>-140.14398193400001</v>
      </c>
    </row>
    <row r="265" spans="1:20">
      <c r="A265" t="s">
        <v>575</v>
      </c>
      <c r="B265">
        <v>15</v>
      </c>
      <c r="C265">
        <v>8580</v>
      </c>
      <c r="D265">
        <v>85800000</v>
      </c>
      <c r="E265">
        <v>4542.6726175900003</v>
      </c>
      <c r="F265">
        <v>6018.8092562000002</v>
      </c>
      <c r="G265">
        <v>2806.9696099399998</v>
      </c>
      <c r="H265">
        <v>584.57498442799999</v>
      </c>
      <c r="I265">
        <v>44853.397023899997</v>
      </c>
      <c r="J265">
        <v>61275.034164199998</v>
      </c>
      <c r="K265">
        <v>1290.1300276699999</v>
      </c>
      <c r="L265">
        <v>64845.228113600002</v>
      </c>
      <c r="M265">
        <v>968896.86562399997</v>
      </c>
      <c r="N265">
        <v>0.23360037993300001</v>
      </c>
      <c r="O265">
        <v>0.22483890543599999</v>
      </c>
      <c r="P265">
        <v>0.30714453725200003</v>
      </c>
      <c r="Q265">
        <v>26.502728362700001</v>
      </c>
      <c r="R265">
        <v>1.39909261681</v>
      </c>
      <c r="S265">
        <v>2763.43811134</v>
      </c>
      <c r="T265">
        <v>-58.306131753599999</v>
      </c>
    </row>
    <row r="266" spans="1:20">
      <c r="A266" t="s">
        <v>576</v>
      </c>
      <c r="B266">
        <v>178</v>
      </c>
      <c r="C266">
        <v>7573</v>
      </c>
      <c r="D266">
        <v>75730000</v>
      </c>
      <c r="E266">
        <v>4467.2064803699996</v>
      </c>
      <c r="F266">
        <v>3700.3492418599999</v>
      </c>
      <c r="G266">
        <v>3651.9425503299999</v>
      </c>
      <c r="H266">
        <v>301.17406829800001</v>
      </c>
      <c r="I266">
        <v>2827.3863222499999</v>
      </c>
      <c r="J266">
        <v>51273.039927999998</v>
      </c>
      <c r="K266">
        <v>1889.1751934500001</v>
      </c>
      <c r="L266">
        <v>12678.539411899999</v>
      </c>
      <c r="M266">
        <v>246975.27680399999</v>
      </c>
      <c r="N266">
        <v>0.235659717124</v>
      </c>
      <c r="O266">
        <v>0.30162702086299997</v>
      </c>
      <c r="P266">
        <v>5.2341698069399999E-2</v>
      </c>
      <c r="Q266">
        <v>26.785983660300001</v>
      </c>
      <c r="R266">
        <v>1.39847683084</v>
      </c>
      <c r="S266">
        <v>2671.60452317</v>
      </c>
      <c r="T266">
        <v>-58.125022449699998</v>
      </c>
    </row>
    <row r="267" spans="1:20">
      <c r="A267" t="s">
        <v>577</v>
      </c>
      <c r="B267">
        <v>91</v>
      </c>
      <c r="C267">
        <v>4262</v>
      </c>
      <c r="D267">
        <v>42620000</v>
      </c>
      <c r="E267">
        <v>9976.8793846799999</v>
      </c>
      <c r="F267">
        <v>16272.436185500001</v>
      </c>
      <c r="G267">
        <v>14606.7795107</v>
      </c>
      <c r="H267">
        <v>235.89046898199999</v>
      </c>
      <c r="I267">
        <v>1506.4758329399999</v>
      </c>
      <c r="J267">
        <v>41635.496824200003</v>
      </c>
      <c r="K267">
        <v>6312.9963117699999</v>
      </c>
      <c r="L267">
        <v>66345.700215899997</v>
      </c>
      <c r="M267">
        <v>442631.64039199997</v>
      </c>
      <c r="N267">
        <v>5.36583134356E-2</v>
      </c>
      <c r="O267">
        <v>7.8056606264400002E-2</v>
      </c>
      <c r="P267">
        <v>2.8290559652199999E-2</v>
      </c>
      <c r="Q267">
        <v>27.0543488448</v>
      </c>
      <c r="R267">
        <v>1.3395736217500001</v>
      </c>
      <c r="S267">
        <v>1573.0081554799999</v>
      </c>
      <c r="T267">
        <v>-67.134068807000006</v>
      </c>
    </row>
    <row r="268" spans="1:20">
      <c r="A268" t="s">
        <v>578</v>
      </c>
      <c r="B268">
        <v>39</v>
      </c>
      <c r="C268">
        <v>47980</v>
      </c>
      <c r="D268">
        <v>479800000</v>
      </c>
      <c r="E268">
        <v>25974.823516699998</v>
      </c>
      <c r="F268">
        <v>3629.6116301100001</v>
      </c>
      <c r="G268">
        <v>2812.3522262900001</v>
      </c>
      <c r="H268">
        <v>939.49939757899995</v>
      </c>
      <c r="I268">
        <v>27160.1187011</v>
      </c>
      <c r="J268">
        <v>26916.252585900002</v>
      </c>
      <c r="K268">
        <v>2184.50649819</v>
      </c>
      <c r="L268">
        <v>67294.788159699994</v>
      </c>
      <c r="M268">
        <v>620208.48941399995</v>
      </c>
      <c r="N268">
        <v>0.234618779695</v>
      </c>
      <c r="O268">
        <v>8.5303889283900002E-3</v>
      </c>
      <c r="P268">
        <v>0.63792382912699996</v>
      </c>
      <c r="Q268">
        <v>23.986080134600002</v>
      </c>
      <c r="R268">
        <v>1.42635647063</v>
      </c>
      <c r="S268">
        <v>2559.5275465499999</v>
      </c>
      <c r="T268">
        <v>-106.510105955</v>
      </c>
    </row>
    <row r="269" spans="1:20">
      <c r="A269" t="s">
        <v>579</v>
      </c>
      <c r="B269">
        <v>40</v>
      </c>
      <c r="C269">
        <v>17122</v>
      </c>
      <c r="D269">
        <v>171220000</v>
      </c>
      <c r="E269">
        <v>6616.8187583199997</v>
      </c>
      <c r="F269">
        <v>11003.047942699999</v>
      </c>
      <c r="G269">
        <v>9997.5021632999997</v>
      </c>
      <c r="H269">
        <v>576.37472645000003</v>
      </c>
      <c r="I269">
        <v>68179.7648242</v>
      </c>
      <c r="J269">
        <v>28015.828977599998</v>
      </c>
      <c r="K269">
        <v>4738.3774843900001</v>
      </c>
      <c r="L269">
        <v>112652.22586599999</v>
      </c>
      <c r="M269">
        <v>96482.550174999997</v>
      </c>
      <c r="N269">
        <v>0.121925071628</v>
      </c>
      <c r="O269">
        <v>0.17238833591399999</v>
      </c>
      <c r="P269">
        <v>1.39230962551E-2</v>
      </c>
      <c r="Q269">
        <v>26.774901515500002</v>
      </c>
      <c r="R269">
        <v>1.4397715834</v>
      </c>
      <c r="S269">
        <v>2058.5406688899998</v>
      </c>
      <c r="T269">
        <v>-117.749703633</v>
      </c>
    </row>
    <row r="270" spans="1:20">
      <c r="A270" t="s">
        <v>580</v>
      </c>
      <c r="B270">
        <v>227</v>
      </c>
      <c r="C270">
        <v>10759</v>
      </c>
      <c r="D270">
        <v>107590000</v>
      </c>
      <c r="E270">
        <v>3627.5986317799998</v>
      </c>
      <c r="F270">
        <v>6961.7015746400002</v>
      </c>
      <c r="G270">
        <v>6946.16776218</v>
      </c>
      <c r="H270">
        <v>1502.3186043799999</v>
      </c>
      <c r="I270">
        <v>17008.0964208</v>
      </c>
      <c r="J270">
        <v>15346.7973528</v>
      </c>
      <c r="K270">
        <v>5997.9273046500002</v>
      </c>
      <c r="L270">
        <v>115345.60324900001</v>
      </c>
      <c r="M270">
        <v>185715.424011</v>
      </c>
      <c r="N270">
        <v>0.113823984963</v>
      </c>
      <c r="O270">
        <v>0.168039079157</v>
      </c>
      <c r="P270">
        <v>0.28525959984999999</v>
      </c>
      <c r="Q270">
        <v>26.344121731600001</v>
      </c>
      <c r="R270">
        <v>1.5232851321900001</v>
      </c>
      <c r="S270">
        <v>1954.6702945500001</v>
      </c>
      <c r="T270">
        <v>-55.708927095900002</v>
      </c>
    </row>
    <row r="271" spans="1:20">
      <c r="A271" t="s">
        <v>581</v>
      </c>
      <c r="B271">
        <v>184</v>
      </c>
      <c r="C271">
        <v>4066</v>
      </c>
      <c r="D271">
        <v>40660000</v>
      </c>
      <c r="E271">
        <v>23274.4470826</v>
      </c>
      <c r="F271">
        <v>2816.4696235900001</v>
      </c>
      <c r="G271">
        <v>2895.7368144699999</v>
      </c>
      <c r="H271">
        <v>373.494135277</v>
      </c>
      <c r="I271">
        <v>47780.155404600002</v>
      </c>
      <c r="J271">
        <v>19770.9868207</v>
      </c>
      <c r="K271">
        <v>775.15846640500001</v>
      </c>
      <c r="L271">
        <v>32379.187346300001</v>
      </c>
      <c r="M271">
        <v>1033707.75086</v>
      </c>
      <c r="N271">
        <v>0.26626812815799999</v>
      </c>
      <c r="O271">
        <v>0.35908963346900002</v>
      </c>
      <c r="P271">
        <v>0.135392906492</v>
      </c>
      <c r="Q271">
        <v>26.9443485356</v>
      </c>
      <c r="R271">
        <v>1.48741705874</v>
      </c>
      <c r="S271">
        <v>2955.2229315499999</v>
      </c>
      <c r="T271">
        <v>-48.196195561800003</v>
      </c>
    </row>
    <row r="272" spans="1:20">
      <c r="A272" t="s">
        <v>582</v>
      </c>
      <c r="B272">
        <v>306</v>
      </c>
      <c r="C272">
        <v>3515</v>
      </c>
      <c r="D272">
        <v>35150000</v>
      </c>
      <c r="E272">
        <v>15296.247624899999</v>
      </c>
      <c r="F272">
        <v>28744.3789813</v>
      </c>
      <c r="G272">
        <v>25545.588091199999</v>
      </c>
      <c r="H272">
        <v>268.95856446499999</v>
      </c>
      <c r="I272">
        <v>47251.436124200001</v>
      </c>
      <c r="J272">
        <v>44266.3818101</v>
      </c>
      <c r="K272">
        <v>1522.75126097</v>
      </c>
      <c r="L272">
        <v>121115.664687</v>
      </c>
      <c r="M272">
        <v>109658.420885</v>
      </c>
      <c r="N272">
        <v>0.103360198381</v>
      </c>
      <c r="O272">
        <v>0.32106603387799998</v>
      </c>
      <c r="P272">
        <v>0</v>
      </c>
      <c r="Q272">
        <v>26.897900591900001</v>
      </c>
      <c r="R272">
        <v>1.45956954089</v>
      </c>
      <c r="S272">
        <v>1923.79940889</v>
      </c>
      <c r="T272">
        <v>-81.834264581900001</v>
      </c>
    </row>
    <row r="273" spans="1:20">
      <c r="A273" t="s">
        <v>583</v>
      </c>
      <c r="B273">
        <v>291</v>
      </c>
      <c r="C273">
        <v>2124</v>
      </c>
      <c r="D273">
        <v>21240000</v>
      </c>
      <c r="E273">
        <v>12010.3858741</v>
      </c>
      <c r="F273">
        <v>10030.879597499999</v>
      </c>
      <c r="G273">
        <v>3717.7229333099999</v>
      </c>
      <c r="H273">
        <v>478.83871063399999</v>
      </c>
      <c r="I273">
        <v>67817.7006864</v>
      </c>
      <c r="J273">
        <v>14976.690642600001</v>
      </c>
      <c r="K273">
        <v>1772.9416470199999</v>
      </c>
      <c r="L273">
        <v>5709.29417612</v>
      </c>
      <c r="M273">
        <v>1621112.34583</v>
      </c>
      <c r="N273">
        <v>0.33484273089599997</v>
      </c>
      <c r="O273">
        <v>5.9656210875100001E-2</v>
      </c>
      <c r="P273">
        <v>0.48988672749899997</v>
      </c>
      <c r="Q273">
        <v>21.0718641317</v>
      </c>
      <c r="R273">
        <v>1.4968852361</v>
      </c>
      <c r="S273">
        <v>2960.5072920299999</v>
      </c>
      <c r="T273">
        <v>24.603458658899999</v>
      </c>
    </row>
    <row r="274" spans="1:20">
      <c r="A274" t="s">
        <v>584</v>
      </c>
      <c r="B274">
        <v>80</v>
      </c>
      <c r="C274">
        <v>16731</v>
      </c>
      <c r="D274">
        <v>167310000</v>
      </c>
      <c r="E274">
        <v>5974.3190818200001</v>
      </c>
      <c r="F274">
        <v>1408.83791307</v>
      </c>
      <c r="G274">
        <v>1038.61009373</v>
      </c>
      <c r="H274">
        <v>818.81890293900005</v>
      </c>
      <c r="I274">
        <v>7640.7932358500002</v>
      </c>
      <c r="J274">
        <v>33393.299747800003</v>
      </c>
      <c r="K274">
        <v>9639.1127018799998</v>
      </c>
      <c r="L274">
        <v>41613.481808700002</v>
      </c>
      <c r="M274">
        <v>1485724.66454</v>
      </c>
      <c r="N274">
        <v>0.31893248693800003</v>
      </c>
      <c r="O274">
        <v>3.6483724227999999E-3</v>
      </c>
      <c r="P274">
        <v>0.67476476033699995</v>
      </c>
      <c r="Q274">
        <v>21.414150271899999</v>
      </c>
      <c r="R274">
        <v>1.2006102138100001</v>
      </c>
      <c r="S274">
        <v>2779.9395268399999</v>
      </c>
      <c r="T274">
        <v>-76.301634509199999</v>
      </c>
    </row>
    <row r="275" spans="1:20">
      <c r="A275" t="s">
        <v>585</v>
      </c>
      <c r="B275">
        <v>217</v>
      </c>
      <c r="C275">
        <v>7635</v>
      </c>
      <c r="D275">
        <v>76350000</v>
      </c>
      <c r="E275">
        <v>6135.4055814699996</v>
      </c>
      <c r="F275">
        <v>16534.601825999998</v>
      </c>
      <c r="G275">
        <v>11238.5367613</v>
      </c>
      <c r="H275">
        <v>357.68291162499997</v>
      </c>
      <c r="I275">
        <v>16413.905617600001</v>
      </c>
      <c r="J275">
        <v>4338.64560867</v>
      </c>
      <c r="K275">
        <v>1175.6569285099999</v>
      </c>
      <c r="L275">
        <v>95121.025293700004</v>
      </c>
      <c r="M275">
        <v>53583.419361799999</v>
      </c>
      <c r="N275">
        <v>0.114146415632</v>
      </c>
      <c r="O275">
        <v>0.60354481742099997</v>
      </c>
      <c r="P275">
        <v>0</v>
      </c>
      <c r="Q275">
        <v>27.020527908199998</v>
      </c>
      <c r="R275">
        <v>1.47795042831</v>
      </c>
      <c r="S275">
        <v>1972.6235234000001</v>
      </c>
      <c r="T275">
        <v>-13.703018017</v>
      </c>
    </row>
    <row r="276" spans="1:20">
      <c r="A276" t="s">
        <v>586</v>
      </c>
      <c r="B276">
        <v>81</v>
      </c>
      <c r="C276">
        <v>21116</v>
      </c>
      <c r="D276">
        <v>211160000</v>
      </c>
      <c r="E276">
        <v>6544.5188481300002</v>
      </c>
      <c r="F276">
        <v>1633.46360015</v>
      </c>
      <c r="G276">
        <v>971.50540839300004</v>
      </c>
      <c r="H276">
        <v>922.92850673400005</v>
      </c>
      <c r="I276">
        <v>14354.4912174</v>
      </c>
      <c r="J276">
        <v>26767.5950309</v>
      </c>
      <c r="K276">
        <v>10362.8049754</v>
      </c>
      <c r="L276">
        <v>48405.161349100003</v>
      </c>
      <c r="M276">
        <v>1489353.5133799999</v>
      </c>
      <c r="N276">
        <v>0.36191616591499998</v>
      </c>
      <c r="O276">
        <v>0</v>
      </c>
      <c r="P276">
        <v>0.48824971592999999</v>
      </c>
      <c r="Q276">
        <v>20.217642310799999</v>
      </c>
      <c r="R276">
        <v>1.42820666955</v>
      </c>
      <c r="S276">
        <v>2925.1407008299998</v>
      </c>
      <c r="T276">
        <v>-109.39770009599999</v>
      </c>
    </row>
    <row r="277" spans="1:20">
      <c r="A277" t="s">
        <v>587</v>
      </c>
      <c r="B277">
        <v>133</v>
      </c>
      <c r="C277">
        <v>24344</v>
      </c>
      <c r="D277">
        <v>243440000</v>
      </c>
      <c r="E277">
        <v>15803.2597537</v>
      </c>
      <c r="F277">
        <v>3542.3029140200001</v>
      </c>
      <c r="G277">
        <v>2121.6223220500001</v>
      </c>
      <c r="H277">
        <v>8054.3817018600002</v>
      </c>
      <c r="I277">
        <v>7619.5351792700003</v>
      </c>
      <c r="J277">
        <v>11426.3052415</v>
      </c>
      <c r="K277">
        <v>7992.5024909499998</v>
      </c>
      <c r="L277">
        <v>16838.126075299999</v>
      </c>
      <c r="M277">
        <v>549880.36445999995</v>
      </c>
      <c r="N277">
        <v>0.36016905151400003</v>
      </c>
      <c r="O277">
        <v>2.95543010594E-2</v>
      </c>
      <c r="P277">
        <v>0.49567813571500002</v>
      </c>
      <c r="Q277">
        <v>20.3311645394</v>
      </c>
      <c r="R277">
        <v>1.59346810865</v>
      </c>
      <c r="S277">
        <v>2645.2927002699998</v>
      </c>
      <c r="T277">
        <v>-15.8138866156</v>
      </c>
    </row>
    <row r="278" spans="1:20">
      <c r="A278" t="s">
        <v>588</v>
      </c>
      <c r="B278">
        <v>134</v>
      </c>
      <c r="C278">
        <v>4635</v>
      </c>
      <c r="D278">
        <v>46350000</v>
      </c>
      <c r="E278">
        <v>14017.2339163</v>
      </c>
      <c r="F278">
        <v>6950.5975999399998</v>
      </c>
      <c r="G278">
        <v>8575.3107564099992</v>
      </c>
      <c r="H278">
        <v>239.28099727</v>
      </c>
      <c r="I278">
        <v>11009.098199599999</v>
      </c>
      <c r="J278">
        <v>4178.8766243399996</v>
      </c>
      <c r="K278">
        <v>1715.2982407699999</v>
      </c>
      <c r="L278">
        <v>7592.0392206300003</v>
      </c>
      <c r="M278">
        <v>371426.132927</v>
      </c>
      <c r="N278">
        <v>0.26050254678099999</v>
      </c>
      <c r="O278">
        <v>0.49644031200599997</v>
      </c>
      <c r="P278">
        <v>2.1737116007800001E-2</v>
      </c>
      <c r="Q278">
        <v>27.2680386314</v>
      </c>
      <c r="R278">
        <v>1.4023908685799999</v>
      </c>
      <c r="S278">
        <v>2911.3733246699999</v>
      </c>
      <c r="T278">
        <v>-59.047932942700001</v>
      </c>
    </row>
    <row r="279" spans="1:20">
      <c r="A279" t="s">
        <v>589</v>
      </c>
      <c r="B279">
        <v>7</v>
      </c>
      <c r="C279">
        <v>20203</v>
      </c>
      <c r="D279">
        <v>202030000</v>
      </c>
      <c r="E279">
        <v>6570.4248906499997</v>
      </c>
      <c r="F279">
        <v>4708.1576030599999</v>
      </c>
      <c r="G279">
        <v>4024.60735385</v>
      </c>
      <c r="H279">
        <v>598.45618289200002</v>
      </c>
      <c r="I279">
        <v>10208.779988</v>
      </c>
      <c r="J279">
        <v>27261.605849899999</v>
      </c>
      <c r="K279">
        <v>10415.1181464</v>
      </c>
      <c r="L279">
        <v>58631.8990452</v>
      </c>
      <c r="M279">
        <v>1331067.57455</v>
      </c>
      <c r="N279">
        <v>0.28939032061600001</v>
      </c>
      <c r="O279">
        <v>0</v>
      </c>
      <c r="P279">
        <v>0.36517145882699997</v>
      </c>
      <c r="Q279">
        <v>21.815702426800001</v>
      </c>
      <c r="R279">
        <v>1.2304988166799999</v>
      </c>
      <c r="S279">
        <v>2566.7512153900002</v>
      </c>
      <c r="T279">
        <v>-87.587729226600004</v>
      </c>
    </row>
    <row r="280" spans="1:20">
      <c r="A280" t="s">
        <v>590</v>
      </c>
      <c r="B280">
        <v>179</v>
      </c>
      <c r="C280">
        <v>26216</v>
      </c>
      <c r="D280">
        <v>262160000</v>
      </c>
      <c r="E280">
        <v>4902.7191952900002</v>
      </c>
      <c r="F280">
        <v>1812.1124391999999</v>
      </c>
      <c r="G280">
        <v>878.01895569999999</v>
      </c>
      <c r="H280">
        <v>972.74257613099996</v>
      </c>
      <c r="I280">
        <v>1269.98436358</v>
      </c>
      <c r="J280">
        <v>41336.6389977</v>
      </c>
      <c r="K280">
        <v>2813.74040212</v>
      </c>
      <c r="L280">
        <v>27336.2293255</v>
      </c>
      <c r="M280">
        <v>845847.45038199995</v>
      </c>
      <c r="N280">
        <v>0.23225918355399999</v>
      </c>
      <c r="O280">
        <v>4.3690974451499998E-2</v>
      </c>
      <c r="P280">
        <v>0.40013504998900001</v>
      </c>
      <c r="Q280">
        <v>24.655500816699998</v>
      </c>
      <c r="R280">
        <v>1.31903562018</v>
      </c>
      <c r="S280">
        <v>2566.7014028499998</v>
      </c>
      <c r="T280">
        <v>-70.862109852100005</v>
      </c>
    </row>
    <row r="281" spans="1:20">
      <c r="A281" t="s">
        <v>591</v>
      </c>
      <c r="B281">
        <v>292</v>
      </c>
      <c r="C281">
        <v>2463</v>
      </c>
      <c r="D281">
        <v>24630000</v>
      </c>
      <c r="E281">
        <v>18842.703132899998</v>
      </c>
      <c r="F281">
        <v>7360.8422413400003</v>
      </c>
      <c r="G281">
        <v>4306.1737330699998</v>
      </c>
      <c r="H281">
        <v>423.66933746299998</v>
      </c>
      <c r="I281">
        <v>64659.657364899998</v>
      </c>
      <c r="J281">
        <v>6344.8137631299996</v>
      </c>
      <c r="K281">
        <v>1027.5181099199999</v>
      </c>
      <c r="L281">
        <v>6081.2092277199999</v>
      </c>
      <c r="M281">
        <v>2862060.6651599999</v>
      </c>
      <c r="N281">
        <v>0.34817171151300003</v>
      </c>
      <c r="O281">
        <v>9.2252320624699999E-2</v>
      </c>
      <c r="P281">
        <v>0.39423661542299998</v>
      </c>
      <c r="Q281">
        <v>22.7472749533</v>
      </c>
      <c r="R281">
        <v>1.4202291624900001</v>
      </c>
      <c r="S281">
        <v>3204.5753526200001</v>
      </c>
      <c r="T281">
        <v>-7.2611519949799996</v>
      </c>
    </row>
    <row r="282" spans="1:20">
      <c r="A282" t="s">
        <v>592</v>
      </c>
      <c r="B282">
        <v>202</v>
      </c>
      <c r="C282">
        <v>12565</v>
      </c>
      <c r="D282">
        <v>125650000</v>
      </c>
      <c r="E282">
        <v>16425.447961400001</v>
      </c>
      <c r="F282">
        <v>1221.5516372</v>
      </c>
      <c r="G282">
        <v>444.82789562800002</v>
      </c>
      <c r="H282">
        <v>758.77584875100001</v>
      </c>
      <c r="I282">
        <v>8534.5485339700008</v>
      </c>
      <c r="J282">
        <v>36036.5774552</v>
      </c>
      <c r="K282">
        <v>2251.1440573899999</v>
      </c>
      <c r="L282">
        <v>37792.003511399998</v>
      </c>
      <c r="M282">
        <v>1070401.02195</v>
      </c>
      <c r="N282">
        <v>0.242026525257</v>
      </c>
      <c r="O282">
        <v>0</v>
      </c>
      <c r="P282">
        <v>0.50455147896200003</v>
      </c>
      <c r="Q282">
        <v>25.167806253799998</v>
      </c>
      <c r="R282">
        <v>1.37415677148</v>
      </c>
      <c r="S282">
        <v>2694.9448262400001</v>
      </c>
      <c r="T282">
        <v>-73.747124749299999</v>
      </c>
    </row>
    <row r="283" spans="1:20">
      <c r="A283" t="s">
        <v>593</v>
      </c>
      <c r="B283">
        <v>41</v>
      </c>
      <c r="C283">
        <v>14104</v>
      </c>
      <c r="D283">
        <v>141040000</v>
      </c>
      <c r="E283">
        <v>12762.003276699999</v>
      </c>
      <c r="F283">
        <v>4787.2520150099999</v>
      </c>
      <c r="G283">
        <v>3380.2171935900001</v>
      </c>
      <c r="H283">
        <v>697.13021046599999</v>
      </c>
      <c r="I283">
        <v>45414.266112500001</v>
      </c>
      <c r="J283">
        <v>12521.484506299999</v>
      </c>
      <c r="K283">
        <v>1675.4460884600001</v>
      </c>
      <c r="L283">
        <v>87032.1856405</v>
      </c>
      <c r="M283">
        <v>169344.10307700001</v>
      </c>
      <c r="N283">
        <v>0.15791652796799999</v>
      </c>
      <c r="O283">
        <v>0.12218429820600001</v>
      </c>
      <c r="P283">
        <v>0.13187573643100001</v>
      </c>
      <c r="Q283">
        <v>26.538942867599999</v>
      </c>
      <c r="R283">
        <v>1.4164747824999999</v>
      </c>
      <c r="S283">
        <v>2300.79664813</v>
      </c>
      <c r="T283">
        <v>-172.50504557299999</v>
      </c>
    </row>
    <row r="284" spans="1:20">
      <c r="A284" t="s">
        <v>594</v>
      </c>
      <c r="B284">
        <v>135</v>
      </c>
      <c r="C284">
        <v>135379</v>
      </c>
      <c r="D284">
        <v>1353790000</v>
      </c>
      <c r="E284">
        <v>10771.410338399999</v>
      </c>
      <c r="F284">
        <v>720.25585146000003</v>
      </c>
      <c r="G284">
        <v>302.903570188</v>
      </c>
      <c r="H284">
        <v>1643.44767804</v>
      </c>
      <c r="I284">
        <v>14392.4092588</v>
      </c>
      <c r="J284">
        <v>47435.973469800003</v>
      </c>
      <c r="K284">
        <v>7478.3053186500001</v>
      </c>
      <c r="L284">
        <v>85797.182542900002</v>
      </c>
      <c r="M284">
        <v>182885.62992499999</v>
      </c>
      <c r="N284">
        <v>0.18003839222099999</v>
      </c>
      <c r="O284">
        <v>6.1512635706100001E-2</v>
      </c>
      <c r="P284">
        <v>0.29917170258199999</v>
      </c>
      <c r="Q284">
        <v>24.3328601718</v>
      </c>
      <c r="R284">
        <v>1.3147257164999999</v>
      </c>
      <c r="S284">
        <v>2235.39461067</v>
      </c>
      <c r="T284">
        <v>-82.890480021900004</v>
      </c>
    </row>
    <row r="285" spans="1:20">
      <c r="A285" t="s">
        <v>595</v>
      </c>
      <c r="B285">
        <v>92</v>
      </c>
      <c r="C285">
        <v>5585</v>
      </c>
      <c r="D285">
        <v>55850000</v>
      </c>
      <c r="E285">
        <v>6686.4060114499998</v>
      </c>
      <c r="F285">
        <v>10419.887868100001</v>
      </c>
      <c r="G285">
        <v>10294.163039999999</v>
      </c>
      <c r="H285">
        <v>233.67733833</v>
      </c>
      <c r="I285">
        <v>375.15021815</v>
      </c>
      <c r="J285">
        <v>51915.981366100001</v>
      </c>
      <c r="K285">
        <v>1200.3838879</v>
      </c>
      <c r="L285">
        <v>61717.112781900003</v>
      </c>
      <c r="M285">
        <v>514418.284147</v>
      </c>
      <c r="N285">
        <v>5.1590651211699999E-2</v>
      </c>
      <c r="O285">
        <v>6.8029619938799996E-2</v>
      </c>
      <c r="P285">
        <v>2.81812310669E-2</v>
      </c>
      <c r="Q285">
        <v>27.0219600271</v>
      </c>
      <c r="R285">
        <v>1.3097256211699999</v>
      </c>
      <c r="S285">
        <v>1530.10574937</v>
      </c>
      <c r="T285">
        <v>-48.338055779000001</v>
      </c>
    </row>
    <row r="286" spans="1:20">
      <c r="A286" t="s">
        <v>596</v>
      </c>
      <c r="B286">
        <v>180</v>
      </c>
      <c r="C286">
        <v>2024</v>
      </c>
      <c r="D286">
        <v>20240000</v>
      </c>
      <c r="E286">
        <v>6908.20133351</v>
      </c>
      <c r="F286">
        <v>7194.1088379900002</v>
      </c>
      <c r="G286">
        <v>6137.0621411499997</v>
      </c>
      <c r="H286">
        <v>240.80535711499999</v>
      </c>
      <c r="I286">
        <v>9956.8396654700009</v>
      </c>
      <c r="J286">
        <v>52621.907518</v>
      </c>
      <c r="K286">
        <v>776.29878779900002</v>
      </c>
      <c r="L286">
        <v>12366.528088700001</v>
      </c>
      <c r="M286">
        <v>22433.534321499999</v>
      </c>
      <c r="N286">
        <v>0.27484162167999998</v>
      </c>
      <c r="O286">
        <v>0.66810745671500005</v>
      </c>
      <c r="P286">
        <v>0</v>
      </c>
      <c r="Q286">
        <v>27.161620011</v>
      </c>
      <c r="R286">
        <v>1.40341742833</v>
      </c>
      <c r="S286">
        <v>2885.9236157099999</v>
      </c>
      <c r="T286">
        <v>-60.765085856100001</v>
      </c>
    </row>
    <row r="287" spans="1:20">
      <c r="A287" t="s">
        <v>597</v>
      </c>
      <c r="B287">
        <v>206</v>
      </c>
      <c r="C287">
        <v>964</v>
      </c>
      <c r="D287">
        <v>9640000</v>
      </c>
      <c r="E287">
        <v>3488.2042173</v>
      </c>
      <c r="F287">
        <v>5649.1869499200002</v>
      </c>
      <c r="G287">
        <v>5719.3567558100003</v>
      </c>
      <c r="H287">
        <v>155.872883065</v>
      </c>
      <c r="I287">
        <v>3299.24029281</v>
      </c>
      <c r="J287">
        <v>7794.3654288799999</v>
      </c>
      <c r="K287">
        <v>2724.1654112199999</v>
      </c>
      <c r="L287">
        <v>116362.12804700001</v>
      </c>
      <c r="M287">
        <v>171540.29087999999</v>
      </c>
      <c r="N287">
        <v>0.12520792147500001</v>
      </c>
      <c r="O287">
        <v>0.12901852338600001</v>
      </c>
      <c r="P287">
        <v>8.1494640680700003E-2</v>
      </c>
      <c r="Q287">
        <v>26.727746808700001</v>
      </c>
      <c r="R287">
        <v>1.45269641876</v>
      </c>
      <c r="S287">
        <v>2053.9134255899999</v>
      </c>
      <c r="T287">
        <v>-12.012438964799999</v>
      </c>
    </row>
    <row r="288" spans="1:20">
      <c r="A288" t="s">
        <v>598</v>
      </c>
      <c r="B288">
        <v>51</v>
      </c>
      <c r="C288">
        <v>1378</v>
      </c>
      <c r="D288">
        <v>13780000</v>
      </c>
      <c r="E288">
        <v>33355.457432399999</v>
      </c>
      <c r="F288">
        <v>10410.5131793</v>
      </c>
      <c r="G288">
        <v>8671.6217678800003</v>
      </c>
      <c r="H288">
        <v>148.586354957</v>
      </c>
      <c r="I288">
        <v>5485.2685050800001</v>
      </c>
      <c r="J288">
        <v>12574.5247067</v>
      </c>
      <c r="K288">
        <v>1155.6797606</v>
      </c>
      <c r="L288">
        <v>91145.392484600001</v>
      </c>
      <c r="M288">
        <v>701455.85371099995</v>
      </c>
      <c r="N288">
        <v>8.9543032299100003E-2</v>
      </c>
      <c r="O288">
        <v>0.42960864982399999</v>
      </c>
      <c r="P288">
        <v>0</v>
      </c>
      <c r="Q288">
        <v>27.0717578175</v>
      </c>
      <c r="R288">
        <v>1.3264623369499999</v>
      </c>
      <c r="S288">
        <v>1871.44629642</v>
      </c>
      <c r="T288">
        <v>-112.76953996899999</v>
      </c>
    </row>
    <row r="289" spans="1:20">
      <c r="A289" t="s">
        <v>599</v>
      </c>
      <c r="B289">
        <v>52</v>
      </c>
      <c r="C289">
        <v>14776</v>
      </c>
      <c r="D289">
        <v>147760000</v>
      </c>
      <c r="E289">
        <v>39575.380481200002</v>
      </c>
      <c r="F289">
        <v>6145.5902061799998</v>
      </c>
      <c r="G289">
        <v>5764.4708289999999</v>
      </c>
      <c r="H289">
        <v>394.69522242599999</v>
      </c>
      <c r="I289">
        <v>13686.6066594</v>
      </c>
      <c r="J289">
        <v>3548.1525781800001</v>
      </c>
      <c r="K289">
        <v>3596.2850554400002</v>
      </c>
      <c r="L289">
        <v>94574.390081499994</v>
      </c>
      <c r="M289">
        <v>870449.45328799996</v>
      </c>
      <c r="N289">
        <v>0.12093968275399999</v>
      </c>
      <c r="O289">
        <v>0.22917919755800001</v>
      </c>
      <c r="P289">
        <v>2.9239847761300002E-2</v>
      </c>
      <c r="Q289">
        <v>26.8273146057</v>
      </c>
      <c r="R289">
        <v>1.3291560229099999</v>
      </c>
      <c r="S289">
        <v>2037.6675060800001</v>
      </c>
      <c r="T289">
        <v>-133.23624913800001</v>
      </c>
    </row>
    <row r="290" spans="1:20">
      <c r="A290" t="s">
        <v>600</v>
      </c>
      <c r="B290">
        <v>165</v>
      </c>
      <c r="C290">
        <v>422</v>
      </c>
      <c r="D290">
        <v>4220000</v>
      </c>
      <c r="E290">
        <v>10562.961884</v>
      </c>
      <c r="F290">
        <v>4994.2894258200004</v>
      </c>
      <c r="G290">
        <v>4805.2194893599999</v>
      </c>
      <c r="H290">
        <v>193.10833534099999</v>
      </c>
      <c r="I290">
        <v>22905.375462799999</v>
      </c>
      <c r="J290">
        <v>37894.280546499998</v>
      </c>
      <c r="K290">
        <v>4020.60041585</v>
      </c>
      <c r="L290">
        <v>10531.315892500001</v>
      </c>
      <c r="M290">
        <v>126472.624442</v>
      </c>
      <c r="N290">
        <v>0.18420989846700001</v>
      </c>
      <c r="O290">
        <v>0.321724267791</v>
      </c>
      <c r="P290">
        <v>0</v>
      </c>
      <c r="Q290">
        <v>27.136793668700001</v>
      </c>
      <c r="R290">
        <v>1.4138094584100001</v>
      </c>
      <c r="S290">
        <v>2809.57151484</v>
      </c>
      <c r="T290">
        <v>-22.776529947899999</v>
      </c>
    </row>
    <row r="291" spans="1:20">
      <c r="A291" t="s">
        <v>601</v>
      </c>
      <c r="B291">
        <v>166</v>
      </c>
      <c r="C291">
        <v>141</v>
      </c>
      <c r="D291">
        <v>1410000</v>
      </c>
      <c r="E291">
        <v>11563.776201000001</v>
      </c>
      <c r="F291">
        <v>3936.5338628200002</v>
      </c>
      <c r="G291">
        <v>3755.1424932800001</v>
      </c>
      <c r="H291">
        <v>18.733484795799999</v>
      </c>
      <c r="I291">
        <v>22103.597476200001</v>
      </c>
      <c r="J291">
        <v>41076.918689099999</v>
      </c>
      <c r="K291">
        <v>2608.8200683599998</v>
      </c>
      <c r="L291">
        <v>8187.6543799900001</v>
      </c>
      <c r="M291">
        <v>90948.579524000001</v>
      </c>
      <c r="N291">
        <v>0.27054363848500002</v>
      </c>
      <c r="O291">
        <v>0.192709239028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t="s">
        <v>602</v>
      </c>
      <c r="B292">
        <v>42</v>
      </c>
      <c r="C292">
        <v>15119</v>
      </c>
      <c r="D292">
        <v>151190000</v>
      </c>
      <c r="E292">
        <v>18112.858556899999</v>
      </c>
      <c r="F292">
        <v>14989.2396002</v>
      </c>
      <c r="G292">
        <v>9227.3348135600008</v>
      </c>
      <c r="H292">
        <v>489.99399694200002</v>
      </c>
      <c r="I292">
        <v>51133.843588999996</v>
      </c>
      <c r="J292">
        <v>19126.715073899999</v>
      </c>
      <c r="K292">
        <v>5004.0764010000003</v>
      </c>
      <c r="L292">
        <v>95363.897865000006</v>
      </c>
      <c r="M292">
        <v>320613.05427199998</v>
      </c>
      <c r="N292">
        <v>0.15653563786800001</v>
      </c>
      <c r="O292">
        <v>1.42611038289E-2</v>
      </c>
      <c r="P292">
        <v>0.157247280722</v>
      </c>
      <c r="Q292">
        <v>25.3094639772</v>
      </c>
      <c r="R292">
        <v>1.43893949413</v>
      </c>
      <c r="S292">
        <v>2190.5958942399998</v>
      </c>
      <c r="T292">
        <v>-108.80178577300001</v>
      </c>
    </row>
    <row r="293" spans="1:20">
      <c r="A293" t="s">
        <v>603</v>
      </c>
      <c r="B293">
        <v>8</v>
      </c>
      <c r="C293">
        <v>6497</v>
      </c>
      <c r="D293">
        <v>64970000</v>
      </c>
      <c r="E293">
        <v>4562.1011860899998</v>
      </c>
      <c r="F293">
        <v>2232.5024216400002</v>
      </c>
      <c r="G293">
        <v>1836.1531614200001</v>
      </c>
      <c r="H293">
        <v>1115.0156397000001</v>
      </c>
      <c r="I293">
        <v>13298.9630996</v>
      </c>
      <c r="J293">
        <v>25935.259845</v>
      </c>
      <c r="K293">
        <v>11228.9170073</v>
      </c>
      <c r="L293">
        <v>59804.087075000003</v>
      </c>
      <c r="M293">
        <v>1626193.77407</v>
      </c>
      <c r="N293">
        <v>0.39478834114799999</v>
      </c>
      <c r="O293">
        <v>0</v>
      </c>
      <c r="P293">
        <v>0.515343199739</v>
      </c>
      <c r="Q293">
        <v>19.5617957314</v>
      </c>
      <c r="R293">
        <v>1.3081473112099999</v>
      </c>
      <c r="S293">
        <v>2791.8168366800001</v>
      </c>
      <c r="T293">
        <v>-88.317614746100006</v>
      </c>
    </row>
    <row r="294" spans="1:20">
      <c r="A294" t="s">
        <v>604</v>
      </c>
      <c r="B294">
        <v>167</v>
      </c>
      <c r="C294">
        <v>14237</v>
      </c>
      <c r="D294">
        <v>142370000</v>
      </c>
      <c r="E294">
        <v>13416.8470691</v>
      </c>
      <c r="F294">
        <v>21053.054422699999</v>
      </c>
      <c r="G294">
        <v>17805.304445400001</v>
      </c>
      <c r="H294">
        <v>2797.0114316899999</v>
      </c>
      <c r="I294">
        <v>37457.091878200001</v>
      </c>
      <c r="J294">
        <v>35152.457889800004</v>
      </c>
      <c r="K294">
        <v>2981.30053567</v>
      </c>
      <c r="L294">
        <v>116851.25674500001</v>
      </c>
      <c r="M294">
        <v>4897.3343154200002</v>
      </c>
      <c r="N294">
        <v>8.7078621621600003E-2</v>
      </c>
      <c r="O294">
        <v>0.24723406277599999</v>
      </c>
      <c r="P294">
        <v>0</v>
      </c>
      <c r="Q294">
        <v>26.843423440799999</v>
      </c>
      <c r="R294">
        <v>1.44734895717</v>
      </c>
      <c r="S294">
        <v>1825.4377716500001</v>
      </c>
      <c r="T294">
        <v>-69.899378369399997</v>
      </c>
    </row>
    <row r="295" spans="1:20">
      <c r="A295" t="s">
        <v>605</v>
      </c>
      <c r="B295">
        <v>122</v>
      </c>
      <c r="C295">
        <v>7757</v>
      </c>
      <c r="D295">
        <v>77570000</v>
      </c>
      <c r="E295">
        <v>16476.212934399999</v>
      </c>
      <c r="F295">
        <v>3733.3923340699998</v>
      </c>
      <c r="G295">
        <v>3389.3842225399999</v>
      </c>
      <c r="H295">
        <v>1130.45537715</v>
      </c>
      <c r="I295">
        <v>47843.186104100001</v>
      </c>
      <c r="J295">
        <v>17692.045620699999</v>
      </c>
      <c r="K295">
        <v>2651.1184038199999</v>
      </c>
      <c r="L295">
        <v>26101.1918539</v>
      </c>
      <c r="M295">
        <v>1201560.6651000001</v>
      </c>
      <c r="N295">
        <v>0.301723790085</v>
      </c>
      <c r="O295">
        <v>8.6080942623300002E-2</v>
      </c>
      <c r="P295">
        <v>0.57414817451699995</v>
      </c>
      <c r="Q295">
        <v>25.225886268299998</v>
      </c>
      <c r="R295">
        <v>1.60472916497</v>
      </c>
      <c r="S295">
        <v>3044.6770311599998</v>
      </c>
      <c r="T295">
        <v>-28.373003472200001</v>
      </c>
    </row>
    <row r="296" spans="1:20">
      <c r="A296" t="s">
        <v>606</v>
      </c>
      <c r="B296">
        <v>123</v>
      </c>
      <c r="C296">
        <v>24677</v>
      </c>
      <c r="D296">
        <v>246770000</v>
      </c>
      <c r="E296">
        <v>5014.0792177000003</v>
      </c>
      <c r="F296">
        <v>1408.85894975</v>
      </c>
      <c r="G296">
        <v>427.34240273799998</v>
      </c>
      <c r="H296">
        <v>1848.0386624600001</v>
      </c>
      <c r="I296">
        <v>48711.3060272</v>
      </c>
      <c r="J296">
        <v>22988.7775158</v>
      </c>
      <c r="K296">
        <v>2372.0619125799999</v>
      </c>
      <c r="L296">
        <v>22880.243368799998</v>
      </c>
      <c r="M296">
        <v>1647027.4937700001</v>
      </c>
      <c r="N296">
        <v>0.35171217230899998</v>
      </c>
      <c r="O296">
        <v>1.6678985361199999E-4</v>
      </c>
      <c r="P296">
        <v>0.97953341686499995</v>
      </c>
      <c r="Q296">
        <v>21.397725705199999</v>
      </c>
      <c r="R296">
        <v>1.5593630837100001</v>
      </c>
      <c r="S296">
        <v>2978.59642261</v>
      </c>
      <c r="T296">
        <v>4.9441977606899998</v>
      </c>
    </row>
    <row r="297" spans="1:20">
      <c r="A297" t="s">
        <v>607</v>
      </c>
      <c r="B297">
        <v>124</v>
      </c>
      <c r="C297">
        <v>6395</v>
      </c>
      <c r="D297">
        <v>63950000</v>
      </c>
      <c r="E297">
        <v>24518.729519199998</v>
      </c>
      <c r="F297">
        <v>4508.8373856899998</v>
      </c>
      <c r="G297">
        <v>4562.9067096099998</v>
      </c>
      <c r="H297">
        <v>462.16674664599998</v>
      </c>
      <c r="I297">
        <v>44421.926090300003</v>
      </c>
      <c r="J297">
        <v>22038.7514496</v>
      </c>
      <c r="K297">
        <v>688.77048761699996</v>
      </c>
      <c r="L297">
        <v>36365.638179900001</v>
      </c>
      <c r="M297">
        <v>2091519.4919400001</v>
      </c>
      <c r="N297">
        <v>0.25807425060099998</v>
      </c>
      <c r="O297">
        <v>0.58969888506799994</v>
      </c>
      <c r="P297">
        <v>7.0299989738300001E-3</v>
      </c>
      <c r="Q297">
        <v>27.142935568599999</v>
      </c>
      <c r="R297">
        <v>1.4364511386800001</v>
      </c>
      <c r="S297">
        <v>2952.5335442800001</v>
      </c>
      <c r="T297">
        <v>-47.4250686233</v>
      </c>
    </row>
    <row r="298" spans="1:20">
      <c r="A298" t="s">
        <v>608</v>
      </c>
      <c r="B298">
        <v>125</v>
      </c>
      <c r="C298">
        <v>23781</v>
      </c>
      <c r="D298">
        <v>237810000</v>
      </c>
      <c r="E298">
        <v>9749.8218363100004</v>
      </c>
      <c r="F298">
        <v>2029.2604491300001</v>
      </c>
      <c r="G298">
        <v>1240.35849315</v>
      </c>
      <c r="H298">
        <v>1413.87705764</v>
      </c>
      <c r="I298">
        <v>37434.291427299999</v>
      </c>
      <c r="J298">
        <v>25404.659045299999</v>
      </c>
      <c r="K298">
        <v>1563.1085713800001</v>
      </c>
      <c r="L298">
        <v>32273.471560400001</v>
      </c>
      <c r="M298">
        <v>1478250.7600400001</v>
      </c>
      <c r="N298">
        <v>0.31553309957699999</v>
      </c>
      <c r="O298">
        <v>5.3140402134099998E-2</v>
      </c>
      <c r="P298">
        <v>0.75774785572100001</v>
      </c>
      <c r="Q298">
        <v>24.216176215299999</v>
      </c>
      <c r="R298">
        <v>1.56398255583</v>
      </c>
      <c r="S298">
        <v>3040.0549924000002</v>
      </c>
      <c r="T298">
        <v>-18.154378255200001</v>
      </c>
    </row>
    <row r="299" spans="1:20">
      <c r="A299" t="s">
        <v>609</v>
      </c>
      <c r="B299">
        <v>185</v>
      </c>
      <c r="C299">
        <v>475</v>
      </c>
      <c r="D299">
        <v>4750000</v>
      </c>
      <c r="E299">
        <v>31001.169111800002</v>
      </c>
      <c r="F299">
        <v>2160.90546361</v>
      </c>
      <c r="G299">
        <v>2156.2964406900001</v>
      </c>
      <c r="H299">
        <v>100.460708811</v>
      </c>
      <c r="I299">
        <v>57768.613166100004</v>
      </c>
      <c r="J299">
        <v>10203.755884</v>
      </c>
      <c r="K299">
        <v>1024.81979348</v>
      </c>
      <c r="L299">
        <v>33234.191398000003</v>
      </c>
      <c r="M299">
        <v>335203.53217700002</v>
      </c>
      <c r="N299">
        <v>0.269147763629</v>
      </c>
      <c r="O299">
        <v>0.388449562192</v>
      </c>
      <c r="P299">
        <v>0</v>
      </c>
      <c r="Q299">
        <v>27.022704925500001</v>
      </c>
      <c r="R299">
        <v>1.4745166778600001</v>
      </c>
      <c r="S299">
        <v>2961.3065080199999</v>
      </c>
      <c r="T299">
        <v>-38.628808593800002</v>
      </c>
    </row>
    <row r="300" spans="1:20">
      <c r="A300" t="s">
        <v>610</v>
      </c>
      <c r="B300">
        <v>186</v>
      </c>
      <c r="C300">
        <v>9927</v>
      </c>
      <c r="D300">
        <v>99270000</v>
      </c>
      <c r="E300">
        <v>23193.6745596</v>
      </c>
      <c r="F300">
        <v>1055.3004265100001</v>
      </c>
      <c r="G300">
        <v>325.82072195900002</v>
      </c>
      <c r="H300">
        <v>1294.66288031</v>
      </c>
      <c r="I300">
        <v>55682.033806599997</v>
      </c>
      <c r="J300">
        <v>12375.8553192</v>
      </c>
      <c r="K300">
        <v>5128.7180234699999</v>
      </c>
      <c r="L300">
        <v>24346.985178899999</v>
      </c>
      <c r="M300">
        <v>809965.23497400002</v>
      </c>
      <c r="N300">
        <v>0.341658297083</v>
      </c>
      <c r="O300">
        <v>7.80656488266E-3</v>
      </c>
      <c r="P300">
        <v>0.88912458672299999</v>
      </c>
      <c r="Q300">
        <v>23.469455757599999</v>
      </c>
      <c r="R300">
        <v>1.64678115519</v>
      </c>
      <c r="S300">
        <v>3120.4995077799999</v>
      </c>
      <c r="T300">
        <v>-21.224390274400001</v>
      </c>
    </row>
    <row r="301" spans="1:20">
      <c r="A301" t="s">
        <v>611</v>
      </c>
      <c r="B301">
        <v>187</v>
      </c>
      <c r="C301">
        <v>1090</v>
      </c>
      <c r="D301">
        <v>10900000</v>
      </c>
      <c r="E301">
        <v>30131.2863622</v>
      </c>
      <c r="F301">
        <v>1265.6533432599999</v>
      </c>
      <c r="G301">
        <v>1475.1752074599999</v>
      </c>
      <c r="H301">
        <v>230.47952113700001</v>
      </c>
      <c r="I301">
        <v>59935.143176600002</v>
      </c>
      <c r="J301">
        <v>6779.97966645</v>
      </c>
      <c r="K301">
        <v>3353.5682714599998</v>
      </c>
      <c r="L301">
        <v>35909.771939500002</v>
      </c>
      <c r="M301">
        <v>1215398.34381</v>
      </c>
      <c r="N301">
        <v>0.238273687811</v>
      </c>
      <c r="O301">
        <v>0.39349017058500002</v>
      </c>
      <c r="P301">
        <v>1.5737704009899999E-2</v>
      </c>
      <c r="Q301">
        <v>27.039331205700002</v>
      </c>
      <c r="R301">
        <v>1.4551587538299999</v>
      </c>
      <c r="S301">
        <v>2865.4093569199999</v>
      </c>
      <c r="T301">
        <v>-60.839177911900002</v>
      </c>
    </row>
    <row r="302" spans="1:20">
      <c r="A302" t="s">
        <v>612</v>
      </c>
      <c r="B302">
        <v>188</v>
      </c>
      <c r="C302">
        <v>646</v>
      </c>
      <c r="D302">
        <v>6460000</v>
      </c>
      <c r="E302">
        <v>31920.8543833</v>
      </c>
      <c r="F302">
        <v>820.73511351599996</v>
      </c>
      <c r="G302">
        <v>933.47576030300002</v>
      </c>
      <c r="H302">
        <v>104.509599361</v>
      </c>
      <c r="I302">
        <v>56653.032024</v>
      </c>
      <c r="J302">
        <v>10130.839973800001</v>
      </c>
      <c r="K302">
        <v>2137.3878862800002</v>
      </c>
      <c r="L302">
        <v>34889.346948799997</v>
      </c>
      <c r="M302">
        <v>1235536.3795700001</v>
      </c>
      <c r="N302">
        <v>0.22610605335100001</v>
      </c>
      <c r="O302">
        <v>0.45800108541000001</v>
      </c>
      <c r="P302">
        <v>0</v>
      </c>
      <c r="Q302">
        <v>27.092419941100001</v>
      </c>
      <c r="R302">
        <v>1.42677021027</v>
      </c>
      <c r="S302">
        <v>2928.9954151000002</v>
      </c>
      <c r="T302">
        <v>-71.925740559900007</v>
      </c>
    </row>
    <row r="303" spans="1:20">
      <c r="A303" t="s">
        <v>613</v>
      </c>
      <c r="B303">
        <v>189</v>
      </c>
      <c r="C303">
        <v>565</v>
      </c>
      <c r="D303">
        <v>5650000</v>
      </c>
      <c r="E303">
        <v>29322.287334100001</v>
      </c>
      <c r="F303">
        <v>822.05345650699996</v>
      </c>
      <c r="G303">
        <v>497.92097648700002</v>
      </c>
      <c r="H303">
        <v>265.74387293500001</v>
      </c>
      <c r="I303">
        <v>55459.277938300002</v>
      </c>
      <c r="J303">
        <v>12991.1987503</v>
      </c>
      <c r="K303">
        <v>596.47101988700001</v>
      </c>
      <c r="L303">
        <v>31999.101714600001</v>
      </c>
      <c r="M303">
        <v>1007513.44657</v>
      </c>
      <c r="N303">
        <v>0.253283524777</v>
      </c>
      <c r="O303">
        <v>0.16869098881700001</v>
      </c>
      <c r="P303">
        <v>0.30201732342199999</v>
      </c>
      <c r="Q303">
        <v>26.7992275167</v>
      </c>
      <c r="R303">
        <v>1.5413494110099999</v>
      </c>
      <c r="S303">
        <v>2943.38895942</v>
      </c>
      <c r="T303">
        <v>-72.672167968799997</v>
      </c>
    </row>
    <row r="304" spans="1:20">
      <c r="A304" t="s">
        <v>614</v>
      </c>
      <c r="B304">
        <v>136</v>
      </c>
      <c r="C304">
        <v>99604</v>
      </c>
      <c r="D304">
        <v>996040000</v>
      </c>
      <c r="E304">
        <v>11669.9707043</v>
      </c>
      <c r="F304">
        <v>2309.8424800500002</v>
      </c>
      <c r="G304">
        <v>182.88819114899999</v>
      </c>
      <c r="H304">
        <v>4431.2251500299999</v>
      </c>
      <c r="I304">
        <v>23274.302304100001</v>
      </c>
      <c r="J304">
        <v>13817.6289564</v>
      </c>
      <c r="K304">
        <v>8413.2376996099993</v>
      </c>
      <c r="L304">
        <v>39024.949476100002</v>
      </c>
      <c r="M304">
        <v>323196.90096200001</v>
      </c>
      <c r="N304">
        <v>0.21627208034000001</v>
      </c>
      <c r="O304">
        <v>5.9450470527800003E-2</v>
      </c>
      <c r="P304">
        <v>0.56679831779500001</v>
      </c>
      <c r="Q304">
        <v>23.037778401000001</v>
      </c>
      <c r="R304">
        <v>1.3543574979399999</v>
      </c>
      <c r="S304">
        <v>2352.4906565299998</v>
      </c>
      <c r="T304">
        <v>-50.925188457899999</v>
      </c>
    </row>
    <row r="305" spans="1:20">
      <c r="A305" t="s">
        <v>615</v>
      </c>
      <c r="B305">
        <v>228</v>
      </c>
      <c r="C305">
        <v>16341</v>
      </c>
      <c r="D305">
        <v>163410000</v>
      </c>
      <c r="E305">
        <v>3102.1443773199999</v>
      </c>
      <c r="F305">
        <v>10377.7218225</v>
      </c>
      <c r="G305">
        <v>10138.997233399999</v>
      </c>
      <c r="H305">
        <v>548.21146334000002</v>
      </c>
      <c r="I305">
        <v>9351.1473460500001</v>
      </c>
      <c r="J305">
        <v>5950.1587948899996</v>
      </c>
      <c r="K305">
        <v>4229.85060565</v>
      </c>
      <c r="L305">
        <v>109926.627679</v>
      </c>
      <c r="M305">
        <v>381126.33167099999</v>
      </c>
      <c r="N305">
        <v>0.117947303115</v>
      </c>
      <c r="O305">
        <v>0.126061185676</v>
      </c>
      <c r="P305">
        <v>0.22912269455199999</v>
      </c>
      <c r="Q305">
        <v>26.552590383999998</v>
      </c>
      <c r="R305">
        <v>1.5036407409500001</v>
      </c>
      <c r="S305">
        <v>1985.3809739799999</v>
      </c>
      <c r="T305">
        <v>-31.4347139246</v>
      </c>
    </row>
    <row r="306" spans="1:20">
      <c r="A306" t="s">
        <v>616</v>
      </c>
      <c r="B306">
        <v>218</v>
      </c>
      <c r="C306">
        <v>6101</v>
      </c>
      <c r="D306">
        <v>61010000</v>
      </c>
      <c r="E306">
        <v>8706.0913944700005</v>
      </c>
      <c r="F306">
        <v>14738.4187179</v>
      </c>
      <c r="G306">
        <v>13657.973088700001</v>
      </c>
      <c r="H306">
        <v>398.80794888700001</v>
      </c>
      <c r="I306">
        <v>16660.854096200001</v>
      </c>
      <c r="J306">
        <v>8308.6688258199993</v>
      </c>
      <c r="K306">
        <v>1387.827769</v>
      </c>
      <c r="L306">
        <v>96260.2001017</v>
      </c>
      <c r="M306">
        <v>79947.518969199999</v>
      </c>
      <c r="N306">
        <v>0.124672000445</v>
      </c>
      <c r="O306">
        <v>0.62436287683299996</v>
      </c>
      <c r="P306">
        <v>0</v>
      </c>
      <c r="Q306">
        <v>27.040853438199999</v>
      </c>
      <c r="R306">
        <v>1.46488761902</v>
      </c>
      <c r="S306">
        <v>2035.72128567</v>
      </c>
      <c r="T306">
        <v>2.2532632317300001</v>
      </c>
    </row>
    <row r="307" spans="1:20">
      <c r="A307" t="s">
        <v>617</v>
      </c>
      <c r="B307">
        <v>229</v>
      </c>
      <c r="C307">
        <v>10434</v>
      </c>
      <c r="D307">
        <v>104340000</v>
      </c>
      <c r="E307">
        <v>12717.961274900001</v>
      </c>
      <c r="F307">
        <v>18188.520837799999</v>
      </c>
      <c r="G307">
        <v>16872.184001699999</v>
      </c>
      <c r="H307">
        <v>512.28425286699996</v>
      </c>
      <c r="I307">
        <v>23689.996110600001</v>
      </c>
      <c r="J307">
        <v>16079.122828199999</v>
      </c>
      <c r="K307">
        <v>6282.1121860900003</v>
      </c>
      <c r="L307">
        <v>104905.63441300001</v>
      </c>
      <c r="M307">
        <v>91202.520974200001</v>
      </c>
      <c r="N307">
        <v>9.7867052320200001E-2</v>
      </c>
      <c r="O307">
        <v>0.33725894179299998</v>
      </c>
      <c r="P307">
        <v>0</v>
      </c>
      <c r="Q307">
        <v>26.975312742300002</v>
      </c>
      <c r="R307">
        <v>1.4680275247100001</v>
      </c>
      <c r="S307">
        <v>1880.03522503</v>
      </c>
      <c r="T307">
        <v>-43.966867494200002</v>
      </c>
    </row>
    <row r="308" spans="1:20">
      <c r="A308" t="s">
        <v>618</v>
      </c>
      <c r="B308">
        <v>137</v>
      </c>
      <c r="C308">
        <v>15161</v>
      </c>
      <c r="D308">
        <v>151610000</v>
      </c>
      <c r="E308">
        <v>21174.9966671</v>
      </c>
      <c r="F308">
        <v>1864.5102776000001</v>
      </c>
      <c r="G308">
        <v>2581.1495899699999</v>
      </c>
      <c r="H308">
        <v>755.11360922100005</v>
      </c>
      <c r="I308">
        <v>10036.0885413</v>
      </c>
      <c r="J308">
        <v>4039.34764258</v>
      </c>
      <c r="K308">
        <v>1297.54174373</v>
      </c>
      <c r="L308">
        <v>10563.054148699999</v>
      </c>
      <c r="M308">
        <v>439344.65546400001</v>
      </c>
      <c r="N308">
        <v>0.25794116326799998</v>
      </c>
      <c r="O308">
        <v>0.49529876415000001</v>
      </c>
      <c r="P308">
        <v>0</v>
      </c>
      <c r="Q308">
        <v>27.2010131507</v>
      </c>
      <c r="R308">
        <v>1.4065422442</v>
      </c>
      <c r="S308">
        <v>2946.91328724</v>
      </c>
      <c r="T308">
        <v>-58.654158682199999</v>
      </c>
    </row>
  </sheetData>
  <autoFilter ref="A2:T308" xr:uid="{A8A56402-6F14-463E-AD20-7F28E524315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797-4E11-468B-9610-D9269469715F}">
  <dimension ref="A1:AL311"/>
  <sheetViews>
    <sheetView topLeftCell="AH2" workbookViewId="0">
      <selection activeCell="AH2" sqref="AH2"/>
    </sheetView>
  </sheetViews>
  <sheetFormatPr defaultRowHeight="14.45"/>
  <cols>
    <col min="3" max="3" width="28.28515625" bestFit="1" customWidth="1"/>
    <col min="13" max="13" width="21.7109375" bestFit="1" customWidth="1"/>
    <col min="14" max="15" width="20.28515625" bestFit="1" customWidth="1"/>
    <col min="16" max="16" width="18.7109375" bestFit="1" customWidth="1"/>
    <col min="17" max="17" width="29" bestFit="1" customWidth="1"/>
    <col min="18" max="18" width="27.5703125" bestFit="1" customWidth="1"/>
    <col min="19" max="19" width="22.42578125" bestFit="1" customWidth="1"/>
    <col min="20" max="20" width="20.7109375" bestFit="1" customWidth="1"/>
    <col min="21" max="21" width="25" bestFit="1" customWidth="1"/>
    <col min="22" max="22" width="23.5703125" bestFit="1" customWidth="1"/>
    <col min="23" max="23" width="27.5703125" bestFit="1" customWidth="1"/>
    <col min="37" max="37" width="11.28515625" bestFit="1" customWidth="1"/>
  </cols>
  <sheetData>
    <row r="1" spans="1:38" s="9" customFormat="1" ht="33" customHeight="1">
      <c r="A1" s="9" t="s">
        <v>637</v>
      </c>
      <c r="B1" s="9" t="s">
        <v>638</v>
      </c>
      <c r="C1" s="9" t="s">
        <v>303</v>
      </c>
      <c r="D1" s="9" t="s">
        <v>639</v>
      </c>
      <c r="E1" s="9" t="s">
        <v>640</v>
      </c>
      <c r="F1" s="9" t="s">
        <v>641</v>
      </c>
      <c r="G1" s="9" t="s">
        <v>642</v>
      </c>
      <c r="H1" s="9" t="s">
        <v>643</v>
      </c>
      <c r="I1" s="9" t="s">
        <v>644</v>
      </c>
      <c r="J1" s="9" t="s">
        <v>645</v>
      </c>
      <c r="K1" s="9" t="s">
        <v>646</v>
      </c>
      <c r="L1" s="9" t="s">
        <v>647</v>
      </c>
      <c r="M1" s="9" t="s">
        <v>648</v>
      </c>
      <c r="N1" s="9" t="s">
        <v>649</v>
      </c>
      <c r="O1" s="9" t="s">
        <v>650</v>
      </c>
      <c r="P1" s="9" t="s">
        <v>651</v>
      </c>
      <c r="Q1" s="9" t="s">
        <v>652</v>
      </c>
      <c r="R1" s="9" t="s">
        <v>653</v>
      </c>
      <c r="S1" s="9" t="s">
        <v>654</v>
      </c>
      <c r="T1" s="9" t="s">
        <v>655</v>
      </c>
      <c r="U1" s="9" t="s">
        <v>656</v>
      </c>
      <c r="V1" s="9" t="s">
        <v>657</v>
      </c>
      <c r="W1" s="9" t="s">
        <v>658</v>
      </c>
      <c r="X1" s="9" t="s">
        <v>659</v>
      </c>
      <c r="Y1" s="9" t="s">
        <v>660</v>
      </c>
      <c r="Z1" s="9" t="s">
        <v>661</v>
      </c>
      <c r="AA1" s="9" t="s">
        <v>662</v>
      </c>
      <c r="AB1" s="9" t="s">
        <v>663</v>
      </c>
      <c r="AC1" s="9" t="s">
        <v>664</v>
      </c>
      <c r="AD1" s="9" t="s">
        <v>665</v>
      </c>
      <c r="AE1" s="9" t="s">
        <v>666</v>
      </c>
      <c r="AF1" s="9" t="s">
        <v>667</v>
      </c>
      <c r="AG1" s="9" t="s">
        <v>668</v>
      </c>
      <c r="AH1" s="9" t="s">
        <v>669</v>
      </c>
      <c r="AI1" s="9" t="s">
        <v>670</v>
      </c>
      <c r="AJ1" s="9" t="s">
        <v>671</v>
      </c>
      <c r="AK1" s="9" t="s">
        <v>672</v>
      </c>
      <c r="AL1" s="9" t="s">
        <v>673</v>
      </c>
    </row>
    <row r="2" spans="1:38">
      <c r="A2" t="s">
        <v>674</v>
      </c>
      <c r="B2" t="s">
        <v>675</v>
      </c>
      <c r="C2" t="s">
        <v>498</v>
      </c>
      <c r="D2">
        <v>7301010</v>
      </c>
      <c r="E2">
        <v>3332</v>
      </c>
      <c r="F2">
        <v>3323</v>
      </c>
      <c r="G2">
        <v>1</v>
      </c>
      <c r="H2">
        <v>0</v>
      </c>
      <c r="I2">
        <v>0</v>
      </c>
      <c r="J2">
        <v>8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16</v>
      </c>
      <c r="X2">
        <v>0</v>
      </c>
      <c r="Y2">
        <v>2</v>
      </c>
      <c r="Z2">
        <v>0</v>
      </c>
      <c r="AA2">
        <v>2</v>
      </c>
      <c r="AB2">
        <v>0.99729891956782701</v>
      </c>
      <c r="AC2" s="8">
        <v>3.0012004801920701E-4</v>
      </c>
      <c r="AD2">
        <f>IFERROR(E2/H2, 0)</f>
        <v>0</v>
      </c>
      <c r="AE2">
        <f>IFERROR(E2/I2, 0)</f>
        <v>0</v>
      </c>
      <c r="AF2">
        <f>IFERROR(E2/J2, 0)</f>
        <v>416.5</v>
      </c>
      <c r="AG2" s="8">
        <f>IFERROR(E2/K2,0)</f>
        <v>3332</v>
      </c>
      <c r="AH2" s="8">
        <f>IFERROR(E2/L2,0)</f>
        <v>0</v>
      </c>
      <c r="AI2">
        <f>IFERROR(E2/X2,0)</f>
        <v>0</v>
      </c>
      <c r="AJ2" s="8">
        <f>IFERROR(E2/Y2,0)</f>
        <v>1666</v>
      </c>
      <c r="AK2" s="8">
        <f>IFERROR(E2/Z2,0)</f>
        <v>0</v>
      </c>
      <c r="AL2" s="8">
        <f>IFERROR(E2/W2,0)</f>
        <v>208.25</v>
      </c>
    </row>
    <row r="3" spans="1:38">
      <c r="A3" t="s">
        <v>674</v>
      </c>
      <c r="B3" t="s">
        <v>675</v>
      </c>
      <c r="C3" t="s">
        <v>497</v>
      </c>
      <c r="D3">
        <v>7301011</v>
      </c>
      <c r="E3">
        <v>2148</v>
      </c>
      <c r="F3">
        <v>2090</v>
      </c>
      <c r="G3">
        <v>1</v>
      </c>
      <c r="H3">
        <v>0</v>
      </c>
      <c r="I3">
        <v>0</v>
      </c>
      <c r="J3">
        <v>6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12</v>
      </c>
      <c r="X3">
        <v>0</v>
      </c>
      <c r="Y3">
        <v>0</v>
      </c>
      <c r="Z3">
        <v>0</v>
      </c>
      <c r="AA3">
        <v>2</v>
      </c>
      <c r="AB3">
        <v>0.97299813780260702</v>
      </c>
      <c r="AC3" s="8">
        <v>4.6554934823091199E-4</v>
      </c>
      <c r="AD3">
        <f t="shared" ref="AD3:AD66" si="0">IFERROR(E3/H3, 0)</f>
        <v>0</v>
      </c>
      <c r="AE3">
        <f t="shared" ref="AE3:AE66" si="1">IFERROR(E3/I3, 0)</f>
        <v>0</v>
      </c>
      <c r="AF3">
        <f t="shared" ref="AF3:AF66" si="2">IFERROR(E3/J3, 0)</f>
        <v>358</v>
      </c>
      <c r="AG3">
        <v>1.3966480446927301E-3</v>
      </c>
      <c r="AH3" s="8">
        <f t="shared" ref="AH3:AH66" si="3">IFERROR(E3/L3,0)</f>
        <v>0</v>
      </c>
      <c r="AI3">
        <f t="shared" ref="AI3:AI66" si="4">IFERROR(E3/X3,0)</f>
        <v>0</v>
      </c>
      <c r="AJ3" s="8">
        <f t="shared" ref="AJ3:AJ66" si="5">IFERROR(E3/Y3,0)</f>
        <v>0</v>
      </c>
      <c r="AK3" s="8">
        <f t="shared" ref="AK3:AK66" si="6">IFERROR(E3/Z3,0)</f>
        <v>0</v>
      </c>
      <c r="AL3" s="8">
        <f t="shared" ref="AL3:AL66" si="7">IFERROR(E3/W3,0)</f>
        <v>179</v>
      </c>
    </row>
    <row r="4" spans="1:38">
      <c r="A4" t="s">
        <v>674</v>
      </c>
      <c r="B4" t="s">
        <v>675</v>
      </c>
      <c r="C4" t="s">
        <v>499</v>
      </c>
      <c r="D4">
        <v>7301020</v>
      </c>
      <c r="E4">
        <v>2415</v>
      </c>
      <c r="F4">
        <v>2415</v>
      </c>
      <c r="G4">
        <v>1</v>
      </c>
      <c r="H4">
        <v>0</v>
      </c>
      <c r="I4">
        <v>0</v>
      </c>
      <c r="J4">
        <v>6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14</v>
      </c>
      <c r="X4">
        <v>22</v>
      </c>
      <c r="Y4">
        <v>1</v>
      </c>
      <c r="Z4">
        <v>0</v>
      </c>
      <c r="AA4">
        <v>2</v>
      </c>
      <c r="AB4">
        <v>1</v>
      </c>
      <c r="AC4" s="8">
        <v>4.1407867494824E-4</v>
      </c>
      <c r="AD4">
        <f t="shared" si="0"/>
        <v>0</v>
      </c>
      <c r="AE4">
        <f t="shared" si="1"/>
        <v>0</v>
      </c>
      <c r="AF4">
        <f t="shared" si="2"/>
        <v>402.5</v>
      </c>
      <c r="AG4" s="8">
        <v>8.2815734989648E-4</v>
      </c>
      <c r="AH4" s="8">
        <f t="shared" si="3"/>
        <v>2415</v>
      </c>
      <c r="AI4">
        <f t="shared" si="4"/>
        <v>109.77272727272727</v>
      </c>
      <c r="AJ4" s="8">
        <f t="shared" si="5"/>
        <v>2415</v>
      </c>
      <c r="AK4" s="8">
        <f t="shared" si="6"/>
        <v>0</v>
      </c>
      <c r="AL4" s="8">
        <f t="shared" si="7"/>
        <v>172.5</v>
      </c>
    </row>
    <row r="5" spans="1:38">
      <c r="A5" t="s">
        <v>674</v>
      </c>
      <c r="B5" t="s">
        <v>675</v>
      </c>
      <c r="C5" t="s">
        <v>562</v>
      </c>
      <c r="D5">
        <v>7301021</v>
      </c>
      <c r="E5">
        <v>3945</v>
      </c>
      <c r="F5">
        <v>3945</v>
      </c>
      <c r="G5">
        <v>1</v>
      </c>
      <c r="H5">
        <v>0</v>
      </c>
      <c r="I5">
        <v>0</v>
      </c>
      <c r="J5">
        <v>8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18</v>
      </c>
      <c r="X5">
        <v>0</v>
      </c>
      <c r="Y5">
        <v>0</v>
      </c>
      <c r="Z5">
        <v>2</v>
      </c>
      <c r="AA5">
        <v>2</v>
      </c>
      <c r="AB5">
        <v>1</v>
      </c>
      <c r="AC5" s="8">
        <v>2.5348542458808601E-4</v>
      </c>
      <c r="AD5">
        <f t="shared" si="0"/>
        <v>0</v>
      </c>
      <c r="AE5">
        <f t="shared" si="1"/>
        <v>0</v>
      </c>
      <c r="AF5">
        <f t="shared" si="2"/>
        <v>493.125</v>
      </c>
      <c r="AG5" s="8">
        <v>5.0697084917617201E-4</v>
      </c>
      <c r="AH5" s="8">
        <f t="shared" si="3"/>
        <v>0</v>
      </c>
      <c r="AI5">
        <f t="shared" si="4"/>
        <v>0</v>
      </c>
      <c r="AJ5" s="8">
        <f t="shared" si="5"/>
        <v>0</v>
      </c>
      <c r="AK5" s="8">
        <f t="shared" si="6"/>
        <v>1972.5</v>
      </c>
      <c r="AL5" s="8">
        <f t="shared" si="7"/>
        <v>219.16666666666666</v>
      </c>
    </row>
    <row r="6" spans="1:38">
      <c r="A6" t="s">
        <v>674</v>
      </c>
      <c r="B6" t="s">
        <v>675</v>
      </c>
      <c r="C6" t="s">
        <v>500</v>
      </c>
      <c r="D6">
        <v>7301022</v>
      </c>
      <c r="E6">
        <v>2068</v>
      </c>
      <c r="F6">
        <v>2068</v>
      </c>
      <c r="G6">
        <v>1</v>
      </c>
      <c r="H6">
        <v>0</v>
      </c>
      <c r="I6">
        <v>0</v>
      </c>
      <c r="J6">
        <v>6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</v>
      </c>
      <c r="X6">
        <v>0</v>
      </c>
      <c r="Y6">
        <v>0</v>
      </c>
      <c r="Z6">
        <v>2</v>
      </c>
      <c r="AA6">
        <v>1.8333333333333299</v>
      </c>
      <c r="AB6">
        <v>1</v>
      </c>
      <c r="AC6" s="8">
        <v>4.8355899419729202E-4</v>
      </c>
      <c r="AD6">
        <f t="shared" si="0"/>
        <v>0</v>
      </c>
      <c r="AE6">
        <f t="shared" si="1"/>
        <v>0</v>
      </c>
      <c r="AF6">
        <f t="shared" si="2"/>
        <v>344.66666666666669</v>
      </c>
      <c r="AG6" s="8">
        <v>9.6711798839458404E-4</v>
      </c>
      <c r="AH6" s="8">
        <f t="shared" si="3"/>
        <v>0</v>
      </c>
      <c r="AI6">
        <f t="shared" si="4"/>
        <v>0</v>
      </c>
      <c r="AJ6" s="8">
        <f t="shared" si="5"/>
        <v>0</v>
      </c>
      <c r="AK6" s="8">
        <f t="shared" si="6"/>
        <v>1034</v>
      </c>
      <c r="AL6" s="8">
        <f t="shared" si="7"/>
        <v>188</v>
      </c>
    </row>
    <row r="7" spans="1:38">
      <c r="A7" t="s">
        <v>674</v>
      </c>
      <c r="B7" t="s">
        <v>675</v>
      </c>
      <c r="C7" t="s">
        <v>373</v>
      </c>
      <c r="D7">
        <v>7301030</v>
      </c>
      <c r="E7">
        <v>4412</v>
      </c>
      <c r="F7">
        <v>4409</v>
      </c>
      <c r="G7">
        <v>2</v>
      </c>
      <c r="H7">
        <v>0</v>
      </c>
      <c r="I7">
        <v>0</v>
      </c>
      <c r="J7">
        <v>13</v>
      </c>
      <c r="K7">
        <v>6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24</v>
      </c>
      <c r="X7">
        <v>3</v>
      </c>
      <c r="Y7">
        <v>4</v>
      </c>
      <c r="Z7">
        <v>2</v>
      </c>
      <c r="AA7">
        <v>2</v>
      </c>
      <c r="AB7">
        <v>0.99932003626473198</v>
      </c>
      <c r="AC7" s="8">
        <v>4.53309156844968E-4</v>
      </c>
      <c r="AD7">
        <f t="shared" si="0"/>
        <v>0</v>
      </c>
      <c r="AE7">
        <f t="shared" si="1"/>
        <v>0</v>
      </c>
      <c r="AF7">
        <f t="shared" si="2"/>
        <v>339.38461538461536</v>
      </c>
      <c r="AG7">
        <v>1.3599274705349E-3</v>
      </c>
      <c r="AH7" s="8">
        <f t="shared" si="3"/>
        <v>0</v>
      </c>
      <c r="AI7">
        <f t="shared" si="4"/>
        <v>1470.6666666666667</v>
      </c>
      <c r="AJ7" s="8">
        <f t="shared" si="5"/>
        <v>1103</v>
      </c>
      <c r="AK7" s="8">
        <f t="shared" si="6"/>
        <v>2206</v>
      </c>
      <c r="AL7" s="8">
        <f t="shared" si="7"/>
        <v>183.83333333333334</v>
      </c>
    </row>
    <row r="8" spans="1:38">
      <c r="A8" t="s">
        <v>674</v>
      </c>
      <c r="B8" t="s">
        <v>675</v>
      </c>
      <c r="C8" t="s">
        <v>365</v>
      </c>
      <c r="D8">
        <v>7301040</v>
      </c>
      <c r="E8">
        <v>3758</v>
      </c>
      <c r="F8">
        <v>3758</v>
      </c>
      <c r="G8">
        <v>3</v>
      </c>
      <c r="H8">
        <v>0</v>
      </c>
      <c r="I8">
        <v>1</v>
      </c>
      <c r="J8">
        <v>9</v>
      </c>
      <c r="K8">
        <v>1</v>
      </c>
      <c r="L8">
        <v>0</v>
      </c>
      <c r="M8">
        <v>1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15</v>
      </c>
      <c r="X8">
        <v>2</v>
      </c>
      <c r="Y8">
        <v>1</v>
      </c>
      <c r="Z8">
        <v>1</v>
      </c>
      <c r="AA8">
        <v>1.875</v>
      </c>
      <c r="AB8">
        <v>1</v>
      </c>
      <c r="AC8" s="8">
        <v>7.9829696647152704E-4</v>
      </c>
      <c r="AD8">
        <f t="shared" si="0"/>
        <v>0</v>
      </c>
      <c r="AE8">
        <f t="shared" si="1"/>
        <v>3758</v>
      </c>
      <c r="AF8">
        <f t="shared" si="2"/>
        <v>417.55555555555554</v>
      </c>
      <c r="AG8" s="8">
        <v>2.6609898882384202E-4</v>
      </c>
      <c r="AH8" s="8">
        <f t="shared" si="3"/>
        <v>0</v>
      </c>
      <c r="AI8">
        <f t="shared" si="4"/>
        <v>1879</v>
      </c>
      <c r="AJ8" s="8">
        <f t="shared" si="5"/>
        <v>3758</v>
      </c>
      <c r="AK8" s="8">
        <f t="shared" si="6"/>
        <v>3758</v>
      </c>
      <c r="AL8" s="8">
        <f t="shared" si="7"/>
        <v>250.53333333333333</v>
      </c>
    </row>
    <row r="9" spans="1:38">
      <c r="A9" t="s">
        <v>674</v>
      </c>
      <c r="B9" t="s">
        <v>675</v>
      </c>
      <c r="C9" t="s">
        <v>352</v>
      </c>
      <c r="D9">
        <v>7301041</v>
      </c>
      <c r="E9">
        <v>6072</v>
      </c>
      <c r="F9">
        <v>6072</v>
      </c>
      <c r="G9">
        <v>5</v>
      </c>
      <c r="H9">
        <v>0</v>
      </c>
      <c r="I9">
        <v>0</v>
      </c>
      <c r="J9">
        <v>1</v>
      </c>
      <c r="K9">
        <v>3</v>
      </c>
      <c r="L9">
        <v>4</v>
      </c>
      <c r="M9">
        <v>0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</v>
      </c>
      <c r="X9">
        <v>0</v>
      </c>
      <c r="Y9">
        <v>0</v>
      </c>
      <c r="Z9">
        <v>6</v>
      </c>
      <c r="AA9">
        <v>2</v>
      </c>
      <c r="AB9">
        <v>1</v>
      </c>
      <c r="AC9" s="8">
        <v>8.2345191040843202E-4</v>
      </c>
      <c r="AD9">
        <f t="shared" si="0"/>
        <v>0</v>
      </c>
      <c r="AE9">
        <f t="shared" si="1"/>
        <v>0</v>
      </c>
      <c r="AF9">
        <f t="shared" si="2"/>
        <v>6072</v>
      </c>
      <c r="AG9" s="8">
        <v>4.9407114624505904E-4</v>
      </c>
      <c r="AH9" s="8">
        <f t="shared" si="3"/>
        <v>1518</v>
      </c>
      <c r="AI9">
        <f t="shared" si="4"/>
        <v>0</v>
      </c>
      <c r="AJ9" s="8">
        <f t="shared" si="5"/>
        <v>0</v>
      </c>
      <c r="AK9" s="8">
        <f t="shared" si="6"/>
        <v>1012</v>
      </c>
      <c r="AL9" s="8">
        <f t="shared" si="7"/>
        <v>1012</v>
      </c>
    </row>
    <row r="10" spans="1:38">
      <c r="A10" t="s">
        <v>674</v>
      </c>
      <c r="B10" t="s">
        <v>675</v>
      </c>
      <c r="C10" t="s">
        <v>367</v>
      </c>
      <c r="D10">
        <v>7301042</v>
      </c>
      <c r="E10">
        <v>3842</v>
      </c>
      <c r="F10">
        <v>3826</v>
      </c>
      <c r="G10">
        <v>2</v>
      </c>
      <c r="H10">
        <v>0</v>
      </c>
      <c r="I10">
        <v>0</v>
      </c>
      <c r="J10">
        <v>11</v>
      </c>
      <c r="K10">
        <v>4</v>
      </c>
      <c r="L10">
        <v>0</v>
      </c>
      <c r="M10">
        <v>5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</v>
      </c>
      <c r="X10">
        <v>5</v>
      </c>
      <c r="Y10">
        <v>2</v>
      </c>
      <c r="Z10">
        <v>0</v>
      </c>
      <c r="AA10">
        <v>2</v>
      </c>
      <c r="AB10">
        <v>0.99583550234252904</v>
      </c>
      <c r="AC10" s="8">
        <v>5.2056220718375802E-4</v>
      </c>
      <c r="AD10">
        <f t="shared" si="0"/>
        <v>0</v>
      </c>
      <c r="AE10">
        <f t="shared" si="1"/>
        <v>0</v>
      </c>
      <c r="AF10">
        <f t="shared" si="2"/>
        <v>349.27272727272725</v>
      </c>
      <c r="AG10">
        <v>1.04112441436751E-3</v>
      </c>
      <c r="AH10" s="8">
        <f t="shared" si="3"/>
        <v>0</v>
      </c>
      <c r="AI10">
        <f t="shared" si="4"/>
        <v>768.4</v>
      </c>
      <c r="AJ10" s="8">
        <f t="shared" si="5"/>
        <v>1921</v>
      </c>
      <c r="AK10" s="8">
        <f t="shared" si="6"/>
        <v>0</v>
      </c>
      <c r="AL10" s="8">
        <f t="shared" si="7"/>
        <v>192.1</v>
      </c>
    </row>
    <row r="11" spans="1:38">
      <c r="A11" t="s">
        <v>674</v>
      </c>
      <c r="B11" t="s">
        <v>675</v>
      </c>
      <c r="C11" t="s">
        <v>369</v>
      </c>
      <c r="D11">
        <v>7301050</v>
      </c>
      <c r="E11">
        <v>4339</v>
      </c>
      <c r="F11">
        <v>4307</v>
      </c>
      <c r="G11">
        <v>2</v>
      </c>
      <c r="H11">
        <v>0</v>
      </c>
      <c r="I11">
        <v>0</v>
      </c>
      <c r="J11">
        <v>9</v>
      </c>
      <c r="K11">
        <v>8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23</v>
      </c>
      <c r="X11">
        <v>0</v>
      </c>
      <c r="Y11">
        <v>0</v>
      </c>
      <c r="Z11">
        <v>0</v>
      </c>
      <c r="AA11">
        <v>1.9166666666666601</v>
      </c>
      <c r="AB11">
        <v>0.99262502880848102</v>
      </c>
      <c r="AC11" s="8">
        <v>4.60935699469923E-4</v>
      </c>
      <c r="AD11">
        <f t="shared" si="0"/>
        <v>0</v>
      </c>
      <c r="AE11">
        <f t="shared" si="1"/>
        <v>0</v>
      </c>
      <c r="AF11">
        <f t="shared" si="2"/>
        <v>482.11111111111109</v>
      </c>
      <c r="AG11">
        <v>1.84374279787969E-3</v>
      </c>
      <c r="AH11" s="8">
        <f t="shared" si="3"/>
        <v>0</v>
      </c>
      <c r="AI11">
        <f t="shared" si="4"/>
        <v>0</v>
      </c>
      <c r="AJ11" s="8">
        <f t="shared" si="5"/>
        <v>0</v>
      </c>
      <c r="AK11" s="8">
        <f t="shared" si="6"/>
        <v>0</v>
      </c>
      <c r="AL11" s="8">
        <f t="shared" si="7"/>
        <v>188.65217391304347</v>
      </c>
    </row>
    <row r="12" spans="1:38">
      <c r="A12" t="s">
        <v>674</v>
      </c>
      <c r="B12" t="s">
        <v>675</v>
      </c>
      <c r="C12" t="s">
        <v>376</v>
      </c>
      <c r="D12">
        <v>7301051</v>
      </c>
      <c r="E12">
        <v>1944</v>
      </c>
      <c r="F12">
        <v>1944</v>
      </c>
      <c r="G12">
        <v>1</v>
      </c>
      <c r="H12">
        <v>0</v>
      </c>
      <c r="I12">
        <v>0</v>
      </c>
      <c r="J12">
        <v>6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14</v>
      </c>
      <c r="X12">
        <v>2</v>
      </c>
      <c r="Y12">
        <v>0</v>
      </c>
      <c r="Z12">
        <v>1</v>
      </c>
      <c r="AA12">
        <v>2</v>
      </c>
      <c r="AB12">
        <v>1</v>
      </c>
      <c r="AC12" s="8">
        <v>5.1440329218107E-4</v>
      </c>
      <c r="AD12">
        <f t="shared" si="0"/>
        <v>0</v>
      </c>
      <c r="AE12">
        <f t="shared" si="1"/>
        <v>0</v>
      </c>
      <c r="AF12">
        <f t="shared" si="2"/>
        <v>324</v>
      </c>
      <c r="AG12">
        <v>1.02880658436214E-3</v>
      </c>
      <c r="AH12" s="8">
        <f t="shared" si="3"/>
        <v>0</v>
      </c>
      <c r="AI12">
        <f t="shared" si="4"/>
        <v>972</v>
      </c>
      <c r="AJ12" s="8">
        <f t="shared" si="5"/>
        <v>0</v>
      </c>
      <c r="AK12" s="8">
        <f t="shared" si="6"/>
        <v>1944</v>
      </c>
      <c r="AL12" s="8">
        <f t="shared" si="7"/>
        <v>138.85714285714286</v>
      </c>
    </row>
    <row r="13" spans="1:38">
      <c r="A13" t="s">
        <v>674</v>
      </c>
      <c r="B13" t="s">
        <v>676</v>
      </c>
      <c r="C13" t="s">
        <v>406</v>
      </c>
      <c r="D13">
        <v>7302010</v>
      </c>
      <c r="E13">
        <v>28336</v>
      </c>
      <c r="F13">
        <v>28289</v>
      </c>
      <c r="G13">
        <v>10</v>
      </c>
      <c r="H13">
        <v>2</v>
      </c>
      <c r="I13">
        <v>1</v>
      </c>
      <c r="J13">
        <v>11</v>
      </c>
      <c r="K13">
        <v>11</v>
      </c>
      <c r="L13">
        <v>9</v>
      </c>
      <c r="M13">
        <v>1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0</v>
      </c>
      <c r="W13">
        <v>42</v>
      </c>
      <c r="X13">
        <v>29</v>
      </c>
      <c r="Y13">
        <v>1</v>
      </c>
      <c r="Z13">
        <v>0</v>
      </c>
      <c r="AA13">
        <v>2</v>
      </c>
      <c r="AB13">
        <v>0.99834133258046298</v>
      </c>
      <c r="AC13" s="8">
        <v>3.5290796160361299E-4</v>
      </c>
      <c r="AD13">
        <f t="shared" si="0"/>
        <v>14168</v>
      </c>
      <c r="AE13">
        <f t="shared" si="1"/>
        <v>28336</v>
      </c>
      <c r="AF13">
        <f t="shared" si="2"/>
        <v>2576</v>
      </c>
      <c r="AG13" s="8">
        <v>3.8819875776397502E-4</v>
      </c>
      <c r="AH13" s="8">
        <f t="shared" si="3"/>
        <v>3148.4444444444443</v>
      </c>
      <c r="AI13">
        <f t="shared" si="4"/>
        <v>977.10344827586209</v>
      </c>
      <c r="AJ13" s="8">
        <f t="shared" si="5"/>
        <v>28336</v>
      </c>
      <c r="AK13" s="8">
        <f t="shared" si="6"/>
        <v>0</v>
      </c>
      <c r="AL13" s="8">
        <f t="shared" si="7"/>
        <v>674.66666666666663</v>
      </c>
    </row>
    <row r="14" spans="1:38">
      <c r="A14" t="s">
        <v>674</v>
      </c>
      <c r="B14" t="s">
        <v>676</v>
      </c>
      <c r="C14" t="s">
        <v>598</v>
      </c>
      <c r="D14">
        <v>7302020</v>
      </c>
      <c r="E14">
        <v>13589</v>
      </c>
      <c r="F14">
        <v>13589</v>
      </c>
      <c r="G14">
        <v>16</v>
      </c>
      <c r="H14">
        <v>3</v>
      </c>
      <c r="I14">
        <v>1</v>
      </c>
      <c r="J14">
        <v>7</v>
      </c>
      <c r="K14">
        <v>4</v>
      </c>
      <c r="L14">
        <v>25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18</v>
      </c>
      <c r="X14">
        <v>0</v>
      </c>
      <c r="Y14">
        <v>0</v>
      </c>
      <c r="Z14">
        <v>0</v>
      </c>
      <c r="AA14">
        <v>2</v>
      </c>
      <c r="AB14">
        <v>1</v>
      </c>
      <c r="AC14">
        <v>1.1774229155934899E-3</v>
      </c>
      <c r="AD14">
        <f t="shared" si="0"/>
        <v>4529.666666666667</v>
      </c>
      <c r="AE14">
        <f t="shared" si="1"/>
        <v>13589</v>
      </c>
      <c r="AF14">
        <f t="shared" si="2"/>
        <v>1941.2857142857142</v>
      </c>
      <c r="AG14" s="8">
        <v>2.9435572889837302E-4</v>
      </c>
      <c r="AH14" s="8">
        <f t="shared" si="3"/>
        <v>543.55999999999995</v>
      </c>
      <c r="AI14">
        <f t="shared" si="4"/>
        <v>0</v>
      </c>
      <c r="AJ14" s="8">
        <f t="shared" si="5"/>
        <v>0</v>
      </c>
      <c r="AK14" s="8">
        <f t="shared" si="6"/>
        <v>0</v>
      </c>
      <c r="AL14" s="8">
        <f t="shared" si="7"/>
        <v>754.94444444444446</v>
      </c>
    </row>
    <row r="15" spans="1:38">
      <c r="A15" t="s">
        <v>674</v>
      </c>
      <c r="B15" t="s">
        <v>676</v>
      </c>
      <c r="C15" t="s">
        <v>599</v>
      </c>
      <c r="D15">
        <v>7302021</v>
      </c>
      <c r="E15">
        <v>12841</v>
      </c>
      <c r="F15">
        <v>12708</v>
      </c>
      <c r="G15">
        <v>5</v>
      </c>
      <c r="H15">
        <v>0</v>
      </c>
      <c r="I15">
        <v>0</v>
      </c>
      <c r="J15">
        <v>9</v>
      </c>
      <c r="K15">
        <v>6</v>
      </c>
      <c r="L15">
        <v>5</v>
      </c>
      <c r="M15">
        <v>1</v>
      </c>
      <c r="N15">
        <v>0</v>
      </c>
      <c r="O15">
        <v>16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25</v>
      </c>
      <c r="X15">
        <v>11</v>
      </c>
      <c r="Y15">
        <v>4</v>
      </c>
      <c r="Z15">
        <v>1</v>
      </c>
      <c r="AA15">
        <v>1.92307692307692</v>
      </c>
      <c r="AB15">
        <v>0.98964255120317701</v>
      </c>
      <c r="AC15" s="8">
        <v>3.89377774316642E-4</v>
      </c>
      <c r="AD15">
        <f t="shared" si="0"/>
        <v>0</v>
      </c>
      <c r="AE15">
        <f t="shared" si="1"/>
        <v>0</v>
      </c>
      <c r="AF15">
        <f t="shared" si="2"/>
        <v>1426.7777777777778</v>
      </c>
      <c r="AG15" s="8">
        <v>4.6725332917997001E-4</v>
      </c>
      <c r="AH15" s="8">
        <f t="shared" si="3"/>
        <v>2568.1999999999998</v>
      </c>
      <c r="AI15">
        <f t="shared" si="4"/>
        <v>1167.3636363636363</v>
      </c>
      <c r="AJ15" s="8">
        <f t="shared" si="5"/>
        <v>3210.25</v>
      </c>
      <c r="AK15" s="8">
        <f t="shared" si="6"/>
        <v>12841</v>
      </c>
      <c r="AL15" s="8">
        <f t="shared" si="7"/>
        <v>513.64</v>
      </c>
    </row>
    <row r="16" spans="1:38">
      <c r="A16" t="s">
        <v>674</v>
      </c>
      <c r="B16" t="s">
        <v>676</v>
      </c>
      <c r="C16" t="s">
        <v>361</v>
      </c>
      <c r="D16">
        <v>7302030</v>
      </c>
      <c r="E16">
        <v>9319</v>
      </c>
      <c r="F16">
        <v>9319</v>
      </c>
      <c r="G16">
        <v>3</v>
      </c>
      <c r="H16">
        <v>0</v>
      </c>
      <c r="I16">
        <v>0</v>
      </c>
      <c r="J16">
        <v>6</v>
      </c>
      <c r="K16">
        <v>3</v>
      </c>
      <c r="L16">
        <v>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16</v>
      </c>
      <c r="X16">
        <v>0</v>
      </c>
      <c r="Y16">
        <v>1</v>
      </c>
      <c r="Z16">
        <v>0</v>
      </c>
      <c r="AA16">
        <v>2</v>
      </c>
      <c r="AB16">
        <v>1</v>
      </c>
      <c r="AC16" s="8">
        <v>3.2192295310655601E-4</v>
      </c>
      <c r="AD16">
        <f t="shared" si="0"/>
        <v>0</v>
      </c>
      <c r="AE16">
        <f t="shared" si="1"/>
        <v>0</v>
      </c>
      <c r="AF16">
        <f t="shared" si="2"/>
        <v>1553.1666666666667</v>
      </c>
      <c r="AG16" s="8">
        <v>3.2192295310655601E-4</v>
      </c>
      <c r="AH16" s="8">
        <f t="shared" si="3"/>
        <v>1863.8</v>
      </c>
      <c r="AI16">
        <f t="shared" si="4"/>
        <v>0</v>
      </c>
      <c r="AJ16" s="8">
        <f t="shared" si="5"/>
        <v>9319</v>
      </c>
      <c r="AK16" s="8">
        <f t="shared" si="6"/>
        <v>0</v>
      </c>
      <c r="AL16" s="8">
        <f t="shared" si="7"/>
        <v>582.4375</v>
      </c>
    </row>
    <row r="17" spans="1:38">
      <c r="A17" t="s">
        <v>674</v>
      </c>
      <c r="B17" t="s">
        <v>676</v>
      </c>
      <c r="C17" t="s">
        <v>374</v>
      </c>
      <c r="D17">
        <v>7302040</v>
      </c>
      <c r="E17">
        <v>9200</v>
      </c>
      <c r="F17">
        <v>9193</v>
      </c>
      <c r="G17">
        <v>4</v>
      </c>
      <c r="H17">
        <v>0</v>
      </c>
      <c r="I17">
        <v>0</v>
      </c>
      <c r="J17">
        <v>11</v>
      </c>
      <c r="K17">
        <v>9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26</v>
      </c>
      <c r="X17">
        <v>5</v>
      </c>
      <c r="Y17">
        <v>2</v>
      </c>
      <c r="Z17">
        <v>0</v>
      </c>
      <c r="AA17">
        <v>2</v>
      </c>
      <c r="AB17">
        <v>0.99923913043478196</v>
      </c>
      <c r="AC17" s="8">
        <v>4.3478260869565197E-4</v>
      </c>
      <c r="AD17">
        <f t="shared" si="0"/>
        <v>0</v>
      </c>
      <c r="AE17">
        <f t="shared" si="1"/>
        <v>0</v>
      </c>
      <c r="AF17">
        <f t="shared" si="2"/>
        <v>836.36363636363637</v>
      </c>
      <c r="AG17" s="8">
        <v>9.7826086956521703E-4</v>
      </c>
      <c r="AH17" s="8">
        <f t="shared" si="3"/>
        <v>9200</v>
      </c>
      <c r="AI17">
        <f t="shared" si="4"/>
        <v>1840</v>
      </c>
      <c r="AJ17" s="8">
        <f t="shared" si="5"/>
        <v>4600</v>
      </c>
      <c r="AK17" s="8">
        <f t="shared" si="6"/>
        <v>0</v>
      </c>
      <c r="AL17" s="8">
        <f t="shared" si="7"/>
        <v>353.84615384615387</v>
      </c>
    </row>
    <row r="18" spans="1:38">
      <c r="A18" t="s">
        <v>674</v>
      </c>
      <c r="B18" t="s">
        <v>676</v>
      </c>
      <c r="C18" t="s">
        <v>409</v>
      </c>
      <c r="D18">
        <v>7302050</v>
      </c>
      <c r="E18">
        <v>9828</v>
      </c>
      <c r="F18">
        <v>9828</v>
      </c>
      <c r="G18">
        <v>3</v>
      </c>
      <c r="H18">
        <v>0</v>
      </c>
      <c r="I18">
        <v>0</v>
      </c>
      <c r="J18">
        <v>8</v>
      </c>
      <c r="K18">
        <v>7</v>
      </c>
      <c r="L18">
        <v>1</v>
      </c>
      <c r="M18">
        <v>0</v>
      </c>
      <c r="N18">
        <v>0</v>
      </c>
      <c r="O18">
        <v>3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16</v>
      </c>
      <c r="X18">
        <v>13</v>
      </c>
      <c r="Y18">
        <v>4</v>
      </c>
      <c r="Z18">
        <v>9</v>
      </c>
      <c r="AA18">
        <v>2</v>
      </c>
      <c r="AB18">
        <v>1</v>
      </c>
      <c r="AC18" s="8">
        <v>3.0525030525030498E-4</v>
      </c>
      <c r="AD18">
        <f t="shared" si="0"/>
        <v>0</v>
      </c>
      <c r="AE18">
        <f t="shared" si="1"/>
        <v>0</v>
      </c>
      <c r="AF18">
        <f t="shared" si="2"/>
        <v>1228.5</v>
      </c>
      <c r="AG18" s="8">
        <v>7.1225071225071196E-4</v>
      </c>
      <c r="AH18" s="8">
        <f t="shared" si="3"/>
        <v>9828</v>
      </c>
      <c r="AI18">
        <f t="shared" si="4"/>
        <v>756</v>
      </c>
      <c r="AJ18" s="8">
        <f t="shared" si="5"/>
        <v>2457</v>
      </c>
      <c r="AK18" s="8">
        <f t="shared" si="6"/>
        <v>1092</v>
      </c>
      <c r="AL18" s="8">
        <f t="shared" si="7"/>
        <v>614.25</v>
      </c>
    </row>
    <row r="19" spans="1:38">
      <c r="A19" t="s">
        <v>674</v>
      </c>
      <c r="B19" t="s">
        <v>676</v>
      </c>
      <c r="C19" t="s">
        <v>411</v>
      </c>
      <c r="D19">
        <v>7302060</v>
      </c>
      <c r="E19">
        <v>14424</v>
      </c>
      <c r="F19">
        <v>13286</v>
      </c>
      <c r="G19">
        <v>6</v>
      </c>
      <c r="H19">
        <v>0</v>
      </c>
      <c r="I19">
        <v>0</v>
      </c>
      <c r="J19">
        <v>10</v>
      </c>
      <c r="K19">
        <v>5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38</v>
      </c>
      <c r="X19">
        <v>9</v>
      </c>
      <c r="Y19">
        <v>3</v>
      </c>
      <c r="Z19">
        <v>0</v>
      </c>
      <c r="AA19">
        <v>2</v>
      </c>
      <c r="AB19">
        <v>0.92110371602884</v>
      </c>
      <c r="AC19" s="8">
        <v>4.1597337770382599E-4</v>
      </c>
      <c r="AD19">
        <f t="shared" si="0"/>
        <v>0</v>
      </c>
      <c r="AE19">
        <f t="shared" si="1"/>
        <v>0</v>
      </c>
      <c r="AF19">
        <f t="shared" si="2"/>
        <v>1442.4</v>
      </c>
      <c r="AG19" s="8">
        <v>3.46644481419855E-4</v>
      </c>
      <c r="AH19" s="8">
        <f t="shared" si="3"/>
        <v>4808</v>
      </c>
      <c r="AI19">
        <f t="shared" si="4"/>
        <v>1602.6666666666667</v>
      </c>
      <c r="AJ19" s="8">
        <f t="shared" si="5"/>
        <v>4808</v>
      </c>
      <c r="AK19" s="8">
        <f t="shared" si="6"/>
        <v>0</v>
      </c>
      <c r="AL19" s="8">
        <f t="shared" si="7"/>
        <v>379.57894736842104</v>
      </c>
    </row>
    <row r="20" spans="1:38">
      <c r="A20" t="s">
        <v>674</v>
      </c>
      <c r="B20" t="s">
        <v>676</v>
      </c>
      <c r="C20" t="s">
        <v>377</v>
      </c>
      <c r="D20">
        <v>7302070</v>
      </c>
      <c r="E20">
        <v>15576</v>
      </c>
      <c r="F20">
        <v>15549</v>
      </c>
      <c r="G20">
        <v>7</v>
      </c>
      <c r="H20">
        <v>0</v>
      </c>
      <c r="I20">
        <v>0</v>
      </c>
      <c r="J20">
        <v>14</v>
      </c>
      <c r="K20">
        <v>2</v>
      </c>
      <c r="L20">
        <v>3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34</v>
      </c>
      <c r="X20">
        <v>55</v>
      </c>
      <c r="Y20">
        <v>1</v>
      </c>
      <c r="Z20">
        <v>5</v>
      </c>
      <c r="AA20">
        <v>2</v>
      </c>
      <c r="AB20">
        <v>0.99826656394452995</v>
      </c>
      <c r="AC20" s="8">
        <v>4.4940934771443202E-4</v>
      </c>
      <c r="AD20">
        <f t="shared" si="0"/>
        <v>0</v>
      </c>
      <c r="AE20">
        <f t="shared" si="1"/>
        <v>0</v>
      </c>
      <c r="AF20">
        <f t="shared" si="2"/>
        <v>1112.5714285714287</v>
      </c>
      <c r="AG20" s="8">
        <v>1.28402670775552E-4</v>
      </c>
      <c r="AH20" s="8">
        <f t="shared" si="3"/>
        <v>5192</v>
      </c>
      <c r="AI20">
        <f t="shared" si="4"/>
        <v>283.2</v>
      </c>
      <c r="AJ20" s="8">
        <f t="shared" si="5"/>
        <v>15576</v>
      </c>
      <c r="AK20" s="8">
        <f t="shared" si="6"/>
        <v>3115.2</v>
      </c>
      <c r="AL20" s="8">
        <f t="shared" si="7"/>
        <v>458.11764705882354</v>
      </c>
    </row>
    <row r="21" spans="1:38">
      <c r="A21" t="s">
        <v>674</v>
      </c>
      <c r="B21" t="s">
        <v>676</v>
      </c>
      <c r="C21" t="s">
        <v>522</v>
      </c>
      <c r="D21">
        <v>7302080</v>
      </c>
      <c r="E21">
        <v>12448</v>
      </c>
      <c r="F21">
        <v>12432</v>
      </c>
      <c r="G21">
        <v>4</v>
      </c>
      <c r="H21">
        <v>0</v>
      </c>
      <c r="I21">
        <v>0</v>
      </c>
      <c r="J21">
        <v>10</v>
      </c>
      <c r="K21">
        <v>5</v>
      </c>
      <c r="L21">
        <v>2</v>
      </c>
      <c r="M21">
        <v>0</v>
      </c>
      <c r="N21">
        <v>0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v>30</v>
      </c>
      <c r="X21">
        <v>31</v>
      </c>
      <c r="Y21">
        <v>0</v>
      </c>
      <c r="Z21">
        <v>2</v>
      </c>
      <c r="AA21">
        <v>2</v>
      </c>
      <c r="AB21">
        <v>0.99871465295629802</v>
      </c>
      <c r="AC21" s="8">
        <v>3.2133676092544898E-4</v>
      </c>
      <c r="AD21">
        <f t="shared" si="0"/>
        <v>0</v>
      </c>
      <c r="AE21">
        <f t="shared" si="1"/>
        <v>0</v>
      </c>
      <c r="AF21">
        <f t="shared" si="2"/>
        <v>1244.8</v>
      </c>
      <c r="AG21" s="8">
        <v>4.0167095115681203E-4</v>
      </c>
      <c r="AH21" s="8">
        <f t="shared" si="3"/>
        <v>6224</v>
      </c>
      <c r="AI21">
        <f t="shared" si="4"/>
        <v>401.54838709677421</v>
      </c>
      <c r="AJ21" s="8">
        <f t="shared" si="5"/>
        <v>0</v>
      </c>
      <c r="AK21" s="8">
        <f t="shared" si="6"/>
        <v>6224</v>
      </c>
      <c r="AL21" s="8">
        <f t="shared" si="7"/>
        <v>414.93333333333334</v>
      </c>
    </row>
    <row r="22" spans="1:38">
      <c r="A22" t="s">
        <v>674</v>
      </c>
      <c r="B22" t="s">
        <v>676</v>
      </c>
      <c r="C22" t="s">
        <v>420</v>
      </c>
      <c r="D22">
        <v>7302090</v>
      </c>
      <c r="E22">
        <v>10151</v>
      </c>
      <c r="F22">
        <v>10069</v>
      </c>
      <c r="G22">
        <v>4</v>
      </c>
      <c r="H22">
        <v>0</v>
      </c>
      <c r="I22">
        <v>0</v>
      </c>
      <c r="J22">
        <v>7</v>
      </c>
      <c r="K22">
        <v>8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25</v>
      </c>
      <c r="X22">
        <v>6</v>
      </c>
      <c r="Y22">
        <v>0</v>
      </c>
      <c r="Z22">
        <v>0</v>
      </c>
      <c r="AA22">
        <v>1.92307692307692</v>
      </c>
      <c r="AB22">
        <v>0.99192197813023297</v>
      </c>
      <c r="AC22" s="8">
        <v>3.94049847305684E-4</v>
      </c>
      <c r="AD22">
        <f t="shared" si="0"/>
        <v>0</v>
      </c>
      <c r="AE22">
        <f t="shared" si="1"/>
        <v>0</v>
      </c>
      <c r="AF22">
        <f t="shared" si="2"/>
        <v>1450.1428571428571</v>
      </c>
      <c r="AG22" s="8">
        <v>7.8809969461136799E-4</v>
      </c>
      <c r="AH22" s="8">
        <f t="shared" si="3"/>
        <v>0</v>
      </c>
      <c r="AI22">
        <f t="shared" si="4"/>
        <v>1691.8333333333333</v>
      </c>
      <c r="AJ22" s="8">
        <f t="shared" si="5"/>
        <v>0</v>
      </c>
      <c r="AK22" s="8">
        <f t="shared" si="6"/>
        <v>0</v>
      </c>
      <c r="AL22" s="8">
        <f t="shared" si="7"/>
        <v>406.04</v>
      </c>
    </row>
    <row r="23" spans="1:38">
      <c r="A23" t="s">
        <v>674</v>
      </c>
      <c r="B23" t="s">
        <v>333</v>
      </c>
      <c r="C23" t="s">
        <v>356</v>
      </c>
      <c r="D23">
        <v>7303010</v>
      </c>
      <c r="E23">
        <v>10472</v>
      </c>
      <c r="F23">
        <v>10454</v>
      </c>
      <c r="G23">
        <v>8</v>
      </c>
      <c r="H23">
        <v>0</v>
      </c>
      <c r="I23">
        <v>0</v>
      </c>
      <c r="J23">
        <v>10</v>
      </c>
      <c r="K23">
        <v>2</v>
      </c>
      <c r="L23">
        <v>5</v>
      </c>
      <c r="M23">
        <v>0</v>
      </c>
      <c r="N23">
        <v>0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22</v>
      </c>
      <c r="X23">
        <v>1</v>
      </c>
      <c r="Y23">
        <v>0</v>
      </c>
      <c r="Z23">
        <v>1</v>
      </c>
      <c r="AA23">
        <v>2</v>
      </c>
      <c r="AB23">
        <v>0.99828113063407098</v>
      </c>
      <c r="AC23" s="8">
        <v>7.6394194041252798E-4</v>
      </c>
      <c r="AD23">
        <f t="shared" si="0"/>
        <v>0</v>
      </c>
      <c r="AE23">
        <f t="shared" si="1"/>
        <v>0</v>
      </c>
      <c r="AF23">
        <f t="shared" si="2"/>
        <v>1047.2</v>
      </c>
      <c r="AG23" s="8">
        <v>1.90985485103132E-4</v>
      </c>
      <c r="AH23" s="8">
        <f t="shared" si="3"/>
        <v>2094.4</v>
      </c>
      <c r="AI23">
        <f t="shared" si="4"/>
        <v>10472</v>
      </c>
      <c r="AJ23" s="8">
        <f t="shared" si="5"/>
        <v>0</v>
      </c>
      <c r="AK23" s="8">
        <f t="shared" si="6"/>
        <v>10472</v>
      </c>
      <c r="AL23" s="8">
        <f t="shared" si="7"/>
        <v>476</v>
      </c>
    </row>
    <row r="24" spans="1:38">
      <c r="A24" t="s">
        <v>674</v>
      </c>
      <c r="B24" t="s">
        <v>333</v>
      </c>
      <c r="C24" t="s">
        <v>603</v>
      </c>
      <c r="D24">
        <v>7303011</v>
      </c>
      <c r="E24">
        <v>3546</v>
      </c>
      <c r="F24">
        <v>3546</v>
      </c>
      <c r="G24">
        <v>3</v>
      </c>
      <c r="H24">
        <v>0</v>
      </c>
      <c r="I24">
        <v>0</v>
      </c>
      <c r="J24">
        <v>4</v>
      </c>
      <c r="K24">
        <v>2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1</v>
      </c>
      <c r="V24">
        <v>0</v>
      </c>
      <c r="W24">
        <v>12</v>
      </c>
      <c r="X24">
        <v>11</v>
      </c>
      <c r="Y24">
        <v>0</v>
      </c>
      <c r="Z24">
        <v>1</v>
      </c>
      <c r="AA24">
        <v>2</v>
      </c>
      <c r="AB24">
        <v>1</v>
      </c>
      <c r="AC24" s="8">
        <v>8.46023688663282E-4</v>
      </c>
      <c r="AD24">
        <f t="shared" si="0"/>
        <v>0</v>
      </c>
      <c r="AE24">
        <f t="shared" si="1"/>
        <v>0</v>
      </c>
      <c r="AF24">
        <f t="shared" si="2"/>
        <v>886.5</v>
      </c>
      <c r="AG24" s="8">
        <v>5.64015792442188E-4</v>
      </c>
      <c r="AH24" s="8">
        <f t="shared" si="3"/>
        <v>0</v>
      </c>
      <c r="AI24">
        <f t="shared" si="4"/>
        <v>322.36363636363637</v>
      </c>
      <c r="AJ24" s="8">
        <f t="shared" si="5"/>
        <v>0</v>
      </c>
      <c r="AK24" s="8">
        <f t="shared" si="6"/>
        <v>3546</v>
      </c>
      <c r="AL24" s="8">
        <f t="shared" si="7"/>
        <v>295.5</v>
      </c>
    </row>
    <row r="25" spans="1:38">
      <c r="A25" t="s">
        <v>674</v>
      </c>
      <c r="B25" t="s">
        <v>333</v>
      </c>
      <c r="C25" t="s">
        <v>552</v>
      </c>
      <c r="D25">
        <v>7303012</v>
      </c>
      <c r="E25">
        <v>4285</v>
      </c>
      <c r="F25">
        <v>4285</v>
      </c>
      <c r="G25">
        <v>0</v>
      </c>
      <c r="H25">
        <v>0</v>
      </c>
      <c r="I25">
        <v>0</v>
      </c>
      <c r="J25">
        <v>4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12</v>
      </c>
      <c r="X25">
        <v>2</v>
      </c>
      <c r="Y25">
        <v>0</v>
      </c>
      <c r="Z25">
        <v>4</v>
      </c>
      <c r="AA25">
        <v>2</v>
      </c>
      <c r="AB25">
        <v>1</v>
      </c>
      <c r="AC25">
        <v>0</v>
      </c>
      <c r="AD25">
        <f t="shared" si="0"/>
        <v>0</v>
      </c>
      <c r="AE25">
        <f t="shared" si="1"/>
        <v>0</v>
      </c>
      <c r="AF25">
        <f t="shared" si="2"/>
        <v>1071.25</v>
      </c>
      <c r="AG25" s="8">
        <v>2.3337222870478401E-4</v>
      </c>
      <c r="AH25" s="8">
        <f t="shared" si="3"/>
        <v>0</v>
      </c>
      <c r="AI25">
        <f t="shared" si="4"/>
        <v>2142.5</v>
      </c>
      <c r="AJ25" s="8">
        <f t="shared" si="5"/>
        <v>0</v>
      </c>
      <c r="AK25" s="8">
        <f t="shared" si="6"/>
        <v>1071.25</v>
      </c>
      <c r="AL25" s="8">
        <f t="shared" si="7"/>
        <v>357.08333333333331</v>
      </c>
    </row>
    <row r="26" spans="1:38">
      <c r="A26" t="s">
        <v>674</v>
      </c>
      <c r="B26" t="s">
        <v>333</v>
      </c>
      <c r="C26" t="s">
        <v>333</v>
      </c>
      <c r="D26">
        <v>7303020</v>
      </c>
      <c r="E26">
        <v>11107</v>
      </c>
      <c r="F26">
        <v>11107</v>
      </c>
      <c r="G26">
        <v>12</v>
      </c>
      <c r="H26">
        <v>0</v>
      </c>
      <c r="I26">
        <v>1</v>
      </c>
      <c r="J26">
        <v>11</v>
      </c>
      <c r="K26">
        <v>2</v>
      </c>
      <c r="L26">
        <v>10</v>
      </c>
      <c r="M26">
        <v>0</v>
      </c>
      <c r="N26">
        <v>0</v>
      </c>
      <c r="O26">
        <v>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17</v>
      </c>
      <c r="X26">
        <v>3</v>
      </c>
      <c r="Y26">
        <v>0</v>
      </c>
      <c r="Z26">
        <v>0</v>
      </c>
      <c r="AA26">
        <v>1.88888888888888</v>
      </c>
      <c r="AB26">
        <v>1</v>
      </c>
      <c r="AC26">
        <v>1.08039974790672E-3</v>
      </c>
      <c r="AD26">
        <f t="shared" si="0"/>
        <v>0</v>
      </c>
      <c r="AE26">
        <f t="shared" si="1"/>
        <v>11107</v>
      </c>
      <c r="AF26">
        <f t="shared" si="2"/>
        <v>1009.7272727272727</v>
      </c>
      <c r="AG26" s="8">
        <v>1.8006662465111999E-4</v>
      </c>
      <c r="AH26" s="8">
        <f t="shared" si="3"/>
        <v>1110.7</v>
      </c>
      <c r="AI26">
        <f t="shared" si="4"/>
        <v>3702.3333333333335</v>
      </c>
      <c r="AJ26" s="8">
        <f t="shared" si="5"/>
        <v>0</v>
      </c>
      <c r="AK26" s="8">
        <f t="shared" si="6"/>
        <v>0</v>
      </c>
      <c r="AL26" s="8">
        <f t="shared" si="7"/>
        <v>653.35294117647061</v>
      </c>
    </row>
    <row r="27" spans="1:38">
      <c r="A27" t="s">
        <v>674</v>
      </c>
      <c r="B27" t="s">
        <v>333</v>
      </c>
      <c r="C27" t="s">
        <v>400</v>
      </c>
      <c r="D27">
        <v>7303021</v>
      </c>
      <c r="E27">
        <v>6419</v>
      </c>
      <c r="F27">
        <v>6355</v>
      </c>
      <c r="G27">
        <v>3</v>
      </c>
      <c r="H27">
        <v>0</v>
      </c>
      <c r="I27">
        <v>0</v>
      </c>
      <c r="J27">
        <v>5</v>
      </c>
      <c r="K27">
        <v>5</v>
      </c>
      <c r="L27">
        <v>1</v>
      </c>
      <c r="M27">
        <v>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16</v>
      </c>
      <c r="X27">
        <v>17</v>
      </c>
      <c r="Y27">
        <v>0</v>
      </c>
      <c r="Z27">
        <v>1</v>
      </c>
      <c r="AA27">
        <v>1.7777777777777699</v>
      </c>
      <c r="AB27">
        <v>0.99002959962611004</v>
      </c>
      <c r="AC27" s="8">
        <v>4.67362517526094E-4</v>
      </c>
      <c r="AD27">
        <f t="shared" si="0"/>
        <v>0</v>
      </c>
      <c r="AE27">
        <f t="shared" si="1"/>
        <v>0</v>
      </c>
      <c r="AF27">
        <f t="shared" si="2"/>
        <v>1283.8</v>
      </c>
      <c r="AG27" s="8">
        <v>7.7893752921015698E-4</v>
      </c>
      <c r="AH27" s="8">
        <f t="shared" si="3"/>
        <v>6419</v>
      </c>
      <c r="AI27">
        <f t="shared" si="4"/>
        <v>377.58823529411762</v>
      </c>
      <c r="AJ27" s="8">
        <f t="shared" si="5"/>
        <v>0</v>
      </c>
      <c r="AK27" s="8">
        <f t="shared" si="6"/>
        <v>6419</v>
      </c>
      <c r="AL27" s="8">
        <f t="shared" si="7"/>
        <v>401.1875</v>
      </c>
    </row>
    <row r="28" spans="1:38">
      <c r="A28" t="s">
        <v>674</v>
      </c>
      <c r="B28" t="s">
        <v>333</v>
      </c>
      <c r="C28" t="s">
        <v>589</v>
      </c>
      <c r="D28">
        <v>7303030</v>
      </c>
      <c r="E28">
        <v>7778</v>
      </c>
      <c r="F28">
        <v>7735</v>
      </c>
      <c r="G28">
        <v>15</v>
      </c>
      <c r="H28">
        <v>0</v>
      </c>
      <c r="I28">
        <v>0</v>
      </c>
      <c r="J28">
        <v>4</v>
      </c>
      <c r="K28">
        <v>4</v>
      </c>
      <c r="L28">
        <v>2</v>
      </c>
      <c r="M28">
        <v>8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20</v>
      </c>
      <c r="X28">
        <v>9</v>
      </c>
      <c r="Y28">
        <v>0</v>
      </c>
      <c r="Z28">
        <v>0</v>
      </c>
      <c r="AA28">
        <v>2</v>
      </c>
      <c r="AB28">
        <v>0.99447158652609902</v>
      </c>
      <c r="AC28">
        <v>1.9285163281049099E-3</v>
      </c>
      <c r="AD28">
        <f t="shared" si="0"/>
        <v>0</v>
      </c>
      <c r="AE28">
        <f t="shared" si="1"/>
        <v>0</v>
      </c>
      <c r="AF28">
        <f t="shared" si="2"/>
        <v>1944.5</v>
      </c>
      <c r="AG28" s="8">
        <v>5.1427102082797602E-4</v>
      </c>
      <c r="AH28" s="8">
        <f t="shared" si="3"/>
        <v>3889</v>
      </c>
      <c r="AI28">
        <f t="shared" si="4"/>
        <v>864.22222222222217</v>
      </c>
      <c r="AJ28" s="8">
        <f t="shared" si="5"/>
        <v>0</v>
      </c>
      <c r="AK28" s="8">
        <f t="shared" si="6"/>
        <v>0</v>
      </c>
      <c r="AL28" s="8">
        <f t="shared" si="7"/>
        <v>388.9</v>
      </c>
    </row>
    <row r="29" spans="1:38">
      <c r="A29" t="s">
        <v>674</v>
      </c>
      <c r="B29" t="s">
        <v>333</v>
      </c>
      <c r="C29" t="s">
        <v>486</v>
      </c>
      <c r="D29">
        <v>7303031</v>
      </c>
      <c r="E29">
        <v>9438</v>
      </c>
      <c r="F29">
        <v>9438</v>
      </c>
      <c r="G29">
        <v>5</v>
      </c>
      <c r="H29">
        <v>2</v>
      </c>
      <c r="I29">
        <v>0</v>
      </c>
      <c r="J29">
        <v>6</v>
      </c>
      <c r="K29">
        <v>2</v>
      </c>
      <c r="L29">
        <v>3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20</v>
      </c>
      <c r="X29">
        <v>6</v>
      </c>
      <c r="Y29">
        <v>0</v>
      </c>
      <c r="Z29">
        <v>1</v>
      </c>
      <c r="AA29">
        <v>2</v>
      </c>
      <c r="AB29">
        <v>1</v>
      </c>
      <c r="AC29" s="8">
        <v>5.2977325704598398E-4</v>
      </c>
      <c r="AD29">
        <f t="shared" si="0"/>
        <v>4719</v>
      </c>
      <c r="AE29">
        <f t="shared" si="1"/>
        <v>0</v>
      </c>
      <c r="AF29">
        <f t="shared" si="2"/>
        <v>1573</v>
      </c>
      <c r="AG29" s="8">
        <v>2.1190930281839301E-4</v>
      </c>
      <c r="AH29" s="8">
        <f t="shared" si="3"/>
        <v>3146</v>
      </c>
      <c r="AI29">
        <f t="shared" si="4"/>
        <v>1573</v>
      </c>
      <c r="AJ29" s="8">
        <f t="shared" si="5"/>
        <v>0</v>
      </c>
      <c r="AK29" s="8">
        <f t="shared" si="6"/>
        <v>9438</v>
      </c>
      <c r="AL29" s="8">
        <f t="shared" si="7"/>
        <v>471.9</v>
      </c>
    </row>
    <row r="30" spans="1:38">
      <c r="A30" t="s">
        <v>674</v>
      </c>
      <c r="B30" t="s">
        <v>333</v>
      </c>
      <c r="C30" t="s">
        <v>407</v>
      </c>
      <c r="D30">
        <v>7303032</v>
      </c>
      <c r="E30">
        <v>6385</v>
      </c>
      <c r="F30">
        <v>6383</v>
      </c>
      <c r="G30">
        <v>7</v>
      </c>
      <c r="H30">
        <v>0</v>
      </c>
      <c r="I30">
        <v>0</v>
      </c>
      <c r="J30">
        <v>4</v>
      </c>
      <c r="K30">
        <v>1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3</v>
      </c>
      <c r="T30">
        <v>0</v>
      </c>
      <c r="U30">
        <v>0</v>
      </c>
      <c r="V30">
        <v>0</v>
      </c>
      <c r="W30">
        <v>12</v>
      </c>
      <c r="X30">
        <v>9</v>
      </c>
      <c r="Y30">
        <v>1</v>
      </c>
      <c r="Z30">
        <v>0</v>
      </c>
      <c r="AA30">
        <v>2</v>
      </c>
      <c r="AB30">
        <v>0.99968676585747795</v>
      </c>
      <c r="AC30">
        <v>1.09631949882537E-3</v>
      </c>
      <c r="AD30">
        <f t="shared" si="0"/>
        <v>0</v>
      </c>
      <c r="AE30">
        <f t="shared" si="1"/>
        <v>0</v>
      </c>
      <c r="AF30">
        <f t="shared" si="2"/>
        <v>1596.25</v>
      </c>
      <c r="AG30" s="8">
        <v>1.5661707126076699E-4</v>
      </c>
      <c r="AH30" s="8">
        <f t="shared" si="3"/>
        <v>0</v>
      </c>
      <c r="AI30">
        <f t="shared" si="4"/>
        <v>709.44444444444446</v>
      </c>
      <c r="AJ30" s="8">
        <f t="shared" si="5"/>
        <v>6385</v>
      </c>
      <c r="AK30" s="8">
        <f t="shared" si="6"/>
        <v>0</v>
      </c>
      <c r="AL30" s="8">
        <f t="shared" si="7"/>
        <v>532.08333333333337</v>
      </c>
    </row>
    <row r="31" spans="1:38">
      <c r="A31" t="s">
        <v>674</v>
      </c>
      <c r="B31" t="s">
        <v>677</v>
      </c>
      <c r="C31" t="s">
        <v>331</v>
      </c>
      <c r="D31">
        <v>7304010</v>
      </c>
      <c r="E31">
        <v>17093</v>
      </c>
      <c r="F31">
        <v>16992</v>
      </c>
      <c r="G31">
        <v>8</v>
      </c>
      <c r="H31">
        <v>0</v>
      </c>
      <c r="I31">
        <v>0</v>
      </c>
      <c r="J31">
        <v>11</v>
      </c>
      <c r="K31">
        <v>4</v>
      </c>
      <c r="L31">
        <v>2</v>
      </c>
      <c r="M31">
        <v>2</v>
      </c>
      <c r="N31">
        <v>0</v>
      </c>
      <c r="O31">
        <v>4</v>
      </c>
      <c r="P31">
        <v>0</v>
      </c>
      <c r="Q31">
        <v>2</v>
      </c>
      <c r="R31">
        <v>0</v>
      </c>
      <c r="S31">
        <v>4</v>
      </c>
      <c r="T31">
        <v>0</v>
      </c>
      <c r="U31">
        <v>2</v>
      </c>
      <c r="V31">
        <v>0</v>
      </c>
      <c r="W31">
        <v>28</v>
      </c>
      <c r="X31">
        <v>16</v>
      </c>
      <c r="Y31">
        <v>0</v>
      </c>
      <c r="Z31">
        <v>0</v>
      </c>
      <c r="AA31">
        <v>2</v>
      </c>
      <c r="AB31">
        <v>0.99409114842333102</v>
      </c>
      <c r="AC31" s="8">
        <v>4.6802784765693502E-4</v>
      </c>
      <c r="AD31">
        <f t="shared" si="0"/>
        <v>0</v>
      </c>
      <c r="AE31">
        <f t="shared" si="1"/>
        <v>0</v>
      </c>
      <c r="AF31">
        <f t="shared" si="2"/>
        <v>1553.909090909091</v>
      </c>
      <c r="AG31" s="8">
        <v>2.34013923828467E-4</v>
      </c>
      <c r="AH31" s="8">
        <f t="shared" si="3"/>
        <v>8546.5</v>
      </c>
      <c r="AI31">
        <f t="shared" si="4"/>
        <v>1068.3125</v>
      </c>
      <c r="AJ31" s="8">
        <f t="shared" si="5"/>
        <v>0</v>
      </c>
      <c r="AK31" s="8">
        <f t="shared" si="6"/>
        <v>0</v>
      </c>
      <c r="AL31" s="8">
        <f t="shared" si="7"/>
        <v>610.46428571428567</v>
      </c>
    </row>
    <row r="32" spans="1:38">
      <c r="A32" t="s">
        <v>674</v>
      </c>
      <c r="B32" t="s">
        <v>677</v>
      </c>
      <c r="C32" t="s">
        <v>332</v>
      </c>
      <c r="D32">
        <v>7304011</v>
      </c>
      <c r="E32">
        <v>8178</v>
      </c>
      <c r="F32">
        <v>8178</v>
      </c>
      <c r="G32">
        <v>4</v>
      </c>
      <c r="H32">
        <v>0</v>
      </c>
      <c r="I32">
        <v>0</v>
      </c>
      <c r="J32">
        <v>8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10</v>
      </c>
      <c r="R32">
        <v>0</v>
      </c>
      <c r="S32">
        <v>0</v>
      </c>
      <c r="T32">
        <v>0</v>
      </c>
      <c r="U32">
        <v>0</v>
      </c>
      <c r="V32">
        <v>0</v>
      </c>
      <c r="W32">
        <v>10</v>
      </c>
      <c r="X32">
        <v>18</v>
      </c>
      <c r="Y32">
        <v>0</v>
      </c>
      <c r="Z32">
        <v>0</v>
      </c>
      <c r="AA32">
        <v>1.25</v>
      </c>
      <c r="AB32">
        <v>1</v>
      </c>
      <c r="AC32" s="8">
        <v>4.8911714355588101E-4</v>
      </c>
      <c r="AD32">
        <f t="shared" si="0"/>
        <v>0</v>
      </c>
      <c r="AE32">
        <f t="shared" si="1"/>
        <v>0</v>
      </c>
      <c r="AF32">
        <f t="shared" si="2"/>
        <v>1022.25</v>
      </c>
      <c r="AG32" s="8">
        <v>3.6683785766691097E-4</v>
      </c>
      <c r="AH32" s="8">
        <f t="shared" si="3"/>
        <v>0</v>
      </c>
      <c r="AI32">
        <f t="shared" si="4"/>
        <v>454.33333333333331</v>
      </c>
      <c r="AJ32" s="8">
        <f t="shared" si="5"/>
        <v>0</v>
      </c>
      <c r="AK32" s="8">
        <f t="shared" si="6"/>
        <v>0</v>
      </c>
      <c r="AL32" s="8">
        <f t="shared" si="7"/>
        <v>817.8</v>
      </c>
    </row>
    <row r="33" spans="1:38">
      <c r="A33" t="s">
        <v>674</v>
      </c>
      <c r="B33" t="s">
        <v>677</v>
      </c>
      <c r="C33" t="s">
        <v>568</v>
      </c>
      <c r="D33">
        <v>7304020</v>
      </c>
      <c r="E33">
        <v>11071</v>
      </c>
      <c r="F33">
        <v>11070</v>
      </c>
      <c r="G33">
        <v>11</v>
      </c>
      <c r="H33">
        <v>1</v>
      </c>
      <c r="I33">
        <v>0</v>
      </c>
      <c r="J33">
        <v>12</v>
      </c>
      <c r="K33">
        <v>1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24</v>
      </c>
      <c r="X33">
        <v>15</v>
      </c>
      <c r="Y33">
        <v>0</v>
      </c>
      <c r="Z33">
        <v>0</v>
      </c>
      <c r="AA33">
        <v>2</v>
      </c>
      <c r="AB33">
        <v>0.99990967392286101</v>
      </c>
      <c r="AC33" s="8">
        <v>9.9358684852316804E-4</v>
      </c>
      <c r="AD33">
        <f t="shared" si="0"/>
        <v>11071</v>
      </c>
      <c r="AE33">
        <f t="shared" si="1"/>
        <v>0</v>
      </c>
      <c r="AF33">
        <f t="shared" si="2"/>
        <v>922.58333333333337</v>
      </c>
      <c r="AG33" s="8">
        <v>9.0326077138469795E-5</v>
      </c>
      <c r="AH33" s="8">
        <f t="shared" si="3"/>
        <v>3690.3333333333335</v>
      </c>
      <c r="AI33">
        <f t="shared" si="4"/>
        <v>738.06666666666672</v>
      </c>
      <c r="AJ33" s="8">
        <f t="shared" si="5"/>
        <v>0</v>
      </c>
      <c r="AK33" s="8">
        <f t="shared" si="6"/>
        <v>0</v>
      </c>
      <c r="AL33" s="8">
        <f t="shared" si="7"/>
        <v>461.29166666666669</v>
      </c>
    </row>
    <row r="34" spans="1:38">
      <c r="A34" t="s">
        <v>674</v>
      </c>
      <c r="B34" t="s">
        <v>677</v>
      </c>
      <c r="C34" t="s">
        <v>372</v>
      </c>
      <c r="D34">
        <v>7304021</v>
      </c>
      <c r="E34">
        <v>12087</v>
      </c>
      <c r="F34">
        <v>12087</v>
      </c>
      <c r="G34">
        <v>7</v>
      </c>
      <c r="H34">
        <v>0</v>
      </c>
      <c r="I34">
        <v>0</v>
      </c>
      <c r="J34">
        <v>10</v>
      </c>
      <c r="K34">
        <v>4</v>
      </c>
      <c r="L34">
        <v>1</v>
      </c>
      <c r="M34">
        <v>8</v>
      </c>
      <c r="N34">
        <v>0</v>
      </c>
      <c r="O34">
        <v>13</v>
      </c>
      <c r="P34">
        <v>0</v>
      </c>
      <c r="Q34">
        <v>8</v>
      </c>
      <c r="R34">
        <v>0</v>
      </c>
      <c r="S34">
        <v>0</v>
      </c>
      <c r="T34">
        <v>0</v>
      </c>
      <c r="U34">
        <v>0</v>
      </c>
      <c r="V34">
        <v>0</v>
      </c>
      <c r="W34">
        <v>22</v>
      </c>
      <c r="X34">
        <v>12</v>
      </c>
      <c r="Y34">
        <v>1</v>
      </c>
      <c r="Z34">
        <v>4</v>
      </c>
      <c r="AA34">
        <v>1.8333333333333299</v>
      </c>
      <c r="AB34">
        <v>1</v>
      </c>
      <c r="AC34" s="8">
        <v>5.7913460742946895E-4</v>
      </c>
      <c r="AD34">
        <f t="shared" si="0"/>
        <v>0</v>
      </c>
      <c r="AE34">
        <f t="shared" si="1"/>
        <v>0</v>
      </c>
      <c r="AF34">
        <f t="shared" si="2"/>
        <v>1208.7</v>
      </c>
      <c r="AG34" s="8">
        <v>3.3093406138826802E-4</v>
      </c>
      <c r="AH34" s="8">
        <f t="shared" si="3"/>
        <v>12087</v>
      </c>
      <c r="AI34">
        <f t="shared" si="4"/>
        <v>1007.25</v>
      </c>
      <c r="AJ34" s="8">
        <f t="shared" si="5"/>
        <v>12087</v>
      </c>
      <c r="AK34" s="8">
        <f t="shared" si="6"/>
        <v>3021.75</v>
      </c>
      <c r="AL34" s="8">
        <f t="shared" si="7"/>
        <v>549.40909090909088</v>
      </c>
    </row>
    <row r="35" spans="1:38">
      <c r="A35" t="s">
        <v>674</v>
      </c>
      <c r="B35" t="s">
        <v>677</v>
      </c>
      <c r="C35" t="s">
        <v>353</v>
      </c>
      <c r="D35">
        <v>7304030</v>
      </c>
      <c r="E35">
        <v>20751</v>
      </c>
      <c r="F35">
        <v>20749</v>
      </c>
      <c r="G35">
        <v>15</v>
      </c>
      <c r="H35">
        <v>3</v>
      </c>
      <c r="I35">
        <v>1</v>
      </c>
      <c r="J35">
        <v>5</v>
      </c>
      <c r="K35">
        <v>1</v>
      </c>
      <c r="L35">
        <v>11</v>
      </c>
      <c r="M35">
        <v>1</v>
      </c>
      <c r="N35">
        <v>0</v>
      </c>
      <c r="O35">
        <v>2</v>
      </c>
      <c r="P35">
        <v>0</v>
      </c>
      <c r="Q35">
        <v>10</v>
      </c>
      <c r="R35">
        <v>14</v>
      </c>
      <c r="S35">
        <v>0</v>
      </c>
      <c r="T35">
        <v>0</v>
      </c>
      <c r="U35">
        <v>2</v>
      </c>
      <c r="V35">
        <v>0</v>
      </c>
      <c r="W35">
        <v>19</v>
      </c>
      <c r="X35">
        <v>7</v>
      </c>
      <c r="Y35">
        <v>0</v>
      </c>
      <c r="Z35">
        <v>0</v>
      </c>
      <c r="AA35">
        <v>1.4615384615384599</v>
      </c>
      <c r="AB35">
        <v>0.99990361910269299</v>
      </c>
      <c r="AC35" s="8">
        <v>7.2285672979615398E-4</v>
      </c>
      <c r="AD35">
        <f t="shared" si="0"/>
        <v>6917</v>
      </c>
      <c r="AE35">
        <f t="shared" si="1"/>
        <v>20751</v>
      </c>
      <c r="AF35">
        <f t="shared" si="2"/>
        <v>4150.2</v>
      </c>
      <c r="AG35" s="8">
        <v>4.81904486530769E-5</v>
      </c>
      <c r="AH35" s="8">
        <f t="shared" si="3"/>
        <v>1886.4545454545455</v>
      </c>
      <c r="AI35">
        <f t="shared" si="4"/>
        <v>2964.4285714285716</v>
      </c>
      <c r="AJ35" s="8">
        <f t="shared" si="5"/>
        <v>0</v>
      </c>
      <c r="AK35" s="8">
        <f t="shared" si="6"/>
        <v>0</v>
      </c>
      <c r="AL35" s="8">
        <f t="shared" si="7"/>
        <v>1092.1578947368421</v>
      </c>
    </row>
    <row r="36" spans="1:38">
      <c r="A36" t="s">
        <v>674</v>
      </c>
      <c r="B36" t="s">
        <v>677</v>
      </c>
      <c r="C36" t="s">
        <v>595</v>
      </c>
      <c r="D36">
        <v>7304031</v>
      </c>
      <c r="E36">
        <v>8682</v>
      </c>
      <c r="F36">
        <v>8682</v>
      </c>
      <c r="G36">
        <v>7</v>
      </c>
      <c r="H36">
        <v>0</v>
      </c>
      <c r="I36">
        <v>0</v>
      </c>
      <c r="J36">
        <v>9</v>
      </c>
      <c r="K36">
        <v>3</v>
      </c>
      <c r="L36">
        <v>1</v>
      </c>
      <c r="M36">
        <v>0</v>
      </c>
      <c r="N36">
        <v>0</v>
      </c>
      <c r="O36">
        <v>0</v>
      </c>
      <c r="P36">
        <v>0</v>
      </c>
      <c r="Q36">
        <v>5</v>
      </c>
      <c r="R36">
        <v>5</v>
      </c>
      <c r="S36">
        <v>0</v>
      </c>
      <c r="T36">
        <v>0</v>
      </c>
      <c r="U36">
        <v>0</v>
      </c>
      <c r="V36">
        <v>0</v>
      </c>
      <c r="W36">
        <v>22</v>
      </c>
      <c r="X36">
        <v>13</v>
      </c>
      <c r="Y36">
        <v>3</v>
      </c>
      <c r="Z36">
        <v>0</v>
      </c>
      <c r="AA36">
        <v>2</v>
      </c>
      <c r="AB36">
        <v>1</v>
      </c>
      <c r="AC36" s="8">
        <v>8.06265837364662E-4</v>
      </c>
      <c r="AD36">
        <f t="shared" si="0"/>
        <v>0</v>
      </c>
      <c r="AE36">
        <f t="shared" si="1"/>
        <v>0</v>
      </c>
      <c r="AF36">
        <f t="shared" si="2"/>
        <v>964.66666666666663</v>
      </c>
      <c r="AG36" s="8">
        <v>3.4554250172771201E-4</v>
      </c>
      <c r="AH36" s="8">
        <f t="shared" si="3"/>
        <v>8682</v>
      </c>
      <c r="AI36">
        <f t="shared" si="4"/>
        <v>667.84615384615381</v>
      </c>
      <c r="AJ36" s="8">
        <f t="shared" si="5"/>
        <v>2894</v>
      </c>
      <c r="AK36" s="8">
        <f t="shared" si="6"/>
        <v>0</v>
      </c>
      <c r="AL36" s="8">
        <f t="shared" si="7"/>
        <v>394.63636363636363</v>
      </c>
    </row>
    <row r="37" spans="1:38">
      <c r="A37" t="s">
        <v>674</v>
      </c>
      <c r="B37" t="s">
        <v>677</v>
      </c>
      <c r="C37" t="s">
        <v>345</v>
      </c>
      <c r="D37">
        <v>7304040</v>
      </c>
      <c r="E37">
        <v>5394</v>
      </c>
      <c r="F37">
        <v>5394</v>
      </c>
      <c r="G37">
        <v>3</v>
      </c>
      <c r="H37">
        <v>0</v>
      </c>
      <c r="I37">
        <v>0</v>
      </c>
      <c r="J37">
        <v>5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12</v>
      </c>
      <c r="X37">
        <v>16</v>
      </c>
      <c r="Y37">
        <v>0</v>
      </c>
      <c r="Z37">
        <v>0</v>
      </c>
      <c r="AA37">
        <v>2</v>
      </c>
      <c r="AB37">
        <v>1</v>
      </c>
      <c r="AC37" s="8">
        <v>5.5617352614015497E-4</v>
      </c>
      <c r="AD37">
        <f t="shared" si="0"/>
        <v>0</v>
      </c>
      <c r="AE37">
        <f t="shared" si="1"/>
        <v>0</v>
      </c>
      <c r="AF37">
        <f t="shared" si="2"/>
        <v>1078.8</v>
      </c>
      <c r="AG37" s="8">
        <v>1.85391175380051E-4</v>
      </c>
      <c r="AH37" s="8">
        <f t="shared" si="3"/>
        <v>5394</v>
      </c>
      <c r="AI37">
        <f t="shared" si="4"/>
        <v>337.125</v>
      </c>
      <c r="AJ37" s="8">
        <f t="shared" si="5"/>
        <v>0</v>
      </c>
      <c r="AK37" s="8">
        <f t="shared" si="6"/>
        <v>0</v>
      </c>
      <c r="AL37" s="8">
        <f t="shared" si="7"/>
        <v>449.5</v>
      </c>
    </row>
    <row r="38" spans="1:38">
      <c r="A38" t="s">
        <v>674</v>
      </c>
      <c r="B38" t="s">
        <v>677</v>
      </c>
      <c r="C38" t="s">
        <v>318</v>
      </c>
      <c r="D38">
        <v>7304041</v>
      </c>
      <c r="E38">
        <v>5175</v>
      </c>
      <c r="F38">
        <v>5175</v>
      </c>
      <c r="G38">
        <v>4</v>
      </c>
      <c r="H38">
        <v>0</v>
      </c>
      <c r="I38">
        <v>0</v>
      </c>
      <c r="J38">
        <v>3</v>
      </c>
      <c r="K38">
        <v>2</v>
      </c>
      <c r="L38">
        <v>1</v>
      </c>
      <c r="M38">
        <v>0</v>
      </c>
      <c r="N38">
        <v>0</v>
      </c>
      <c r="O38">
        <v>9</v>
      </c>
      <c r="P38">
        <v>8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14</v>
      </c>
      <c r="X38">
        <v>11</v>
      </c>
      <c r="Y38">
        <v>0</v>
      </c>
      <c r="Z38">
        <v>0</v>
      </c>
      <c r="AA38">
        <v>2</v>
      </c>
      <c r="AB38">
        <v>1</v>
      </c>
      <c r="AC38" s="8">
        <v>7.7294685990338097E-4</v>
      </c>
      <c r="AD38">
        <f t="shared" si="0"/>
        <v>0</v>
      </c>
      <c r="AE38">
        <f t="shared" si="1"/>
        <v>0</v>
      </c>
      <c r="AF38">
        <f t="shared" si="2"/>
        <v>1725</v>
      </c>
      <c r="AG38" s="8">
        <v>3.8647342995169E-4</v>
      </c>
      <c r="AH38" s="8">
        <f t="shared" si="3"/>
        <v>5175</v>
      </c>
      <c r="AI38">
        <f t="shared" si="4"/>
        <v>470.45454545454544</v>
      </c>
      <c r="AJ38" s="8">
        <f t="shared" si="5"/>
        <v>0</v>
      </c>
      <c r="AK38" s="8">
        <f t="shared" si="6"/>
        <v>0</v>
      </c>
      <c r="AL38" s="8">
        <f t="shared" si="7"/>
        <v>369.64285714285717</v>
      </c>
    </row>
    <row r="39" spans="1:38">
      <c r="A39" t="s">
        <v>674</v>
      </c>
      <c r="B39" t="s">
        <v>677</v>
      </c>
      <c r="C39" t="s">
        <v>577</v>
      </c>
      <c r="D39">
        <v>7304042</v>
      </c>
      <c r="E39">
        <v>6463</v>
      </c>
      <c r="F39">
        <v>6463</v>
      </c>
      <c r="G39">
        <v>4</v>
      </c>
      <c r="H39">
        <v>0</v>
      </c>
      <c r="I39">
        <v>0</v>
      </c>
      <c r="J39">
        <v>3</v>
      </c>
      <c r="K39">
        <v>1</v>
      </c>
      <c r="L39">
        <v>3</v>
      </c>
      <c r="M39">
        <v>0</v>
      </c>
      <c r="N39">
        <v>0</v>
      </c>
      <c r="O39">
        <v>3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16</v>
      </c>
      <c r="X39">
        <v>20</v>
      </c>
      <c r="Y39">
        <v>0</v>
      </c>
      <c r="Z39">
        <v>0</v>
      </c>
      <c r="AA39">
        <v>2</v>
      </c>
      <c r="AB39">
        <v>1</v>
      </c>
      <c r="AC39" s="8">
        <v>6.1890762803651497E-4</v>
      </c>
      <c r="AD39">
        <f t="shared" si="0"/>
        <v>0</v>
      </c>
      <c r="AE39">
        <f t="shared" si="1"/>
        <v>0</v>
      </c>
      <c r="AF39">
        <f t="shared" si="2"/>
        <v>2154.3333333333335</v>
      </c>
      <c r="AG39" s="8">
        <v>1.5472690700912801E-4</v>
      </c>
      <c r="AH39" s="8">
        <f t="shared" si="3"/>
        <v>2154.3333333333335</v>
      </c>
      <c r="AI39">
        <f t="shared" si="4"/>
        <v>323.14999999999998</v>
      </c>
      <c r="AJ39" s="8">
        <f t="shared" si="5"/>
        <v>0</v>
      </c>
      <c r="AK39" s="8">
        <f t="shared" si="6"/>
        <v>0</v>
      </c>
      <c r="AL39" s="8">
        <f t="shared" si="7"/>
        <v>403.9375</v>
      </c>
    </row>
    <row r="40" spans="1:38">
      <c r="A40" t="s">
        <v>674</v>
      </c>
      <c r="B40" t="s">
        <v>677</v>
      </c>
      <c r="C40" t="s">
        <v>417</v>
      </c>
      <c r="D40">
        <v>7304050</v>
      </c>
      <c r="E40">
        <v>8602</v>
      </c>
      <c r="F40">
        <v>8591</v>
      </c>
      <c r="G40">
        <v>5</v>
      </c>
      <c r="H40">
        <v>0</v>
      </c>
      <c r="I40">
        <v>0</v>
      </c>
      <c r="J40">
        <v>6</v>
      </c>
      <c r="K40">
        <v>2</v>
      </c>
      <c r="L40">
        <v>3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20</v>
      </c>
      <c r="X40">
        <v>6</v>
      </c>
      <c r="Y40">
        <v>0</v>
      </c>
      <c r="Z40">
        <v>0</v>
      </c>
      <c r="AA40">
        <v>2</v>
      </c>
      <c r="AB40">
        <v>0.99872122762148297</v>
      </c>
      <c r="AC40">
        <v>5.8126017205300997E-4</v>
      </c>
      <c r="AD40">
        <f t="shared" si="0"/>
        <v>0</v>
      </c>
      <c r="AE40">
        <f t="shared" si="1"/>
        <v>0</v>
      </c>
      <c r="AF40">
        <f t="shared" si="2"/>
        <v>1433.6666666666667</v>
      </c>
      <c r="AG40" s="8">
        <v>2.3250406882120399E-4</v>
      </c>
      <c r="AH40" s="8">
        <f t="shared" si="3"/>
        <v>2867.3333333333335</v>
      </c>
      <c r="AI40">
        <f t="shared" si="4"/>
        <v>1433.6666666666667</v>
      </c>
      <c r="AJ40" s="8">
        <f t="shared" si="5"/>
        <v>0</v>
      </c>
      <c r="AK40" s="8">
        <f t="shared" si="6"/>
        <v>0</v>
      </c>
      <c r="AL40" s="8">
        <f t="shared" si="7"/>
        <v>430.1</v>
      </c>
    </row>
    <row r="41" spans="1:38">
      <c r="A41" t="s">
        <v>674</v>
      </c>
      <c r="B41" t="s">
        <v>677</v>
      </c>
      <c r="C41" t="s">
        <v>525</v>
      </c>
      <c r="D41">
        <v>7304051</v>
      </c>
      <c r="E41">
        <v>7686</v>
      </c>
      <c r="F41">
        <v>7654</v>
      </c>
      <c r="G41">
        <v>7</v>
      </c>
      <c r="H41">
        <v>0</v>
      </c>
      <c r="I41">
        <v>0</v>
      </c>
      <c r="J41">
        <v>7</v>
      </c>
      <c r="K41">
        <v>2</v>
      </c>
      <c r="L41">
        <v>1</v>
      </c>
      <c r="M41">
        <v>0</v>
      </c>
      <c r="N41">
        <v>0</v>
      </c>
      <c r="O41">
        <v>0</v>
      </c>
      <c r="P41">
        <v>0</v>
      </c>
      <c r="Q41">
        <v>5</v>
      </c>
      <c r="R41">
        <v>0</v>
      </c>
      <c r="S41">
        <v>0</v>
      </c>
      <c r="T41">
        <v>0</v>
      </c>
      <c r="U41">
        <v>0</v>
      </c>
      <c r="V41">
        <v>0</v>
      </c>
      <c r="W41">
        <v>24</v>
      </c>
      <c r="X41">
        <v>35</v>
      </c>
      <c r="Y41">
        <v>2</v>
      </c>
      <c r="Z41">
        <v>2</v>
      </c>
      <c r="AA41">
        <v>2</v>
      </c>
      <c r="AB41">
        <v>0.99583658600052005</v>
      </c>
      <c r="AC41" s="8">
        <v>9.10746812386156E-4</v>
      </c>
      <c r="AD41">
        <f t="shared" si="0"/>
        <v>0</v>
      </c>
      <c r="AE41">
        <f t="shared" si="1"/>
        <v>0</v>
      </c>
      <c r="AF41">
        <f t="shared" si="2"/>
        <v>1098</v>
      </c>
      <c r="AG41" s="8">
        <v>2.60213374967473E-4</v>
      </c>
      <c r="AH41" s="8">
        <f t="shared" si="3"/>
        <v>7686</v>
      </c>
      <c r="AI41">
        <f t="shared" si="4"/>
        <v>219.6</v>
      </c>
      <c r="AJ41" s="8">
        <f t="shared" si="5"/>
        <v>3843</v>
      </c>
      <c r="AK41" s="8">
        <f t="shared" si="6"/>
        <v>3843</v>
      </c>
      <c r="AL41" s="8">
        <f t="shared" si="7"/>
        <v>320.25</v>
      </c>
    </row>
    <row r="42" spans="1:38">
      <c r="A42" t="s">
        <v>674</v>
      </c>
      <c r="B42" t="s">
        <v>678</v>
      </c>
      <c r="C42" t="s">
        <v>459</v>
      </c>
      <c r="D42">
        <v>7305010</v>
      </c>
      <c r="E42">
        <v>11577</v>
      </c>
      <c r="F42">
        <v>11577</v>
      </c>
      <c r="G42">
        <v>4</v>
      </c>
      <c r="H42">
        <v>0</v>
      </c>
      <c r="I42">
        <v>0</v>
      </c>
      <c r="J42">
        <v>10</v>
      </c>
      <c r="K42">
        <v>3</v>
      </c>
      <c r="L42">
        <v>5</v>
      </c>
      <c r="M42">
        <v>0</v>
      </c>
      <c r="N42">
        <v>0</v>
      </c>
      <c r="O42">
        <v>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24</v>
      </c>
      <c r="X42">
        <v>0</v>
      </c>
      <c r="Y42">
        <v>3</v>
      </c>
      <c r="Z42">
        <v>0</v>
      </c>
      <c r="AA42">
        <v>2</v>
      </c>
      <c r="AB42">
        <v>1</v>
      </c>
      <c r="AC42" s="8">
        <v>3.4551265440096698E-4</v>
      </c>
      <c r="AD42">
        <f t="shared" si="0"/>
        <v>0</v>
      </c>
      <c r="AE42">
        <f t="shared" si="1"/>
        <v>0</v>
      </c>
      <c r="AF42">
        <f t="shared" si="2"/>
        <v>1157.7</v>
      </c>
      <c r="AG42" s="8">
        <v>2.5913449080072499E-4</v>
      </c>
      <c r="AH42" s="8">
        <f t="shared" si="3"/>
        <v>2315.4</v>
      </c>
      <c r="AI42">
        <f t="shared" si="4"/>
        <v>0</v>
      </c>
      <c r="AJ42" s="8">
        <f t="shared" si="5"/>
        <v>3859</v>
      </c>
      <c r="AK42" s="8">
        <f t="shared" si="6"/>
        <v>0</v>
      </c>
      <c r="AL42" s="8">
        <f t="shared" si="7"/>
        <v>482.375</v>
      </c>
    </row>
    <row r="43" spans="1:38">
      <c r="A43" t="s">
        <v>674</v>
      </c>
      <c r="B43" t="s">
        <v>678</v>
      </c>
      <c r="C43" t="s">
        <v>465</v>
      </c>
      <c r="D43">
        <v>7305020</v>
      </c>
      <c r="E43">
        <v>4786</v>
      </c>
      <c r="F43">
        <v>4744</v>
      </c>
      <c r="G43">
        <v>3</v>
      </c>
      <c r="H43">
        <v>0</v>
      </c>
      <c r="I43">
        <v>0</v>
      </c>
      <c r="J43">
        <v>11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18</v>
      </c>
      <c r="X43">
        <v>0</v>
      </c>
      <c r="Y43">
        <v>0</v>
      </c>
      <c r="Z43">
        <v>0</v>
      </c>
      <c r="AA43">
        <v>2</v>
      </c>
      <c r="AB43">
        <v>0.99122440451316296</v>
      </c>
      <c r="AC43" s="8">
        <v>6.2682824905975704E-4</v>
      </c>
      <c r="AD43">
        <f t="shared" si="0"/>
        <v>0</v>
      </c>
      <c r="AE43">
        <f t="shared" si="1"/>
        <v>0</v>
      </c>
      <c r="AF43">
        <f t="shared" si="2"/>
        <v>435.09090909090907</v>
      </c>
      <c r="AG43">
        <v>0</v>
      </c>
      <c r="AH43" s="8">
        <f t="shared" si="3"/>
        <v>0</v>
      </c>
      <c r="AI43">
        <f t="shared" si="4"/>
        <v>0</v>
      </c>
      <c r="AJ43" s="8">
        <f t="shared" si="5"/>
        <v>0</v>
      </c>
      <c r="AK43" s="8">
        <f t="shared" si="6"/>
        <v>0</v>
      </c>
      <c r="AL43" s="8">
        <f t="shared" si="7"/>
        <v>265.88888888888891</v>
      </c>
    </row>
    <row r="44" spans="1:38">
      <c r="A44" t="s">
        <v>674</v>
      </c>
      <c r="B44" t="s">
        <v>678</v>
      </c>
      <c r="C44" t="s">
        <v>537</v>
      </c>
      <c r="D44">
        <v>7305021</v>
      </c>
      <c r="E44">
        <v>4328</v>
      </c>
      <c r="F44">
        <v>4328</v>
      </c>
      <c r="G44">
        <v>2</v>
      </c>
      <c r="H44">
        <v>0</v>
      </c>
      <c r="I44">
        <v>0</v>
      </c>
      <c r="J44">
        <v>4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</v>
      </c>
      <c r="X44">
        <v>0</v>
      </c>
      <c r="Y44">
        <v>0</v>
      </c>
      <c r="Z44">
        <v>4</v>
      </c>
      <c r="AA44">
        <v>2</v>
      </c>
      <c r="AB44">
        <v>1</v>
      </c>
      <c r="AC44" s="8">
        <v>4.6210720887245802E-4</v>
      </c>
      <c r="AD44">
        <f t="shared" si="0"/>
        <v>0</v>
      </c>
      <c r="AE44">
        <f t="shared" si="1"/>
        <v>0</v>
      </c>
      <c r="AF44">
        <f t="shared" si="2"/>
        <v>1082</v>
      </c>
      <c r="AG44" s="8">
        <v>2.3105360443622901E-4</v>
      </c>
      <c r="AH44" s="8">
        <f t="shared" si="3"/>
        <v>0</v>
      </c>
      <c r="AI44">
        <f t="shared" si="4"/>
        <v>0</v>
      </c>
      <c r="AJ44" s="8">
        <f t="shared" si="5"/>
        <v>0</v>
      </c>
      <c r="AK44" s="8">
        <f t="shared" si="6"/>
        <v>1082</v>
      </c>
      <c r="AL44" s="8">
        <f t="shared" si="7"/>
        <v>360.66666666666669</v>
      </c>
    </row>
    <row r="45" spans="1:38">
      <c r="A45" t="s">
        <v>674</v>
      </c>
      <c r="B45" t="s">
        <v>678</v>
      </c>
      <c r="C45" t="s">
        <v>508</v>
      </c>
      <c r="D45">
        <v>7305030</v>
      </c>
      <c r="E45">
        <v>8829</v>
      </c>
      <c r="F45">
        <v>8829</v>
      </c>
      <c r="G45">
        <v>2</v>
      </c>
      <c r="H45">
        <v>0</v>
      </c>
      <c r="I45">
        <v>0</v>
      </c>
      <c r="J45">
        <v>8</v>
      </c>
      <c r="K45">
        <v>2</v>
      </c>
      <c r="L45">
        <v>1</v>
      </c>
      <c r="M45">
        <v>0</v>
      </c>
      <c r="N45">
        <v>0</v>
      </c>
      <c r="O45">
        <v>16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20</v>
      </c>
      <c r="X45">
        <v>20</v>
      </c>
      <c r="Y45">
        <v>0</v>
      </c>
      <c r="Z45">
        <v>3</v>
      </c>
      <c r="AA45">
        <v>2</v>
      </c>
      <c r="AB45">
        <v>1</v>
      </c>
      <c r="AC45" s="8">
        <v>2.26526220410012E-4</v>
      </c>
      <c r="AD45">
        <f t="shared" si="0"/>
        <v>0</v>
      </c>
      <c r="AE45">
        <f t="shared" si="1"/>
        <v>0</v>
      </c>
      <c r="AF45">
        <f t="shared" si="2"/>
        <v>1103.625</v>
      </c>
      <c r="AG45" s="8">
        <v>2.26526220410012E-4</v>
      </c>
      <c r="AH45" s="8">
        <f t="shared" si="3"/>
        <v>8829</v>
      </c>
      <c r="AI45">
        <f t="shared" si="4"/>
        <v>441.45</v>
      </c>
      <c r="AJ45" s="8">
        <f t="shared" si="5"/>
        <v>0</v>
      </c>
      <c r="AK45" s="8">
        <f t="shared" si="6"/>
        <v>2943</v>
      </c>
      <c r="AL45" s="8">
        <f t="shared" si="7"/>
        <v>441.45</v>
      </c>
    </row>
    <row r="46" spans="1:38">
      <c r="A46" t="s">
        <v>674</v>
      </c>
      <c r="B46" t="s">
        <v>678</v>
      </c>
      <c r="C46" t="s">
        <v>503</v>
      </c>
      <c r="D46">
        <v>7305031</v>
      </c>
      <c r="E46">
        <v>9764</v>
      </c>
      <c r="F46">
        <v>9763</v>
      </c>
      <c r="G46">
        <v>14</v>
      </c>
      <c r="H46">
        <v>2</v>
      </c>
      <c r="I46">
        <v>2</v>
      </c>
      <c r="J46">
        <v>4</v>
      </c>
      <c r="K46">
        <v>3</v>
      </c>
      <c r="L46">
        <v>23</v>
      </c>
      <c r="M46">
        <v>0</v>
      </c>
      <c r="N46">
        <v>0</v>
      </c>
      <c r="O46">
        <v>10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18</v>
      </c>
      <c r="X46">
        <v>0</v>
      </c>
      <c r="Y46">
        <v>0</v>
      </c>
      <c r="Z46">
        <v>0</v>
      </c>
      <c r="AA46">
        <v>2</v>
      </c>
      <c r="AB46">
        <v>0.99989758295780395</v>
      </c>
      <c r="AC46">
        <v>1.43383859074149E-3</v>
      </c>
      <c r="AD46">
        <f t="shared" si="0"/>
        <v>4882</v>
      </c>
      <c r="AE46">
        <f t="shared" si="1"/>
        <v>4882</v>
      </c>
      <c r="AF46">
        <f t="shared" si="2"/>
        <v>2441</v>
      </c>
      <c r="AG46" s="8">
        <v>3.0725112658746401E-4</v>
      </c>
      <c r="AH46" s="8">
        <f t="shared" si="3"/>
        <v>424.52173913043481</v>
      </c>
      <c r="AI46">
        <f t="shared" si="4"/>
        <v>0</v>
      </c>
      <c r="AJ46" s="8">
        <f t="shared" si="5"/>
        <v>0</v>
      </c>
      <c r="AK46" s="8">
        <f t="shared" si="6"/>
        <v>0</v>
      </c>
      <c r="AL46" s="8">
        <f t="shared" si="7"/>
        <v>542.44444444444446</v>
      </c>
    </row>
    <row r="47" spans="1:38">
      <c r="A47" t="s">
        <v>674</v>
      </c>
      <c r="B47" t="s">
        <v>678</v>
      </c>
      <c r="C47" t="s">
        <v>509</v>
      </c>
      <c r="D47">
        <v>7305040</v>
      </c>
      <c r="E47">
        <v>15285</v>
      </c>
      <c r="F47">
        <v>15276</v>
      </c>
      <c r="G47">
        <v>9</v>
      </c>
      <c r="H47">
        <v>0</v>
      </c>
      <c r="I47">
        <v>0</v>
      </c>
      <c r="J47">
        <v>15</v>
      </c>
      <c r="K47">
        <v>4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35</v>
      </c>
      <c r="X47">
        <v>9</v>
      </c>
      <c r="Y47">
        <v>0</v>
      </c>
      <c r="Z47">
        <v>3</v>
      </c>
      <c r="AA47">
        <v>1.94444444444444</v>
      </c>
      <c r="AB47">
        <v>0.99941118743866497</v>
      </c>
      <c r="AC47" s="8">
        <v>5.8881256133464096E-4</v>
      </c>
      <c r="AD47">
        <f t="shared" si="0"/>
        <v>0</v>
      </c>
      <c r="AE47">
        <f t="shared" si="1"/>
        <v>0</v>
      </c>
      <c r="AF47">
        <f t="shared" si="2"/>
        <v>1019</v>
      </c>
      <c r="AG47" s="8">
        <v>2.6169447170428499E-4</v>
      </c>
      <c r="AH47" s="8">
        <f t="shared" si="3"/>
        <v>3821.25</v>
      </c>
      <c r="AI47">
        <f t="shared" si="4"/>
        <v>1698.3333333333333</v>
      </c>
      <c r="AJ47" s="8">
        <f t="shared" si="5"/>
        <v>0</v>
      </c>
      <c r="AK47" s="8">
        <f t="shared" si="6"/>
        <v>5095</v>
      </c>
      <c r="AL47" s="8">
        <f t="shared" si="7"/>
        <v>436.71428571428572</v>
      </c>
    </row>
    <row r="48" spans="1:38">
      <c r="A48" t="s">
        <v>674</v>
      </c>
      <c r="B48" t="s">
        <v>678</v>
      </c>
      <c r="C48" t="s">
        <v>402</v>
      </c>
      <c r="D48">
        <v>7305050</v>
      </c>
      <c r="E48">
        <v>7081</v>
      </c>
      <c r="F48">
        <v>7081</v>
      </c>
      <c r="G48">
        <v>5</v>
      </c>
      <c r="H48">
        <v>0</v>
      </c>
      <c r="I48">
        <v>0</v>
      </c>
      <c r="J48">
        <v>6</v>
      </c>
      <c r="K48">
        <v>1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24</v>
      </c>
      <c r="X48">
        <v>0</v>
      </c>
      <c r="Y48">
        <v>0</v>
      </c>
      <c r="Z48">
        <v>1</v>
      </c>
      <c r="AA48">
        <v>2</v>
      </c>
      <c r="AB48">
        <v>1</v>
      </c>
      <c r="AC48" s="8">
        <v>7.0611495551475703E-4</v>
      </c>
      <c r="AD48">
        <f t="shared" si="0"/>
        <v>0</v>
      </c>
      <c r="AE48">
        <f t="shared" si="1"/>
        <v>0</v>
      </c>
      <c r="AF48">
        <f t="shared" si="2"/>
        <v>1180.1666666666667</v>
      </c>
      <c r="AG48" s="8">
        <v>1.4122299110295099E-4</v>
      </c>
      <c r="AH48" s="8">
        <f t="shared" si="3"/>
        <v>3540.5</v>
      </c>
      <c r="AI48">
        <f t="shared" si="4"/>
        <v>0</v>
      </c>
      <c r="AJ48" s="8">
        <f t="shared" si="5"/>
        <v>0</v>
      </c>
      <c r="AK48" s="8">
        <f t="shared" si="6"/>
        <v>7081</v>
      </c>
      <c r="AL48" s="8">
        <f t="shared" si="7"/>
        <v>295.04166666666669</v>
      </c>
    </row>
    <row r="49" spans="1:38">
      <c r="A49" t="s">
        <v>674</v>
      </c>
      <c r="B49" t="s">
        <v>678</v>
      </c>
      <c r="C49" t="s">
        <v>401</v>
      </c>
      <c r="D49">
        <v>7305051</v>
      </c>
      <c r="E49">
        <v>11083</v>
      </c>
      <c r="F49">
        <v>11083</v>
      </c>
      <c r="G49">
        <v>5</v>
      </c>
      <c r="H49">
        <v>0</v>
      </c>
      <c r="I49">
        <v>0</v>
      </c>
      <c r="J49">
        <v>9</v>
      </c>
      <c r="K49">
        <v>3</v>
      </c>
      <c r="L49">
        <v>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27</v>
      </c>
      <c r="X49">
        <v>0</v>
      </c>
      <c r="Y49">
        <v>0</v>
      </c>
      <c r="Z49">
        <v>9</v>
      </c>
      <c r="AA49">
        <v>1.9285714285714199</v>
      </c>
      <c r="AB49">
        <v>1</v>
      </c>
      <c r="AC49" s="8">
        <v>4.5114138771090798E-4</v>
      </c>
      <c r="AD49">
        <f t="shared" si="0"/>
        <v>0</v>
      </c>
      <c r="AE49">
        <f t="shared" si="1"/>
        <v>0</v>
      </c>
      <c r="AF49">
        <f t="shared" si="2"/>
        <v>1231.4444444444443</v>
      </c>
      <c r="AG49" s="8">
        <v>2.7068483262654501E-4</v>
      </c>
      <c r="AH49" s="8">
        <f t="shared" si="3"/>
        <v>1231.4444444444443</v>
      </c>
      <c r="AI49">
        <f t="shared" si="4"/>
        <v>0</v>
      </c>
      <c r="AJ49" s="8">
        <f t="shared" si="5"/>
        <v>0</v>
      </c>
      <c r="AK49" s="8">
        <f t="shared" si="6"/>
        <v>1231.4444444444443</v>
      </c>
      <c r="AL49" s="8">
        <f t="shared" si="7"/>
        <v>410.48148148148147</v>
      </c>
    </row>
    <row r="50" spans="1:38">
      <c r="A50" t="s">
        <v>674</v>
      </c>
      <c r="B50" t="s">
        <v>678</v>
      </c>
      <c r="C50" t="s">
        <v>403</v>
      </c>
      <c r="D50">
        <v>7305060</v>
      </c>
      <c r="E50">
        <v>10807</v>
      </c>
      <c r="F50">
        <v>10807</v>
      </c>
      <c r="G50">
        <v>4</v>
      </c>
      <c r="H50">
        <v>0</v>
      </c>
      <c r="I50">
        <v>0</v>
      </c>
      <c r="J50">
        <v>9</v>
      </c>
      <c r="K50">
        <v>3</v>
      </c>
      <c r="L50">
        <v>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20</v>
      </c>
      <c r="X50">
        <v>0</v>
      </c>
      <c r="Y50">
        <v>3</v>
      </c>
      <c r="Z50">
        <v>0</v>
      </c>
      <c r="AA50">
        <v>2</v>
      </c>
      <c r="AB50">
        <v>1</v>
      </c>
      <c r="AC50" s="8">
        <v>3.70130470991024E-4</v>
      </c>
      <c r="AD50">
        <f t="shared" si="0"/>
        <v>0</v>
      </c>
      <c r="AE50">
        <f t="shared" si="1"/>
        <v>0</v>
      </c>
      <c r="AF50">
        <f t="shared" si="2"/>
        <v>1200.7777777777778</v>
      </c>
      <c r="AG50">
        <v>2.7759785324326801E-4</v>
      </c>
      <c r="AH50" s="8">
        <f t="shared" si="3"/>
        <v>1350.875</v>
      </c>
      <c r="AI50">
        <f t="shared" si="4"/>
        <v>0</v>
      </c>
      <c r="AJ50" s="8">
        <f t="shared" si="5"/>
        <v>3602.3333333333335</v>
      </c>
      <c r="AK50" s="8">
        <f t="shared" si="6"/>
        <v>0</v>
      </c>
      <c r="AL50" s="8">
        <f t="shared" si="7"/>
        <v>540.35</v>
      </c>
    </row>
    <row r="51" spans="1:38">
      <c r="A51" t="s">
        <v>674</v>
      </c>
      <c r="B51" t="s">
        <v>679</v>
      </c>
      <c r="C51" t="s">
        <v>370</v>
      </c>
      <c r="D51">
        <v>7306010</v>
      </c>
      <c r="E51">
        <v>11532</v>
      </c>
      <c r="F51">
        <v>11530</v>
      </c>
      <c r="G51">
        <v>5</v>
      </c>
      <c r="H51">
        <v>0</v>
      </c>
      <c r="I51">
        <v>0</v>
      </c>
      <c r="J51">
        <v>14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28</v>
      </c>
      <c r="X51">
        <v>1</v>
      </c>
      <c r="Y51">
        <v>0</v>
      </c>
      <c r="Z51">
        <v>4</v>
      </c>
      <c r="AA51">
        <v>2</v>
      </c>
      <c r="AB51">
        <v>0.999826569545612</v>
      </c>
      <c r="AC51" s="8">
        <v>4.3357613596947599E-4</v>
      </c>
      <c r="AD51">
        <f t="shared" si="0"/>
        <v>0</v>
      </c>
      <c r="AE51">
        <f t="shared" si="1"/>
        <v>0</v>
      </c>
      <c r="AF51">
        <f t="shared" si="2"/>
        <v>823.71428571428567</v>
      </c>
      <c r="AG51" s="8">
        <v>8.6715227193895206E-5</v>
      </c>
      <c r="AH51" s="8">
        <f t="shared" si="3"/>
        <v>11532</v>
      </c>
      <c r="AI51">
        <f t="shared" si="4"/>
        <v>11532</v>
      </c>
      <c r="AJ51" s="8">
        <f t="shared" si="5"/>
        <v>0</v>
      </c>
      <c r="AK51" s="8">
        <f t="shared" si="6"/>
        <v>2883</v>
      </c>
      <c r="AL51" s="8">
        <f t="shared" si="7"/>
        <v>411.85714285714283</v>
      </c>
    </row>
    <row r="52" spans="1:38">
      <c r="A52" t="s">
        <v>674</v>
      </c>
      <c r="B52" t="s">
        <v>679</v>
      </c>
      <c r="C52" t="s">
        <v>371</v>
      </c>
      <c r="D52">
        <v>7306011</v>
      </c>
      <c r="E52">
        <v>8183</v>
      </c>
      <c r="F52">
        <v>8152</v>
      </c>
      <c r="G52">
        <v>3</v>
      </c>
      <c r="H52">
        <v>0</v>
      </c>
      <c r="I52">
        <v>0</v>
      </c>
      <c r="J52">
        <v>11</v>
      </c>
      <c r="K52">
        <v>1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18</v>
      </c>
      <c r="X52">
        <v>0</v>
      </c>
      <c r="Y52">
        <v>0</v>
      </c>
      <c r="Z52">
        <v>0</v>
      </c>
      <c r="AA52">
        <v>2</v>
      </c>
      <c r="AB52">
        <v>0.99621165831602099</v>
      </c>
      <c r="AC52" s="8">
        <v>3.6661371135280398E-4</v>
      </c>
      <c r="AD52">
        <f t="shared" si="0"/>
        <v>0</v>
      </c>
      <c r="AE52">
        <f t="shared" si="1"/>
        <v>0</v>
      </c>
      <c r="AF52">
        <f t="shared" si="2"/>
        <v>743.90909090909088</v>
      </c>
      <c r="AG52" s="8">
        <v>1.2220457045093399E-4</v>
      </c>
      <c r="AH52" s="8">
        <f t="shared" si="3"/>
        <v>0</v>
      </c>
      <c r="AI52">
        <f t="shared" si="4"/>
        <v>0</v>
      </c>
      <c r="AJ52" s="8">
        <f t="shared" si="5"/>
        <v>0</v>
      </c>
      <c r="AK52" s="8">
        <f t="shared" si="6"/>
        <v>0</v>
      </c>
      <c r="AL52" s="8">
        <f t="shared" si="7"/>
        <v>454.61111111111109</v>
      </c>
    </row>
    <row r="53" spans="1:38">
      <c r="A53" t="s">
        <v>674</v>
      </c>
      <c r="B53" t="s">
        <v>679</v>
      </c>
      <c r="C53" t="s">
        <v>325</v>
      </c>
      <c r="D53">
        <v>7306020</v>
      </c>
      <c r="E53">
        <v>20502</v>
      </c>
      <c r="F53">
        <v>20502</v>
      </c>
      <c r="G53">
        <v>12</v>
      </c>
      <c r="H53">
        <v>0</v>
      </c>
      <c r="I53">
        <v>1</v>
      </c>
      <c r="J53">
        <v>13</v>
      </c>
      <c r="K53">
        <v>4</v>
      </c>
      <c r="L53">
        <v>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</v>
      </c>
      <c r="X53">
        <v>1</v>
      </c>
      <c r="Y53">
        <v>0</v>
      </c>
      <c r="Z53">
        <v>2</v>
      </c>
      <c r="AA53">
        <v>2</v>
      </c>
      <c r="AB53">
        <v>1</v>
      </c>
      <c r="AC53" s="8">
        <v>5.8530875036581797E-4</v>
      </c>
      <c r="AD53">
        <f t="shared" si="0"/>
        <v>0</v>
      </c>
      <c r="AE53">
        <f t="shared" si="1"/>
        <v>20502</v>
      </c>
      <c r="AF53">
        <f t="shared" si="2"/>
        <v>1577.0769230769231</v>
      </c>
      <c r="AG53" s="8">
        <v>1.95102916788606E-4</v>
      </c>
      <c r="AH53" s="8">
        <f t="shared" si="3"/>
        <v>2928.8571428571427</v>
      </c>
      <c r="AI53">
        <f t="shared" si="4"/>
        <v>20502</v>
      </c>
      <c r="AJ53" s="8">
        <f t="shared" si="5"/>
        <v>0</v>
      </c>
      <c r="AK53" s="8">
        <f t="shared" si="6"/>
        <v>10251</v>
      </c>
      <c r="AL53" s="8">
        <f t="shared" si="7"/>
        <v>732.21428571428567</v>
      </c>
    </row>
    <row r="54" spans="1:38">
      <c r="A54" t="s">
        <v>674</v>
      </c>
      <c r="B54" t="s">
        <v>679</v>
      </c>
      <c r="C54" t="s">
        <v>326</v>
      </c>
      <c r="D54">
        <v>7306021</v>
      </c>
      <c r="E54">
        <v>7721</v>
      </c>
      <c r="F54">
        <v>7721</v>
      </c>
      <c r="G54">
        <v>2</v>
      </c>
      <c r="H54">
        <v>0</v>
      </c>
      <c r="I54">
        <v>0</v>
      </c>
      <c r="J54">
        <v>10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14</v>
      </c>
      <c r="X54">
        <v>0</v>
      </c>
      <c r="Y54">
        <v>0</v>
      </c>
      <c r="Z54">
        <v>0</v>
      </c>
      <c r="AA54">
        <v>2</v>
      </c>
      <c r="AB54">
        <v>1</v>
      </c>
      <c r="AC54" s="8">
        <v>2.5903380391140997E-4</v>
      </c>
      <c r="AD54">
        <f t="shared" si="0"/>
        <v>0</v>
      </c>
      <c r="AE54">
        <f t="shared" si="1"/>
        <v>0</v>
      </c>
      <c r="AF54">
        <f t="shared" si="2"/>
        <v>772.1</v>
      </c>
      <c r="AG54">
        <v>0</v>
      </c>
      <c r="AH54" s="8">
        <f t="shared" si="3"/>
        <v>7721</v>
      </c>
      <c r="AI54">
        <f t="shared" si="4"/>
        <v>0</v>
      </c>
      <c r="AJ54" s="8">
        <f t="shared" si="5"/>
        <v>0</v>
      </c>
      <c r="AK54" s="8">
        <f t="shared" si="6"/>
        <v>0</v>
      </c>
      <c r="AL54" s="8">
        <f t="shared" si="7"/>
        <v>551.5</v>
      </c>
    </row>
    <row r="55" spans="1:38">
      <c r="A55" t="s">
        <v>674</v>
      </c>
      <c r="B55" t="s">
        <v>679</v>
      </c>
      <c r="C55" t="s">
        <v>489</v>
      </c>
      <c r="D55">
        <v>7306030</v>
      </c>
      <c r="E55">
        <v>29396</v>
      </c>
      <c r="F55">
        <v>29396</v>
      </c>
      <c r="G55">
        <v>6</v>
      </c>
      <c r="H55">
        <v>1</v>
      </c>
      <c r="I55">
        <v>0</v>
      </c>
      <c r="J55">
        <v>19</v>
      </c>
      <c r="K55">
        <v>6</v>
      </c>
      <c r="L55">
        <v>10</v>
      </c>
      <c r="M55">
        <v>0</v>
      </c>
      <c r="N55">
        <v>0</v>
      </c>
      <c r="O55">
        <v>6</v>
      </c>
      <c r="P55">
        <v>2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32</v>
      </c>
      <c r="X55">
        <v>0</v>
      </c>
      <c r="Y55">
        <v>0</v>
      </c>
      <c r="Z55">
        <v>6</v>
      </c>
      <c r="AA55">
        <v>2</v>
      </c>
      <c r="AB55">
        <v>1</v>
      </c>
      <c r="AC55" s="8">
        <v>2.0410940263981399E-4</v>
      </c>
      <c r="AD55">
        <f t="shared" si="0"/>
        <v>29396</v>
      </c>
      <c r="AE55">
        <f t="shared" si="1"/>
        <v>0</v>
      </c>
      <c r="AF55">
        <f t="shared" si="2"/>
        <v>1547.1578947368421</v>
      </c>
      <c r="AG55" s="8">
        <v>2.0410940263981399E-4</v>
      </c>
      <c r="AH55" s="8">
        <f t="shared" si="3"/>
        <v>2939.6</v>
      </c>
      <c r="AI55">
        <f t="shared" si="4"/>
        <v>0</v>
      </c>
      <c r="AJ55" s="8">
        <f t="shared" si="5"/>
        <v>0</v>
      </c>
      <c r="AK55" s="8">
        <f t="shared" si="6"/>
        <v>4899.333333333333</v>
      </c>
      <c r="AL55" s="8">
        <f t="shared" si="7"/>
        <v>918.625</v>
      </c>
    </row>
    <row r="56" spans="1:38">
      <c r="A56" t="s">
        <v>674</v>
      </c>
      <c r="B56" t="s">
        <v>679</v>
      </c>
      <c r="C56" t="s">
        <v>340</v>
      </c>
      <c r="D56">
        <v>7306031</v>
      </c>
      <c r="E56">
        <v>10867</v>
      </c>
      <c r="F56">
        <v>10867</v>
      </c>
      <c r="G56">
        <v>1</v>
      </c>
      <c r="H56">
        <v>0</v>
      </c>
      <c r="I56">
        <v>0</v>
      </c>
      <c r="J56">
        <v>7</v>
      </c>
      <c r="K56">
        <v>1</v>
      </c>
      <c r="L56">
        <v>2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14</v>
      </c>
      <c r="X56">
        <v>0</v>
      </c>
      <c r="Y56">
        <v>0</v>
      </c>
      <c r="Z56">
        <v>0</v>
      </c>
      <c r="AA56">
        <v>2</v>
      </c>
      <c r="AB56">
        <v>1</v>
      </c>
      <c r="AC56" s="8">
        <v>9.2021717125241506E-5</v>
      </c>
      <c r="AD56">
        <f t="shared" si="0"/>
        <v>0</v>
      </c>
      <c r="AE56">
        <f t="shared" si="1"/>
        <v>0</v>
      </c>
      <c r="AF56">
        <f t="shared" si="2"/>
        <v>1552.4285714285713</v>
      </c>
      <c r="AG56" s="8">
        <v>9.2021717125241506E-5</v>
      </c>
      <c r="AH56" s="8">
        <f t="shared" si="3"/>
        <v>5433.5</v>
      </c>
      <c r="AI56">
        <f t="shared" si="4"/>
        <v>0</v>
      </c>
      <c r="AJ56" s="8">
        <f t="shared" si="5"/>
        <v>0</v>
      </c>
      <c r="AK56" s="8">
        <f t="shared" si="6"/>
        <v>0</v>
      </c>
      <c r="AL56" s="8">
        <f t="shared" si="7"/>
        <v>776.21428571428567</v>
      </c>
    </row>
    <row r="57" spans="1:38">
      <c r="A57" t="s">
        <v>674</v>
      </c>
      <c r="B57" t="s">
        <v>679</v>
      </c>
      <c r="C57" t="s">
        <v>553</v>
      </c>
      <c r="D57">
        <v>7306040</v>
      </c>
      <c r="E57">
        <v>31229</v>
      </c>
      <c r="F57">
        <v>31229</v>
      </c>
      <c r="G57">
        <v>28</v>
      </c>
      <c r="H57">
        <v>9</v>
      </c>
      <c r="I57">
        <v>2</v>
      </c>
      <c r="J57">
        <v>20</v>
      </c>
      <c r="K57">
        <v>7</v>
      </c>
      <c r="L57">
        <v>23</v>
      </c>
      <c r="M57">
        <v>0</v>
      </c>
      <c r="N57">
        <v>0</v>
      </c>
      <c r="O57">
        <v>9</v>
      </c>
      <c r="P57">
        <v>0</v>
      </c>
      <c r="Q57">
        <v>3</v>
      </c>
      <c r="R57">
        <v>0</v>
      </c>
      <c r="S57">
        <v>0</v>
      </c>
      <c r="T57">
        <v>0</v>
      </c>
      <c r="U57">
        <v>0</v>
      </c>
      <c r="V57">
        <v>0</v>
      </c>
      <c r="W57">
        <v>28</v>
      </c>
      <c r="X57">
        <v>0</v>
      </c>
      <c r="Y57">
        <v>0</v>
      </c>
      <c r="Z57">
        <v>1</v>
      </c>
      <c r="AA57">
        <v>2</v>
      </c>
      <c r="AB57">
        <v>1</v>
      </c>
      <c r="AC57" s="8">
        <v>8.9660251689134996E-4</v>
      </c>
      <c r="AD57">
        <f t="shared" si="0"/>
        <v>3469.8888888888887</v>
      </c>
      <c r="AE57">
        <f t="shared" si="1"/>
        <v>15614.5</v>
      </c>
      <c r="AF57">
        <f t="shared" si="2"/>
        <v>1561.45</v>
      </c>
      <c r="AG57" s="8">
        <v>2.24150629222837E-4</v>
      </c>
      <c r="AH57" s="8">
        <f t="shared" si="3"/>
        <v>1357.7826086956522</v>
      </c>
      <c r="AI57">
        <f t="shared" si="4"/>
        <v>0</v>
      </c>
      <c r="AJ57" s="8">
        <f t="shared" si="5"/>
        <v>0</v>
      </c>
      <c r="AK57" s="8">
        <f t="shared" si="6"/>
        <v>31229</v>
      </c>
      <c r="AL57" s="8">
        <f t="shared" si="7"/>
        <v>1115.3214285714287</v>
      </c>
    </row>
    <row r="58" spans="1:38">
      <c r="A58" t="s">
        <v>674</v>
      </c>
      <c r="B58" t="s">
        <v>679</v>
      </c>
      <c r="C58" t="s">
        <v>368</v>
      </c>
      <c r="D58">
        <v>7306050</v>
      </c>
      <c r="E58">
        <v>8909</v>
      </c>
      <c r="F58">
        <v>8909</v>
      </c>
      <c r="G58">
        <v>5</v>
      </c>
      <c r="H58">
        <v>3</v>
      </c>
      <c r="I58">
        <v>0</v>
      </c>
      <c r="J58">
        <v>7</v>
      </c>
      <c r="K58">
        <v>6</v>
      </c>
      <c r="L58">
        <v>2</v>
      </c>
      <c r="M58">
        <v>1</v>
      </c>
      <c r="N58">
        <v>0</v>
      </c>
      <c r="O58">
        <v>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18</v>
      </c>
      <c r="X58">
        <v>2</v>
      </c>
      <c r="Y58">
        <v>2</v>
      </c>
      <c r="Z58">
        <v>14</v>
      </c>
      <c r="AA58">
        <v>2</v>
      </c>
      <c r="AB58">
        <v>1</v>
      </c>
      <c r="AC58" s="8">
        <v>5.6123021663486295E-4</v>
      </c>
      <c r="AD58">
        <f t="shared" si="0"/>
        <v>2969.6666666666665</v>
      </c>
      <c r="AE58">
        <f t="shared" si="1"/>
        <v>0</v>
      </c>
      <c r="AF58">
        <f t="shared" si="2"/>
        <v>1272.7142857142858</v>
      </c>
      <c r="AG58" s="8">
        <v>6.7347625996183602E-4</v>
      </c>
      <c r="AH58" s="8">
        <f t="shared" si="3"/>
        <v>4454.5</v>
      </c>
      <c r="AI58">
        <f t="shared" si="4"/>
        <v>4454.5</v>
      </c>
      <c r="AJ58" s="8">
        <f t="shared" si="5"/>
        <v>4454.5</v>
      </c>
      <c r="AK58" s="8">
        <f t="shared" si="6"/>
        <v>636.35714285714289</v>
      </c>
      <c r="AL58" s="8">
        <f t="shared" si="7"/>
        <v>494.94444444444446</v>
      </c>
    </row>
    <row r="59" spans="1:38">
      <c r="A59" t="s">
        <v>674</v>
      </c>
      <c r="B59" t="s">
        <v>679</v>
      </c>
      <c r="C59" t="s">
        <v>503</v>
      </c>
      <c r="D59">
        <v>7306051</v>
      </c>
      <c r="E59">
        <v>7643</v>
      </c>
      <c r="F59">
        <v>7641</v>
      </c>
      <c r="G59">
        <v>4</v>
      </c>
      <c r="H59">
        <v>1</v>
      </c>
      <c r="I59">
        <v>0</v>
      </c>
      <c r="J59">
        <v>6</v>
      </c>
      <c r="K59">
        <v>2</v>
      </c>
      <c r="L59">
        <v>3</v>
      </c>
      <c r="M59">
        <v>0</v>
      </c>
      <c r="N59">
        <v>0</v>
      </c>
      <c r="O59">
        <v>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16</v>
      </c>
      <c r="X59">
        <v>3</v>
      </c>
      <c r="Y59">
        <v>2</v>
      </c>
      <c r="Z59">
        <v>0</v>
      </c>
      <c r="AA59">
        <v>2</v>
      </c>
      <c r="AB59">
        <v>0.99973832264817397</v>
      </c>
      <c r="AC59" s="8">
        <v>5.2335470365039898E-4</v>
      </c>
      <c r="AD59">
        <f t="shared" si="0"/>
        <v>7643</v>
      </c>
      <c r="AE59">
        <f t="shared" si="1"/>
        <v>0</v>
      </c>
      <c r="AF59">
        <f t="shared" si="2"/>
        <v>1273.8333333333333</v>
      </c>
      <c r="AG59" s="8">
        <v>2.61677351825199E-4</v>
      </c>
      <c r="AH59" s="8">
        <f t="shared" si="3"/>
        <v>2547.6666666666665</v>
      </c>
      <c r="AI59">
        <f t="shared" si="4"/>
        <v>2547.6666666666665</v>
      </c>
      <c r="AJ59" s="8">
        <f t="shared" si="5"/>
        <v>3821.5</v>
      </c>
      <c r="AK59" s="8">
        <f t="shared" si="6"/>
        <v>0</v>
      </c>
      <c r="AL59" s="8">
        <f t="shared" si="7"/>
        <v>477.6875</v>
      </c>
    </row>
    <row r="60" spans="1:38">
      <c r="A60" t="s">
        <v>674</v>
      </c>
      <c r="B60" t="s">
        <v>679</v>
      </c>
      <c r="C60" t="s">
        <v>495</v>
      </c>
      <c r="D60">
        <v>7306060</v>
      </c>
      <c r="E60">
        <v>4946</v>
      </c>
      <c r="F60">
        <v>4897</v>
      </c>
      <c r="G60">
        <v>4</v>
      </c>
      <c r="H60">
        <v>0</v>
      </c>
      <c r="I60">
        <v>0</v>
      </c>
      <c r="J60">
        <v>6</v>
      </c>
      <c r="K60">
        <v>5</v>
      </c>
      <c r="L60">
        <v>1</v>
      </c>
      <c r="M60">
        <v>8</v>
      </c>
      <c r="N60">
        <v>0</v>
      </c>
      <c r="O60">
        <v>10</v>
      </c>
      <c r="P60">
        <v>0</v>
      </c>
      <c r="Q60">
        <v>0</v>
      </c>
      <c r="R60">
        <v>0</v>
      </c>
      <c r="S60">
        <v>0</v>
      </c>
      <c r="T60">
        <v>0</v>
      </c>
      <c r="U60">
        <v>3</v>
      </c>
      <c r="V60">
        <v>0</v>
      </c>
      <c r="W60">
        <v>14</v>
      </c>
      <c r="X60">
        <v>11</v>
      </c>
      <c r="Y60">
        <v>0</v>
      </c>
      <c r="Z60">
        <v>3</v>
      </c>
      <c r="AA60">
        <v>2</v>
      </c>
      <c r="AB60">
        <v>0.99009300444803805</v>
      </c>
      <c r="AC60" s="8">
        <v>8.0873433077234102E-4</v>
      </c>
      <c r="AD60">
        <f t="shared" si="0"/>
        <v>0</v>
      </c>
      <c r="AE60">
        <f t="shared" si="1"/>
        <v>0</v>
      </c>
      <c r="AF60">
        <f t="shared" si="2"/>
        <v>824.33333333333337</v>
      </c>
      <c r="AG60">
        <v>1.0109179134654199E-3</v>
      </c>
      <c r="AH60" s="8">
        <f t="shared" si="3"/>
        <v>4946</v>
      </c>
      <c r="AI60">
        <f t="shared" si="4"/>
        <v>449.63636363636363</v>
      </c>
      <c r="AJ60" s="8">
        <f t="shared" si="5"/>
        <v>0</v>
      </c>
      <c r="AK60" s="8">
        <f t="shared" si="6"/>
        <v>1648.6666666666667</v>
      </c>
      <c r="AL60" s="8">
        <f t="shared" si="7"/>
        <v>353.28571428571428</v>
      </c>
    </row>
    <row r="61" spans="1:38">
      <c r="A61" t="s">
        <v>674</v>
      </c>
      <c r="B61" t="s">
        <v>679</v>
      </c>
      <c r="C61" t="s">
        <v>463</v>
      </c>
      <c r="D61">
        <v>7306061</v>
      </c>
      <c r="E61">
        <v>4311</v>
      </c>
      <c r="F61">
        <v>4246</v>
      </c>
      <c r="G61">
        <v>3</v>
      </c>
      <c r="H61">
        <v>0</v>
      </c>
      <c r="I61">
        <v>0</v>
      </c>
      <c r="J61">
        <v>7</v>
      </c>
      <c r="K61">
        <v>0</v>
      </c>
      <c r="L61">
        <v>0</v>
      </c>
      <c r="M61">
        <v>6</v>
      </c>
      <c r="N61">
        <v>23</v>
      </c>
      <c r="O61">
        <v>6</v>
      </c>
      <c r="P61">
        <v>0</v>
      </c>
      <c r="Q61">
        <v>2</v>
      </c>
      <c r="R61">
        <v>0</v>
      </c>
      <c r="S61">
        <v>0</v>
      </c>
      <c r="T61">
        <v>0</v>
      </c>
      <c r="U61">
        <v>0</v>
      </c>
      <c r="V61">
        <v>0</v>
      </c>
      <c r="W61">
        <v>12</v>
      </c>
      <c r="X61">
        <v>24</v>
      </c>
      <c r="Y61">
        <v>0</v>
      </c>
      <c r="Z61">
        <v>0</v>
      </c>
      <c r="AA61">
        <v>1.71428571428571</v>
      </c>
      <c r="AB61">
        <v>0.98492229181164404</v>
      </c>
      <c r="AC61" s="8">
        <v>6.9589422407793998E-4</v>
      </c>
      <c r="AD61">
        <f t="shared" si="0"/>
        <v>0</v>
      </c>
      <c r="AE61">
        <f t="shared" si="1"/>
        <v>0</v>
      </c>
      <c r="AF61">
        <f t="shared" si="2"/>
        <v>615.85714285714289</v>
      </c>
      <c r="AG61">
        <v>0</v>
      </c>
      <c r="AH61" s="8">
        <f t="shared" si="3"/>
        <v>0</v>
      </c>
      <c r="AI61">
        <f t="shared" si="4"/>
        <v>179.625</v>
      </c>
      <c r="AJ61" s="8">
        <f t="shared" si="5"/>
        <v>0</v>
      </c>
      <c r="AK61" s="8">
        <f t="shared" si="6"/>
        <v>0</v>
      </c>
      <c r="AL61" s="8">
        <f t="shared" si="7"/>
        <v>359.25</v>
      </c>
    </row>
    <row r="62" spans="1:38">
      <c r="A62" t="s">
        <v>674</v>
      </c>
      <c r="B62" t="s">
        <v>679</v>
      </c>
      <c r="C62" t="s">
        <v>584</v>
      </c>
      <c r="D62">
        <v>7306070</v>
      </c>
      <c r="E62">
        <v>6341</v>
      </c>
      <c r="F62">
        <v>6271</v>
      </c>
      <c r="G62">
        <v>7</v>
      </c>
      <c r="H62">
        <v>1</v>
      </c>
      <c r="I62">
        <v>0</v>
      </c>
      <c r="J62">
        <v>8</v>
      </c>
      <c r="K62">
        <v>3</v>
      </c>
      <c r="L62">
        <v>1</v>
      </c>
      <c r="M62">
        <v>21</v>
      </c>
      <c r="N62">
        <v>2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14</v>
      </c>
      <c r="X62">
        <v>18</v>
      </c>
      <c r="Y62">
        <v>0</v>
      </c>
      <c r="Z62">
        <v>0</v>
      </c>
      <c r="AA62">
        <v>2</v>
      </c>
      <c r="AB62">
        <v>0.98896073174578103</v>
      </c>
      <c r="AC62">
        <v>1.1039268254218501E-3</v>
      </c>
      <c r="AD62">
        <f t="shared" si="0"/>
        <v>6341</v>
      </c>
      <c r="AE62">
        <f t="shared" si="1"/>
        <v>0</v>
      </c>
      <c r="AF62">
        <f t="shared" si="2"/>
        <v>792.625</v>
      </c>
      <c r="AG62" s="8">
        <v>4.7311149660936698E-4</v>
      </c>
      <c r="AH62" s="8">
        <f t="shared" si="3"/>
        <v>6341</v>
      </c>
      <c r="AI62">
        <f t="shared" si="4"/>
        <v>352.27777777777777</v>
      </c>
      <c r="AJ62" s="8">
        <f t="shared" si="5"/>
        <v>0</v>
      </c>
      <c r="AK62" s="8">
        <f t="shared" si="6"/>
        <v>0</v>
      </c>
      <c r="AL62" s="8">
        <f t="shared" si="7"/>
        <v>452.92857142857144</v>
      </c>
    </row>
    <row r="63" spans="1:38">
      <c r="A63" t="s">
        <v>674</v>
      </c>
      <c r="B63" t="s">
        <v>679</v>
      </c>
      <c r="C63" t="s">
        <v>586</v>
      </c>
      <c r="D63">
        <v>7306071</v>
      </c>
      <c r="E63">
        <v>7176</v>
      </c>
      <c r="F63">
        <v>6899</v>
      </c>
      <c r="G63">
        <v>5</v>
      </c>
      <c r="H63">
        <v>0</v>
      </c>
      <c r="I63">
        <v>0</v>
      </c>
      <c r="J63">
        <v>7</v>
      </c>
      <c r="K63">
        <v>3</v>
      </c>
      <c r="L63">
        <v>0</v>
      </c>
      <c r="M63">
        <v>8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18</v>
      </c>
      <c r="X63">
        <v>30</v>
      </c>
      <c r="Y63">
        <v>1</v>
      </c>
      <c r="Z63">
        <v>0</v>
      </c>
      <c r="AA63">
        <v>2</v>
      </c>
      <c r="AB63">
        <v>0.96139910813823803</v>
      </c>
      <c r="AC63" s="8">
        <v>6.9676700111482703E-4</v>
      </c>
      <c r="AD63">
        <f t="shared" si="0"/>
        <v>0</v>
      </c>
      <c r="AE63">
        <f t="shared" si="1"/>
        <v>0</v>
      </c>
      <c r="AF63">
        <f t="shared" si="2"/>
        <v>1025.1428571428571</v>
      </c>
      <c r="AG63" s="8">
        <v>4.1806020066889599E-4</v>
      </c>
      <c r="AH63" s="8">
        <f t="shared" si="3"/>
        <v>0</v>
      </c>
      <c r="AI63">
        <f t="shared" si="4"/>
        <v>239.2</v>
      </c>
      <c r="AJ63" s="8">
        <f t="shared" si="5"/>
        <v>7176</v>
      </c>
      <c r="AK63" s="8">
        <f t="shared" si="6"/>
        <v>0</v>
      </c>
      <c r="AL63" s="8">
        <f t="shared" si="7"/>
        <v>398.66666666666669</v>
      </c>
    </row>
    <row r="64" spans="1:38">
      <c r="A64" t="s">
        <v>674</v>
      </c>
      <c r="B64" t="s">
        <v>679</v>
      </c>
      <c r="C64" t="s">
        <v>496</v>
      </c>
      <c r="D64">
        <v>7306072</v>
      </c>
      <c r="E64">
        <v>4436</v>
      </c>
      <c r="F64">
        <v>4409</v>
      </c>
      <c r="G64">
        <v>1</v>
      </c>
      <c r="H64">
        <v>0</v>
      </c>
      <c r="I64">
        <v>0</v>
      </c>
      <c r="J64">
        <v>4</v>
      </c>
      <c r="K64">
        <v>5</v>
      </c>
      <c r="L64">
        <v>2</v>
      </c>
      <c r="M64">
        <v>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10</v>
      </c>
      <c r="X64">
        <v>18</v>
      </c>
      <c r="Y64">
        <v>4</v>
      </c>
      <c r="Z64">
        <v>1</v>
      </c>
      <c r="AA64">
        <v>2</v>
      </c>
      <c r="AB64">
        <v>0.993913435527502</v>
      </c>
      <c r="AC64" s="8">
        <v>2.2542831379621201E-4</v>
      </c>
      <c r="AD64">
        <f t="shared" si="0"/>
        <v>0</v>
      </c>
      <c r="AE64">
        <f t="shared" si="1"/>
        <v>0</v>
      </c>
      <c r="AF64">
        <f t="shared" si="2"/>
        <v>1109</v>
      </c>
      <c r="AG64">
        <v>1.1271415689810601E-3</v>
      </c>
      <c r="AH64" s="8">
        <f t="shared" si="3"/>
        <v>2218</v>
      </c>
      <c r="AI64">
        <f t="shared" si="4"/>
        <v>246.44444444444446</v>
      </c>
      <c r="AJ64" s="8">
        <f t="shared" si="5"/>
        <v>1109</v>
      </c>
      <c r="AK64" s="8">
        <f t="shared" si="6"/>
        <v>4436</v>
      </c>
      <c r="AL64" s="8">
        <f t="shared" si="7"/>
        <v>443.6</v>
      </c>
    </row>
    <row r="65" spans="1:38">
      <c r="A65" t="s">
        <v>674</v>
      </c>
      <c r="B65" t="s">
        <v>679</v>
      </c>
      <c r="C65" t="s">
        <v>379</v>
      </c>
      <c r="D65">
        <v>7306080</v>
      </c>
      <c r="E65">
        <v>5576</v>
      </c>
      <c r="F65">
        <v>5517</v>
      </c>
      <c r="G65">
        <v>9</v>
      </c>
      <c r="H65">
        <v>0</v>
      </c>
      <c r="I65">
        <v>0</v>
      </c>
      <c r="J65">
        <v>11</v>
      </c>
      <c r="K65">
        <v>9</v>
      </c>
      <c r="L65">
        <v>0</v>
      </c>
      <c r="M65">
        <v>7</v>
      </c>
      <c r="N65">
        <v>35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11</v>
      </c>
      <c r="X65">
        <v>38</v>
      </c>
      <c r="Y65">
        <v>5</v>
      </c>
      <c r="Z65">
        <v>20</v>
      </c>
      <c r="AA65">
        <v>1.5714285714285701</v>
      </c>
      <c r="AB65">
        <v>0.98941893830702998</v>
      </c>
      <c r="AC65">
        <v>1.61406025824964E-3</v>
      </c>
      <c r="AD65">
        <f t="shared" si="0"/>
        <v>0</v>
      </c>
      <c r="AE65">
        <f t="shared" si="1"/>
        <v>0</v>
      </c>
      <c r="AF65">
        <f t="shared" si="2"/>
        <v>506.90909090909093</v>
      </c>
      <c r="AG65">
        <v>1.61406025824964E-3</v>
      </c>
      <c r="AH65" s="8">
        <f t="shared" si="3"/>
        <v>0</v>
      </c>
      <c r="AI65">
        <f t="shared" si="4"/>
        <v>146.73684210526315</v>
      </c>
      <c r="AJ65" s="8">
        <f t="shared" si="5"/>
        <v>1115.2</v>
      </c>
      <c r="AK65" s="8">
        <f t="shared" si="6"/>
        <v>278.8</v>
      </c>
      <c r="AL65" s="8">
        <f t="shared" si="7"/>
        <v>506.90909090909093</v>
      </c>
    </row>
    <row r="66" spans="1:38">
      <c r="A66" t="s">
        <v>674</v>
      </c>
      <c r="B66" t="s">
        <v>679</v>
      </c>
      <c r="C66" t="s">
        <v>366</v>
      </c>
      <c r="D66">
        <v>7306081</v>
      </c>
      <c r="E66">
        <v>5506</v>
      </c>
      <c r="F66">
        <v>5506</v>
      </c>
      <c r="G66">
        <v>4</v>
      </c>
      <c r="H66">
        <v>0</v>
      </c>
      <c r="I66">
        <v>0</v>
      </c>
      <c r="J66">
        <v>9</v>
      </c>
      <c r="K66">
        <v>6</v>
      </c>
      <c r="L66">
        <v>0</v>
      </c>
      <c r="M66">
        <v>6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16</v>
      </c>
      <c r="X66">
        <v>10</v>
      </c>
      <c r="Y66">
        <v>5</v>
      </c>
      <c r="Z66">
        <v>1</v>
      </c>
      <c r="AA66">
        <v>2</v>
      </c>
      <c r="AB66">
        <v>1</v>
      </c>
      <c r="AC66" s="8">
        <v>7.2648020341445699E-4</v>
      </c>
      <c r="AD66">
        <f t="shared" si="0"/>
        <v>0</v>
      </c>
      <c r="AE66">
        <f t="shared" si="1"/>
        <v>0</v>
      </c>
      <c r="AF66">
        <f t="shared" si="2"/>
        <v>611.77777777777783</v>
      </c>
      <c r="AG66">
        <v>1.0897203051216801E-3</v>
      </c>
      <c r="AH66" s="8">
        <f t="shared" si="3"/>
        <v>0</v>
      </c>
      <c r="AI66">
        <f t="shared" si="4"/>
        <v>550.6</v>
      </c>
      <c r="AJ66" s="8">
        <f t="shared" si="5"/>
        <v>1101.2</v>
      </c>
      <c r="AK66" s="8">
        <f t="shared" si="6"/>
        <v>5506</v>
      </c>
      <c r="AL66" s="8">
        <f t="shared" si="7"/>
        <v>344.125</v>
      </c>
    </row>
    <row r="67" spans="1:38">
      <c r="A67" t="s">
        <v>674</v>
      </c>
      <c r="B67" t="s">
        <v>679</v>
      </c>
      <c r="C67" t="s">
        <v>589</v>
      </c>
      <c r="D67">
        <v>7306090</v>
      </c>
      <c r="E67">
        <v>9105</v>
      </c>
      <c r="F67">
        <v>9067</v>
      </c>
      <c r="G67">
        <v>6</v>
      </c>
      <c r="H67">
        <v>0</v>
      </c>
      <c r="I67">
        <v>0</v>
      </c>
      <c r="J67">
        <v>8</v>
      </c>
      <c r="K67">
        <v>3</v>
      </c>
      <c r="L67">
        <v>0</v>
      </c>
      <c r="M67">
        <v>17</v>
      </c>
      <c r="N67">
        <v>2</v>
      </c>
      <c r="O67">
        <v>0</v>
      </c>
      <c r="P67">
        <v>0</v>
      </c>
      <c r="Q67">
        <v>0</v>
      </c>
      <c r="R67">
        <v>0</v>
      </c>
      <c r="S67">
        <v>2</v>
      </c>
      <c r="T67">
        <v>0</v>
      </c>
      <c r="U67">
        <v>0</v>
      </c>
      <c r="V67">
        <v>0</v>
      </c>
      <c r="W67">
        <v>16</v>
      </c>
      <c r="X67">
        <v>26</v>
      </c>
      <c r="Y67">
        <v>2</v>
      </c>
      <c r="Z67">
        <v>0</v>
      </c>
      <c r="AA67">
        <v>2</v>
      </c>
      <c r="AB67">
        <v>0.99582646897309102</v>
      </c>
      <c r="AC67" s="8">
        <v>6.5897858319604599E-4</v>
      </c>
      <c r="AD67">
        <f t="shared" ref="AD67:AD130" si="8">IFERROR(E67/H67, 0)</f>
        <v>0</v>
      </c>
      <c r="AE67">
        <f t="shared" ref="AE67:AE130" si="9">IFERROR(E67/I67, 0)</f>
        <v>0</v>
      </c>
      <c r="AF67">
        <f t="shared" ref="AF67:AF130" si="10">IFERROR(E67/J67, 0)</f>
        <v>1138.125</v>
      </c>
      <c r="AG67" s="8">
        <v>3.2948929159802299E-4</v>
      </c>
      <c r="AH67" s="8">
        <f t="shared" ref="AH67:AH130" si="11">IFERROR(E67/L67,0)</f>
        <v>0</v>
      </c>
      <c r="AI67">
        <f t="shared" ref="AI67:AI130" si="12">IFERROR(E67/X67,0)</f>
        <v>350.19230769230768</v>
      </c>
      <c r="AJ67" s="8">
        <f t="shared" ref="AJ67:AJ130" si="13">IFERROR(E67/Y67,0)</f>
        <v>4552.5</v>
      </c>
      <c r="AK67" s="8">
        <f t="shared" ref="AK67:AK130" si="14">IFERROR(E67/Z67,0)</f>
        <v>0</v>
      </c>
      <c r="AL67" s="8">
        <f t="shared" ref="AL67:AL130" si="15">IFERROR(E67/W67,0)</f>
        <v>569.0625</v>
      </c>
    </row>
    <row r="68" spans="1:38">
      <c r="A68" t="s">
        <v>674</v>
      </c>
      <c r="B68" t="s">
        <v>679</v>
      </c>
      <c r="C68" t="s">
        <v>355</v>
      </c>
      <c r="D68">
        <v>7306091</v>
      </c>
      <c r="E68">
        <v>9326</v>
      </c>
      <c r="F68">
        <v>9253</v>
      </c>
      <c r="G68">
        <v>6</v>
      </c>
      <c r="H68">
        <v>0</v>
      </c>
      <c r="I68">
        <v>0</v>
      </c>
      <c r="J68">
        <v>7</v>
      </c>
      <c r="K68">
        <v>7</v>
      </c>
      <c r="L68">
        <v>0</v>
      </c>
      <c r="M68">
        <v>2</v>
      </c>
      <c r="N68">
        <v>0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22</v>
      </c>
      <c r="X68">
        <v>5</v>
      </c>
      <c r="Y68">
        <v>6</v>
      </c>
      <c r="Z68">
        <v>0</v>
      </c>
      <c r="AA68">
        <v>2</v>
      </c>
      <c r="AB68">
        <v>0.99217242118807603</v>
      </c>
      <c r="AC68" s="8">
        <v>6.4336264207591595E-4</v>
      </c>
      <c r="AD68">
        <f t="shared" si="8"/>
        <v>0</v>
      </c>
      <c r="AE68">
        <f t="shared" si="9"/>
        <v>0</v>
      </c>
      <c r="AF68">
        <f t="shared" si="10"/>
        <v>1332.2857142857142</v>
      </c>
      <c r="AG68" s="8">
        <v>7.5058974908856903E-4</v>
      </c>
      <c r="AH68" s="8">
        <f t="shared" si="11"/>
        <v>0</v>
      </c>
      <c r="AI68">
        <f t="shared" si="12"/>
        <v>1865.2</v>
      </c>
      <c r="AJ68" s="8">
        <f t="shared" si="13"/>
        <v>1554.3333333333333</v>
      </c>
      <c r="AK68" s="8">
        <f t="shared" si="14"/>
        <v>0</v>
      </c>
      <c r="AL68" s="8">
        <f t="shared" si="15"/>
        <v>423.90909090909093</v>
      </c>
    </row>
    <row r="69" spans="1:38">
      <c r="A69" t="s">
        <v>674</v>
      </c>
      <c r="B69" t="s">
        <v>680</v>
      </c>
      <c r="C69" t="s">
        <v>546</v>
      </c>
      <c r="D69">
        <v>7307010</v>
      </c>
      <c r="E69">
        <v>6798</v>
      </c>
      <c r="F69">
        <v>6712</v>
      </c>
      <c r="G69">
        <v>7</v>
      </c>
      <c r="H69">
        <v>0</v>
      </c>
      <c r="I69">
        <v>0</v>
      </c>
      <c r="J69">
        <v>9</v>
      </c>
      <c r="K69">
        <v>5</v>
      </c>
      <c r="L69">
        <v>1</v>
      </c>
      <c r="M69">
        <v>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18</v>
      </c>
      <c r="X69">
        <v>15</v>
      </c>
      <c r="Y69">
        <v>2</v>
      </c>
      <c r="Z69">
        <v>0</v>
      </c>
      <c r="AA69">
        <v>2</v>
      </c>
      <c r="AB69">
        <v>0.98734922035892903</v>
      </c>
      <c r="AC69">
        <v>1.02971462194763E-3</v>
      </c>
      <c r="AD69">
        <f t="shared" si="8"/>
        <v>0</v>
      </c>
      <c r="AE69">
        <f t="shared" si="9"/>
        <v>0</v>
      </c>
      <c r="AF69">
        <f t="shared" si="10"/>
        <v>755.33333333333337</v>
      </c>
      <c r="AG69" s="8">
        <v>7.3551044424830805E-4</v>
      </c>
      <c r="AH69" s="8">
        <f t="shared" si="11"/>
        <v>6798</v>
      </c>
      <c r="AI69">
        <f t="shared" si="12"/>
        <v>453.2</v>
      </c>
      <c r="AJ69" s="8">
        <f t="shared" si="13"/>
        <v>3399</v>
      </c>
      <c r="AK69" s="8">
        <f t="shared" si="14"/>
        <v>0</v>
      </c>
      <c r="AL69" s="8">
        <f t="shared" si="15"/>
        <v>377.66666666666669</v>
      </c>
    </row>
    <row r="70" spans="1:38">
      <c r="A70" t="s">
        <v>674</v>
      </c>
      <c r="B70" t="s">
        <v>680</v>
      </c>
      <c r="C70" t="s">
        <v>547</v>
      </c>
      <c r="D70">
        <v>7307020</v>
      </c>
      <c r="E70">
        <v>4958</v>
      </c>
      <c r="F70">
        <v>4139</v>
      </c>
      <c r="G70">
        <v>3</v>
      </c>
      <c r="H70">
        <v>0</v>
      </c>
      <c r="I70">
        <v>0</v>
      </c>
      <c r="J70">
        <v>8</v>
      </c>
      <c r="K70">
        <v>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16</v>
      </c>
      <c r="X70">
        <v>17</v>
      </c>
      <c r="Y70">
        <v>0</v>
      </c>
      <c r="Z70">
        <v>0</v>
      </c>
      <c r="AA70">
        <v>2</v>
      </c>
      <c r="AB70">
        <v>0.83481242436466296</v>
      </c>
      <c r="AC70" s="8">
        <v>6.0508269463493297E-4</v>
      </c>
      <c r="AD70">
        <f t="shared" si="8"/>
        <v>0</v>
      </c>
      <c r="AE70">
        <f t="shared" si="9"/>
        <v>0</v>
      </c>
      <c r="AF70">
        <f t="shared" si="10"/>
        <v>619.75</v>
      </c>
      <c r="AG70" s="8">
        <v>8.0677692617991102E-4</v>
      </c>
      <c r="AH70" s="8">
        <f t="shared" si="11"/>
        <v>0</v>
      </c>
      <c r="AI70">
        <f t="shared" si="12"/>
        <v>291.64705882352939</v>
      </c>
      <c r="AJ70" s="8">
        <f t="shared" si="13"/>
        <v>0</v>
      </c>
      <c r="AK70" s="8">
        <f t="shared" si="14"/>
        <v>0</v>
      </c>
      <c r="AL70" s="8">
        <f t="shared" si="15"/>
        <v>309.875</v>
      </c>
    </row>
    <row r="71" spans="1:38">
      <c r="A71" t="s">
        <v>674</v>
      </c>
      <c r="B71" t="s">
        <v>680</v>
      </c>
      <c r="C71" t="s">
        <v>548</v>
      </c>
      <c r="D71">
        <v>7307030</v>
      </c>
      <c r="E71">
        <v>10788</v>
      </c>
      <c r="F71">
        <v>10655</v>
      </c>
      <c r="G71">
        <v>10</v>
      </c>
      <c r="H71">
        <v>0</v>
      </c>
      <c r="I71">
        <v>0</v>
      </c>
      <c r="J71">
        <v>11</v>
      </c>
      <c r="K71">
        <v>8</v>
      </c>
      <c r="L71">
        <v>5</v>
      </c>
      <c r="M71">
        <v>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21</v>
      </c>
      <c r="X71">
        <v>32</v>
      </c>
      <c r="Y71">
        <v>5</v>
      </c>
      <c r="Z71">
        <v>0</v>
      </c>
      <c r="AA71">
        <v>1.9090909090909001</v>
      </c>
      <c r="AB71">
        <v>0.98767148683722605</v>
      </c>
      <c r="AC71" s="8">
        <v>9.2695587690025903E-4</v>
      </c>
      <c r="AD71">
        <f t="shared" si="8"/>
        <v>0</v>
      </c>
      <c r="AE71">
        <f t="shared" si="9"/>
        <v>0</v>
      </c>
      <c r="AF71">
        <f t="shared" si="10"/>
        <v>980.72727272727275</v>
      </c>
      <c r="AG71" s="8">
        <v>7.4156470152020695E-4</v>
      </c>
      <c r="AH71" s="8">
        <f t="shared" si="11"/>
        <v>2157.6</v>
      </c>
      <c r="AI71">
        <f t="shared" si="12"/>
        <v>337.125</v>
      </c>
      <c r="AJ71" s="8">
        <f t="shared" si="13"/>
        <v>2157.6</v>
      </c>
      <c r="AK71" s="8">
        <f t="shared" si="14"/>
        <v>0</v>
      </c>
      <c r="AL71" s="8">
        <f t="shared" si="15"/>
        <v>513.71428571428567</v>
      </c>
    </row>
    <row r="72" spans="1:38">
      <c r="A72" t="s">
        <v>674</v>
      </c>
      <c r="B72" t="s">
        <v>680</v>
      </c>
      <c r="C72" t="s">
        <v>578</v>
      </c>
      <c r="D72">
        <v>7307040</v>
      </c>
      <c r="E72">
        <v>10904</v>
      </c>
      <c r="F72">
        <v>10865</v>
      </c>
      <c r="G72">
        <v>7</v>
      </c>
      <c r="H72">
        <v>0</v>
      </c>
      <c r="I72">
        <v>0</v>
      </c>
      <c r="J72">
        <v>11</v>
      </c>
      <c r="K72">
        <v>9</v>
      </c>
      <c r="L72">
        <v>2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22</v>
      </c>
      <c r="X72">
        <v>11</v>
      </c>
      <c r="Y72">
        <v>0</v>
      </c>
      <c r="Z72">
        <v>0</v>
      </c>
      <c r="AA72">
        <v>2</v>
      </c>
      <c r="AB72">
        <v>0.99642333088774704</v>
      </c>
      <c r="AC72" s="8">
        <v>6.4196625091709396E-4</v>
      </c>
      <c r="AD72">
        <f t="shared" si="8"/>
        <v>0</v>
      </c>
      <c r="AE72">
        <f t="shared" si="9"/>
        <v>0</v>
      </c>
      <c r="AF72">
        <f t="shared" si="10"/>
        <v>991.27272727272725</v>
      </c>
      <c r="AG72" s="8">
        <v>8.2538517975055004E-4</v>
      </c>
      <c r="AH72" s="8">
        <f t="shared" si="11"/>
        <v>5452</v>
      </c>
      <c r="AI72">
        <f t="shared" si="12"/>
        <v>991.27272727272725</v>
      </c>
      <c r="AJ72" s="8">
        <f t="shared" si="13"/>
        <v>0</v>
      </c>
      <c r="AK72" s="8">
        <f t="shared" si="14"/>
        <v>0</v>
      </c>
      <c r="AL72" s="8">
        <f t="shared" si="15"/>
        <v>495.63636363636363</v>
      </c>
    </row>
    <row r="73" spans="1:38">
      <c r="A73" t="s">
        <v>674</v>
      </c>
      <c r="B73" t="s">
        <v>680</v>
      </c>
      <c r="C73" t="s">
        <v>550</v>
      </c>
      <c r="D73">
        <v>7307050</v>
      </c>
      <c r="E73">
        <v>8795</v>
      </c>
      <c r="F73">
        <v>8552</v>
      </c>
      <c r="G73">
        <v>6</v>
      </c>
      <c r="H73">
        <v>0</v>
      </c>
      <c r="I73">
        <v>0</v>
      </c>
      <c r="J73">
        <v>13</v>
      </c>
      <c r="K73">
        <v>5</v>
      </c>
      <c r="L73">
        <v>1</v>
      </c>
      <c r="M73">
        <v>2</v>
      </c>
      <c r="N73">
        <v>0</v>
      </c>
      <c r="O73">
        <v>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26</v>
      </c>
      <c r="X73">
        <v>19</v>
      </c>
      <c r="Y73">
        <v>1</v>
      </c>
      <c r="Z73">
        <v>1</v>
      </c>
      <c r="AA73">
        <v>2</v>
      </c>
      <c r="AB73">
        <v>0.97237066515065296</v>
      </c>
      <c r="AC73" s="8">
        <v>6.8220579874928901E-4</v>
      </c>
      <c r="AD73">
        <f t="shared" si="8"/>
        <v>0</v>
      </c>
      <c r="AE73">
        <f t="shared" si="9"/>
        <v>0</v>
      </c>
      <c r="AF73">
        <f t="shared" si="10"/>
        <v>676.53846153846155</v>
      </c>
      <c r="AG73" s="8">
        <v>5.6850483229107401E-4</v>
      </c>
      <c r="AH73" s="8">
        <f t="shared" si="11"/>
        <v>8795</v>
      </c>
      <c r="AI73">
        <f t="shared" si="12"/>
        <v>462.89473684210526</v>
      </c>
      <c r="AJ73" s="8">
        <f t="shared" si="13"/>
        <v>8795</v>
      </c>
      <c r="AK73" s="8">
        <f t="shared" si="14"/>
        <v>8795</v>
      </c>
      <c r="AL73" s="8">
        <f t="shared" si="15"/>
        <v>338.26923076923077</v>
      </c>
    </row>
    <row r="74" spans="1:38">
      <c r="A74" t="s">
        <v>674</v>
      </c>
      <c r="B74" t="s">
        <v>680</v>
      </c>
      <c r="C74" t="s">
        <v>549</v>
      </c>
      <c r="D74">
        <v>7307060</v>
      </c>
      <c r="E74">
        <v>7812</v>
      </c>
      <c r="F74">
        <v>7808</v>
      </c>
      <c r="G74">
        <v>5</v>
      </c>
      <c r="H74">
        <v>0</v>
      </c>
      <c r="I74">
        <v>0</v>
      </c>
      <c r="J74">
        <v>11</v>
      </c>
      <c r="K74">
        <v>7</v>
      </c>
      <c r="L74">
        <v>0</v>
      </c>
      <c r="M74">
        <v>11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21</v>
      </c>
      <c r="X74">
        <v>13</v>
      </c>
      <c r="Y74">
        <v>6</v>
      </c>
      <c r="Z74">
        <v>0</v>
      </c>
      <c r="AA74">
        <v>1.9090909090909001</v>
      </c>
      <c r="AB74">
        <v>0.99948796722990196</v>
      </c>
      <c r="AC74" s="8">
        <v>6.4004096262160702E-4</v>
      </c>
      <c r="AD74">
        <f t="shared" si="8"/>
        <v>0</v>
      </c>
      <c r="AE74">
        <f t="shared" si="9"/>
        <v>0</v>
      </c>
      <c r="AF74">
        <f t="shared" si="10"/>
        <v>710.18181818181813</v>
      </c>
      <c r="AG74" s="8">
        <v>8.9605734767025003E-4</v>
      </c>
      <c r="AH74" s="8">
        <f t="shared" si="11"/>
        <v>0</v>
      </c>
      <c r="AI74">
        <f t="shared" si="12"/>
        <v>600.92307692307691</v>
      </c>
      <c r="AJ74" s="8">
        <f t="shared" si="13"/>
        <v>1302</v>
      </c>
      <c r="AK74" s="8">
        <f t="shared" si="14"/>
        <v>0</v>
      </c>
      <c r="AL74" s="8">
        <f t="shared" si="15"/>
        <v>372</v>
      </c>
    </row>
    <row r="75" spans="1:38">
      <c r="A75" t="s">
        <v>674</v>
      </c>
      <c r="B75" t="s">
        <v>680</v>
      </c>
      <c r="C75" t="s">
        <v>551</v>
      </c>
      <c r="D75">
        <v>7307070</v>
      </c>
      <c r="E75">
        <v>12811</v>
      </c>
      <c r="F75">
        <v>12809</v>
      </c>
      <c r="G75">
        <v>12</v>
      </c>
      <c r="H75">
        <v>4</v>
      </c>
      <c r="I75">
        <v>1</v>
      </c>
      <c r="J75">
        <v>10</v>
      </c>
      <c r="K75">
        <v>5</v>
      </c>
      <c r="L75">
        <v>13</v>
      </c>
      <c r="M75">
        <v>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12</v>
      </c>
      <c r="X75">
        <v>0</v>
      </c>
      <c r="Y75">
        <v>0</v>
      </c>
      <c r="Z75">
        <v>2</v>
      </c>
      <c r="AA75">
        <v>2</v>
      </c>
      <c r="AB75">
        <v>0.99984388416204795</v>
      </c>
      <c r="AC75" s="8">
        <v>9.3669502771056103E-4</v>
      </c>
      <c r="AD75">
        <f t="shared" si="8"/>
        <v>3202.75</v>
      </c>
      <c r="AE75">
        <f t="shared" si="9"/>
        <v>12811</v>
      </c>
      <c r="AF75">
        <f t="shared" si="10"/>
        <v>1281.0999999999999</v>
      </c>
      <c r="AG75" s="8">
        <v>3.9028959487940002E-4</v>
      </c>
      <c r="AH75" s="8">
        <f t="shared" si="11"/>
        <v>985.46153846153845</v>
      </c>
      <c r="AI75">
        <f t="shared" si="12"/>
        <v>0</v>
      </c>
      <c r="AJ75" s="8">
        <f t="shared" si="13"/>
        <v>0</v>
      </c>
      <c r="AK75" s="8">
        <f t="shared" si="14"/>
        <v>6405.5</v>
      </c>
      <c r="AL75" s="8">
        <f t="shared" si="15"/>
        <v>1067.5833333333333</v>
      </c>
    </row>
    <row r="76" spans="1:38">
      <c r="A76" t="s">
        <v>674</v>
      </c>
      <c r="B76" t="s">
        <v>680</v>
      </c>
      <c r="C76" t="s">
        <v>378</v>
      </c>
      <c r="D76">
        <v>7307080</v>
      </c>
      <c r="E76">
        <v>4923</v>
      </c>
      <c r="F76">
        <v>4825</v>
      </c>
      <c r="G76">
        <v>2</v>
      </c>
      <c r="H76">
        <v>0</v>
      </c>
      <c r="I76">
        <v>0</v>
      </c>
      <c r="J76">
        <v>7</v>
      </c>
      <c r="K76">
        <v>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</v>
      </c>
      <c r="X76">
        <v>13</v>
      </c>
      <c r="Y76">
        <v>1</v>
      </c>
      <c r="Z76">
        <v>0</v>
      </c>
      <c r="AA76">
        <v>2</v>
      </c>
      <c r="AB76">
        <v>0.98009343895998302</v>
      </c>
      <c r="AC76" s="8">
        <v>4.0625634775543298E-4</v>
      </c>
      <c r="AD76">
        <f t="shared" si="8"/>
        <v>0</v>
      </c>
      <c r="AE76">
        <f t="shared" si="9"/>
        <v>0</v>
      </c>
      <c r="AF76">
        <f t="shared" si="10"/>
        <v>703.28571428571433</v>
      </c>
      <c r="AG76">
        <v>1.62502539102173E-3</v>
      </c>
      <c r="AH76" s="8">
        <f t="shared" si="11"/>
        <v>0</v>
      </c>
      <c r="AI76">
        <f t="shared" si="12"/>
        <v>378.69230769230768</v>
      </c>
      <c r="AJ76" s="8">
        <f t="shared" si="13"/>
        <v>4923</v>
      </c>
      <c r="AK76" s="8">
        <f t="shared" si="14"/>
        <v>0</v>
      </c>
      <c r="AL76" s="8">
        <f t="shared" si="15"/>
        <v>351.64285714285717</v>
      </c>
    </row>
    <row r="77" spans="1:38">
      <c r="A77" t="s">
        <v>674</v>
      </c>
      <c r="B77" t="s">
        <v>680</v>
      </c>
      <c r="C77" t="s">
        <v>514</v>
      </c>
      <c r="D77">
        <v>7307090</v>
      </c>
      <c r="E77">
        <v>1889</v>
      </c>
      <c r="F77">
        <v>1839</v>
      </c>
      <c r="G77">
        <v>1</v>
      </c>
      <c r="H77">
        <v>0</v>
      </c>
      <c r="I77">
        <v>0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8</v>
      </c>
      <c r="X77">
        <v>0</v>
      </c>
      <c r="Y77">
        <v>0</v>
      </c>
      <c r="Z77">
        <v>6</v>
      </c>
      <c r="AA77">
        <v>2</v>
      </c>
      <c r="AB77">
        <v>0.97353096876654299</v>
      </c>
      <c r="AC77" s="8">
        <v>5.2938062466913703E-4</v>
      </c>
      <c r="AD77">
        <f t="shared" si="8"/>
        <v>0</v>
      </c>
      <c r="AE77">
        <f t="shared" si="9"/>
        <v>0</v>
      </c>
      <c r="AF77">
        <f t="shared" si="10"/>
        <v>472.25</v>
      </c>
      <c r="AG77">
        <v>0</v>
      </c>
      <c r="AH77" s="8">
        <f t="shared" si="11"/>
        <v>0</v>
      </c>
      <c r="AI77">
        <f t="shared" si="12"/>
        <v>0</v>
      </c>
      <c r="AJ77" s="8">
        <f t="shared" si="13"/>
        <v>0</v>
      </c>
      <c r="AK77" s="8">
        <f t="shared" si="14"/>
        <v>314.83333333333331</v>
      </c>
      <c r="AL77" s="8">
        <f t="shared" si="15"/>
        <v>236.125</v>
      </c>
    </row>
    <row r="78" spans="1:38">
      <c r="A78" t="s">
        <v>674</v>
      </c>
      <c r="B78" t="s">
        <v>681</v>
      </c>
      <c r="C78" t="s">
        <v>457</v>
      </c>
      <c r="D78">
        <v>7308010</v>
      </c>
      <c r="E78">
        <v>10655</v>
      </c>
      <c r="F78">
        <v>10655</v>
      </c>
      <c r="G78">
        <v>11</v>
      </c>
      <c r="H78">
        <v>0</v>
      </c>
      <c r="I78">
        <v>1</v>
      </c>
      <c r="J78">
        <v>4</v>
      </c>
      <c r="K78">
        <v>3</v>
      </c>
      <c r="L78">
        <v>9</v>
      </c>
      <c r="M78">
        <v>0</v>
      </c>
      <c r="N78">
        <v>0</v>
      </c>
      <c r="O78">
        <v>7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12</v>
      </c>
      <c r="X78">
        <v>0</v>
      </c>
      <c r="Y78">
        <v>0</v>
      </c>
      <c r="Z78">
        <v>8</v>
      </c>
      <c r="AA78">
        <v>2</v>
      </c>
      <c r="AB78">
        <v>1</v>
      </c>
      <c r="AC78">
        <v>1.0323791647114001E-3</v>
      </c>
      <c r="AD78">
        <f t="shared" si="8"/>
        <v>0</v>
      </c>
      <c r="AE78">
        <f t="shared" si="9"/>
        <v>10655</v>
      </c>
      <c r="AF78">
        <f t="shared" si="10"/>
        <v>2663.75</v>
      </c>
      <c r="AG78" s="8">
        <v>2.8155795401220001E-4</v>
      </c>
      <c r="AH78" s="8">
        <f t="shared" si="11"/>
        <v>1183.8888888888889</v>
      </c>
      <c r="AI78">
        <f t="shared" si="12"/>
        <v>0</v>
      </c>
      <c r="AJ78" s="8">
        <f t="shared" si="13"/>
        <v>0</v>
      </c>
      <c r="AK78" s="8">
        <f t="shared" si="14"/>
        <v>1331.875</v>
      </c>
      <c r="AL78" s="8">
        <f t="shared" si="15"/>
        <v>887.91666666666663</v>
      </c>
    </row>
    <row r="79" spans="1:38">
      <c r="A79" t="s">
        <v>674</v>
      </c>
      <c r="B79" t="s">
        <v>681</v>
      </c>
      <c r="C79" t="s">
        <v>482</v>
      </c>
      <c r="D79">
        <v>7308011</v>
      </c>
      <c r="E79">
        <v>6535</v>
      </c>
      <c r="F79">
        <v>6525</v>
      </c>
      <c r="G79">
        <v>5</v>
      </c>
      <c r="H79">
        <v>1</v>
      </c>
      <c r="I79">
        <v>0</v>
      </c>
      <c r="J79">
        <v>2</v>
      </c>
      <c r="K79">
        <v>1</v>
      </c>
      <c r="L79">
        <v>3</v>
      </c>
      <c r="M79">
        <v>0</v>
      </c>
      <c r="N79">
        <v>0</v>
      </c>
      <c r="O79">
        <v>9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10</v>
      </c>
      <c r="X79">
        <v>1</v>
      </c>
      <c r="Y79">
        <v>0</v>
      </c>
      <c r="Z79">
        <v>26</v>
      </c>
      <c r="AA79">
        <v>2</v>
      </c>
      <c r="AB79">
        <v>0.998469778117827</v>
      </c>
      <c r="AC79" s="8">
        <v>7.6511094108645697E-4</v>
      </c>
      <c r="AD79">
        <f t="shared" si="8"/>
        <v>6535</v>
      </c>
      <c r="AE79">
        <f t="shared" si="9"/>
        <v>0</v>
      </c>
      <c r="AF79">
        <f t="shared" si="10"/>
        <v>3267.5</v>
      </c>
      <c r="AG79" s="8">
        <v>1.5302218821729101E-4</v>
      </c>
      <c r="AH79" s="8">
        <f t="shared" si="11"/>
        <v>2178.3333333333335</v>
      </c>
      <c r="AI79">
        <f t="shared" si="12"/>
        <v>6535</v>
      </c>
      <c r="AJ79" s="8">
        <f t="shared" si="13"/>
        <v>0</v>
      </c>
      <c r="AK79" s="8">
        <f t="shared" si="14"/>
        <v>251.34615384615384</v>
      </c>
      <c r="AL79" s="8">
        <f t="shared" si="15"/>
        <v>653.5</v>
      </c>
    </row>
    <row r="80" spans="1:38">
      <c r="A80" t="s">
        <v>674</v>
      </c>
      <c r="B80" t="s">
        <v>681</v>
      </c>
      <c r="C80" t="s">
        <v>473</v>
      </c>
      <c r="D80">
        <v>7308020</v>
      </c>
      <c r="E80">
        <v>5884</v>
      </c>
      <c r="F80">
        <v>5884</v>
      </c>
      <c r="G80">
        <v>6</v>
      </c>
      <c r="H80">
        <v>0</v>
      </c>
      <c r="I80">
        <v>0</v>
      </c>
      <c r="J80">
        <v>3</v>
      </c>
      <c r="K80">
        <v>1</v>
      </c>
      <c r="L80">
        <v>3</v>
      </c>
      <c r="M80">
        <v>0</v>
      </c>
      <c r="N80">
        <v>0</v>
      </c>
      <c r="O80">
        <v>18</v>
      </c>
      <c r="P80">
        <v>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13</v>
      </c>
      <c r="X80">
        <v>0</v>
      </c>
      <c r="Y80">
        <v>0</v>
      </c>
      <c r="Z80">
        <v>32</v>
      </c>
      <c r="AA80">
        <v>1.8571428571428501</v>
      </c>
      <c r="AB80">
        <v>1</v>
      </c>
      <c r="AC80">
        <v>1.0197144799456101E-3</v>
      </c>
      <c r="AD80">
        <f t="shared" si="8"/>
        <v>0</v>
      </c>
      <c r="AE80">
        <f t="shared" si="9"/>
        <v>0</v>
      </c>
      <c r="AF80">
        <f t="shared" si="10"/>
        <v>1961.3333333333333</v>
      </c>
      <c r="AG80" s="8">
        <v>1.69952413324269E-4</v>
      </c>
      <c r="AH80" s="8">
        <f t="shared" si="11"/>
        <v>1961.3333333333333</v>
      </c>
      <c r="AI80">
        <f t="shared" si="12"/>
        <v>0</v>
      </c>
      <c r="AJ80" s="8">
        <f t="shared" si="13"/>
        <v>0</v>
      </c>
      <c r="AK80" s="8">
        <f t="shared" si="14"/>
        <v>183.875</v>
      </c>
      <c r="AL80" s="8">
        <f t="shared" si="15"/>
        <v>452.61538461538464</v>
      </c>
    </row>
    <row r="81" spans="1:38">
      <c r="A81" t="s">
        <v>674</v>
      </c>
      <c r="B81" t="s">
        <v>681</v>
      </c>
      <c r="C81" t="s">
        <v>474</v>
      </c>
      <c r="D81">
        <v>7308021</v>
      </c>
      <c r="E81">
        <v>8807</v>
      </c>
      <c r="F81">
        <v>8806</v>
      </c>
      <c r="G81">
        <v>3</v>
      </c>
      <c r="H81">
        <v>0</v>
      </c>
      <c r="I81">
        <v>0</v>
      </c>
      <c r="J81">
        <v>3</v>
      </c>
      <c r="K81">
        <v>4</v>
      </c>
      <c r="L81">
        <v>5</v>
      </c>
      <c r="M81">
        <v>0</v>
      </c>
      <c r="N81">
        <v>0</v>
      </c>
      <c r="O81">
        <v>11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14</v>
      </c>
      <c r="X81">
        <v>0</v>
      </c>
      <c r="Y81">
        <v>4</v>
      </c>
      <c r="Z81">
        <v>1</v>
      </c>
      <c r="AA81">
        <v>2</v>
      </c>
      <c r="AB81">
        <v>0.99988645395707898</v>
      </c>
      <c r="AC81" s="8">
        <v>3.4063812876121202E-4</v>
      </c>
      <c r="AD81">
        <f t="shared" si="8"/>
        <v>0</v>
      </c>
      <c r="AE81">
        <f t="shared" si="9"/>
        <v>0</v>
      </c>
      <c r="AF81">
        <f t="shared" si="10"/>
        <v>2935.6666666666665</v>
      </c>
      <c r="AG81" s="8">
        <v>4.5418417168161603E-4</v>
      </c>
      <c r="AH81" s="8">
        <f t="shared" si="11"/>
        <v>1761.4</v>
      </c>
      <c r="AI81">
        <f t="shared" si="12"/>
        <v>0</v>
      </c>
      <c r="AJ81" s="8">
        <f t="shared" si="13"/>
        <v>2201.75</v>
      </c>
      <c r="AK81" s="8">
        <f t="shared" si="14"/>
        <v>8807</v>
      </c>
      <c r="AL81" s="8">
        <f t="shared" si="15"/>
        <v>629.07142857142856</v>
      </c>
    </row>
    <row r="82" spans="1:38">
      <c r="A82" t="s">
        <v>674</v>
      </c>
      <c r="B82" t="s">
        <v>681</v>
      </c>
      <c r="C82" t="s">
        <v>596</v>
      </c>
      <c r="D82">
        <v>7308022</v>
      </c>
      <c r="E82">
        <v>11879</v>
      </c>
      <c r="F82">
        <v>11879</v>
      </c>
      <c r="G82">
        <v>18</v>
      </c>
      <c r="H82">
        <v>5</v>
      </c>
      <c r="I82">
        <v>1</v>
      </c>
      <c r="J82">
        <v>3</v>
      </c>
      <c r="K82">
        <v>5</v>
      </c>
      <c r="L82">
        <v>19</v>
      </c>
      <c r="M82">
        <v>0</v>
      </c>
      <c r="N82">
        <v>0</v>
      </c>
      <c r="O82">
        <v>12</v>
      </c>
      <c r="P82">
        <v>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14</v>
      </c>
      <c r="X82">
        <v>0</v>
      </c>
      <c r="Y82">
        <v>0</v>
      </c>
      <c r="Z82">
        <v>6</v>
      </c>
      <c r="AA82">
        <v>2</v>
      </c>
      <c r="AB82">
        <v>1</v>
      </c>
      <c r="AC82">
        <v>1.5152790638942599E-3</v>
      </c>
      <c r="AD82">
        <f t="shared" si="8"/>
        <v>2375.8000000000002</v>
      </c>
      <c r="AE82">
        <f t="shared" si="9"/>
        <v>11879</v>
      </c>
      <c r="AF82">
        <f t="shared" si="10"/>
        <v>3959.6666666666665</v>
      </c>
      <c r="AG82" s="8">
        <v>4.2091085108174E-4</v>
      </c>
      <c r="AH82" s="8">
        <f t="shared" si="11"/>
        <v>625.21052631578948</v>
      </c>
      <c r="AI82">
        <f t="shared" si="12"/>
        <v>0</v>
      </c>
      <c r="AJ82" s="8">
        <f t="shared" si="13"/>
        <v>0</v>
      </c>
      <c r="AK82" s="8">
        <f t="shared" si="14"/>
        <v>1979.8333333333333</v>
      </c>
      <c r="AL82" s="8">
        <f t="shared" si="15"/>
        <v>848.5</v>
      </c>
    </row>
    <row r="83" spans="1:38">
      <c r="A83" t="s">
        <v>674</v>
      </c>
      <c r="B83" t="s">
        <v>681</v>
      </c>
      <c r="C83" t="s">
        <v>433</v>
      </c>
      <c r="D83">
        <v>7308023</v>
      </c>
      <c r="E83">
        <v>6636</v>
      </c>
      <c r="F83">
        <v>6636</v>
      </c>
      <c r="G83">
        <v>9</v>
      </c>
      <c r="H83">
        <v>1</v>
      </c>
      <c r="I83">
        <v>0</v>
      </c>
      <c r="J83">
        <v>2</v>
      </c>
      <c r="K83">
        <v>2</v>
      </c>
      <c r="L83">
        <v>7</v>
      </c>
      <c r="M83">
        <v>0</v>
      </c>
      <c r="N83">
        <v>0</v>
      </c>
      <c r="O83">
        <v>11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12</v>
      </c>
      <c r="X83">
        <v>4</v>
      </c>
      <c r="Y83">
        <v>0</v>
      </c>
      <c r="Z83">
        <v>8</v>
      </c>
      <c r="AA83">
        <v>2</v>
      </c>
      <c r="AB83">
        <v>1</v>
      </c>
      <c r="AC83">
        <v>1.3562386980108499E-3</v>
      </c>
      <c r="AD83">
        <f t="shared" si="8"/>
        <v>6636</v>
      </c>
      <c r="AE83">
        <f t="shared" si="9"/>
        <v>0</v>
      </c>
      <c r="AF83">
        <f t="shared" si="10"/>
        <v>3318</v>
      </c>
      <c r="AG83" s="8">
        <v>3.0138637733574398E-4</v>
      </c>
      <c r="AH83" s="8">
        <f t="shared" si="11"/>
        <v>948</v>
      </c>
      <c r="AI83">
        <f t="shared" si="12"/>
        <v>1659</v>
      </c>
      <c r="AJ83" s="8">
        <f t="shared" si="13"/>
        <v>0</v>
      </c>
      <c r="AK83" s="8">
        <f t="shared" si="14"/>
        <v>829.5</v>
      </c>
      <c r="AL83" s="8">
        <f t="shared" si="15"/>
        <v>553</v>
      </c>
    </row>
    <row r="84" spans="1:38">
      <c r="A84" t="s">
        <v>674</v>
      </c>
      <c r="B84" t="s">
        <v>681</v>
      </c>
      <c r="C84" t="s">
        <v>362</v>
      </c>
      <c r="D84">
        <v>7308030</v>
      </c>
      <c r="E84">
        <v>7891</v>
      </c>
      <c r="F84">
        <v>7754</v>
      </c>
      <c r="G84">
        <v>5</v>
      </c>
      <c r="H84">
        <v>0</v>
      </c>
      <c r="I84">
        <v>0</v>
      </c>
      <c r="J84">
        <v>5</v>
      </c>
      <c r="K84">
        <v>3</v>
      </c>
      <c r="L84">
        <v>3</v>
      </c>
      <c r="M84">
        <v>0</v>
      </c>
      <c r="N84">
        <v>0</v>
      </c>
      <c r="O84">
        <v>14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18</v>
      </c>
      <c r="X84">
        <v>0</v>
      </c>
      <c r="Y84">
        <v>0</v>
      </c>
      <c r="Z84">
        <v>2</v>
      </c>
      <c r="AA84">
        <v>2</v>
      </c>
      <c r="AB84">
        <v>0.98263844886579599</v>
      </c>
      <c r="AC84" s="8">
        <v>6.3363325307312104E-4</v>
      </c>
      <c r="AD84">
        <f t="shared" si="8"/>
        <v>0</v>
      </c>
      <c r="AE84">
        <f t="shared" si="9"/>
        <v>0</v>
      </c>
      <c r="AF84">
        <f t="shared" si="10"/>
        <v>1578.2</v>
      </c>
      <c r="AG84" s="8">
        <v>3.8017995184387203E-4</v>
      </c>
      <c r="AH84" s="8">
        <f t="shared" si="11"/>
        <v>2630.3333333333335</v>
      </c>
      <c r="AI84">
        <f t="shared" si="12"/>
        <v>0</v>
      </c>
      <c r="AJ84" s="8">
        <f t="shared" si="13"/>
        <v>0</v>
      </c>
      <c r="AK84" s="8">
        <f t="shared" si="14"/>
        <v>3945.5</v>
      </c>
      <c r="AL84" s="8">
        <f t="shared" si="15"/>
        <v>438.38888888888891</v>
      </c>
    </row>
    <row r="85" spans="1:38">
      <c r="A85" t="s">
        <v>674</v>
      </c>
      <c r="B85" t="s">
        <v>681</v>
      </c>
      <c r="C85" t="s">
        <v>334</v>
      </c>
      <c r="D85">
        <v>7308040</v>
      </c>
      <c r="E85">
        <v>8328</v>
      </c>
      <c r="F85">
        <v>8318</v>
      </c>
      <c r="G85">
        <v>7</v>
      </c>
      <c r="H85">
        <v>0</v>
      </c>
      <c r="I85">
        <v>0</v>
      </c>
      <c r="J85">
        <v>4</v>
      </c>
      <c r="K85">
        <v>4</v>
      </c>
      <c r="L85">
        <v>4</v>
      </c>
      <c r="M85">
        <v>0</v>
      </c>
      <c r="N85">
        <v>0</v>
      </c>
      <c r="O85">
        <v>17</v>
      </c>
      <c r="P85">
        <v>4</v>
      </c>
      <c r="Q85">
        <v>1</v>
      </c>
      <c r="R85">
        <v>1</v>
      </c>
      <c r="S85">
        <v>0</v>
      </c>
      <c r="T85">
        <v>0</v>
      </c>
      <c r="U85">
        <v>1</v>
      </c>
      <c r="V85">
        <v>0</v>
      </c>
      <c r="W85">
        <v>14</v>
      </c>
      <c r="X85">
        <v>4</v>
      </c>
      <c r="Y85">
        <v>0</v>
      </c>
      <c r="Z85">
        <v>1</v>
      </c>
      <c r="AA85">
        <v>1.75</v>
      </c>
      <c r="AB85">
        <v>0.99879923150816496</v>
      </c>
      <c r="AC85" s="8">
        <v>8.4053794428434097E-4</v>
      </c>
      <c r="AD85">
        <f t="shared" si="8"/>
        <v>0</v>
      </c>
      <c r="AE85">
        <f t="shared" si="9"/>
        <v>0</v>
      </c>
      <c r="AF85">
        <f t="shared" si="10"/>
        <v>2082</v>
      </c>
      <c r="AG85" s="8">
        <v>4.8030739673390898E-4</v>
      </c>
      <c r="AH85" s="8">
        <f t="shared" si="11"/>
        <v>2082</v>
      </c>
      <c r="AI85">
        <f t="shared" si="12"/>
        <v>2082</v>
      </c>
      <c r="AJ85" s="8">
        <f t="shared" si="13"/>
        <v>0</v>
      </c>
      <c r="AK85" s="8">
        <f t="shared" si="14"/>
        <v>8328</v>
      </c>
      <c r="AL85" s="8">
        <f t="shared" si="15"/>
        <v>594.85714285714289</v>
      </c>
    </row>
    <row r="86" spans="1:38">
      <c r="A86" t="s">
        <v>674</v>
      </c>
      <c r="B86" t="s">
        <v>681</v>
      </c>
      <c r="C86" t="s">
        <v>544</v>
      </c>
      <c r="D86">
        <v>7308041</v>
      </c>
      <c r="E86">
        <v>6917</v>
      </c>
      <c r="F86">
        <v>6877</v>
      </c>
      <c r="G86">
        <v>5</v>
      </c>
      <c r="H86">
        <v>0</v>
      </c>
      <c r="I86">
        <v>0</v>
      </c>
      <c r="J86">
        <v>3</v>
      </c>
      <c r="K86">
        <v>2</v>
      </c>
      <c r="L86">
        <v>3</v>
      </c>
      <c r="M86">
        <v>4</v>
      </c>
      <c r="N86">
        <v>0</v>
      </c>
      <c r="O86">
        <v>20</v>
      </c>
      <c r="P86">
        <v>0</v>
      </c>
      <c r="Q86">
        <v>0</v>
      </c>
      <c r="R86">
        <v>0</v>
      </c>
      <c r="S86">
        <v>0</v>
      </c>
      <c r="T86">
        <v>0</v>
      </c>
      <c r="U86">
        <v>7</v>
      </c>
      <c r="V86">
        <v>0</v>
      </c>
      <c r="W86">
        <v>12</v>
      </c>
      <c r="X86">
        <v>0</v>
      </c>
      <c r="Y86">
        <v>1</v>
      </c>
      <c r="Z86">
        <v>0</v>
      </c>
      <c r="AA86">
        <v>2</v>
      </c>
      <c r="AB86">
        <v>0.99421714616163004</v>
      </c>
      <c r="AC86" s="8">
        <v>7.2285672979615398E-4</v>
      </c>
      <c r="AD86">
        <f t="shared" si="8"/>
        <v>0</v>
      </c>
      <c r="AE86">
        <f t="shared" si="9"/>
        <v>0</v>
      </c>
      <c r="AF86">
        <f t="shared" si="10"/>
        <v>2305.6666666666665</v>
      </c>
      <c r="AG86" s="8">
        <v>2.8914269191846099E-4</v>
      </c>
      <c r="AH86" s="8">
        <f t="shared" si="11"/>
        <v>2305.6666666666665</v>
      </c>
      <c r="AI86">
        <f t="shared" si="12"/>
        <v>0</v>
      </c>
      <c r="AJ86" s="8">
        <f t="shared" si="13"/>
        <v>6917</v>
      </c>
      <c r="AK86" s="8">
        <f t="shared" si="14"/>
        <v>0</v>
      </c>
      <c r="AL86" s="8">
        <f t="shared" si="15"/>
        <v>576.41666666666663</v>
      </c>
    </row>
    <row r="87" spans="1:38">
      <c r="A87" t="s">
        <v>674</v>
      </c>
      <c r="B87" t="s">
        <v>681</v>
      </c>
      <c r="C87" t="s">
        <v>576</v>
      </c>
      <c r="D87">
        <v>7308050</v>
      </c>
      <c r="E87">
        <v>7961</v>
      </c>
      <c r="F87">
        <v>7961</v>
      </c>
      <c r="G87">
        <v>4</v>
      </c>
      <c r="H87">
        <v>0</v>
      </c>
      <c r="I87">
        <v>0</v>
      </c>
      <c r="J87">
        <v>6</v>
      </c>
      <c r="K87">
        <v>3</v>
      </c>
      <c r="L87">
        <v>4</v>
      </c>
      <c r="M87">
        <v>0</v>
      </c>
      <c r="N87">
        <v>0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16</v>
      </c>
      <c r="X87">
        <v>0</v>
      </c>
      <c r="Y87">
        <v>3</v>
      </c>
      <c r="Z87">
        <v>0</v>
      </c>
      <c r="AA87">
        <v>2</v>
      </c>
      <c r="AB87">
        <v>1</v>
      </c>
      <c r="AC87" s="8">
        <v>5.0244944102499601E-4</v>
      </c>
      <c r="AD87">
        <f t="shared" si="8"/>
        <v>0</v>
      </c>
      <c r="AE87">
        <f t="shared" si="9"/>
        <v>0</v>
      </c>
      <c r="AF87">
        <f t="shared" si="10"/>
        <v>1326.8333333333333</v>
      </c>
      <c r="AG87" s="8">
        <v>3.7683708076874698E-4</v>
      </c>
      <c r="AH87" s="8">
        <f t="shared" si="11"/>
        <v>1990.25</v>
      </c>
      <c r="AI87">
        <f t="shared" si="12"/>
        <v>0</v>
      </c>
      <c r="AJ87" s="8">
        <f t="shared" si="13"/>
        <v>2653.6666666666665</v>
      </c>
      <c r="AK87" s="8">
        <f t="shared" si="14"/>
        <v>0</v>
      </c>
      <c r="AL87" s="8">
        <f t="shared" si="15"/>
        <v>497.5625</v>
      </c>
    </row>
    <row r="88" spans="1:38">
      <c r="A88" t="s">
        <v>674</v>
      </c>
      <c r="B88" t="s">
        <v>681</v>
      </c>
      <c r="C88" t="s">
        <v>590</v>
      </c>
      <c r="D88">
        <v>7308051</v>
      </c>
      <c r="E88">
        <v>4773</v>
      </c>
      <c r="F88">
        <v>3525</v>
      </c>
      <c r="G88">
        <v>4</v>
      </c>
      <c r="H88">
        <v>0</v>
      </c>
      <c r="I88">
        <v>0</v>
      </c>
      <c r="J88">
        <v>4</v>
      </c>
      <c r="K88">
        <v>7</v>
      </c>
      <c r="L88">
        <v>0</v>
      </c>
      <c r="M88">
        <v>1</v>
      </c>
      <c r="N88">
        <v>0</v>
      </c>
      <c r="O88">
        <v>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15</v>
      </c>
      <c r="X88">
        <v>6</v>
      </c>
      <c r="Y88">
        <v>1</v>
      </c>
      <c r="Z88">
        <v>0</v>
      </c>
      <c r="AA88">
        <v>1.875</v>
      </c>
      <c r="AB88">
        <v>0.73852922690131995</v>
      </c>
      <c r="AC88" s="8">
        <v>8.3804734967525595E-4</v>
      </c>
      <c r="AD88">
        <f t="shared" si="8"/>
        <v>0</v>
      </c>
      <c r="AE88">
        <f t="shared" si="9"/>
        <v>0</v>
      </c>
      <c r="AF88">
        <f t="shared" si="10"/>
        <v>1193.25</v>
      </c>
      <c r="AG88">
        <v>1.46658286193169E-3</v>
      </c>
      <c r="AH88" s="8">
        <f t="shared" si="11"/>
        <v>0</v>
      </c>
      <c r="AI88">
        <f t="shared" si="12"/>
        <v>795.5</v>
      </c>
      <c r="AJ88" s="8">
        <f t="shared" si="13"/>
        <v>4773</v>
      </c>
      <c r="AK88" s="8">
        <f t="shared" si="14"/>
        <v>0</v>
      </c>
      <c r="AL88" s="8">
        <f t="shared" si="15"/>
        <v>318.2</v>
      </c>
    </row>
    <row r="89" spans="1:38">
      <c r="A89" t="s">
        <v>674</v>
      </c>
      <c r="B89" t="s">
        <v>681</v>
      </c>
      <c r="C89" t="s">
        <v>387</v>
      </c>
      <c r="D89">
        <v>7308060</v>
      </c>
      <c r="E89">
        <v>3925</v>
      </c>
      <c r="F89">
        <v>3786</v>
      </c>
      <c r="G89">
        <v>3</v>
      </c>
      <c r="H89">
        <v>0</v>
      </c>
      <c r="I89">
        <v>0</v>
      </c>
      <c r="J89">
        <v>1</v>
      </c>
      <c r="K89">
        <v>3</v>
      </c>
      <c r="L89">
        <v>3</v>
      </c>
      <c r="M89">
        <v>1</v>
      </c>
      <c r="N89">
        <v>0</v>
      </c>
      <c r="O89">
        <v>6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16</v>
      </c>
      <c r="X89">
        <v>4</v>
      </c>
      <c r="Y89">
        <v>0</v>
      </c>
      <c r="Z89">
        <v>0</v>
      </c>
      <c r="AA89">
        <v>2</v>
      </c>
      <c r="AB89">
        <v>0.96458598726114597</v>
      </c>
      <c r="AC89" s="8">
        <v>7.6433121019108203E-4</v>
      </c>
      <c r="AD89">
        <f t="shared" si="8"/>
        <v>0</v>
      </c>
      <c r="AE89">
        <f t="shared" si="9"/>
        <v>0</v>
      </c>
      <c r="AF89">
        <f t="shared" si="10"/>
        <v>3925</v>
      </c>
      <c r="AG89" s="8">
        <v>7.6433121019108203E-4</v>
      </c>
      <c r="AH89" s="8">
        <f t="shared" si="11"/>
        <v>1308.3333333333333</v>
      </c>
      <c r="AI89">
        <f t="shared" si="12"/>
        <v>981.25</v>
      </c>
      <c r="AJ89" s="8">
        <f t="shared" si="13"/>
        <v>0</v>
      </c>
      <c r="AK89" s="8">
        <f t="shared" si="14"/>
        <v>0</v>
      </c>
      <c r="AL89" s="8">
        <f t="shared" si="15"/>
        <v>245.3125</v>
      </c>
    </row>
    <row r="90" spans="1:38">
      <c r="A90" t="s">
        <v>674</v>
      </c>
      <c r="B90" t="s">
        <v>681</v>
      </c>
      <c r="C90" t="s">
        <v>390</v>
      </c>
      <c r="D90">
        <v>7308061</v>
      </c>
      <c r="E90">
        <v>4301</v>
      </c>
      <c r="F90">
        <v>4108</v>
      </c>
      <c r="G90">
        <v>3</v>
      </c>
      <c r="H90">
        <v>1</v>
      </c>
      <c r="I90">
        <v>0</v>
      </c>
      <c r="J90">
        <v>2</v>
      </c>
      <c r="K90">
        <v>2</v>
      </c>
      <c r="L90">
        <v>2</v>
      </c>
      <c r="M90">
        <v>4</v>
      </c>
      <c r="N90">
        <v>0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2</v>
      </c>
      <c r="V90">
        <v>0</v>
      </c>
      <c r="W90">
        <v>13</v>
      </c>
      <c r="X90">
        <v>4</v>
      </c>
      <c r="Y90">
        <v>0</v>
      </c>
      <c r="Z90">
        <v>7</v>
      </c>
      <c r="AA90">
        <v>1.8571428571428501</v>
      </c>
      <c r="AB90">
        <v>0.95512671471750699</v>
      </c>
      <c r="AC90" s="8">
        <v>6.9751220646361298E-4</v>
      </c>
      <c r="AD90">
        <f t="shared" si="8"/>
        <v>4301</v>
      </c>
      <c r="AE90">
        <f t="shared" si="9"/>
        <v>0</v>
      </c>
      <c r="AF90">
        <f t="shared" si="10"/>
        <v>2150.5</v>
      </c>
      <c r="AG90" s="8">
        <v>4.6500813764240799E-4</v>
      </c>
      <c r="AH90" s="8">
        <f t="shared" si="11"/>
        <v>2150.5</v>
      </c>
      <c r="AI90">
        <f t="shared" si="12"/>
        <v>1075.25</v>
      </c>
      <c r="AJ90" s="8">
        <f t="shared" si="13"/>
        <v>0</v>
      </c>
      <c r="AK90" s="8">
        <f t="shared" si="14"/>
        <v>614.42857142857144</v>
      </c>
      <c r="AL90" s="8">
        <f t="shared" si="15"/>
        <v>330.84615384615387</v>
      </c>
    </row>
    <row r="91" spans="1:38">
      <c r="A91" t="s">
        <v>674</v>
      </c>
      <c r="B91" t="s">
        <v>681</v>
      </c>
      <c r="C91" t="s">
        <v>453</v>
      </c>
      <c r="D91">
        <v>7308070</v>
      </c>
      <c r="E91">
        <v>3738</v>
      </c>
      <c r="F91">
        <v>3652</v>
      </c>
      <c r="G91">
        <v>1</v>
      </c>
      <c r="H91">
        <v>0</v>
      </c>
      <c r="I91">
        <v>0</v>
      </c>
      <c r="J91">
        <v>5</v>
      </c>
      <c r="K91">
        <v>3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22</v>
      </c>
      <c r="X91">
        <v>12</v>
      </c>
      <c r="Y91">
        <v>0</v>
      </c>
      <c r="Z91">
        <v>1</v>
      </c>
      <c r="AA91">
        <v>2</v>
      </c>
      <c r="AB91">
        <v>0.97699304440877399</v>
      </c>
      <c r="AC91" s="8">
        <v>2.6752273943285101E-4</v>
      </c>
      <c r="AD91">
        <f t="shared" si="8"/>
        <v>0</v>
      </c>
      <c r="AE91">
        <f t="shared" si="9"/>
        <v>0</v>
      </c>
      <c r="AF91">
        <f t="shared" si="10"/>
        <v>747.6</v>
      </c>
      <c r="AG91" s="8">
        <v>8.0256821829855505E-4</v>
      </c>
      <c r="AH91" s="8">
        <f t="shared" si="11"/>
        <v>3738</v>
      </c>
      <c r="AI91">
        <f t="shared" si="12"/>
        <v>311.5</v>
      </c>
      <c r="AJ91" s="8">
        <f t="shared" si="13"/>
        <v>0</v>
      </c>
      <c r="AK91" s="8">
        <f t="shared" si="14"/>
        <v>3738</v>
      </c>
      <c r="AL91" s="8">
        <f t="shared" si="15"/>
        <v>169.90909090909091</v>
      </c>
    </row>
    <row r="92" spans="1:38">
      <c r="A92" t="s">
        <v>674</v>
      </c>
      <c r="B92" t="s">
        <v>682</v>
      </c>
      <c r="C92" t="s">
        <v>439</v>
      </c>
      <c r="D92">
        <v>7309010</v>
      </c>
      <c r="E92">
        <v>6203</v>
      </c>
      <c r="F92">
        <v>5385</v>
      </c>
      <c r="G92">
        <v>3</v>
      </c>
      <c r="H92">
        <v>0</v>
      </c>
      <c r="I92">
        <v>0</v>
      </c>
      <c r="J92">
        <v>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18</v>
      </c>
      <c r="X92">
        <v>0</v>
      </c>
      <c r="Y92">
        <v>0</v>
      </c>
      <c r="Z92">
        <v>0</v>
      </c>
      <c r="AA92">
        <v>2</v>
      </c>
      <c r="AB92">
        <v>0.86812832500403003</v>
      </c>
      <c r="AC92" s="8">
        <v>4.83636949862969E-4</v>
      </c>
      <c r="AD92">
        <f t="shared" si="8"/>
        <v>0</v>
      </c>
      <c r="AE92">
        <f t="shared" si="9"/>
        <v>0</v>
      </c>
      <c r="AF92">
        <f t="shared" si="10"/>
        <v>689.22222222222217</v>
      </c>
      <c r="AG92">
        <v>0</v>
      </c>
      <c r="AH92" s="8">
        <f t="shared" si="11"/>
        <v>0</v>
      </c>
      <c r="AI92">
        <f t="shared" si="12"/>
        <v>0</v>
      </c>
      <c r="AJ92" s="8">
        <f t="shared" si="13"/>
        <v>0</v>
      </c>
      <c r="AK92" s="8">
        <f t="shared" si="14"/>
        <v>0</v>
      </c>
      <c r="AL92" s="8">
        <f t="shared" si="15"/>
        <v>344.61111111111109</v>
      </c>
    </row>
    <row r="93" spans="1:38">
      <c r="A93" t="s">
        <v>674</v>
      </c>
      <c r="B93" t="s">
        <v>682</v>
      </c>
      <c r="C93" t="s">
        <v>438</v>
      </c>
      <c r="D93">
        <v>7309020</v>
      </c>
      <c r="E93">
        <v>4052</v>
      </c>
      <c r="F93">
        <v>3952</v>
      </c>
      <c r="G93">
        <v>6</v>
      </c>
      <c r="H93">
        <v>0</v>
      </c>
      <c r="I93">
        <v>0</v>
      </c>
      <c r="J93">
        <v>10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14</v>
      </c>
      <c r="X93">
        <v>0</v>
      </c>
      <c r="Y93">
        <v>0</v>
      </c>
      <c r="Z93">
        <v>0</v>
      </c>
      <c r="AA93">
        <v>2</v>
      </c>
      <c r="AB93">
        <v>0.97532082922013796</v>
      </c>
      <c r="AC93">
        <v>1.4807502467917E-3</v>
      </c>
      <c r="AD93">
        <f t="shared" si="8"/>
        <v>0</v>
      </c>
      <c r="AE93">
        <f t="shared" si="9"/>
        <v>0</v>
      </c>
      <c r="AF93">
        <f t="shared" si="10"/>
        <v>405.2</v>
      </c>
      <c r="AG93">
        <v>0</v>
      </c>
      <c r="AH93" s="8">
        <f t="shared" si="11"/>
        <v>0</v>
      </c>
      <c r="AI93">
        <f t="shared" si="12"/>
        <v>0</v>
      </c>
      <c r="AJ93" s="8">
        <f t="shared" si="13"/>
        <v>0</v>
      </c>
      <c r="AK93" s="8">
        <f t="shared" si="14"/>
        <v>0</v>
      </c>
      <c r="AL93" s="8">
        <f t="shared" si="15"/>
        <v>289.42857142857144</v>
      </c>
    </row>
    <row r="94" spans="1:38">
      <c r="A94" t="s">
        <v>674</v>
      </c>
      <c r="B94" t="s">
        <v>682</v>
      </c>
      <c r="C94" t="s">
        <v>440</v>
      </c>
      <c r="D94">
        <v>7309030</v>
      </c>
      <c r="E94">
        <v>4890</v>
      </c>
      <c r="F94">
        <v>4890</v>
      </c>
      <c r="G94">
        <v>3</v>
      </c>
      <c r="H94">
        <v>0</v>
      </c>
      <c r="I94">
        <v>0</v>
      </c>
      <c r="J94">
        <v>10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18</v>
      </c>
      <c r="X94">
        <v>0</v>
      </c>
      <c r="Y94">
        <v>0</v>
      </c>
      <c r="Z94">
        <v>0</v>
      </c>
      <c r="AA94">
        <v>2</v>
      </c>
      <c r="AB94">
        <v>1</v>
      </c>
      <c r="AC94" s="8">
        <v>6.1349693251533703E-4</v>
      </c>
      <c r="AD94">
        <f t="shared" si="8"/>
        <v>0</v>
      </c>
      <c r="AE94">
        <f t="shared" si="9"/>
        <v>0</v>
      </c>
      <c r="AF94">
        <f t="shared" si="10"/>
        <v>489</v>
      </c>
      <c r="AG94">
        <v>0</v>
      </c>
      <c r="AH94" s="8">
        <f t="shared" si="11"/>
        <v>0</v>
      </c>
      <c r="AI94">
        <f t="shared" si="12"/>
        <v>0</v>
      </c>
      <c r="AJ94" s="8">
        <f t="shared" si="13"/>
        <v>0</v>
      </c>
      <c r="AK94" s="8">
        <f t="shared" si="14"/>
        <v>0</v>
      </c>
      <c r="AL94" s="8">
        <f t="shared" si="15"/>
        <v>271.66666666666669</v>
      </c>
    </row>
    <row r="95" spans="1:38">
      <c r="A95" t="s">
        <v>674</v>
      </c>
      <c r="B95" t="s">
        <v>682</v>
      </c>
      <c r="C95" t="s">
        <v>441</v>
      </c>
      <c r="D95">
        <v>7309031</v>
      </c>
      <c r="E95">
        <v>3867</v>
      </c>
      <c r="F95">
        <v>3867</v>
      </c>
      <c r="G95">
        <v>7</v>
      </c>
      <c r="H95">
        <v>0</v>
      </c>
      <c r="I95">
        <v>0</v>
      </c>
      <c r="J95">
        <v>11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14</v>
      </c>
      <c r="X95">
        <v>4</v>
      </c>
      <c r="Y95">
        <v>0</v>
      </c>
      <c r="Z95">
        <v>5</v>
      </c>
      <c r="AA95">
        <v>2</v>
      </c>
      <c r="AB95">
        <v>1</v>
      </c>
      <c r="AC95">
        <v>1.8101887768295799E-3</v>
      </c>
      <c r="AD95">
        <f t="shared" si="8"/>
        <v>0</v>
      </c>
      <c r="AE95">
        <f t="shared" si="9"/>
        <v>0</v>
      </c>
      <c r="AF95">
        <f t="shared" si="10"/>
        <v>351.54545454545456</v>
      </c>
      <c r="AG95">
        <v>0</v>
      </c>
      <c r="AH95" s="8">
        <f t="shared" si="11"/>
        <v>0</v>
      </c>
      <c r="AI95">
        <f t="shared" si="12"/>
        <v>966.75</v>
      </c>
      <c r="AJ95" s="8">
        <f t="shared" si="13"/>
        <v>0</v>
      </c>
      <c r="AK95" s="8">
        <f t="shared" si="14"/>
        <v>773.4</v>
      </c>
      <c r="AL95" s="8">
        <f t="shared" si="15"/>
        <v>276.21428571428572</v>
      </c>
    </row>
    <row r="96" spans="1:38">
      <c r="A96" t="s">
        <v>674</v>
      </c>
      <c r="B96" t="s">
        <v>682</v>
      </c>
      <c r="C96" t="s">
        <v>494</v>
      </c>
      <c r="D96">
        <v>7309040</v>
      </c>
      <c r="E96">
        <v>12507</v>
      </c>
      <c r="F96">
        <v>12507</v>
      </c>
      <c r="G96">
        <v>11</v>
      </c>
      <c r="H96">
        <v>5</v>
      </c>
      <c r="I96">
        <v>1</v>
      </c>
      <c r="J96">
        <v>10</v>
      </c>
      <c r="K96">
        <v>0</v>
      </c>
      <c r="L96">
        <v>6</v>
      </c>
      <c r="M96">
        <v>1</v>
      </c>
      <c r="N96">
        <v>0</v>
      </c>
      <c r="O96">
        <v>12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18</v>
      </c>
      <c r="X96">
        <v>1</v>
      </c>
      <c r="Y96">
        <v>0</v>
      </c>
      <c r="Z96">
        <v>1</v>
      </c>
      <c r="AA96">
        <v>2</v>
      </c>
      <c r="AB96">
        <v>1</v>
      </c>
      <c r="AC96" s="8">
        <v>8.7950747581354402E-4</v>
      </c>
      <c r="AD96">
        <f t="shared" si="8"/>
        <v>2501.4</v>
      </c>
      <c r="AE96">
        <f t="shared" si="9"/>
        <v>12507</v>
      </c>
      <c r="AF96">
        <f t="shared" si="10"/>
        <v>1250.7</v>
      </c>
      <c r="AG96">
        <v>0</v>
      </c>
      <c r="AH96" s="8">
        <f t="shared" si="11"/>
        <v>2084.5</v>
      </c>
      <c r="AI96">
        <f t="shared" si="12"/>
        <v>12507</v>
      </c>
      <c r="AJ96" s="8">
        <f t="shared" si="13"/>
        <v>0</v>
      </c>
      <c r="AK96" s="8">
        <f t="shared" si="14"/>
        <v>12507</v>
      </c>
      <c r="AL96" s="8">
        <f t="shared" si="15"/>
        <v>694.83333333333337</v>
      </c>
    </row>
    <row r="97" spans="1:38">
      <c r="A97" t="s">
        <v>674</v>
      </c>
      <c r="B97" t="s">
        <v>682</v>
      </c>
      <c r="C97" t="s">
        <v>481</v>
      </c>
      <c r="D97">
        <v>7309041</v>
      </c>
      <c r="E97">
        <v>10514</v>
      </c>
      <c r="F97">
        <v>10431</v>
      </c>
      <c r="G97">
        <v>8</v>
      </c>
      <c r="H97">
        <v>0</v>
      </c>
      <c r="I97">
        <v>0</v>
      </c>
      <c r="J97">
        <v>5</v>
      </c>
      <c r="K97">
        <v>3</v>
      </c>
      <c r="L97">
        <v>9</v>
      </c>
      <c r="M97">
        <v>0</v>
      </c>
      <c r="N97">
        <v>0</v>
      </c>
      <c r="O97">
        <v>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16</v>
      </c>
      <c r="X97">
        <v>5</v>
      </c>
      <c r="Y97">
        <v>0</v>
      </c>
      <c r="Z97">
        <v>2</v>
      </c>
      <c r="AA97">
        <v>2</v>
      </c>
      <c r="AB97">
        <v>0.99210576374357995</v>
      </c>
      <c r="AC97" s="8">
        <v>7.6089024158265098E-4</v>
      </c>
      <c r="AD97">
        <f t="shared" si="8"/>
        <v>0</v>
      </c>
      <c r="AE97">
        <f t="shared" si="9"/>
        <v>0</v>
      </c>
      <c r="AF97">
        <f t="shared" si="10"/>
        <v>2102.8000000000002</v>
      </c>
      <c r="AG97" s="8">
        <v>2.8533384059349398E-4</v>
      </c>
      <c r="AH97" s="8">
        <f t="shared" si="11"/>
        <v>1168.2222222222222</v>
      </c>
      <c r="AI97">
        <f t="shared" si="12"/>
        <v>2102.8000000000002</v>
      </c>
      <c r="AJ97" s="8">
        <f t="shared" si="13"/>
        <v>0</v>
      </c>
      <c r="AK97" s="8">
        <f t="shared" si="14"/>
        <v>5257</v>
      </c>
      <c r="AL97" s="8">
        <f t="shared" si="15"/>
        <v>657.125</v>
      </c>
    </row>
    <row r="98" spans="1:38">
      <c r="A98" t="s">
        <v>674</v>
      </c>
      <c r="B98" t="s">
        <v>682</v>
      </c>
      <c r="C98" t="s">
        <v>329</v>
      </c>
      <c r="D98">
        <v>7309050</v>
      </c>
      <c r="E98">
        <v>4742</v>
      </c>
      <c r="F98">
        <v>4672</v>
      </c>
      <c r="G98">
        <v>3</v>
      </c>
      <c r="H98">
        <v>0</v>
      </c>
      <c r="I98">
        <v>0</v>
      </c>
      <c r="J98">
        <v>6</v>
      </c>
      <c r="K98">
        <v>3</v>
      </c>
      <c r="L98">
        <v>2</v>
      </c>
      <c r="M98">
        <v>3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10</v>
      </c>
      <c r="X98">
        <v>14</v>
      </c>
      <c r="Y98">
        <v>0</v>
      </c>
      <c r="Z98">
        <v>4</v>
      </c>
      <c r="AA98">
        <v>2</v>
      </c>
      <c r="AB98">
        <v>0.98523829607760405</v>
      </c>
      <c r="AC98">
        <v>6.3264445381695398E-4</v>
      </c>
      <c r="AD98">
        <f t="shared" si="8"/>
        <v>0</v>
      </c>
      <c r="AE98">
        <f t="shared" si="9"/>
        <v>0</v>
      </c>
      <c r="AF98">
        <f t="shared" si="10"/>
        <v>790.33333333333337</v>
      </c>
      <c r="AG98">
        <v>6.3264445381695398E-4</v>
      </c>
      <c r="AH98" s="8">
        <f t="shared" si="11"/>
        <v>2371</v>
      </c>
      <c r="AI98">
        <f t="shared" si="12"/>
        <v>338.71428571428572</v>
      </c>
      <c r="AJ98" s="8">
        <f t="shared" si="13"/>
        <v>0</v>
      </c>
      <c r="AK98" s="8">
        <f t="shared" si="14"/>
        <v>1185.5</v>
      </c>
      <c r="AL98" s="8">
        <f t="shared" si="15"/>
        <v>474.2</v>
      </c>
    </row>
    <row r="99" spans="1:38">
      <c r="A99" t="s">
        <v>674</v>
      </c>
      <c r="B99" t="s">
        <v>682</v>
      </c>
      <c r="C99" t="s">
        <v>592</v>
      </c>
      <c r="D99">
        <v>7309051</v>
      </c>
      <c r="E99">
        <v>3199</v>
      </c>
      <c r="F99">
        <v>3163</v>
      </c>
      <c r="G99">
        <v>2</v>
      </c>
      <c r="H99">
        <v>0</v>
      </c>
      <c r="I99">
        <v>0</v>
      </c>
      <c r="J99">
        <v>6</v>
      </c>
      <c r="K99">
        <v>1</v>
      </c>
      <c r="L99">
        <v>0</v>
      </c>
      <c r="M99">
        <v>3</v>
      </c>
      <c r="N99">
        <v>0</v>
      </c>
      <c r="O99">
        <v>2</v>
      </c>
      <c r="P99">
        <v>0</v>
      </c>
      <c r="Q99">
        <v>2</v>
      </c>
      <c r="R99">
        <v>0</v>
      </c>
      <c r="S99">
        <v>0</v>
      </c>
      <c r="T99">
        <v>0</v>
      </c>
      <c r="U99">
        <v>0</v>
      </c>
      <c r="V99">
        <v>0</v>
      </c>
      <c r="W99">
        <v>6</v>
      </c>
      <c r="X99">
        <v>25</v>
      </c>
      <c r="Y99">
        <v>1</v>
      </c>
      <c r="Z99">
        <v>0</v>
      </c>
      <c r="AA99">
        <v>1</v>
      </c>
      <c r="AB99">
        <v>0.98874648327602299</v>
      </c>
      <c r="AC99" s="8">
        <v>6.2519537355423501E-4</v>
      </c>
      <c r="AD99">
        <f t="shared" si="8"/>
        <v>0</v>
      </c>
      <c r="AE99">
        <f t="shared" si="9"/>
        <v>0</v>
      </c>
      <c r="AF99">
        <f t="shared" si="10"/>
        <v>533.16666666666663</v>
      </c>
      <c r="AG99" s="8">
        <v>3.1259768677711702E-4</v>
      </c>
      <c r="AH99" s="8">
        <f t="shared" si="11"/>
        <v>0</v>
      </c>
      <c r="AI99">
        <f t="shared" si="12"/>
        <v>127.96</v>
      </c>
      <c r="AJ99" s="8">
        <f t="shared" si="13"/>
        <v>3199</v>
      </c>
      <c r="AK99" s="8">
        <f t="shared" si="14"/>
        <v>0</v>
      </c>
      <c r="AL99" s="8">
        <f t="shared" si="15"/>
        <v>533.16666666666663</v>
      </c>
    </row>
    <row r="100" spans="1:38">
      <c r="A100" t="s">
        <v>674</v>
      </c>
      <c r="B100" t="s">
        <v>682</v>
      </c>
      <c r="C100" t="s">
        <v>381</v>
      </c>
      <c r="D100">
        <v>7309060</v>
      </c>
      <c r="E100">
        <v>11892</v>
      </c>
      <c r="F100">
        <v>11787</v>
      </c>
      <c r="G100">
        <v>8</v>
      </c>
      <c r="H100">
        <v>0</v>
      </c>
      <c r="I100">
        <v>1</v>
      </c>
      <c r="J100">
        <v>8</v>
      </c>
      <c r="K100">
        <v>6</v>
      </c>
      <c r="L100">
        <v>3</v>
      </c>
      <c r="M100">
        <v>1</v>
      </c>
      <c r="N100">
        <v>0</v>
      </c>
      <c r="O100">
        <v>8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16</v>
      </c>
      <c r="X100">
        <v>4</v>
      </c>
      <c r="Y100">
        <v>3</v>
      </c>
      <c r="Z100">
        <v>0</v>
      </c>
      <c r="AA100">
        <v>2</v>
      </c>
      <c r="AB100">
        <v>0.99117053481331896</v>
      </c>
      <c r="AC100" s="8">
        <v>6.7272115708038997E-4</v>
      </c>
      <c r="AD100">
        <f t="shared" si="8"/>
        <v>0</v>
      </c>
      <c r="AE100">
        <f t="shared" si="9"/>
        <v>11892</v>
      </c>
      <c r="AF100">
        <f t="shared" si="10"/>
        <v>1486.5</v>
      </c>
      <c r="AG100" s="8">
        <v>5.0454086781029199E-4</v>
      </c>
      <c r="AH100" s="8">
        <f t="shared" si="11"/>
        <v>3964</v>
      </c>
      <c r="AI100">
        <f t="shared" si="12"/>
        <v>2973</v>
      </c>
      <c r="AJ100" s="8">
        <f t="shared" si="13"/>
        <v>3964</v>
      </c>
      <c r="AK100" s="8">
        <f t="shared" si="14"/>
        <v>0</v>
      </c>
      <c r="AL100" s="8">
        <f t="shared" si="15"/>
        <v>743.25</v>
      </c>
    </row>
    <row r="101" spans="1:38">
      <c r="A101" t="s">
        <v>674</v>
      </c>
      <c r="B101" t="s">
        <v>682</v>
      </c>
      <c r="C101" t="s">
        <v>423</v>
      </c>
      <c r="D101">
        <v>7309070</v>
      </c>
      <c r="E101">
        <v>15163</v>
      </c>
      <c r="F101">
        <v>15131</v>
      </c>
      <c r="G101">
        <v>3</v>
      </c>
      <c r="H101">
        <v>0</v>
      </c>
      <c r="I101">
        <v>1</v>
      </c>
      <c r="J101">
        <v>13</v>
      </c>
      <c r="K101">
        <v>5</v>
      </c>
      <c r="L101">
        <v>2</v>
      </c>
      <c r="M101">
        <v>0</v>
      </c>
      <c r="N101">
        <v>0</v>
      </c>
      <c r="O101">
        <v>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26</v>
      </c>
      <c r="X101">
        <v>9</v>
      </c>
      <c r="Y101">
        <v>0</v>
      </c>
      <c r="Z101">
        <v>0</v>
      </c>
      <c r="AA101">
        <v>2</v>
      </c>
      <c r="AB101">
        <v>0.99788959968343904</v>
      </c>
      <c r="AC101" s="8">
        <v>1.9785002967750401E-4</v>
      </c>
      <c r="AD101">
        <f t="shared" si="8"/>
        <v>0</v>
      </c>
      <c r="AE101">
        <f t="shared" si="9"/>
        <v>15163</v>
      </c>
      <c r="AF101">
        <f t="shared" si="10"/>
        <v>1166.3846153846155</v>
      </c>
      <c r="AG101" s="8">
        <v>3.2975004946250703E-4</v>
      </c>
      <c r="AH101" s="8">
        <f t="shared" si="11"/>
        <v>7581.5</v>
      </c>
      <c r="AI101">
        <f t="shared" si="12"/>
        <v>1684.7777777777778</v>
      </c>
      <c r="AJ101" s="8">
        <f t="shared" si="13"/>
        <v>0</v>
      </c>
      <c r="AK101" s="8">
        <f t="shared" si="14"/>
        <v>0</v>
      </c>
      <c r="AL101" s="8">
        <f t="shared" si="15"/>
        <v>583.19230769230774</v>
      </c>
    </row>
    <row r="102" spans="1:38">
      <c r="A102" t="s">
        <v>674</v>
      </c>
      <c r="B102" t="s">
        <v>682</v>
      </c>
      <c r="C102" t="s">
        <v>467</v>
      </c>
      <c r="D102">
        <v>7309080</v>
      </c>
      <c r="E102">
        <v>10889</v>
      </c>
      <c r="F102">
        <v>10864</v>
      </c>
      <c r="G102">
        <v>4</v>
      </c>
      <c r="H102">
        <v>0</v>
      </c>
      <c r="I102">
        <v>0</v>
      </c>
      <c r="J102">
        <v>10</v>
      </c>
      <c r="K102">
        <v>2</v>
      </c>
      <c r="L102">
        <v>2</v>
      </c>
      <c r="M102">
        <v>0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19</v>
      </c>
      <c r="X102">
        <v>12</v>
      </c>
      <c r="Y102">
        <v>0</v>
      </c>
      <c r="Z102">
        <v>2</v>
      </c>
      <c r="AA102">
        <v>1.9</v>
      </c>
      <c r="AB102">
        <v>0.99770410506015195</v>
      </c>
      <c r="AC102" s="8">
        <v>3.6734319037560797E-4</v>
      </c>
      <c r="AD102">
        <f t="shared" si="8"/>
        <v>0</v>
      </c>
      <c r="AE102">
        <f t="shared" si="9"/>
        <v>0</v>
      </c>
      <c r="AF102">
        <f t="shared" si="10"/>
        <v>1088.9000000000001</v>
      </c>
      <c r="AG102" s="8">
        <v>1.8367159518780399E-4</v>
      </c>
      <c r="AH102" s="8">
        <f t="shared" si="11"/>
        <v>5444.5</v>
      </c>
      <c r="AI102">
        <f t="shared" si="12"/>
        <v>907.41666666666663</v>
      </c>
      <c r="AJ102" s="8">
        <f t="shared" si="13"/>
        <v>0</v>
      </c>
      <c r="AK102" s="8">
        <f t="shared" si="14"/>
        <v>5444.5</v>
      </c>
      <c r="AL102" s="8">
        <f t="shared" si="15"/>
        <v>573.10526315789468</v>
      </c>
    </row>
    <row r="103" spans="1:38">
      <c r="A103" t="s">
        <v>674</v>
      </c>
      <c r="B103" t="s">
        <v>682</v>
      </c>
      <c r="C103" t="s">
        <v>538</v>
      </c>
      <c r="D103">
        <v>7309091</v>
      </c>
      <c r="E103">
        <v>6715</v>
      </c>
      <c r="F103">
        <v>6710</v>
      </c>
      <c r="G103">
        <v>3</v>
      </c>
      <c r="H103">
        <v>0</v>
      </c>
      <c r="I103">
        <v>0</v>
      </c>
      <c r="J103">
        <v>7</v>
      </c>
      <c r="K103">
        <v>2</v>
      </c>
      <c r="L103">
        <v>3</v>
      </c>
      <c r="M103">
        <v>0</v>
      </c>
      <c r="N103">
        <v>0</v>
      </c>
      <c r="O103">
        <v>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12</v>
      </c>
      <c r="X103">
        <v>5</v>
      </c>
      <c r="Y103">
        <v>0</v>
      </c>
      <c r="Z103">
        <v>2</v>
      </c>
      <c r="AA103">
        <v>2</v>
      </c>
      <c r="AB103">
        <v>0.99925539836187605</v>
      </c>
      <c r="AC103" s="8">
        <v>4.4676098287416198E-4</v>
      </c>
      <c r="AD103">
        <f t="shared" si="8"/>
        <v>0</v>
      </c>
      <c r="AE103">
        <f t="shared" si="9"/>
        <v>0</v>
      </c>
      <c r="AF103">
        <f t="shared" si="10"/>
        <v>959.28571428571433</v>
      </c>
      <c r="AG103" s="8">
        <v>2.9784065524944098E-4</v>
      </c>
      <c r="AH103" s="8">
        <f t="shared" si="11"/>
        <v>2238.3333333333335</v>
      </c>
      <c r="AI103">
        <f t="shared" si="12"/>
        <v>1343</v>
      </c>
      <c r="AJ103" s="8">
        <f t="shared" si="13"/>
        <v>0</v>
      </c>
      <c r="AK103" s="8">
        <f t="shared" si="14"/>
        <v>3357.5</v>
      </c>
      <c r="AL103" s="8">
        <f t="shared" si="15"/>
        <v>559.58333333333337</v>
      </c>
    </row>
    <row r="104" spans="1:38">
      <c r="A104" t="s">
        <v>674</v>
      </c>
      <c r="B104" t="s">
        <v>682</v>
      </c>
      <c r="C104" t="s">
        <v>458</v>
      </c>
      <c r="D104">
        <v>7309092</v>
      </c>
      <c r="E104">
        <v>4602</v>
      </c>
      <c r="F104">
        <v>4598</v>
      </c>
      <c r="G104">
        <v>4</v>
      </c>
      <c r="H104">
        <v>1</v>
      </c>
      <c r="I104">
        <v>0</v>
      </c>
      <c r="J104">
        <v>4</v>
      </c>
      <c r="K104">
        <v>2</v>
      </c>
      <c r="L104">
        <v>1</v>
      </c>
      <c r="M104">
        <v>0</v>
      </c>
      <c r="N104">
        <v>0</v>
      </c>
      <c r="O104">
        <v>8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12</v>
      </c>
      <c r="X104">
        <v>2</v>
      </c>
      <c r="Y104">
        <v>0</v>
      </c>
      <c r="Z104">
        <v>0</v>
      </c>
      <c r="AA104">
        <v>2</v>
      </c>
      <c r="AB104">
        <v>0.99913081269013404</v>
      </c>
      <c r="AC104" s="8">
        <v>8.6918730986527601E-4</v>
      </c>
      <c r="AD104">
        <f t="shared" si="8"/>
        <v>4602</v>
      </c>
      <c r="AE104">
        <f t="shared" si="9"/>
        <v>0</v>
      </c>
      <c r="AF104">
        <f t="shared" si="10"/>
        <v>1150.5</v>
      </c>
      <c r="AG104" s="8">
        <v>4.3459365493263801E-4</v>
      </c>
      <c r="AH104" s="8">
        <f t="shared" si="11"/>
        <v>4602</v>
      </c>
      <c r="AI104">
        <f t="shared" si="12"/>
        <v>2301</v>
      </c>
      <c r="AJ104" s="8">
        <f t="shared" si="13"/>
        <v>0</v>
      </c>
      <c r="AK104" s="8">
        <f t="shared" si="14"/>
        <v>0</v>
      </c>
      <c r="AL104" s="8">
        <f t="shared" si="15"/>
        <v>383.5</v>
      </c>
    </row>
    <row r="105" spans="1:38">
      <c r="A105" t="s">
        <v>674</v>
      </c>
      <c r="B105" t="s">
        <v>341</v>
      </c>
      <c r="C105" t="s">
        <v>571</v>
      </c>
      <c r="D105">
        <v>7310010</v>
      </c>
      <c r="E105">
        <v>7151</v>
      </c>
      <c r="F105">
        <v>7020</v>
      </c>
      <c r="G105">
        <v>4</v>
      </c>
      <c r="H105">
        <v>0</v>
      </c>
      <c r="I105">
        <v>0</v>
      </c>
      <c r="J105">
        <v>6</v>
      </c>
      <c r="K105">
        <v>6</v>
      </c>
      <c r="L105">
        <v>0</v>
      </c>
      <c r="M105">
        <v>8</v>
      </c>
      <c r="N105">
        <v>0</v>
      </c>
      <c r="O105">
        <v>14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13</v>
      </c>
      <c r="X105">
        <v>8</v>
      </c>
      <c r="Y105">
        <v>0</v>
      </c>
      <c r="Z105">
        <v>6</v>
      </c>
      <c r="AA105">
        <v>1.8571428571428501</v>
      </c>
      <c r="AB105">
        <v>0.98168088379247598</v>
      </c>
      <c r="AC105" s="8">
        <v>5.5936232694728E-4</v>
      </c>
      <c r="AD105">
        <f t="shared" si="8"/>
        <v>0</v>
      </c>
      <c r="AE105">
        <f t="shared" si="9"/>
        <v>0</v>
      </c>
      <c r="AF105">
        <f t="shared" si="10"/>
        <v>1191.8333333333333</v>
      </c>
      <c r="AG105" s="8">
        <v>8.3904349042091995E-4</v>
      </c>
      <c r="AH105" s="8">
        <f t="shared" si="11"/>
        <v>0</v>
      </c>
      <c r="AI105">
        <f t="shared" si="12"/>
        <v>893.875</v>
      </c>
      <c r="AJ105" s="8">
        <f t="shared" si="13"/>
        <v>0</v>
      </c>
      <c r="AK105" s="8">
        <f t="shared" si="14"/>
        <v>1191.8333333333333</v>
      </c>
      <c r="AL105" s="8">
        <f t="shared" si="15"/>
        <v>550.07692307692309</v>
      </c>
    </row>
    <row r="106" spans="1:38">
      <c r="A106" t="s">
        <v>674</v>
      </c>
      <c r="B106" t="s">
        <v>341</v>
      </c>
      <c r="C106" t="s">
        <v>513</v>
      </c>
      <c r="D106">
        <v>7310011</v>
      </c>
      <c r="E106">
        <v>4139</v>
      </c>
      <c r="F106">
        <v>3727</v>
      </c>
      <c r="G106">
        <v>1</v>
      </c>
      <c r="H106">
        <v>0</v>
      </c>
      <c r="I106">
        <v>0</v>
      </c>
      <c r="J106">
        <v>6</v>
      </c>
      <c r="K106">
        <v>5</v>
      </c>
      <c r="L106">
        <v>0</v>
      </c>
      <c r="M106">
        <v>14</v>
      </c>
      <c r="N106">
        <v>0</v>
      </c>
      <c r="O106">
        <v>11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14</v>
      </c>
      <c r="X106">
        <v>10</v>
      </c>
      <c r="Y106">
        <v>4</v>
      </c>
      <c r="Z106">
        <v>0</v>
      </c>
      <c r="AA106">
        <v>2</v>
      </c>
      <c r="AB106">
        <v>0.90045904807924604</v>
      </c>
      <c r="AC106" s="8">
        <v>2.41604252234839E-4</v>
      </c>
      <c r="AD106">
        <f t="shared" si="8"/>
        <v>0</v>
      </c>
      <c r="AE106">
        <f t="shared" si="9"/>
        <v>0</v>
      </c>
      <c r="AF106">
        <f t="shared" si="10"/>
        <v>689.83333333333337</v>
      </c>
      <c r="AG106">
        <v>1.20802126117419E-3</v>
      </c>
      <c r="AH106" s="8">
        <f t="shared" si="11"/>
        <v>0</v>
      </c>
      <c r="AI106">
        <f t="shared" si="12"/>
        <v>413.9</v>
      </c>
      <c r="AJ106" s="8">
        <f t="shared" si="13"/>
        <v>1034.75</v>
      </c>
      <c r="AK106" s="8">
        <f t="shared" si="14"/>
        <v>0</v>
      </c>
      <c r="AL106" s="8">
        <f t="shared" si="15"/>
        <v>295.64285714285717</v>
      </c>
    </row>
    <row r="107" spans="1:38">
      <c r="A107" t="s">
        <v>674</v>
      </c>
      <c r="B107" t="s">
        <v>341</v>
      </c>
      <c r="C107" t="s">
        <v>575</v>
      </c>
      <c r="D107">
        <v>7310020</v>
      </c>
      <c r="E107">
        <v>10512</v>
      </c>
      <c r="F107">
        <v>10417</v>
      </c>
      <c r="G107">
        <v>4</v>
      </c>
      <c r="H107">
        <v>2</v>
      </c>
      <c r="I107">
        <v>0</v>
      </c>
      <c r="J107">
        <v>9</v>
      </c>
      <c r="K107">
        <v>5</v>
      </c>
      <c r="L107">
        <v>2</v>
      </c>
      <c r="M107">
        <v>0</v>
      </c>
      <c r="N107">
        <v>0</v>
      </c>
      <c r="O107">
        <v>6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20</v>
      </c>
      <c r="X107">
        <v>2</v>
      </c>
      <c r="Y107">
        <v>2</v>
      </c>
      <c r="Z107">
        <v>0</v>
      </c>
      <c r="AA107">
        <v>2</v>
      </c>
      <c r="AB107">
        <v>0.99096270928462704</v>
      </c>
      <c r="AC107" s="8">
        <v>3.8051750380517502E-4</v>
      </c>
      <c r="AD107">
        <f t="shared" si="8"/>
        <v>5256</v>
      </c>
      <c r="AE107">
        <f t="shared" si="9"/>
        <v>0</v>
      </c>
      <c r="AF107">
        <f t="shared" si="10"/>
        <v>1168</v>
      </c>
      <c r="AG107" s="8">
        <v>4.7564687975646801E-4</v>
      </c>
      <c r="AH107" s="8">
        <f t="shared" si="11"/>
        <v>5256</v>
      </c>
      <c r="AI107">
        <f t="shared" si="12"/>
        <v>5256</v>
      </c>
      <c r="AJ107" s="8">
        <f t="shared" si="13"/>
        <v>5256</v>
      </c>
      <c r="AK107" s="8">
        <f t="shared" si="14"/>
        <v>0</v>
      </c>
      <c r="AL107" s="8">
        <f t="shared" si="15"/>
        <v>525.6</v>
      </c>
    </row>
    <row r="108" spans="1:38">
      <c r="A108" t="s">
        <v>674</v>
      </c>
      <c r="B108" t="s">
        <v>341</v>
      </c>
      <c r="C108" t="s">
        <v>341</v>
      </c>
      <c r="D108">
        <v>7310030</v>
      </c>
      <c r="E108">
        <v>11665</v>
      </c>
      <c r="F108">
        <v>11466</v>
      </c>
      <c r="G108">
        <v>7</v>
      </c>
      <c r="H108">
        <v>1</v>
      </c>
      <c r="I108">
        <v>1</v>
      </c>
      <c r="J108">
        <v>10</v>
      </c>
      <c r="K108">
        <v>3</v>
      </c>
      <c r="L108">
        <v>4</v>
      </c>
      <c r="M108">
        <v>0</v>
      </c>
      <c r="N108">
        <v>0</v>
      </c>
      <c r="O108">
        <v>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20</v>
      </c>
      <c r="X108">
        <v>7</v>
      </c>
      <c r="Y108">
        <v>0</v>
      </c>
      <c r="Z108">
        <v>0</v>
      </c>
      <c r="AA108">
        <v>2</v>
      </c>
      <c r="AB108">
        <v>0.98294042006000804</v>
      </c>
      <c r="AC108" s="8">
        <v>6.0008572653236095E-4</v>
      </c>
      <c r="AD108">
        <f t="shared" si="8"/>
        <v>11665</v>
      </c>
      <c r="AE108">
        <f t="shared" si="9"/>
        <v>11665</v>
      </c>
      <c r="AF108">
        <f t="shared" si="10"/>
        <v>1166.5</v>
      </c>
      <c r="AG108" s="8">
        <v>2.5717959708529702E-4</v>
      </c>
      <c r="AH108" s="8">
        <f t="shared" si="11"/>
        <v>2916.25</v>
      </c>
      <c r="AI108">
        <f t="shared" si="12"/>
        <v>1666.4285714285713</v>
      </c>
      <c r="AJ108" s="8">
        <f t="shared" si="13"/>
        <v>0</v>
      </c>
      <c r="AK108" s="8">
        <f t="shared" si="14"/>
        <v>0</v>
      </c>
      <c r="AL108" s="8">
        <f t="shared" si="15"/>
        <v>583.25</v>
      </c>
    </row>
    <row r="109" spans="1:38">
      <c r="A109" t="s">
        <v>674</v>
      </c>
      <c r="B109" t="s">
        <v>341</v>
      </c>
      <c r="C109" t="s">
        <v>555</v>
      </c>
      <c r="D109">
        <v>7310040</v>
      </c>
      <c r="E109">
        <v>4803</v>
      </c>
      <c r="F109">
        <v>4770</v>
      </c>
      <c r="G109">
        <v>4</v>
      </c>
      <c r="H109">
        <v>1</v>
      </c>
      <c r="I109">
        <v>0</v>
      </c>
      <c r="J109">
        <v>4</v>
      </c>
      <c r="K109">
        <v>2</v>
      </c>
      <c r="L109">
        <v>1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14</v>
      </c>
      <c r="X109">
        <v>2</v>
      </c>
      <c r="Y109">
        <v>1</v>
      </c>
      <c r="Z109">
        <v>2</v>
      </c>
      <c r="AA109">
        <v>2</v>
      </c>
      <c r="AB109">
        <v>0.99312929419113005</v>
      </c>
      <c r="AC109" s="8">
        <v>8.3281282531750904E-4</v>
      </c>
      <c r="AD109">
        <f t="shared" si="8"/>
        <v>4803</v>
      </c>
      <c r="AE109">
        <f t="shared" si="9"/>
        <v>0</v>
      </c>
      <c r="AF109">
        <f t="shared" si="10"/>
        <v>1200.75</v>
      </c>
      <c r="AG109" s="8">
        <v>4.1640641265875398E-4</v>
      </c>
      <c r="AH109" s="8">
        <f t="shared" si="11"/>
        <v>4803</v>
      </c>
      <c r="AI109">
        <f t="shared" si="12"/>
        <v>2401.5</v>
      </c>
      <c r="AJ109" s="8">
        <f t="shared" si="13"/>
        <v>4803</v>
      </c>
      <c r="AK109" s="8">
        <f t="shared" si="14"/>
        <v>2401.5</v>
      </c>
      <c r="AL109" s="8">
        <f t="shared" si="15"/>
        <v>343.07142857142856</v>
      </c>
    </row>
    <row r="110" spans="1:38">
      <c r="A110" t="s">
        <v>674</v>
      </c>
      <c r="B110" t="s">
        <v>341</v>
      </c>
      <c r="C110" t="s">
        <v>330</v>
      </c>
      <c r="D110">
        <v>7310041</v>
      </c>
      <c r="E110">
        <v>5551</v>
      </c>
      <c r="F110">
        <v>5521</v>
      </c>
      <c r="G110">
        <v>5</v>
      </c>
      <c r="H110">
        <v>0</v>
      </c>
      <c r="I110">
        <v>0</v>
      </c>
      <c r="J110">
        <v>4</v>
      </c>
      <c r="K110">
        <v>1</v>
      </c>
      <c r="L110">
        <v>2</v>
      </c>
      <c r="M110">
        <v>1</v>
      </c>
      <c r="N110">
        <v>0</v>
      </c>
      <c r="O110">
        <v>6</v>
      </c>
      <c r="P110">
        <v>1</v>
      </c>
      <c r="Q110">
        <v>1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12</v>
      </c>
      <c r="X110">
        <v>3</v>
      </c>
      <c r="Y110">
        <v>0</v>
      </c>
      <c r="Z110">
        <v>0</v>
      </c>
      <c r="AA110">
        <v>2</v>
      </c>
      <c r="AB110">
        <v>0.99459556836606</v>
      </c>
      <c r="AC110" s="8">
        <v>9.0073860565663801E-4</v>
      </c>
      <c r="AD110">
        <f t="shared" si="8"/>
        <v>0</v>
      </c>
      <c r="AE110">
        <f t="shared" si="9"/>
        <v>0</v>
      </c>
      <c r="AF110">
        <f t="shared" si="10"/>
        <v>1387.75</v>
      </c>
      <c r="AG110" s="8">
        <v>1.8014772113132701E-4</v>
      </c>
      <c r="AH110" s="8">
        <f t="shared" si="11"/>
        <v>2775.5</v>
      </c>
      <c r="AI110">
        <f t="shared" si="12"/>
        <v>1850.3333333333333</v>
      </c>
      <c r="AJ110" s="8">
        <f t="shared" si="13"/>
        <v>0</v>
      </c>
      <c r="AK110" s="8">
        <f t="shared" si="14"/>
        <v>0</v>
      </c>
      <c r="AL110" s="8">
        <f t="shared" si="15"/>
        <v>462.58333333333331</v>
      </c>
    </row>
    <row r="111" spans="1:38">
      <c r="A111" t="s">
        <v>674</v>
      </c>
      <c r="B111" t="s">
        <v>341</v>
      </c>
      <c r="C111" t="s">
        <v>454</v>
      </c>
      <c r="D111">
        <v>7310050</v>
      </c>
      <c r="E111">
        <v>7976</v>
      </c>
      <c r="F111">
        <v>7962</v>
      </c>
      <c r="G111">
        <v>3</v>
      </c>
      <c r="H111">
        <v>0</v>
      </c>
      <c r="I111">
        <v>0</v>
      </c>
      <c r="J111">
        <v>7</v>
      </c>
      <c r="K111">
        <v>2</v>
      </c>
      <c r="L111">
        <v>0</v>
      </c>
      <c r="M111">
        <v>0</v>
      </c>
      <c r="N111">
        <v>0</v>
      </c>
      <c r="O111">
        <v>15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16</v>
      </c>
      <c r="X111">
        <v>7</v>
      </c>
      <c r="Y111">
        <v>0</v>
      </c>
      <c r="Z111">
        <v>0</v>
      </c>
      <c r="AA111">
        <v>2</v>
      </c>
      <c r="AB111">
        <v>0.99824473420260695</v>
      </c>
      <c r="AC111" s="8">
        <v>3.7612838515546599E-4</v>
      </c>
      <c r="AD111">
        <f t="shared" si="8"/>
        <v>0</v>
      </c>
      <c r="AE111">
        <f t="shared" si="9"/>
        <v>0</v>
      </c>
      <c r="AF111">
        <f t="shared" si="10"/>
        <v>1139.4285714285713</v>
      </c>
      <c r="AG111" s="8">
        <v>2.5075225677031001E-4</v>
      </c>
      <c r="AH111" s="8">
        <f t="shared" si="11"/>
        <v>0</v>
      </c>
      <c r="AI111">
        <f t="shared" si="12"/>
        <v>1139.4285714285713</v>
      </c>
      <c r="AJ111" s="8">
        <f t="shared" si="13"/>
        <v>0</v>
      </c>
      <c r="AK111" s="8">
        <f t="shared" si="14"/>
        <v>0</v>
      </c>
      <c r="AL111" s="8">
        <f t="shared" si="15"/>
        <v>498.5</v>
      </c>
    </row>
    <row r="112" spans="1:38">
      <c r="A112" t="s">
        <v>674</v>
      </c>
      <c r="B112" t="s">
        <v>683</v>
      </c>
      <c r="C112" t="s">
        <v>364</v>
      </c>
      <c r="D112">
        <v>7311010</v>
      </c>
      <c r="E112">
        <v>4553</v>
      </c>
      <c r="F112">
        <v>4462</v>
      </c>
      <c r="G112">
        <v>4</v>
      </c>
      <c r="H112">
        <v>0</v>
      </c>
      <c r="I112">
        <v>0</v>
      </c>
      <c r="J112">
        <v>3</v>
      </c>
      <c r="K112">
        <v>8</v>
      </c>
      <c r="L112">
        <v>0</v>
      </c>
      <c r="M112">
        <v>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22</v>
      </c>
      <c r="X112">
        <v>5</v>
      </c>
      <c r="Y112">
        <v>0</v>
      </c>
      <c r="Z112">
        <v>3</v>
      </c>
      <c r="AA112">
        <v>2</v>
      </c>
      <c r="AB112">
        <v>0.98001317812431299</v>
      </c>
      <c r="AC112" s="8">
        <v>8.7854162090928996E-4</v>
      </c>
      <c r="AD112">
        <f t="shared" si="8"/>
        <v>0</v>
      </c>
      <c r="AE112">
        <f t="shared" si="9"/>
        <v>0</v>
      </c>
      <c r="AF112">
        <f t="shared" si="10"/>
        <v>1517.6666666666667</v>
      </c>
      <c r="AG112">
        <v>1.7570832418185799E-3</v>
      </c>
      <c r="AH112" s="8">
        <f t="shared" si="11"/>
        <v>0</v>
      </c>
      <c r="AI112">
        <f t="shared" si="12"/>
        <v>910.6</v>
      </c>
      <c r="AJ112" s="8">
        <f t="shared" si="13"/>
        <v>0</v>
      </c>
      <c r="AK112" s="8">
        <f t="shared" si="14"/>
        <v>1517.6666666666667</v>
      </c>
      <c r="AL112" s="8">
        <f t="shared" si="15"/>
        <v>206.95454545454547</v>
      </c>
    </row>
    <row r="113" spans="1:38">
      <c r="A113" t="s">
        <v>674</v>
      </c>
      <c r="B113" t="s">
        <v>683</v>
      </c>
      <c r="C113" t="s">
        <v>410</v>
      </c>
      <c r="D113">
        <v>7311020</v>
      </c>
      <c r="E113">
        <v>10687</v>
      </c>
      <c r="F113">
        <v>10650</v>
      </c>
      <c r="G113">
        <v>8</v>
      </c>
      <c r="H113">
        <v>1</v>
      </c>
      <c r="I113">
        <v>0</v>
      </c>
      <c r="J113">
        <v>6</v>
      </c>
      <c r="K113">
        <v>7</v>
      </c>
      <c r="L113">
        <v>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40</v>
      </c>
      <c r="X113">
        <v>7</v>
      </c>
      <c r="Y113">
        <v>4</v>
      </c>
      <c r="Z113">
        <v>1</v>
      </c>
      <c r="AA113">
        <v>2</v>
      </c>
      <c r="AB113">
        <v>0.99653784972396298</v>
      </c>
      <c r="AC113" s="8">
        <v>7.4857303265649805E-4</v>
      </c>
      <c r="AD113">
        <f t="shared" si="8"/>
        <v>10687</v>
      </c>
      <c r="AE113">
        <f t="shared" si="9"/>
        <v>0</v>
      </c>
      <c r="AF113">
        <f t="shared" si="10"/>
        <v>1781.1666666666667</v>
      </c>
      <c r="AG113" s="8">
        <v>6.5500140357443602E-4</v>
      </c>
      <c r="AH113" s="8">
        <f t="shared" si="11"/>
        <v>2671.75</v>
      </c>
      <c r="AI113">
        <f t="shared" si="12"/>
        <v>1526.7142857142858</v>
      </c>
      <c r="AJ113" s="8">
        <f t="shared" si="13"/>
        <v>2671.75</v>
      </c>
      <c r="AK113" s="8">
        <f t="shared" si="14"/>
        <v>10687</v>
      </c>
      <c r="AL113" s="8">
        <f t="shared" si="15"/>
        <v>267.17500000000001</v>
      </c>
    </row>
    <row r="114" spans="1:38">
      <c r="A114" t="s">
        <v>674</v>
      </c>
      <c r="B114" t="s">
        <v>683</v>
      </c>
      <c r="C114" t="s">
        <v>412</v>
      </c>
      <c r="D114">
        <v>7311030</v>
      </c>
      <c r="E114">
        <v>9007</v>
      </c>
      <c r="F114">
        <v>8928</v>
      </c>
      <c r="G114">
        <v>4</v>
      </c>
      <c r="H114">
        <v>1</v>
      </c>
      <c r="I114">
        <v>0</v>
      </c>
      <c r="J114">
        <v>7</v>
      </c>
      <c r="K114">
        <v>6</v>
      </c>
      <c r="L114">
        <v>4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36</v>
      </c>
      <c r="X114">
        <v>14</v>
      </c>
      <c r="Y114">
        <v>5</v>
      </c>
      <c r="Z114">
        <v>0</v>
      </c>
      <c r="AA114">
        <v>2</v>
      </c>
      <c r="AB114">
        <v>0.99122904407682899</v>
      </c>
      <c r="AC114" s="8">
        <v>4.4409903408459999E-4</v>
      </c>
      <c r="AD114">
        <f t="shared" si="8"/>
        <v>9007</v>
      </c>
      <c r="AE114">
        <f t="shared" si="9"/>
        <v>0</v>
      </c>
      <c r="AF114">
        <f t="shared" si="10"/>
        <v>1286.7142857142858</v>
      </c>
      <c r="AG114" s="8">
        <v>6.6614855112690104E-4</v>
      </c>
      <c r="AH114" s="8">
        <f t="shared" si="11"/>
        <v>2251.75</v>
      </c>
      <c r="AI114">
        <f t="shared" si="12"/>
        <v>643.35714285714289</v>
      </c>
      <c r="AJ114" s="8">
        <f t="shared" si="13"/>
        <v>1801.4</v>
      </c>
      <c r="AK114" s="8">
        <f t="shared" si="14"/>
        <v>0</v>
      </c>
      <c r="AL114" s="8">
        <f t="shared" si="15"/>
        <v>250.19444444444446</v>
      </c>
    </row>
    <row r="115" spans="1:38">
      <c r="A115" t="s">
        <v>674</v>
      </c>
      <c r="B115" t="s">
        <v>683</v>
      </c>
      <c r="C115" t="s">
        <v>531</v>
      </c>
      <c r="D115">
        <v>7311040</v>
      </c>
      <c r="E115">
        <v>4056</v>
      </c>
      <c r="F115">
        <v>4048</v>
      </c>
      <c r="G115">
        <v>4</v>
      </c>
      <c r="H115">
        <v>0</v>
      </c>
      <c r="I115">
        <v>0</v>
      </c>
      <c r="J115">
        <v>2</v>
      </c>
      <c r="K115">
        <v>3</v>
      </c>
      <c r="L115">
        <v>0</v>
      </c>
      <c r="M115">
        <v>0</v>
      </c>
      <c r="N115">
        <v>0</v>
      </c>
      <c r="O115">
        <v>4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16</v>
      </c>
      <c r="X115">
        <v>12</v>
      </c>
      <c r="Y115">
        <v>1</v>
      </c>
      <c r="Z115">
        <v>0</v>
      </c>
      <c r="AA115">
        <v>2</v>
      </c>
      <c r="AB115">
        <v>0.99802761341222801</v>
      </c>
      <c r="AC115" s="8">
        <v>9.8619329388560098E-4</v>
      </c>
      <c r="AD115">
        <f t="shared" si="8"/>
        <v>0</v>
      </c>
      <c r="AE115">
        <f t="shared" si="9"/>
        <v>0</v>
      </c>
      <c r="AF115">
        <f t="shared" si="10"/>
        <v>2028</v>
      </c>
      <c r="AG115" s="8">
        <v>7.3964497041420095E-4</v>
      </c>
      <c r="AH115" s="8">
        <f t="shared" si="11"/>
        <v>0</v>
      </c>
      <c r="AI115">
        <f t="shared" si="12"/>
        <v>338</v>
      </c>
      <c r="AJ115" s="8">
        <f t="shared" si="13"/>
        <v>4056</v>
      </c>
      <c r="AK115" s="8">
        <f t="shared" si="14"/>
        <v>0</v>
      </c>
      <c r="AL115" s="8">
        <f t="shared" si="15"/>
        <v>253.5</v>
      </c>
    </row>
    <row r="116" spans="1:38">
      <c r="A116" t="s">
        <v>674</v>
      </c>
      <c r="B116" t="s">
        <v>683</v>
      </c>
      <c r="C116" t="s">
        <v>593</v>
      </c>
      <c r="D116">
        <v>7311050</v>
      </c>
      <c r="E116">
        <v>3518</v>
      </c>
      <c r="F116">
        <v>3511</v>
      </c>
      <c r="G116">
        <v>1</v>
      </c>
      <c r="H116">
        <v>0</v>
      </c>
      <c r="I116">
        <v>0</v>
      </c>
      <c r="J116">
        <v>3</v>
      </c>
      <c r="K116">
        <v>1</v>
      </c>
      <c r="L116">
        <v>1</v>
      </c>
      <c r="M116">
        <v>0</v>
      </c>
      <c r="N116">
        <v>0</v>
      </c>
      <c r="O116">
        <v>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22</v>
      </c>
      <c r="X116">
        <v>8</v>
      </c>
      <c r="Y116">
        <v>1</v>
      </c>
      <c r="Z116">
        <v>1</v>
      </c>
      <c r="AA116">
        <v>2</v>
      </c>
      <c r="AB116">
        <v>0.998010233086981</v>
      </c>
      <c r="AC116" s="8">
        <v>2.84252416145537E-4</v>
      </c>
      <c r="AD116">
        <f t="shared" si="8"/>
        <v>0</v>
      </c>
      <c r="AE116">
        <f t="shared" si="9"/>
        <v>0</v>
      </c>
      <c r="AF116">
        <f t="shared" si="10"/>
        <v>1172.6666666666667</v>
      </c>
      <c r="AG116" s="8">
        <v>2.84252416145537E-4</v>
      </c>
      <c r="AH116" s="8">
        <f t="shared" si="11"/>
        <v>3518</v>
      </c>
      <c r="AI116">
        <f t="shared" si="12"/>
        <v>439.75</v>
      </c>
      <c r="AJ116" s="8">
        <f t="shared" si="13"/>
        <v>3518</v>
      </c>
      <c r="AK116" s="8">
        <f t="shared" si="14"/>
        <v>3518</v>
      </c>
      <c r="AL116" s="8">
        <f t="shared" si="15"/>
        <v>159.90909090909091</v>
      </c>
    </row>
    <row r="117" spans="1:38">
      <c r="A117" t="s">
        <v>674</v>
      </c>
      <c r="B117" t="s">
        <v>683</v>
      </c>
      <c r="C117" t="s">
        <v>502</v>
      </c>
      <c r="D117">
        <v>7311060</v>
      </c>
      <c r="E117">
        <v>4527</v>
      </c>
      <c r="F117">
        <v>4404</v>
      </c>
      <c r="G117">
        <v>3</v>
      </c>
      <c r="H117">
        <v>0</v>
      </c>
      <c r="I117">
        <v>0</v>
      </c>
      <c r="J117">
        <v>23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20</v>
      </c>
      <c r="X117">
        <v>12</v>
      </c>
      <c r="Y117">
        <v>2</v>
      </c>
      <c r="Z117">
        <v>0</v>
      </c>
      <c r="AA117">
        <v>2</v>
      </c>
      <c r="AB117">
        <v>0.97282968853545304</v>
      </c>
      <c r="AC117" s="8">
        <v>6.6269052352551305E-4</v>
      </c>
      <c r="AD117">
        <f t="shared" si="8"/>
        <v>0</v>
      </c>
      <c r="AE117">
        <f t="shared" si="9"/>
        <v>0</v>
      </c>
      <c r="AF117">
        <f t="shared" si="10"/>
        <v>196.82608695652175</v>
      </c>
      <c r="AG117" s="8">
        <v>6.6269052352551305E-4</v>
      </c>
      <c r="AH117" s="8">
        <f t="shared" si="11"/>
        <v>0</v>
      </c>
      <c r="AI117">
        <f t="shared" si="12"/>
        <v>377.25</v>
      </c>
      <c r="AJ117" s="8">
        <f t="shared" si="13"/>
        <v>2263.5</v>
      </c>
      <c r="AK117" s="8">
        <f t="shared" si="14"/>
        <v>0</v>
      </c>
      <c r="AL117" s="8">
        <f t="shared" si="15"/>
        <v>226.35</v>
      </c>
    </row>
    <row r="118" spans="1:38">
      <c r="A118" t="s">
        <v>674</v>
      </c>
      <c r="B118" t="s">
        <v>683</v>
      </c>
      <c r="C118" t="s">
        <v>435</v>
      </c>
      <c r="D118">
        <v>7311070</v>
      </c>
      <c r="E118">
        <v>8473</v>
      </c>
      <c r="F118">
        <v>8317</v>
      </c>
      <c r="G118">
        <v>4</v>
      </c>
      <c r="H118">
        <v>0</v>
      </c>
      <c r="I118">
        <v>0</v>
      </c>
      <c r="J118">
        <v>7</v>
      </c>
      <c r="K118">
        <v>9</v>
      </c>
      <c r="L118">
        <v>2</v>
      </c>
      <c r="M118">
        <v>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39</v>
      </c>
      <c r="X118">
        <v>30</v>
      </c>
      <c r="Y118">
        <v>4</v>
      </c>
      <c r="Z118">
        <v>0</v>
      </c>
      <c r="AA118">
        <v>1.95</v>
      </c>
      <c r="AB118">
        <v>0.98158857547503797</v>
      </c>
      <c r="AC118">
        <v>4.7208780833234902E-4</v>
      </c>
      <c r="AD118">
        <f t="shared" si="8"/>
        <v>0</v>
      </c>
      <c r="AE118">
        <f t="shared" si="9"/>
        <v>0</v>
      </c>
      <c r="AF118">
        <f t="shared" si="10"/>
        <v>1210.4285714285713</v>
      </c>
      <c r="AG118">
        <v>1.06219756874778E-3</v>
      </c>
      <c r="AH118" s="8">
        <f t="shared" si="11"/>
        <v>4236.5</v>
      </c>
      <c r="AI118">
        <f t="shared" si="12"/>
        <v>282.43333333333334</v>
      </c>
      <c r="AJ118" s="8">
        <f t="shared" si="13"/>
        <v>2118.25</v>
      </c>
      <c r="AK118" s="8">
        <f t="shared" si="14"/>
        <v>0</v>
      </c>
      <c r="AL118" s="8">
        <f t="shared" si="15"/>
        <v>217.25641025641025</v>
      </c>
    </row>
    <row r="119" spans="1:38">
      <c r="A119" t="s">
        <v>674</v>
      </c>
      <c r="B119" t="s">
        <v>683</v>
      </c>
      <c r="C119" t="s">
        <v>468</v>
      </c>
      <c r="D119">
        <v>7311080</v>
      </c>
      <c r="E119">
        <v>7047</v>
      </c>
      <c r="F119">
        <v>6905</v>
      </c>
      <c r="G119">
        <v>2</v>
      </c>
      <c r="H119">
        <v>0</v>
      </c>
      <c r="I119">
        <v>0</v>
      </c>
      <c r="J119">
        <v>2</v>
      </c>
      <c r="K119">
        <v>1</v>
      </c>
      <c r="L119">
        <v>2</v>
      </c>
      <c r="M119">
        <v>0</v>
      </c>
      <c r="N119">
        <v>0</v>
      </c>
      <c r="O119">
        <v>10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36</v>
      </c>
      <c r="X119">
        <v>1</v>
      </c>
      <c r="Y119">
        <v>0</v>
      </c>
      <c r="Z119">
        <v>1</v>
      </c>
      <c r="AA119">
        <v>2</v>
      </c>
      <c r="AB119">
        <v>0.97984958138214795</v>
      </c>
      <c r="AC119" s="8">
        <v>2.8380871292748601E-4</v>
      </c>
      <c r="AD119">
        <f t="shared" si="8"/>
        <v>0</v>
      </c>
      <c r="AE119">
        <f t="shared" si="9"/>
        <v>0</v>
      </c>
      <c r="AF119">
        <f t="shared" si="10"/>
        <v>3523.5</v>
      </c>
      <c r="AG119" s="8">
        <v>1.4190435646374301E-4</v>
      </c>
      <c r="AH119" s="8">
        <f t="shared" si="11"/>
        <v>3523.5</v>
      </c>
      <c r="AI119">
        <f t="shared" si="12"/>
        <v>7047</v>
      </c>
      <c r="AJ119" s="8">
        <f t="shared" si="13"/>
        <v>0</v>
      </c>
      <c r="AK119" s="8">
        <f t="shared" si="14"/>
        <v>7047</v>
      </c>
      <c r="AL119" s="8">
        <f t="shared" si="15"/>
        <v>195.75</v>
      </c>
    </row>
    <row r="120" spans="1:38">
      <c r="A120" t="s">
        <v>674</v>
      </c>
      <c r="B120" t="s">
        <v>683</v>
      </c>
      <c r="C120" t="s">
        <v>543</v>
      </c>
      <c r="D120">
        <v>7311090</v>
      </c>
      <c r="E120">
        <v>9009</v>
      </c>
      <c r="F120">
        <v>8970</v>
      </c>
      <c r="G120">
        <v>3</v>
      </c>
      <c r="H120">
        <v>0</v>
      </c>
      <c r="I120">
        <v>0</v>
      </c>
      <c r="J120">
        <v>5</v>
      </c>
      <c r="K120">
        <v>3</v>
      </c>
      <c r="L120">
        <v>1</v>
      </c>
      <c r="M120">
        <v>0</v>
      </c>
      <c r="N120">
        <v>0</v>
      </c>
      <c r="O120">
        <v>38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40</v>
      </c>
      <c r="X120">
        <v>10</v>
      </c>
      <c r="Y120">
        <v>0</v>
      </c>
      <c r="Z120">
        <v>4</v>
      </c>
      <c r="AA120">
        <v>2</v>
      </c>
      <c r="AB120">
        <v>0.99567099567099504</v>
      </c>
      <c r="AC120" s="8">
        <v>3.33000333000333E-4</v>
      </c>
      <c r="AD120">
        <f t="shared" si="8"/>
        <v>0</v>
      </c>
      <c r="AE120">
        <f t="shared" si="9"/>
        <v>0</v>
      </c>
      <c r="AF120">
        <f t="shared" si="10"/>
        <v>1801.8</v>
      </c>
      <c r="AG120" s="8">
        <v>3.33000333000333E-4</v>
      </c>
      <c r="AH120" s="8">
        <f t="shared" si="11"/>
        <v>9009</v>
      </c>
      <c r="AI120">
        <f t="shared" si="12"/>
        <v>900.9</v>
      </c>
      <c r="AJ120" s="8">
        <f t="shared" si="13"/>
        <v>0</v>
      </c>
      <c r="AK120" s="8">
        <f t="shared" si="14"/>
        <v>2252.25</v>
      </c>
      <c r="AL120" s="8">
        <f t="shared" si="15"/>
        <v>225.22499999999999</v>
      </c>
    </row>
    <row r="121" spans="1:38">
      <c r="A121" t="s">
        <v>674</v>
      </c>
      <c r="B121" t="s">
        <v>683</v>
      </c>
      <c r="C121" t="s">
        <v>391</v>
      </c>
      <c r="D121">
        <v>7311100</v>
      </c>
      <c r="E121">
        <v>6962</v>
      </c>
      <c r="F121">
        <v>6891</v>
      </c>
      <c r="G121">
        <v>2</v>
      </c>
      <c r="H121">
        <v>0</v>
      </c>
      <c r="I121">
        <v>0</v>
      </c>
      <c r="J121">
        <v>3</v>
      </c>
      <c r="K121">
        <v>4</v>
      </c>
      <c r="L121">
        <v>2</v>
      </c>
      <c r="M121">
        <v>0</v>
      </c>
      <c r="N121">
        <v>0</v>
      </c>
      <c r="O121">
        <v>3</v>
      </c>
      <c r="P121">
        <v>8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23</v>
      </c>
      <c r="X121">
        <v>19</v>
      </c>
      <c r="Y121">
        <v>0</v>
      </c>
      <c r="Z121">
        <v>0</v>
      </c>
      <c r="AA121">
        <v>1.9166666666666601</v>
      </c>
      <c r="AB121">
        <v>0.98980178109738504</v>
      </c>
      <c r="AC121" s="8">
        <v>2.8727377190462502E-4</v>
      </c>
      <c r="AD121">
        <f t="shared" si="8"/>
        <v>0</v>
      </c>
      <c r="AE121">
        <f t="shared" si="9"/>
        <v>0</v>
      </c>
      <c r="AF121">
        <f t="shared" si="10"/>
        <v>2320.6666666666665</v>
      </c>
      <c r="AG121" s="8">
        <v>5.7454754380925003E-4</v>
      </c>
      <c r="AH121" s="8">
        <f t="shared" si="11"/>
        <v>3481</v>
      </c>
      <c r="AI121">
        <f t="shared" si="12"/>
        <v>366.42105263157896</v>
      </c>
      <c r="AJ121" s="8">
        <f t="shared" si="13"/>
        <v>0</v>
      </c>
      <c r="AK121" s="8">
        <f t="shared" si="14"/>
        <v>0</v>
      </c>
      <c r="AL121" s="8">
        <f t="shared" si="15"/>
        <v>302.69565217391306</v>
      </c>
    </row>
    <row r="122" spans="1:38">
      <c r="A122" t="s">
        <v>674</v>
      </c>
      <c r="B122" t="s">
        <v>683</v>
      </c>
      <c r="C122" t="s">
        <v>338</v>
      </c>
      <c r="D122">
        <v>7311110</v>
      </c>
      <c r="E122">
        <v>7405</v>
      </c>
      <c r="F122">
        <v>7326</v>
      </c>
      <c r="G122">
        <v>1</v>
      </c>
      <c r="H122">
        <v>0</v>
      </c>
      <c r="I122">
        <v>0</v>
      </c>
      <c r="J122">
        <v>4</v>
      </c>
      <c r="K122">
        <v>8</v>
      </c>
      <c r="L122">
        <v>1</v>
      </c>
      <c r="M122">
        <v>1</v>
      </c>
      <c r="N122">
        <v>0</v>
      </c>
      <c r="O122">
        <v>6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36</v>
      </c>
      <c r="X122">
        <v>4</v>
      </c>
      <c r="Y122">
        <v>0</v>
      </c>
      <c r="Z122">
        <v>0</v>
      </c>
      <c r="AA122">
        <v>2</v>
      </c>
      <c r="AB122">
        <v>0.98933153274814301</v>
      </c>
      <c r="AC122" s="8">
        <v>1.3504388926401E-4</v>
      </c>
      <c r="AD122">
        <f t="shared" si="8"/>
        <v>0</v>
      </c>
      <c r="AE122">
        <f t="shared" si="9"/>
        <v>0</v>
      </c>
      <c r="AF122">
        <f t="shared" si="10"/>
        <v>1851.25</v>
      </c>
      <c r="AG122">
        <v>1.08035111411208E-3</v>
      </c>
      <c r="AH122" s="8">
        <f t="shared" si="11"/>
        <v>7405</v>
      </c>
      <c r="AI122">
        <f t="shared" si="12"/>
        <v>1851.25</v>
      </c>
      <c r="AJ122" s="8">
        <f t="shared" si="13"/>
        <v>0</v>
      </c>
      <c r="AK122" s="8">
        <f t="shared" si="14"/>
        <v>0</v>
      </c>
      <c r="AL122" s="8">
        <f t="shared" si="15"/>
        <v>205.69444444444446</v>
      </c>
    </row>
    <row r="123" spans="1:38">
      <c r="A123" t="s">
        <v>674</v>
      </c>
      <c r="B123" t="s">
        <v>683</v>
      </c>
      <c r="C123" t="s">
        <v>512</v>
      </c>
      <c r="D123">
        <v>7311120</v>
      </c>
      <c r="E123">
        <v>3717</v>
      </c>
      <c r="F123">
        <v>3631</v>
      </c>
      <c r="G123">
        <v>4</v>
      </c>
      <c r="H123">
        <v>0</v>
      </c>
      <c r="I123">
        <v>0</v>
      </c>
      <c r="J123">
        <v>6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18</v>
      </c>
      <c r="X123">
        <v>11</v>
      </c>
      <c r="Y123">
        <v>0</v>
      </c>
      <c r="Z123">
        <v>0</v>
      </c>
      <c r="AA123">
        <v>2</v>
      </c>
      <c r="AB123">
        <v>0.97686306160882397</v>
      </c>
      <c r="AC123">
        <v>1.0761366693570001E-3</v>
      </c>
      <c r="AD123">
        <f t="shared" si="8"/>
        <v>0</v>
      </c>
      <c r="AE123">
        <f t="shared" si="9"/>
        <v>0</v>
      </c>
      <c r="AF123">
        <f t="shared" si="10"/>
        <v>619.5</v>
      </c>
      <c r="AG123">
        <v>1.6142050040355101E-3</v>
      </c>
      <c r="AH123" s="8">
        <f t="shared" si="11"/>
        <v>0</v>
      </c>
      <c r="AI123">
        <f t="shared" si="12"/>
        <v>337.90909090909093</v>
      </c>
      <c r="AJ123" s="8">
        <f t="shared" si="13"/>
        <v>0</v>
      </c>
      <c r="AK123" s="8">
        <f t="shared" si="14"/>
        <v>0</v>
      </c>
      <c r="AL123" s="8">
        <f t="shared" si="15"/>
        <v>206.5</v>
      </c>
    </row>
    <row r="124" spans="1:38">
      <c r="A124" t="s">
        <v>674</v>
      </c>
      <c r="B124" t="s">
        <v>683</v>
      </c>
      <c r="C124" t="s">
        <v>429</v>
      </c>
      <c r="D124">
        <v>7311130</v>
      </c>
      <c r="E124">
        <v>6768</v>
      </c>
      <c r="F124">
        <v>6752</v>
      </c>
      <c r="G124">
        <v>4</v>
      </c>
      <c r="H124">
        <v>0</v>
      </c>
      <c r="I124">
        <v>0</v>
      </c>
      <c r="J124">
        <v>5</v>
      </c>
      <c r="K124">
        <v>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18</v>
      </c>
      <c r="X124">
        <v>12</v>
      </c>
      <c r="Y124">
        <v>0</v>
      </c>
      <c r="Z124">
        <v>0</v>
      </c>
      <c r="AA124">
        <v>2</v>
      </c>
      <c r="AB124">
        <v>0.99763593380614601</v>
      </c>
      <c r="AC124" s="8">
        <v>5.9101654846335696E-4</v>
      </c>
      <c r="AD124">
        <f t="shared" si="8"/>
        <v>0</v>
      </c>
      <c r="AE124">
        <f t="shared" si="9"/>
        <v>0</v>
      </c>
      <c r="AF124">
        <f t="shared" si="10"/>
        <v>1353.6</v>
      </c>
      <c r="AG124" s="8">
        <v>7.3877068557919598E-4</v>
      </c>
      <c r="AH124" s="8">
        <f t="shared" si="11"/>
        <v>0</v>
      </c>
      <c r="AI124">
        <f t="shared" si="12"/>
        <v>564</v>
      </c>
      <c r="AJ124" s="8">
        <f t="shared" si="13"/>
        <v>0</v>
      </c>
      <c r="AK124" s="8">
        <f t="shared" si="14"/>
        <v>0</v>
      </c>
      <c r="AL124" s="8">
        <f t="shared" si="15"/>
        <v>376</v>
      </c>
    </row>
    <row r="125" spans="1:38">
      <c r="A125" t="s">
        <v>674</v>
      </c>
      <c r="B125" t="s">
        <v>683</v>
      </c>
      <c r="C125" t="s">
        <v>427</v>
      </c>
      <c r="D125">
        <v>7311140</v>
      </c>
      <c r="E125">
        <v>6779</v>
      </c>
      <c r="F125">
        <v>6589</v>
      </c>
      <c r="G125">
        <v>5</v>
      </c>
      <c r="H125">
        <v>0</v>
      </c>
      <c r="I125">
        <v>0</v>
      </c>
      <c r="J125">
        <v>5</v>
      </c>
      <c r="K125">
        <v>5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24</v>
      </c>
      <c r="X125">
        <v>4</v>
      </c>
      <c r="Y125">
        <v>4</v>
      </c>
      <c r="Z125">
        <v>0</v>
      </c>
      <c r="AA125">
        <v>2</v>
      </c>
      <c r="AB125">
        <v>0.97197226729606101</v>
      </c>
      <c r="AC125" s="8">
        <v>7.3757191326154301E-4</v>
      </c>
      <c r="AD125">
        <f t="shared" si="8"/>
        <v>0</v>
      </c>
      <c r="AE125">
        <f t="shared" si="9"/>
        <v>0</v>
      </c>
      <c r="AF125">
        <f t="shared" si="10"/>
        <v>1355.8</v>
      </c>
      <c r="AG125" s="8">
        <v>7.3757191326154301E-4</v>
      </c>
      <c r="AH125" s="8">
        <f t="shared" si="11"/>
        <v>6779</v>
      </c>
      <c r="AI125">
        <f t="shared" si="12"/>
        <v>1694.75</v>
      </c>
      <c r="AJ125" s="8">
        <f t="shared" si="13"/>
        <v>1694.75</v>
      </c>
      <c r="AK125" s="8">
        <f t="shared" si="14"/>
        <v>0</v>
      </c>
      <c r="AL125" s="8">
        <f t="shared" si="15"/>
        <v>282.45833333333331</v>
      </c>
    </row>
    <row r="126" spans="1:38">
      <c r="A126" t="s">
        <v>674</v>
      </c>
      <c r="B126" t="s">
        <v>683</v>
      </c>
      <c r="C126" t="s">
        <v>578</v>
      </c>
      <c r="D126">
        <v>7311141</v>
      </c>
      <c r="E126">
        <v>4072</v>
      </c>
      <c r="F126">
        <v>3615</v>
      </c>
      <c r="G126">
        <v>1</v>
      </c>
      <c r="H126">
        <v>0</v>
      </c>
      <c r="I126">
        <v>0</v>
      </c>
      <c r="J126">
        <v>2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22</v>
      </c>
      <c r="X126">
        <v>6</v>
      </c>
      <c r="Y126">
        <v>2</v>
      </c>
      <c r="Z126">
        <v>3</v>
      </c>
      <c r="AA126">
        <v>2</v>
      </c>
      <c r="AB126">
        <v>0.88777013752455702</v>
      </c>
      <c r="AC126" s="8">
        <v>2.4557956777995998E-4</v>
      </c>
      <c r="AD126">
        <f t="shared" si="8"/>
        <v>0</v>
      </c>
      <c r="AE126">
        <f t="shared" si="9"/>
        <v>0</v>
      </c>
      <c r="AF126">
        <f t="shared" si="10"/>
        <v>2036</v>
      </c>
      <c r="AG126" s="8">
        <v>2.4557956777995998E-4</v>
      </c>
      <c r="AH126" s="8">
        <f t="shared" si="11"/>
        <v>0</v>
      </c>
      <c r="AI126">
        <f t="shared" si="12"/>
        <v>678.66666666666663</v>
      </c>
      <c r="AJ126" s="8">
        <f t="shared" si="13"/>
        <v>2036</v>
      </c>
      <c r="AK126" s="8">
        <f t="shared" si="14"/>
        <v>1357.3333333333333</v>
      </c>
      <c r="AL126" s="8">
        <f t="shared" si="15"/>
        <v>185.09090909090909</v>
      </c>
    </row>
    <row r="127" spans="1:38">
      <c r="A127" t="s">
        <v>674</v>
      </c>
      <c r="B127" t="s">
        <v>683</v>
      </c>
      <c r="C127" t="s">
        <v>351</v>
      </c>
      <c r="D127">
        <v>7311150</v>
      </c>
      <c r="E127">
        <v>7397</v>
      </c>
      <c r="F127">
        <v>7309</v>
      </c>
      <c r="G127">
        <v>3</v>
      </c>
      <c r="H127">
        <v>0</v>
      </c>
      <c r="I127">
        <v>0</v>
      </c>
      <c r="J127">
        <v>3</v>
      </c>
      <c r="K127">
        <v>3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18</v>
      </c>
      <c r="X127">
        <v>13</v>
      </c>
      <c r="Y127">
        <v>0</v>
      </c>
      <c r="Z127">
        <v>5</v>
      </c>
      <c r="AA127">
        <v>2</v>
      </c>
      <c r="AB127">
        <v>0.98810328511558698</v>
      </c>
      <c r="AC127" s="8">
        <v>4.05569825604975E-4</v>
      </c>
      <c r="AD127">
        <f t="shared" si="8"/>
        <v>0</v>
      </c>
      <c r="AE127">
        <f t="shared" si="9"/>
        <v>0</v>
      </c>
      <c r="AF127">
        <f t="shared" si="10"/>
        <v>2465.6666666666665</v>
      </c>
      <c r="AG127" s="8">
        <v>4.05569825604975E-4</v>
      </c>
      <c r="AH127" s="8">
        <f t="shared" si="11"/>
        <v>7397</v>
      </c>
      <c r="AI127">
        <f t="shared" si="12"/>
        <v>569</v>
      </c>
      <c r="AJ127" s="8">
        <f t="shared" si="13"/>
        <v>0</v>
      </c>
      <c r="AK127" s="8">
        <f t="shared" si="14"/>
        <v>1479.4</v>
      </c>
      <c r="AL127" s="8">
        <f t="shared" si="15"/>
        <v>410.94444444444446</v>
      </c>
    </row>
    <row r="128" spans="1:38">
      <c r="A128" t="s">
        <v>674</v>
      </c>
      <c r="B128" t="s">
        <v>683</v>
      </c>
      <c r="C128" t="s">
        <v>602</v>
      </c>
      <c r="D128">
        <v>7311160</v>
      </c>
      <c r="E128">
        <v>6912</v>
      </c>
      <c r="F128">
        <v>6857</v>
      </c>
      <c r="G128">
        <v>3</v>
      </c>
      <c r="H128">
        <v>0</v>
      </c>
      <c r="I128">
        <v>0</v>
      </c>
      <c r="J128">
        <v>3</v>
      </c>
      <c r="K128">
        <v>2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30</v>
      </c>
      <c r="X128">
        <v>2</v>
      </c>
      <c r="Y128">
        <v>1</v>
      </c>
      <c r="Z128">
        <v>2</v>
      </c>
      <c r="AA128">
        <v>2</v>
      </c>
      <c r="AB128">
        <v>0.99204282407407396</v>
      </c>
      <c r="AC128" s="8">
        <v>4.3402777777777699E-4</v>
      </c>
      <c r="AD128">
        <f t="shared" si="8"/>
        <v>0</v>
      </c>
      <c r="AE128">
        <f t="shared" si="9"/>
        <v>0</v>
      </c>
      <c r="AF128">
        <f t="shared" si="10"/>
        <v>2304</v>
      </c>
      <c r="AG128" s="8">
        <v>2.8935185185185102E-4</v>
      </c>
      <c r="AH128" s="8">
        <f t="shared" si="11"/>
        <v>3456</v>
      </c>
      <c r="AI128">
        <f t="shared" si="12"/>
        <v>3456</v>
      </c>
      <c r="AJ128" s="8">
        <f t="shared" si="13"/>
        <v>6912</v>
      </c>
      <c r="AK128" s="8">
        <f t="shared" si="14"/>
        <v>3456</v>
      </c>
      <c r="AL128" s="8">
        <f t="shared" si="15"/>
        <v>230.4</v>
      </c>
    </row>
    <row r="129" spans="1:38">
      <c r="A129" t="s">
        <v>674</v>
      </c>
      <c r="B129" t="s">
        <v>683</v>
      </c>
      <c r="C129" t="s">
        <v>487</v>
      </c>
      <c r="D129">
        <v>7311170</v>
      </c>
      <c r="E129">
        <v>6580</v>
      </c>
      <c r="F129">
        <v>6431</v>
      </c>
      <c r="G129">
        <v>2</v>
      </c>
      <c r="H129">
        <v>0</v>
      </c>
      <c r="I129">
        <v>0</v>
      </c>
      <c r="J129">
        <v>4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29</v>
      </c>
      <c r="X129">
        <v>10</v>
      </c>
      <c r="Y129">
        <v>1</v>
      </c>
      <c r="Z129">
        <v>0</v>
      </c>
      <c r="AA129">
        <v>1.93333333333333</v>
      </c>
      <c r="AB129">
        <v>0.97735562310030399</v>
      </c>
      <c r="AC129" s="8">
        <v>3.0395136778115498E-4</v>
      </c>
      <c r="AD129">
        <f t="shared" si="8"/>
        <v>0</v>
      </c>
      <c r="AE129">
        <f t="shared" si="9"/>
        <v>0</v>
      </c>
      <c r="AF129">
        <f t="shared" si="10"/>
        <v>1645</v>
      </c>
      <c r="AG129" s="8">
        <v>7.5987841945288699E-4</v>
      </c>
      <c r="AH129" s="8">
        <f t="shared" si="11"/>
        <v>0</v>
      </c>
      <c r="AI129">
        <f t="shared" si="12"/>
        <v>658</v>
      </c>
      <c r="AJ129" s="8">
        <f t="shared" si="13"/>
        <v>6580</v>
      </c>
      <c r="AK129" s="8">
        <f t="shared" si="14"/>
        <v>0</v>
      </c>
      <c r="AL129" s="8">
        <f t="shared" si="15"/>
        <v>226.89655172413794</v>
      </c>
    </row>
    <row r="130" spans="1:38">
      <c r="A130" t="s">
        <v>674</v>
      </c>
      <c r="B130" t="s">
        <v>683</v>
      </c>
      <c r="C130" t="s">
        <v>320</v>
      </c>
      <c r="D130">
        <v>7311180</v>
      </c>
      <c r="E130">
        <v>7754</v>
      </c>
      <c r="F130">
        <v>7724</v>
      </c>
      <c r="G130">
        <v>6</v>
      </c>
      <c r="H130">
        <v>0</v>
      </c>
      <c r="I130">
        <v>0</v>
      </c>
      <c r="J130">
        <v>5</v>
      </c>
      <c r="K130">
        <v>10</v>
      </c>
      <c r="L130">
        <v>1</v>
      </c>
      <c r="M130">
        <v>0</v>
      </c>
      <c r="N130">
        <v>0</v>
      </c>
      <c r="O130">
        <v>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36</v>
      </c>
      <c r="X130">
        <v>8</v>
      </c>
      <c r="Y130">
        <v>0</v>
      </c>
      <c r="Z130">
        <v>2</v>
      </c>
      <c r="AA130">
        <v>2</v>
      </c>
      <c r="AB130">
        <v>0.99613102914624696</v>
      </c>
      <c r="AC130" s="8">
        <v>7.7379417075057997E-4</v>
      </c>
      <c r="AD130">
        <f t="shared" si="8"/>
        <v>0</v>
      </c>
      <c r="AE130">
        <f t="shared" si="9"/>
        <v>0</v>
      </c>
      <c r="AF130">
        <f t="shared" si="10"/>
        <v>1550.8</v>
      </c>
      <c r="AG130">
        <v>1.2896569512509601E-3</v>
      </c>
      <c r="AH130" s="8">
        <f t="shared" si="11"/>
        <v>7754</v>
      </c>
      <c r="AI130">
        <f t="shared" si="12"/>
        <v>969.25</v>
      </c>
      <c r="AJ130" s="8">
        <f t="shared" si="13"/>
        <v>0</v>
      </c>
      <c r="AK130" s="8">
        <f t="shared" si="14"/>
        <v>3877</v>
      </c>
      <c r="AL130" s="8">
        <f t="shared" si="15"/>
        <v>215.38888888888889</v>
      </c>
    </row>
    <row r="131" spans="1:38">
      <c r="A131" t="s">
        <v>674</v>
      </c>
      <c r="B131" t="s">
        <v>683</v>
      </c>
      <c r="C131" t="s">
        <v>579</v>
      </c>
      <c r="D131">
        <v>7311190</v>
      </c>
      <c r="E131">
        <v>12956</v>
      </c>
      <c r="F131">
        <v>12812</v>
      </c>
      <c r="G131">
        <v>6</v>
      </c>
      <c r="H131">
        <v>0</v>
      </c>
      <c r="I131">
        <v>0</v>
      </c>
      <c r="J131">
        <v>6</v>
      </c>
      <c r="K131">
        <v>8</v>
      </c>
      <c r="L131">
        <v>1</v>
      </c>
      <c r="M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34</v>
      </c>
      <c r="X131">
        <v>4</v>
      </c>
      <c r="Y131">
        <v>1</v>
      </c>
      <c r="Z131">
        <v>0</v>
      </c>
      <c r="AA131">
        <v>2</v>
      </c>
      <c r="AB131">
        <v>0.988885458474837</v>
      </c>
      <c r="AC131" s="8">
        <v>4.6310589688175301E-4</v>
      </c>
      <c r="AD131">
        <f t="shared" ref="AD131:AD194" si="16">IFERROR(E131/H131, 0)</f>
        <v>0</v>
      </c>
      <c r="AE131">
        <f t="shared" ref="AE131:AE194" si="17">IFERROR(E131/I131, 0)</f>
        <v>0</v>
      </c>
      <c r="AF131">
        <f t="shared" ref="AF131:AF194" si="18">IFERROR(E131/J131, 0)</f>
        <v>2159.3333333333335</v>
      </c>
      <c r="AG131" s="8">
        <v>6.1747452917567097E-4</v>
      </c>
      <c r="AH131" s="8">
        <f t="shared" ref="AH131:AH194" si="19">IFERROR(E131/L131,0)</f>
        <v>12956</v>
      </c>
      <c r="AI131">
        <f t="shared" ref="AI131:AI194" si="20">IFERROR(E131/X131,0)</f>
        <v>3239</v>
      </c>
      <c r="AJ131" s="8">
        <f t="shared" ref="AJ131:AJ194" si="21">IFERROR(E131/Y131,0)</f>
        <v>12956</v>
      </c>
      <c r="AK131" s="8">
        <f t="shared" ref="AK131:AK194" si="22">IFERROR(E131/Z131,0)</f>
        <v>0</v>
      </c>
      <c r="AL131" s="8">
        <f t="shared" ref="AL131:AL194" si="23">IFERROR(E131/W131,0)</f>
        <v>381.05882352941177</v>
      </c>
    </row>
    <row r="132" spans="1:38">
      <c r="A132" t="s">
        <v>674</v>
      </c>
      <c r="B132" t="s">
        <v>683</v>
      </c>
      <c r="C132" t="s">
        <v>315</v>
      </c>
      <c r="D132">
        <v>7311200</v>
      </c>
      <c r="E132">
        <v>5695</v>
      </c>
      <c r="F132">
        <v>5628</v>
      </c>
      <c r="G132">
        <v>2</v>
      </c>
      <c r="H132">
        <v>0</v>
      </c>
      <c r="I132">
        <v>0</v>
      </c>
      <c r="J132">
        <v>5</v>
      </c>
      <c r="K132">
        <v>4</v>
      </c>
      <c r="L132">
        <v>0</v>
      </c>
      <c r="M132">
        <v>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30</v>
      </c>
      <c r="X132">
        <v>3</v>
      </c>
      <c r="Y132">
        <v>2</v>
      </c>
      <c r="Z132">
        <v>0</v>
      </c>
      <c r="AA132">
        <v>2</v>
      </c>
      <c r="AB132">
        <v>0.98823529411764699</v>
      </c>
      <c r="AC132" s="8">
        <v>3.5118525021948999E-4</v>
      </c>
      <c r="AD132">
        <f t="shared" si="16"/>
        <v>0</v>
      </c>
      <c r="AE132">
        <f t="shared" si="17"/>
        <v>0</v>
      </c>
      <c r="AF132">
        <f t="shared" si="18"/>
        <v>1139</v>
      </c>
      <c r="AG132" s="8">
        <v>7.0237050043898096E-4</v>
      </c>
      <c r="AH132" s="8">
        <f t="shared" si="19"/>
        <v>0</v>
      </c>
      <c r="AI132">
        <f t="shared" si="20"/>
        <v>1898.3333333333333</v>
      </c>
      <c r="AJ132" s="8">
        <f t="shared" si="21"/>
        <v>2847.5</v>
      </c>
      <c r="AK132" s="8">
        <f t="shared" si="22"/>
        <v>0</v>
      </c>
      <c r="AL132" s="8">
        <f t="shared" si="23"/>
        <v>189.83333333333334</v>
      </c>
    </row>
    <row r="133" spans="1:38">
      <c r="A133" t="s">
        <v>674</v>
      </c>
      <c r="B133" t="s">
        <v>683</v>
      </c>
      <c r="C133" t="s">
        <v>313</v>
      </c>
      <c r="D133">
        <v>7311210</v>
      </c>
      <c r="E133">
        <v>7007</v>
      </c>
      <c r="F133">
        <v>7000</v>
      </c>
      <c r="G133">
        <v>3</v>
      </c>
      <c r="H133">
        <v>0</v>
      </c>
      <c r="I133">
        <v>0</v>
      </c>
      <c r="J133">
        <v>5</v>
      </c>
      <c r="K133">
        <v>6</v>
      </c>
      <c r="L133">
        <v>2</v>
      </c>
      <c r="M133">
        <v>3</v>
      </c>
      <c r="N133">
        <v>0</v>
      </c>
      <c r="O133">
        <v>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28</v>
      </c>
      <c r="X133">
        <v>3</v>
      </c>
      <c r="Y133">
        <v>2</v>
      </c>
      <c r="Z133">
        <v>0</v>
      </c>
      <c r="AA133">
        <v>2</v>
      </c>
      <c r="AB133">
        <v>0.99900099900099903</v>
      </c>
      <c r="AC133" s="8">
        <v>4.2814328528614201E-4</v>
      </c>
      <c r="AD133">
        <f t="shared" si="16"/>
        <v>0</v>
      </c>
      <c r="AE133">
        <f t="shared" si="17"/>
        <v>0</v>
      </c>
      <c r="AF133">
        <f t="shared" si="18"/>
        <v>1401.4</v>
      </c>
      <c r="AG133" s="8">
        <v>8.5628657057228402E-4</v>
      </c>
      <c r="AH133" s="8">
        <f t="shared" si="19"/>
        <v>3503.5</v>
      </c>
      <c r="AI133">
        <f t="shared" si="20"/>
        <v>2335.6666666666665</v>
      </c>
      <c r="AJ133" s="8">
        <f t="shared" si="21"/>
        <v>3503.5</v>
      </c>
      <c r="AK133" s="8">
        <f t="shared" si="22"/>
        <v>0</v>
      </c>
      <c r="AL133" s="8">
        <f t="shared" si="23"/>
        <v>250.25</v>
      </c>
    </row>
    <row r="134" spans="1:38">
      <c r="A134" t="s">
        <v>674</v>
      </c>
      <c r="B134" t="s">
        <v>683</v>
      </c>
      <c r="C134" t="s">
        <v>396</v>
      </c>
      <c r="D134">
        <v>7311220</v>
      </c>
      <c r="E134">
        <v>8833</v>
      </c>
      <c r="F134">
        <v>8822</v>
      </c>
      <c r="G134">
        <v>6</v>
      </c>
      <c r="H134">
        <v>0</v>
      </c>
      <c r="I134">
        <v>0</v>
      </c>
      <c r="J134">
        <v>8</v>
      </c>
      <c r="K134">
        <v>7</v>
      </c>
      <c r="L134">
        <v>2</v>
      </c>
      <c r="M134">
        <v>0</v>
      </c>
      <c r="N134">
        <v>0</v>
      </c>
      <c r="O134">
        <v>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44</v>
      </c>
      <c r="X134">
        <v>3</v>
      </c>
      <c r="Y134">
        <v>4</v>
      </c>
      <c r="Z134">
        <v>0</v>
      </c>
      <c r="AA134">
        <v>2</v>
      </c>
      <c r="AB134">
        <v>0.99875466998754603</v>
      </c>
      <c r="AC134" s="8">
        <v>6.7927091588361802E-4</v>
      </c>
      <c r="AD134">
        <f t="shared" si="16"/>
        <v>0</v>
      </c>
      <c r="AE134">
        <f t="shared" si="17"/>
        <v>0</v>
      </c>
      <c r="AF134">
        <f t="shared" si="18"/>
        <v>1104.125</v>
      </c>
      <c r="AG134" s="8">
        <v>7.9248273519755405E-4</v>
      </c>
      <c r="AH134" s="8">
        <f t="shared" si="19"/>
        <v>4416.5</v>
      </c>
      <c r="AI134">
        <f t="shared" si="20"/>
        <v>2944.3333333333335</v>
      </c>
      <c r="AJ134" s="8">
        <f t="shared" si="21"/>
        <v>2208.25</v>
      </c>
      <c r="AK134" s="8">
        <f t="shared" si="22"/>
        <v>0</v>
      </c>
      <c r="AL134" s="8">
        <f t="shared" si="23"/>
        <v>200.75</v>
      </c>
    </row>
    <row r="135" spans="1:38">
      <c r="A135" t="s">
        <v>674</v>
      </c>
      <c r="B135" t="s">
        <v>683</v>
      </c>
      <c r="C135" t="s">
        <v>390</v>
      </c>
      <c r="D135">
        <v>7311230</v>
      </c>
      <c r="E135">
        <v>6745</v>
      </c>
      <c r="F135">
        <v>6735</v>
      </c>
      <c r="G135">
        <v>3</v>
      </c>
      <c r="H135">
        <v>0</v>
      </c>
      <c r="I135">
        <v>0</v>
      </c>
      <c r="J135">
        <v>6</v>
      </c>
      <c r="K135">
        <v>7</v>
      </c>
      <c r="L135">
        <v>0</v>
      </c>
      <c r="M135">
        <v>0</v>
      </c>
      <c r="N135">
        <v>0</v>
      </c>
      <c r="O135">
        <v>5</v>
      </c>
      <c r="P135">
        <v>4</v>
      </c>
      <c r="Q135">
        <v>0</v>
      </c>
      <c r="R135">
        <v>0</v>
      </c>
      <c r="S135">
        <v>0</v>
      </c>
      <c r="T135">
        <v>0</v>
      </c>
      <c r="U135">
        <v>2</v>
      </c>
      <c r="V135">
        <v>0</v>
      </c>
      <c r="W135">
        <v>32</v>
      </c>
      <c r="X135">
        <v>1</v>
      </c>
      <c r="Y135">
        <v>4</v>
      </c>
      <c r="Z135">
        <v>1</v>
      </c>
      <c r="AA135">
        <v>2</v>
      </c>
      <c r="AB135">
        <v>0.99851742031134105</v>
      </c>
      <c r="AC135" s="8">
        <v>4.4477390659747898E-4</v>
      </c>
      <c r="AD135">
        <f t="shared" si="16"/>
        <v>0</v>
      </c>
      <c r="AE135">
        <f t="shared" si="17"/>
        <v>0</v>
      </c>
      <c r="AF135">
        <f t="shared" si="18"/>
        <v>1124.1666666666667</v>
      </c>
      <c r="AG135">
        <v>1.03780578206078E-3</v>
      </c>
      <c r="AH135" s="8">
        <f t="shared" si="19"/>
        <v>0</v>
      </c>
      <c r="AI135">
        <f t="shared" si="20"/>
        <v>6745</v>
      </c>
      <c r="AJ135" s="8">
        <f t="shared" si="21"/>
        <v>1686.25</v>
      </c>
      <c r="AK135" s="8">
        <f t="shared" si="22"/>
        <v>6745</v>
      </c>
      <c r="AL135" s="8">
        <f t="shared" si="23"/>
        <v>210.78125</v>
      </c>
    </row>
    <row r="136" spans="1:38">
      <c r="A136" t="s">
        <v>674</v>
      </c>
      <c r="B136" t="s">
        <v>683</v>
      </c>
      <c r="C136" t="s">
        <v>573</v>
      </c>
      <c r="D136">
        <v>7311710</v>
      </c>
      <c r="E136">
        <v>13217</v>
      </c>
      <c r="F136">
        <v>13198</v>
      </c>
      <c r="G136">
        <v>8</v>
      </c>
      <c r="H136">
        <v>4</v>
      </c>
      <c r="I136">
        <v>2</v>
      </c>
      <c r="J136">
        <v>8</v>
      </c>
      <c r="K136">
        <v>2</v>
      </c>
      <c r="L136">
        <v>16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16</v>
      </c>
      <c r="X136">
        <v>3</v>
      </c>
      <c r="Y136">
        <v>0</v>
      </c>
      <c r="Z136">
        <v>1</v>
      </c>
      <c r="AA136">
        <v>2</v>
      </c>
      <c r="AB136">
        <v>0.998562457441174</v>
      </c>
      <c r="AC136" s="8">
        <v>6.05281077400317E-4</v>
      </c>
      <c r="AD136">
        <f t="shared" si="16"/>
        <v>3304.25</v>
      </c>
      <c r="AE136">
        <f t="shared" si="17"/>
        <v>6608.5</v>
      </c>
      <c r="AF136">
        <f t="shared" si="18"/>
        <v>1652.125</v>
      </c>
      <c r="AG136" s="8">
        <v>1.5132026935007901E-4</v>
      </c>
      <c r="AH136" s="8">
        <f t="shared" si="19"/>
        <v>826.0625</v>
      </c>
      <c r="AI136">
        <f t="shared" si="20"/>
        <v>4405.666666666667</v>
      </c>
      <c r="AJ136" s="8">
        <f t="shared" si="21"/>
        <v>0</v>
      </c>
      <c r="AK136" s="8">
        <f t="shared" si="22"/>
        <v>13217</v>
      </c>
      <c r="AL136" s="8">
        <f t="shared" si="23"/>
        <v>826.0625</v>
      </c>
    </row>
    <row r="137" spans="1:38">
      <c r="A137" t="s">
        <v>674</v>
      </c>
      <c r="B137" t="s">
        <v>683</v>
      </c>
      <c r="C137" t="s">
        <v>572</v>
      </c>
      <c r="D137">
        <v>7311720</v>
      </c>
      <c r="E137">
        <v>12912</v>
      </c>
      <c r="F137">
        <v>12912</v>
      </c>
      <c r="G137">
        <v>7</v>
      </c>
      <c r="H137">
        <v>4</v>
      </c>
      <c r="I137">
        <v>2</v>
      </c>
      <c r="J137">
        <v>9</v>
      </c>
      <c r="K137">
        <v>2</v>
      </c>
      <c r="L137">
        <v>13</v>
      </c>
      <c r="M137">
        <v>0</v>
      </c>
      <c r="N137">
        <v>0</v>
      </c>
      <c r="O137">
        <v>8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16</v>
      </c>
      <c r="X137">
        <v>0</v>
      </c>
      <c r="Y137">
        <v>0</v>
      </c>
      <c r="Z137">
        <v>0</v>
      </c>
      <c r="AA137">
        <v>2</v>
      </c>
      <c r="AB137">
        <v>1</v>
      </c>
      <c r="AC137" s="8">
        <v>5.4213135068153595E-4</v>
      </c>
      <c r="AD137">
        <f t="shared" si="16"/>
        <v>3228</v>
      </c>
      <c r="AE137">
        <f t="shared" si="17"/>
        <v>6456</v>
      </c>
      <c r="AF137">
        <f t="shared" si="18"/>
        <v>1434.6666666666667</v>
      </c>
      <c r="AG137" s="8">
        <v>1.54894671623296E-4</v>
      </c>
      <c r="AH137" s="8">
        <f t="shared" si="19"/>
        <v>993.23076923076928</v>
      </c>
      <c r="AI137">
        <f t="shared" si="20"/>
        <v>0</v>
      </c>
      <c r="AJ137" s="8">
        <f t="shared" si="21"/>
        <v>0</v>
      </c>
      <c r="AK137" s="8">
        <f t="shared" si="22"/>
        <v>0</v>
      </c>
      <c r="AL137" s="8">
        <f t="shared" si="23"/>
        <v>807</v>
      </c>
    </row>
    <row r="138" spans="1:38">
      <c r="A138" t="s">
        <v>674</v>
      </c>
      <c r="B138" t="s">
        <v>683</v>
      </c>
      <c r="C138" t="s">
        <v>574</v>
      </c>
      <c r="D138">
        <v>7311730</v>
      </c>
      <c r="E138">
        <v>13519</v>
      </c>
      <c r="F138">
        <v>13516</v>
      </c>
      <c r="G138">
        <v>8</v>
      </c>
      <c r="H138">
        <v>4</v>
      </c>
      <c r="I138">
        <v>0</v>
      </c>
      <c r="J138">
        <v>3</v>
      </c>
      <c r="K138">
        <v>4</v>
      </c>
      <c r="L138">
        <v>3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16</v>
      </c>
      <c r="X138">
        <v>0</v>
      </c>
      <c r="Y138">
        <v>0</v>
      </c>
      <c r="Z138">
        <v>0</v>
      </c>
      <c r="AA138">
        <v>2</v>
      </c>
      <c r="AB138">
        <v>0.99977809009542096</v>
      </c>
      <c r="AC138" s="8">
        <v>5.9175974554330902E-4</v>
      </c>
      <c r="AD138">
        <f t="shared" si="16"/>
        <v>3379.75</v>
      </c>
      <c r="AE138">
        <f t="shared" si="17"/>
        <v>0</v>
      </c>
      <c r="AF138">
        <f t="shared" si="18"/>
        <v>4506.333333333333</v>
      </c>
      <c r="AG138" s="8">
        <v>2.9587987277165402E-4</v>
      </c>
      <c r="AH138" s="8">
        <f t="shared" si="19"/>
        <v>4506.333333333333</v>
      </c>
      <c r="AI138">
        <f t="shared" si="20"/>
        <v>0</v>
      </c>
      <c r="AJ138" s="8">
        <f t="shared" si="21"/>
        <v>0</v>
      </c>
      <c r="AK138" s="8">
        <f t="shared" si="22"/>
        <v>0</v>
      </c>
      <c r="AL138" s="8">
        <f t="shared" si="23"/>
        <v>844.9375</v>
      </c>
    </row>
    <row r="139" spans="1:38">
      <c r="A139" t="s">
        <v>674</v>
      </c>
      <c r="B139" t="s">
        <v>684</v>
      </c>
      <c r="C139" t="s">
        <v>470</v>
      </c>
      <c r="D139">
        <v>7312010</v>
      </c>
      <c r="E139">
        <v>13498</v>
      </c>
      <c r="F139">
        <v>13271</v>
      </c>
      <c r="G139">
        <v>4</v>
      </c>
      <c r="H139">
        <v>0</v>
      </c>
      <c r="I139">
        <v>0</v>
      </c>
      <c r="J139">
        <v>11</v>
      </c>
      <c r="K139">
        <v>6</v>
      </c>
      <c r="L139">
        <v>3</v>
      </c>
      <c r="M139">
        <v>2</v>
      </c>
      <c r="N139">
        <v>0</v>
      </c>
      <c r="O139">
        <v>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26</v>
      </c>
      <c r="X139">
        <v>9</v>
      </c>
      <c r="Y139">
        <v>0</v>
      </c>
      <c r="Z139">
        <v>63</v>
      </c>
      <c r="AA139">
        <v>2</v>
      </c>
      <c r="AB139">
        <v>0.98318269373240397</v>
      </c>
      <c r="AC139" s="8">
        <v>2.96340198547933E-4</v>
      </c>
      <c r="AD139">
        <f t="shared" si="16"/>
        <v>0</v>
      </c>
      <c r="AE139">
        <f t="shared" si="17"/>
        <v>0</v>
      </c>
      <c r="AF139">
        <f t="shared" si="18"/>
        <v>1227.090909090909</v>
      </c>
      <c r="AG139" s="8">
        <v>4.4451029782189899E-4</v>
      </c>
      <c r="AH139" s="8">
        <f t="shared" si="19"/>
        <v>4499.333333333333</v>
      </c>
      <c r="AI139">
        <f t="shared" si="20"/>
        <v>1499.7777777777778</v>
      </c>
      <c r="AJ139" s="8">
        <f t="shared" si="21"/>
        <v>0</v>
      </c>
      <c r="AK139" s="8">
        <f t="shared" si="22"/>
        <v>214.25396825396825</v>
      </c>
      <c r="AL139" s="8">
        <f t="shared" si="23"/>
        <v>519.15384615384619</v>
      </c>
    </row>
    <row r="140" spans="1:38">
      <c r="A140" t="s">
        <v>674</v>
      </c>
      <c r="B140" t="s">
        <v>684</v>
      </c>
      <c r="C140" t="s">
        <v>424</v>
      </c>
      <c r="D140">
        <v>7312020</v>
      </c>
      <c r="E140">
        <v>15544</v>
      </c>
      <c r="F140">
        <v>15449</v>
      </c>
      <c r="G140">
        <v>14</v>
      </c>
      <c r="H140">
        <v>6</v>
      </c>
      <c r="I140">
        <v>1</v>
      </c>
      <c r="J140">
        <v>10</v>
      </c>
      <c r="K140">
        <v>4</v>
      </c>
      <c r="L140">
        <v>8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0</v>
      </c>
      <c r="V140">
        <v>0</v>
      </c>
      <c r="W140">
        <v>19</v>
      </c>
      <c r="X140">
        <v>0</v>
      </c>
      <c r="Y140">
        <v>0</v>
      </c>
      <c r="Z140">
        <v>5</v>
      </c>
      <c r="AA140">
        <v>1.9</v>
      </c>
      <c r="AB140">
        <v>0.99388831703551195</v>
      </c>
      <c r="AC140" s="8">
        <v>9.0066906845084904E-4</v>
      </c>
      <c r="AD140">
        <f t="shared" si="16"/>
        <v>2590.6666666666665</v>
      </c>
      <c r="AE140">
        <f t="shared" si="17"/>
        <v>15544</v>
      </c>
      <c r="AF140">
        <f t="shared" si="18"/>
        <v>1554.4</v>
      </c>
      <c r="AG140" s="8">
        <v>2.5733401955738502E-4</v>
      </c>
      <c r="AH140" s="8">
        <f t="shared" si="19"/>
        <v>1943</v>
      </c>
      <c r="AI140">
        <f t="shared" si="20"/>
        <v>0</v>
      </c>
      <c r="AJ140" s="8">
        <f t="shared" si="21"/>
        <v>0</v>
      </c>
      <c r="AK140" s="8">
        <f t="shared" si="22"/>
        <v>3108.8</v>
      </c>
      <c r="AL140" s="8">
        <f t="shared" si="23"/>
        <v>818.10526315789468</v>
      </c>
    </row>
    <row r="141" spans="1:38">
      <c r="A141" t="s">
        <v>674</v>
      </c>
      <c r="B141" t="s">
        <v>684</v>
      </c>
      <c r="C141" t="s">
        <v>436</v>
      </c>
      <c r="D141">
        <v>7312030</v>
      </c>
      <c r="E141">
        <v>7699</v>
      </c>
      <c r="F141">
        <v>7675</v>
      </c>
      <c r="G141">
        <v>4</v>
      </c>
      <c r="H141">
        <v>0</v>
      </c>
      <c r="I141">
        <v>0</v>
      </c>
      <c r="J141">
        <v>6</v>
      </c>
      <c r="K141">
        <v>3</v>
      </c>
      <c r="L141">
        <v>1</v>
      </c>
      <c r="M141">
        <v>0</v>
      </c>
      <c r="N141">
        <v>0</v>
      </c>
      <c r="O141">
        <v>3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16</v>
      </c>
      <c r="X141">
        <v>0</v>
      </c>
      <c r="Y141">
        <v>0</v>
      </c>
      <c r="Z141">
        <v>4</v>
      </c>
      <c r="AA141">
        <v>2</v>
      </c>
      <c r="AB141">
        <v>0.99688271204052403</v>
      </c>
      <c r="AC141" s="8">
        <v>5.1954799324587604E-4</v>
      </c>
      <c r="AD141">
        <f t="shared" si="16"/>
        <v>0</v>
      </c>
      <c r="AE141">
        <f t="shared" si="17"/>
        <v>0</v>
      </c>
      <c r="AF141">
        <f t="shared" si="18"/>
        <v>1283.1666666666667</v>
      </c>
      <c r="AG141" s="8">
        <v>3.89660994934407E-4</v>
      </c>
      <c r="AH141" s="8">
        <f t="shared" si="19"/>
        <v>7699</v>
      </c>
      <c r="AI141">
        <f t="shared" si="20"/>
        <v>0</v>
      </c>
      <c r="AJ141" s="8">
        <f t="shared" si="21"/>
        <v>0</v>
      </c>
      <c r="AK141" s="8">
        <f t="shared" si="22"/>
        <v>1924.75</v>
      </c>
      <c r="AL141" s="8">
        <f t="shared" si="23"/>
        <v>481.1875</v>
      </c>
    </row>
    <row r="142" spans="1:38">
      <c r="A142" t="s">
        <v>674</v>
      </c>
      <c r="B142" t="s">
        <v>684</v>
      </c>
      <c r="C142" t="s">
        <v>405</v>
      </c>
      <c r="D142">
        <v>7312031</v>
      </c>
      <c r="E142">
        <v>3525</v>
      </c>
      <c r="F142">
        <v>3503</v>
      </c>
      <c r="G142">
        <v>2</v>
      </c>
      <c r="H142">
        <v>0</v>
      </c>
      <c r="I142">
        <v>0</v>
      </c>
      <c r="J142">
        <v>4</v>
      </c>
      <c r="K142">
        <v>1</v>
      </c>
      <c r="L142">
        <v>0</v>
      </c>
      <c r="M142">
        <v>0</v>
      </c>
      <c r="N142">
        <v>0</v>
      </c>
      <c r="O142">
        <v>11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8</v>
      </c>
      <c r="X142">
        <v>5</v>
      </c>
      <c r="Y142">
        <v>0</v>
      </c>
      <c r="Z142">
        <v>0</v>
      </c>
      <c r="AA142">
        <v>2</v>
      </c>
      <c r="AB142">
        <v>0.99375886524822699</v>
      </c>
      <c r="AC142" s="8">
        <v>5.6737588652482204E-4</v>
      </c>
      <c r="AD142">
        <f t="shared" si="16"/>
        <v>0</v>
      </c>
      <c r="AE142">
        <f t="shared" si="17"/>
        <v>0</v>
      </c>
      <c r="AF142">
        <f t="shared" si="18"/>
        <v>881.25</v>
      </c>
      <c r="AG142">
        <v>2.8368794326241102E-4</v>
      </c>
      <c r="AH142" s="8">
        <f t="shared" si="19"/>
        <v>0</v>
      </c>
      <c r="AI142">
        <f t="shared" si="20"/>
        <v>705</v>
      </c>
      <c r="AJ142" s="8">
        <f t="shared" si="21"/>
        <v>0</v>
      </c>
      <c r="AK142" s="8">
        <f t="shared" si="22"/>
        <v>0</v>
      </c>
      <c r="AL142" s="8">
        <f t="shared" si="23"/>
        <v>440.625</v>
      </c>
    </row>
    <row r="143" spans="1:38">
      <c r="A143" t="s">
        <v>674</v>
      </c>
      <c r="B143" t="s">
        <v>684</v>
      </c>
      <c r="C143" t="s">
        <v>392</v>
      </c>
      <c r="D143">
        <v>7312032</v>
      </c>
      <c r="E143">
        <v>2242</v>
      </c>
      <c r="F143">
        <v>2242</v>
      </c>
      <c r="G143">
        <v>1</v>
      </c>
      <c r="H143">
        <v>0</v>
      </c>
      <c r="I143">
        <v>0</v>
      </c>
      <c r="J143">
        <v>2</v>
      </c>
      <c r="K143">
        <v>1</v>
      </c>
      <c r="L143">
        <v>0</v>
      </c>
      <c r="M143">
        <v>1</v>
      </c>
      <c r="N143">
        <v>0</v>
      </c>
      <c r="O143">
        <v>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7</v>
      </c>
      <c r="X143">
        <v>3</v>
      </c>
      <c r="Y143">
        <v>1</v>
      </c>
      <c r="Z143">
        <v>4</v>
      </c>
      <c r="AA143">
        <v>1.75</v>
      </c>
      <c r="AB143">
        <v>1</v>
      </c>
      <c r="AC143" s="8">
        <v>4.4603033006244399E-4</v>
      </c>
      <c r="AD143">
        <f t="shared" si="16"/>
        <v>0</v>
      </c>
      <c r="AE143">
        <f t="shared" si="17"/>
        <v>0</v>
      </c>
      <c r="AF143">
        <f t="shared" si="18"/>
        <v>1121</v>
      </c>
      <c r="AG143" s="8">
        <v>4.4603033006244399E-4</v>
      </c>
      <c r="AH143" s="8">
        <f t="shared" si="19"/>
        <v>0</v>
      </c>
      <c r="AI143">
        <f t="shared" si="20"/>
        <v>747.33333333333337</v>
      </c>
      <c r="AJ143" s="8">
        <f t="shared" si="21"/>
        <v>2242</v>
      </c>
      <c r="AK143" s="8">
        <f t="shared" si="22"/>
        <v>560.5</v>
      </c>
      <c r="AL143" s="8">
        <f t="shared" si="23"/>
        <v>320.28571428571428</v>
      </c>
    </row>
    <row r="144" spans="1:38">
      <c r="A144" t="s">
        <v>674</v>
      </c>
      <c r="B144" t="s">
        <v>684</v>
      </c>
      <c r="C144" t="s">
        <v>437</v>
      </c>
      <c r="D144">
        <v>7312040</v>
      </c>
      <c r="E144">
        <v>11567</v>
      </c>
      <c r="F144">
        <v>11439</v>
      </c>
      <c r="G144">
        <v>3</v>
      </c>
      <c r="H144">
        <v>1</v>
      </c>
      <c r="I144">
        <v>0</v>
      </c>
      <c r="J144">
        <v>11</v>
      </c>
      <c r="K144">
        <v>4</v>
      </c>
      <c r="L144">
        <v>4</v>
      </c>
      <c r="M144">
        <v>10</v>
      </c>
      <c r="N144">
        <v>0</v>
      </c>
      <c r="O144">
        <v>12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24</v>
      </c>
      <c r="X144">
        <v>0</v>
      </c>
      <c r="Y144">
        <v>2</v>
      </c>
      <c r="Z144">
        <v>3</v>
      </c>
      <c r="AA144">
        <v>2</v>
      </c>
      <c r="AB144">
        <v>0.98893403648309797</v>
      </c>
      <c r="AC144" s="8">
        <v>2.5935851992737899E-4</v>
      </c>
      <c r="AD144">
        <f t="shared" si="16"/>
        <v>11567</v>
      </c>
      <c r="AE144">
        <f t="shared" si="17"/>
        <v>0</v>
      </c>
      <c r="AF144">
        <f t="shared" si="18"/>
        <v>1051.5454545454545</v>
      </c>
      <c r="AG144" s="8">
        <v>3.45811359903172E-4</v>
      </c>
      <c r="AH144" s="8">
        <f t="shared" si="19"/>
        <v>2891.75</v>
      </c>
      <c r="AI144">
        <f t="shared" si="20"/>
        <v>0</v>
      </c>
      <c r="AJ144" s="8">
        <f t="shared" si="21"/>
        <v>5783.5</v>
      </c>
      <c r="AK144" s="8">
        <f t="shared" si="22"/>
        <v>3855.6666666666665</v>
      </c>
      <c r="AL144" s="8">
        <f t="shared" si="23"/>
        <v>481.95833333333331</v>
      </c>
    </row>
    <row r="145" spans="1:38">
      <c r="A145" t="s">
        <v>674</v>
      </c>
      <c r="B145" t="s">
        <v>684</v>
      </c>
      <c r="C145" t="s">
        <v>395</v>
      </c>
      <c r="D145">
        <v>7312050</v>
      </c>
      <c r="E145">
        <v>7212</v>
      </c>
      <c r="F145">
        <v>7009</v>
      </c>
      <c r="G145">
        <v>2</v>
      </c>
      <c r="H145">
        <v>0</v>
      </c>
      <c r="I145">
        <v>0</v>
      </c>
      <c r="J145">
        <v>8</v>
      </c>
      <c r="K145">
        <v>2</v>
      </c>
      <c r="L145">
        <v>1</v>
      </c>
      <c r="M145">
        <v>0</v>
      </c>
      <c r="N145">
        <v>0</v>
      </c>
      <c r="O145">
        <v>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18</v>
      </c>
      <c r="X145">
        <v>6</v>
      </c>
      <c r="Y145">
        <v>1</v>
      </c>
      <c r="Z145">
        <v>5</v>
      </c>
      <c r="AA145">
        <v>2</v>
      </c>
      <c r="AB145">
        <v>0.97185246810870696</v>
      </c>
      <c r="AC145" s="8">
        <v>2.7731558513588401E-4</v>
      </c>
      <c r="AD145">
        <f t="shared" si="16"/>
        <v>0</v>
      </c>
      <c r="AE145">
        <f t="shared" si="17"/>
        <v>0</v>
      </c>
      <c r="AF145">
        <f t="shared" si="18"/>
        <v>901.5</v>
      </c>
      <c r="AG145" s="8">
        <v>2.7731558513588401E-4</v>
      </c>
      <c r="AH145" s="8">
        <f t="shared" si="19"/>
        <v>7212</v>
      </c>
      <c r="AI145">
        <f t="shared" si="20"/>
        <v>1202</v>
      </c>
      <c r="AJ145" s="8">
        <f t="shared" si="21"/>
        <v>7212</v>
      </c>
      <c r="AK145" s="8">
        <f t="shared" si="22"/>
        <v>1442.4</v>
      </c>
      <c r="AL145" s="8">
        <f t="shared" si="23"/>
        <v>400.66666666666669</v>
      </c>
    </row>
    <row r="146" spans="1:38">
      <c r="A146" t="s">
        <v>674</v>
      </c>
      <c r="B146" t="s">
        <v>684</v>
      </c>
      <c r="C146" t="s">
        <v>469</v>
      </c>
      <c r="D146">
        <v>7312060</v>
      </c>
      <c r="E146">
        <v>8737</v>
      </c>
      <c r="F146">
        <v>8694</v>
      </c>
      <c r="G146">
        <v>3</v>
      </c>
      <c r="H146">
        <v>0</v>
      </c>
      <c r="I146">
        <v>0</v>
      </c>
      <c r="J146">
        <v>7</v>
      </c>
      <c r="K146">
        <v>4</v>
      </c>
      <c r="L146">
        <v>3</v>
      </c>
      <c r="M146">
        <v>0</v>
      </c>
      <c r="N146">
        <v>0</v>
      </c>
      <c r="O146">
        <v>14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20</v>
      </c>
      <c r="X146">
        <v>17</v>
      </c>
      <c r="Y146">
        <v>2</v>
      </c>
      <c r="Z146">
        <v>9</v>
      </c>
      <c r="AA146">
        <v>2</v>
      </c>
      <c r="AB146">
        <v>0.99507840219754995</v>
      </c>
      <c r="AC146" s="8">
        <v>3.43367288542978E-4</v>
      </c>
      <c r="AD146">
        <f t="shared" si="16"/>
        <v>0</v>
      </c>
      <c r="AE146">
        <f t="shared" si="17"/>
        <v>0</v>
      </c>
      <c r="AF146">
        <f t="shared" si="18"/>
        <v>1248.1428571428571</v>
      </c>
      <c r="AG146" s="8">
        <v>4.5782305139063702E-4</v>
      </c>
      <c r="AH146" s="8">
        <f t="shared" si="19"/>
        <v>2912.3333333333335</v>
      </c>
      <c r="AI146">
        <f t="shared" si="20"/>
        <v>513.94117647058829</v>
      </c>
      <c r="AJ146" s="8">
        <f t="shared" si="21"/>
        <v>4368.5</v>
      </c>
      <c r="AK146" s="8">
        <f t="shared" si="22"/>
        <v>970.77777777777783</v>
      </c>
      <c r="AL146" s="8">
        <f t="shared" si="23"/>
        <v>436.85</v>
      </c>
    </row>
    <row r="147" spans="1:38">
      <c r="A147" t="s">
        <v>674</v>
      </c>
      <c r="B147" t="s">
        <v>604</v>
      </c>
      <c r="C147" t="s">
        <v>527</v>
      </c>
      <c r="D147">
        <v>7313010</v>
      </c>
      <c r="E147">
        <v>8120</v>
      </c>
      <c r="F147">
        <v>8075</v>
      </c>
      <c r="G147">
        <v>3</v>
      </c>
      <c r="H147">
        <v>0</v>
      </c>
      <c r="I147">
        <v>0</v>
      </c>
      <c r="J147">
        <v>7</v>
      </c>
      <c r="K147">
        <v>5</v>
      </c>
      <c r="L147">
        <v>3</v>
      </c>
      <c r="M147">
        <v>0</v>
      </c>
      <c r="N147">
        <v>0</v>
      </c>
      <c r="O147">
        <v>56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29</v>
      </c>
      <c r="X147">
        <v>29</v>
      </c>
      <c r="Y147">
        <v>4</v>
      </c>
      <c r="Z147">
        <v>0</v>
      </c>
      <c r="AA147">
        <v>1.93333333333333</v>
      </c>
      <c r="AB147">
        <v>0.99445812807881695</v>
      </c>
      <c r="AC147" s="8">
        <v>3.69458128078817E-4</v>
      </c>
      <c r="AD147">
        <f t="shared" si="16"/>
        <v>0</v>
      </c>
      <c r="AE147">
        <f t="shared" si="17"/>
        <v>0</v>
      </c>
      <c r="AF147">
        <f t="shared" si="18"/>
        <v>1160</v>
      </c>
      <c r="AG147" s="8">
        <v>6.1576354679802902E-4</v>
      </c>
      <c r="AH147" s="8">
        <f t="shared" si="19"/>
        <v>2706.6666666666665</v>
      </c>
      <c r="AI147">
        <f t="shared" si="20"/>
        <v>280</v>
      </c>
      <c r="AJ147" s="8">
        <f t="shared" si="21"/>
        <v>2030</v>
      </c>
      <c r="AK147" s="8">
        <f t="shared" si="22"/>
        <v>0</v>
      </c>
      <c r="AL147" s="8">
        <f t="shared" si="23"/>
        <v>280</v>
      </c>
    </row>
    <row r="148" spans="1:38">
      <c r="A148" t="s">
        <v>674</v>
      </c>
      <c r="B148" t="s">
        <v>604</v>
      </c>
      <c r="C148" t="s">
        <v>582</v>
      </c>
      <c r="D148">
        <v>7313020</v>
      </c>
      <c r="E148">
        <v>19420</v>
      </c>
      <c r="F148">
        <v>19258</v>
      </c>
      <c r="G148">
        <v>10</v>
      </c>
      <c r="H148">
        <v>4</v>
      </c>
      <c r="I148">
        <v>2</v>
      </c>
      <c r="J148">
        <v>12</v>
      </c>
      <c r="K148">
        <v>6</v>
      </c>
      <c r="L148">
        <v>25</v>
      </c>
      <c r="M148">
        <v>0</v>
      </c>
      <c r="N148">
        <v>0</v>
      </c>
      <c r="O148">
        <v>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29</v>
      </c>
      <c r="X148">
        <v>10</v>
      </c>
      <c r="Y148">
        <v>0</v>
      </c>
      <c r="Z148">
        <v>2</v>
      </c>
      <c r="AA148">
        <v>1.8125</v>
      </c>
      <c r="AB148">
        <v>0.99165808444902104</v>
      </c>
      <c r="AC148" s="8">
        <v>5.1493305870236802E-4</v>
      </c>
      <c r="AD148">
        <f t="shared" si="16"/>
        <v>4855</v>
      </c>
      <c r="AE148">
        <f t="shared" si="17"/>
        <v>9710</v>
      </c>
      <c r="AF148">
        <f t="shared" si="18"/>
        <v>1618.3333333333333</v>
      </c>
      <c r="AG148" s="8">
        <v>3.0895983522142098E-4</v>
      </c>
      <c r="AH148" s="8">
        <f t="shared" si="19"/>
        <v>776.8</v>
      </c>
      <c r="AI148">
        <f t="shared" si="20"/>
        <v>1942</v>
      </c>
      <c r="AJ148" s="8">
        <f t="shared" si="21"/>
        <v>0</v>
      </c>
      <c r="AK148" s="8">
        <f t="shared" si="22"/>
        <v>9710</v>
      </c>
      <c r="AL148" s="8">
        <f t="shared" si="23"/>
        <v>669.65517241379314</v>
      </c>
    </row>
    <row r="149" spans="1:38">
      <c r="A149" t="s">
        <v>674</v>
      </c>
      <c r="B149" t="s">
        <v>604</v>
      </c>
      <c r="C149" t="s">
        <v>490</v>
      </c>
      <c r="D149">
        <v>7313030</v>
      </c>
      <c r="E149">
        <v>10020</v>
      </c>
      <c r="F149">
        <v>9987</v>
      </c>
      <c r="G149">
        <v>2</v>
      </c>
      <c r="H149">
        <v>2</v>
      </c>
      <c r="I149">
        <v>0</v>
      </c>
      <c r="J149">
        <v>7</v>
      </c>
      <c r="K149">
        <v>7</v>
      </c>
      <c r="L149">
        <v>4</v>
      </c>
      <c r="M149">
        <v>6</v>
      </c>
      <c r="N149">
        <v>0</v>
      </c>
      <c r="O149">
        <v>18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32</v>
      </c>
      <c r="X149">
        <v>54</v>
      </c>
      <c r="Y149">
        <v>4</v>
      </c>
      <c r="Z149">
        <v>3</v>
      </c>
      <c r="AA149">
        <v>2</v>
      </c>
      <c r="AB149">
        <v>0.99670658682634705</v>
      </c>
      <c r="AC149" s="8">
        <v>1.9960079840319301E-4</v>
      </c>
      <c r="AD149">
        <f t="shared" si="16"/>
        <v>5010</v>
      </c>
      <c r="AE149">
        <f t="shared" si="17"/>
        <v>0</v>
      </c>
      <c r="AF149">
        <f t="shared" si="18"/>
        <v>1431.4285714285713</v>
      </c>
      <c r="AG149" s="8">
        <v>6.9860279441117702E-4</v>
      </c>
      <c r="AH149" s="8">
        <f t="shared" si="19"/>
        <v>2505</v>
      </c>
      <c r="AI149">
        <f t="shared" si="20"/>
        <v>185.55555555555554</v>
      </c>
      <c r="AJ149" s="8">
        <f t="shared" si="21"/>
        <v>2505</v>
      </c>
      <c r="AK149" s="8">
        <f t="shared" si="22"/>
        <v>3340</v>
      </c>
      <c r="AL149" s="8">
        <f t="shared" si="23"/>
        <v>313.125</v>
      </c>
    </row>
    <row r="150" spans="1:38">
      <c r="A150" t="s">
        <v>674</v>
      </c>
      <c r="B150" t="s">
        <v>604</v>
      </c>
      <c r="C150" t="s">
        <v>358</v>
      </c>
      <c r="D150">
        <v>7313040</v>
      </c>
      <c r="E150">
        <v>5930</v>
      </c>
      <c r="F150">
        <v>5849</v>
      </c>
      <c r="G150">
        <v>3</v>
      </c>
      <c r="H150">
        <v>0</v>
      </c>
      <c r="I150">
        <v>0</v>
      </c>
      <c r="J150">
        <v>5</v>
      </c>
      <c r="K150">
        <v>5</v>
      </c>
      <c r="L150">
        <v>1</v>
      </c>
      <c r="M150">
        <v>0</v>
      </c>
      <c r="N150">
        <v>0</v>
      </c>
      <c r="O150">
        <v>10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22</v>
      </c>
      <c r="X150">
        <v>95</v>
      </c>
      <c r="Y150">
        <v>1</v>
      </c>
      <c r="Z150">
        <v>1</v>
      </c>
      <c r="AA150">
        <v>2</v>
      </c>
      <c r="AB150">
        <v>0.98634064080944295</v>
      </c>
      <c r="AC150" s="8">
        <v>5.05902192242833E-4</v>
      </c>
      <c r="AD150">
        <f t="shared" si="16"/>
        <v>0</v>
      </c>
      <c r="AE150">
        <f t="shared" si="17"/>
        <v>0</v>
      </c>
      <c r="AF150">
        <f t="shared" si="18"/>
        <v>1186</v>
      </c>
      <c r="AG150" s="8">
        <v>8.4317032040472095E-4</v>
      </c>
      <c r="AH150" s="8">
        <f t="shared" si="19"/>
        <v>5930</v>
      </c>
      <c r="AI150">
        <f t="shared" si="20"/>
        <v>62.421052631578945</v>
      </c>
      <c r="AJ150" s="8">
        <f t="shared" si="21"/>
        <v>5930</v>
      </c>
      <c r="AK150" s="8">
        <f t="shared" si="22"/>
        <v>5930</v>
      </c>
      <c r="AL150" s="8">
        <f t="shared" si="23"/>
        <v>269.54545454545456</v>
      </c>
    </row>
    <row r="151" spans="1:38">
      <c r="A151" t="s">
        <v>674</v>
      </c>
      <c r="B151" t="s">
        <v>604</v>
      </c>
      <c r="C151" t="s">
        <v>563</v>
      </c>
      <c r="D151">
        <v>7313050</v>
      </c>
      <c r="E151">
        <v>6994</v>
      </c>
      <c r="F151">
        <v>6825</v>
      </c>
      <c r="G151">
        <v>1</v>
      </c>
      <c r="H151">
        <v>0</v>
      </c>
      <c r="I151">
        <v>0</v>
      </c>
      <c r="J151">
        <v>4</v>
      </c>
      <c r="K151">
        <v>4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26</v>
      </c>
      <c r="X151">
        <v>114</v>
      </c>
      <c r="Y151">
        <v>0</v>
      </c>
      <c r="Z151">
        <v>8</v>
      </c>
      <c r="AA151">
        <v>2</v>
      </c>
      <c r="AB151">
        <v>0.975836431226765</v>
      </c>
      <c r="AC151" s="8">
        <v>1.42979696883042E-4</v>
      </c>
      <c r="AD151">
        <f t="shared" si="16"/>
        <v>0</v>
      </c>
      <c r="AE151">
        <f t="shared" si="17"/>
        <v>0</v>
      </c>
      <c r="AF151">
        <f t="shared" si="18"/>
        <v>1748.5</v>
      </c>
      <c r="AG151" s="8">
        <v>5.7191878753217005E-4</v>
      </c>
      <c r="AH151" s="8">
        <f t="shared" si="19"/>
        <v>6994</v>
      </c>
      <c r="AI151">
        <f t="shared" si="20"/>
        <v>61.350877192982459</v>
      </c>
      <c r="AJ151" s="8">
        <f t="shared" si="21"/>
        <v>0</v>
      </c>
      <c r="AK151" s="8">
        <f t="shared" si="22"/>
        <v>874.25</v>
      </c>
      <c r="AL151" s="8">
        <f t="shared" si="23"/>
        <v>269</v>
      </c>
    </row>
    <row r="152" spans="1:38">
      <c r="A152" t="s">
        <v>674</v>
      </c>
      <c r="B152" t="s">
        <v>604</v>
      </c>
      <c r="C152" t="s">
        <v>530</v>
      </c>
      <c r="D152">
        <v>7313060</v>
      </c>
      <c r="E152">
        <v>5572</v>
      </c>
      <c r="F152">
        <v>5398</v>
      </c>
      <c r="G152">
        <v>2</v>
      </c>
      <c r="H152">
        <v>0</v>
      </c>
      <c r="I152">
        <v>0</v>
      </c>
      <c r="J152">
        <v>5</v>
      </c>
      <c r="K152">
        <v>4</v>
      </c>
      <c r="L152">
        <v>1</v>
      </c>
      <c r="M152">
        <v>0</v>
      </c>
      <c r="N152">
        <v>0</v>
      </c>
      <c r="O152">
        <v>10</v>
      </c>
      <c r="P152">
        <v>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16</v>
      </c>
      <c r="X152">
        <v>64</v>
      </c>
      <c r="Y152">
        <v>1</v>
      </c>
      <c r="Z152">
        <v>1</v>
      </c>
      <c r="AA152">
        <v>1.7777777777777699</v>
      </c>
      <c r="AB152">
        <v>0.96877243359655396</v>
      </c>
      <c r="AC152" s="8">
        <v>3.5893754486719301E-4</v>
      </c>
      <c r="AD152">
        <f t="shared" si="16"/>
        <v>0</v>
      </c>
      <c r="AE152">
        <f t="shared" si="17"/>
        <v>0</v>
      </c>
      <c r="AF152">
        <f t="shared" si="18"/>
        <v>1114.4000000000001</v>
      </c>
      <c r="AG152" s="8">
        <v>7.1787508973438603E-4</v>
      </c>
      <c r="AH152" s="8">
        <f t="shared" si="19"/>
        <v>5572</v>
      </c>
      <c r="AI152">
        <f t="shared" si="20"/>
        <v>87.0625</v>
      </c>
      <c r="AJ152" s="8">
        <f t="shared" si="21"/>
        <v>5572</v>
      </c>
      <c r="AK152" s="8">
        <f t="shared" si="22"/>
        <v>5572</v>
      </c>
      <c r="AL152" s="8">
        <f t="shared" si="23"/>
        <v>348.25</v>
      </c>
    </row>
    <row r="153" spans="1:38">
      <c r="A153" t="s">
        <v>674</v>
      </c>
      <c r="B153" t="s">
        <v>604</v>
      </c>
      <c r="C153" t="s">
        <v>504</v>
      </c>
      <c r="D153">
        <v>7313061</v>
      </c>
      <c r="E153">
        <v>4680</v>
      </c>
      <c r="F153">
        <v>4638</v>
      </c>
      <c r="G153">
        <v>3</v>
      </c>
      <c r="H153">
        <v>0</v>
      </c>
      <c r="I153">
        <v>0</v>
      </c>
      <c r="J153">
        <v>4</v>
      </c>
      <c r="K153">
        <v>1</v>
      </c>
      <c r="L153">
        <v>1</v>
      </c>
      <c r="M153">
        <v>0</v>
      </c>
      <c r="N153">
        <v>0</v>
      </c>
      <c r="O153">
        <v>3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20</v>
      </c>
      <c r="X153">
        <v>90</v>
      </c>
      <c r="Y153">
        <v>0</v>
      </c>
      <c r="Z153">
        <v>8</v>
      </c>
      <c r="AA153">
        <v>2</v>
      </c>
      <c r="AB153">
        <v>0.99102564102564095</v>
      </c>
      <c r="AC153" s="8">
        <v>6.4102564102564103E-4</v>
      </c>
      <c r="AD153">
        <f t="shared" si="16"/>
        <v>0</v>
      </c>
      <c r="AE153">
        <f t="shared" si="17"/>
        <v>0</v>
      </c>
      <c r="AF153">
        <f t="shared" si="18"/>
        <v>1170</v>
      </c>
      <c r="AG153" s="8">
        <v>2.13675213675213E-4</v>
      </c>
      <c r="AH153" s="8">
        <f t="shared" si="19"/>
        <v>4680</v>
      </c>
      <c r="AI153">
        <f t="shared" si="20"/>
        <v>52</v>
      </c>
      <c r="AJ153" s="8">
        <f t="shared" si="21"/>
        <v>0</v>
      </c>
      <c r="AK153" s="8">
        <f t="shared" si="22"/>
        <v>585</v>
      </c>
      <c r="AL153" s="8">
        <f t="shared" si="23"/>
        <v>234</v>
      </c>
    </row>
    <row r="154" spans="1:38">
      <c r="A154" t="s">
        <v>674</v>
      </c>
      <c r="B154" t="s">
        <v>604</v>
      </c>
      <c r="C154" t="s">
        <v>444</v>
      </c>
      <c r="D154">
        <v>7313070</v>
      </c>
      <c r="E154">
        <v>10015</v>
      </c>
      <c r="F154">
        <v>9487</v>
      </c>
      <c r="G154">
        <v>5</v>
      </c>
      <c r="H154">
        <v>0</v>
      </c>
      <c r="I154">
        <v>0</v>
      </c>
      <c r="J154">
        <v>9</v>
      </c>
      <c r="K154">
        <v>2</v>
      </c>
      <c r="L154">
        <v>3</v>
      </c>
      <c r="M154">
        <v>0</v>
      </c>
      <c r="N154">
        <v>0</v>
      </c>
      <c r="O154">
        <v>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36</v>
      </c>
      <c r="X154">
        <v>131</v>
      </c>
      <c r="Y154">
        <v>0</v>
      </c>
      <c r="Z154">
        <v>2</v>
      </c>
      <c r="AA154">
        <v>2</v>
      </c>
      <c r="AB154">
        <v>0.94727908137793304</v>
      </c>
      <c r="AC154" s="8">
        <v>4.9925112331502695E-4</v>
      </c>
      <c r="AD154">
        <f t="shared" si="16"/>
        <v>0</v>
      </c>
      <c r="AE154">
        <f t="shared" si="17"/>
        <v>0</v>
      </c>
      <c r="AF154">
        <f t="shared" si="18"/>
        <v>1112.7777777777778</v>
      </c>
      <c r="AG154" s="8">
        <v>1.9970044932601E-4</v>
      </c>
      <c r="AH154" s="8">
        <f t="shared" si="19"/>
        <v>3338.3333333333335</v>
      </c>
      <c r="AI154">
        <f t="shared" si="20"/>
        <v>76.450381679389309</v>
      </c>
      <c r="AJ154" s="8">
        <f t="shared" si="21"/>
        <v>0</v>
      </c>
      <c r="AK154" s="8">
        <f t="shared" si="22"/>
        <v>5007.5</v>
      </c>
      <c r="AL154" s="8">
        <f t="shared" si="23"/>
        <v>278.19444444444446</v>
      </c>
    </row>
    <row r="155" spans="1:38">
      <c r="A155" t="s">
        <v>674</v>
      </c>
      <c r="B155" t="s">
        <v>604</v>
      </c>
      <c r="C155" t="s">
        <v>570</v>
      </c>
      <c r="D155">
        <v>7313080</v>
      </c>
      <c r="E155">
        <v>11555</v>
      </c>
      <c r="F155">
        <v>11529</v>
      </c>
      <c r="G155">
        <v>1</v>
      </c>
      <c r="H155">
        <v>0</v>
      </c>
      <c r="I155">
        <v>0</v>
      </c>
      <c r="J155">
        <v>6</v>
      </c>
      <c r="K155">
        <v>6</v>
      </c>
      <c r="L155">
        <v>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>
        <v>0</v>
      </c>
      <c r="U155">
        <v>0</v>
      </c>
      <c r="V155">
        <v>0</v>
      </c>
      <c r="W155">
        <v>38</v>
      </c>
      <c r="X155">
        <v>54</v>
      </c>
      <c r="Y155">
        <v>4</v>
      </c>
      <c r="Z155">
        <v>0</v>
      </c>
      <c r="AA155">
        <v>2</v>
      </c>
      <c r="AB155">
        <v>0.99774989182172202</v>
      </c>
      <c r="AC155" s="8">
        <v>8.6542622241453905E-5</v>
      </c>
      <c r="AD155">
        <f t="shared" si="16"/>
        <v>0</v>
      </c>
      <c r="AE155">
        <f t="shared" si="17"/>
        <v>0</v>
      </c>
      <c r="AF155">
        <f t="shared" si="18"/>
        <v>1925.8333333333333</v>
      </c>
      <c r="AG155" s="8">
        <v>5.1925573344872302E-4</v>
      </c>
      <c r="AH155" s="8">
        <f t="shared" si="19"/>
        <v>2311</v>
      </c>
      <c r="AI155">
        <f t="shared" si="20"/>
        <v>213.9814814814815</v>
      </c>
      <c r="AJ155" s="8">
        <f t="shared" si="21"/>
        <v>2888.75</v>
      </c>
      <c r="AK155" s="8">
        <f t="shared" si="22"/>
        <v>0</v>
      </c>
      <c r="AL155" s="8">
        <f t="shared" si="23"/>
        <v>304.07894736842104</v>
      </c>
    </row>
    <row r="156" spans="1:38">
      <c r="A156" t="s">
        <v>674</v>
      </c>
      <c r="B156" t="s">
        <v>604</v>
      </c>
      <c r="C156" t="s">
        <v>347</v>
      </c>
      <c r="D156">
        <v>7313090</v>
      </c>
      <c r="E156">
        <v>10263</v>
      </c>
      <c r="F156">
        <v>9937</v>
      </c>
      <c r="G156">
        <v>5</v>
      </c>
      <c r="H156">
        <v>0</v>
      </c>
      <c r="I156">
        <v>0</v>
      </c>
      <c r="J156">
        <v>8</v>
      </c>
      <c r="K156">
        <v>5</v>
      </c>
      <c r="L156">
        <v>1</v>
      </c>
      <c r="M156">
        <v>0</v>
      </c>
      <c r="N156">
        <v>0</v>
      </c>
      <c r="O156">
        <v>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18</v>
      </c>
      <c r="X156">
        <v>12</v>
      </c>
      <c r="Y156">
        <v>1</v>
      </c>
      <c r="Z156">
        <v>0</v>
      </c>
      <c r="AA156">
        <v>2</v>
      </c>
      <c r="AB156">
        <v>0.96823540874987801</v>
      </c>
      <c r="AC156" s="8">
        <v>4.8718698236383098E-4</v>
      </c>
      <c r="AD156">
        <f t="shared" si="16"/>
        <v>0</v>
      </c>
      <c r="AE156">
        <f t="shared" si="17"/>
        <v>0</v>
      </c>
      <c r="AF156">
        <f t="shared" si="18"/>
        <v>1282.875</v>
      </c>
      <c r="AG156" s="8">
        <v>4.8718698236383098E-4</v>
      </c>
      <c r="AH156" s="8">
        <f t="shared" si="19"/>
        <v>10263</v>
      </c>
      <c r="AI156">
        <f t="shared" si="20"/>
        <v>855.25</v>
      </c>
      <c r="AJ156" s="8">
        <f t="shared" si="21"/>
        <v>10263</v>
      </c>
      <c r="AK156" s="8">
        <f t="shared" si="22"/>
        <v>0</v>
      </c>
      <c r="AL156" s="8">
        <f t="shared" si="23"/>
        <v>570.16666666666663</v>
      </c>
    </row>
    <row r="157" spans="1:38">
      <c r="A157" t="s">
        <v>674</v>
      </c>
      <c r="B157" t="s">
        <v>604</v>
      </c>
      <c r="C157" t="s">
        <v>462</v>
      </c>
      <c r="D157">
        <v>7313100</v>
      </c>
      <c r="E157">
        <v>4821</v>
      </c>
      <c r="F157">
        <v>4689</v>
      </c>
      <c r="G157">
        <v>1</v>
      </c>
      <c r="H157">
        <v>0</v>
      </c>
      <c r="I157">
        <v>0</v>
      </c>
      <c r="J157">
        <v>3</v>
      </c>
      <c r="K157">
        <v>3</v>
      </c>
      <c r="L157">
        <v>2</v>
      </c>
      <c r="M157">
        <v>0</v>
      </c>
      <c r="N157">
        <v>0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16</v>
      </c>
      <c r="X157">
        <v>45</v>
      </c>
      <c r="Y157">
        <v>1</v>
      </c>
      <c r="Z157">
        <v>2</v>
      </c>
      <c r="AA157">
        <v>2</v>
      </c>
      <c r="AB157">
        <v>0.97261978842563701</v>
      </c>
      <c r="AC157" s="8">
        <v>2.07425845260319E-4</v>
      </c>
      <c r="AD157">
        <f t="shared" si="16"/>
        <v>0</v>
      </c>
      <c r="AE157">
        <f t="shared" si="17"/>
        <v>0</v>
      </c>
      <c r="AF157">
        <f t="shared" si="18"/>
        <v>1607</v>
      </c>
      <c r="AG157" s="8">
        <v>6.2227753578095798E-4</v>
      </c>
      <c r="AH157" s="8">
        <f t="shared" si="19"/>
        <v>2410.5</v>
      </c>
      <c r="AI157">
        <f t="shared" si="20"/>
        <v>107.13333333333334</v>
      </c>
      <c r="AJ157" s="8">
        <f t="shared" si="21"/>
        <v>4821</v>
      </c>
      <c r="AK157" s="8">
        <f t="shared" si="22"/>
        <v>2410.5</v>
      </c>
      <c r="AL157" s="8">
        <f t="shared" si="23"/>
        <v>301.3125</v>
      </c>
    </row>
    <row r="158" spans="1:38">
      <c r="A158" t="s">
        <v>674</v>
      </c>
      <c r="B158" t="s">
        <v>604</v>
      </c>
      <c r="C158" t="s">
        <v>408</v>
      </c>
      <c r="D158">
        <v>7313101</v>
      </c>
      <c r="E158">
        <v>3382</v>
      </c>
      <c r="F158">
        <v>3177</v>
      </c>
      <c r="G158">
        <v>1</v>
      </c>
      <c r="H158">
        <v>0</v>
      </c>
      <c r="I158">
        <v>0</v>
      </c>
      <c r="J158">
        <v>7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18</v>
      </c>
      <c r="X158">
        <v>81</v>
      </c>
      <c r="Y158">
        <v>0</v>
      </c>
      <c r="Z158">
        <v>0</v>
      </c>
      <c r="AA158">
        <v>2</v>
      </c>
      <c r="AB158">
        <v>0.93938497930218801</v>
      </c>
      <c r="AC158" s="8">
        <v>2.9568302779420399E-4</v>
      </c>
      <c r="AD158">
        <f t="shared" si="16"/>
        <v>0</v>
      </c>
      <c r="AE158">
        <f t="shared" si="17"/>
        <v>0</v>
      </c>
      <c r="AF158">
        <f t="shared" si="18"/>
        <v>483.14285714285717</v>
      </c>
      <c r="AG158" s="8">
        <v>8.8704908338261299E-4</v>
      </c>
      <c r="AH158" s="8">
        <f t="shared" si="19"/>
        <v>0</v>
      </c>
      <c r="AI158">
        <f t="shared" si="20"/>
        <v>41.753086419753089</v>
      </c>
      <c r="AJ158" s="8">
        <f t="shared" si="21"/>
        <v>0</v>
      </c>
      <c r="AK158" s="8">
        <f t="shared" si="22"/>
        <v>0</v>
      </c>
      <c r="AL158" s="8">
        <f t="shared" si="23"/>
        <v>187.88888888888889</v>
      </c>
    </row>
    <row r="159" spans="1:38">
      <c r="A159" t="s">
        <v>674</v>
      </c>
      <c r="B159" t="s">
        <v>604</v>
      </c>
      <c r="C159" t="s">
        <v>416</v>
      </c>
      <c r="D159">
        <v>7313110</v>
      </c>
      <c r="E159">
        <v>6825</v>
      </c>
      <c r="F159">
        <v>6468</v>
      </c>
      <c r="G159">
        <v>3</v>
      </c>
      <c r="H159">
        <v>0</v>
      </c>
      <c r="I159">
        <v>0</v>
      </c>
      <c r="J159">
        <v>3</v>
      </c>
      <c r="K159">
        <v>2</v>
      </c>
      <c r="L159">
        <v>2</v>
      </c>
      <c r="M159">
        <v>0</v>
      </c>
      <c r="N159">
        <v>0</v>
      </c>
      <c r="O159">
        <v>4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20</v>
      </c>
      <c r="X159">
        <v>55</v>
      </c>
      <c r="Y159">
        <v>0</v>
      </c>
      <c r="Z159">
        <v>3</v>
      </c>
      <c r="AA159">
        <v>2</v>
      </c>
      <c r="AB159">
        <v>0.94769230769230695</v>
      </c>
      <c r="AC159" s="8">
        <v>4.3956043956043902E-4</v>
      </c>
      <c r="AD159">
        <f t="shared" si="16"/>
        <v>0</v>
      </c>
      <c r="AE159">
        <f t="shared" si="17"/>
        <v>0</v>
      </c>
      <c r="AF159">
        <f t="shared" si="18"/>
        <v>2275</v>
      </c>
      <c r="AG159" s="8">
        <v>2.9304029304029299E-4</v>
      </c>
      <c r="AH159" s="8">
        <f t="shared" si="19"/>
        <v>3412.5</v>
      </c>
      <c r="AI159">
        <f t="shared" si="20"/>
        <v>124.09090909090909</v>
      </c>
      <c r="AJ159" s="8">
        <f t="shared" si="21"/>
        <v>0</v>
      </c>
      <c r="AK159" s="8">
        <f t="shared" si="22"/>
        <v>2275</v>
      </c>
      <c r="AL159" s="8">
        <f t="shared" si="23"/>
        <v>341.25</v>
      </c>
    </row>
    <row r="160" spans="1:38">
      <c r="A160" t="s">
        <v>674</v>
      </c>
      <c r="B160" t="s">
        <v>604</v>
      </c>
      <c r="C160" t="s">
        <v>507</v>
      </c>
      <c r="D160">
        <v>7313120</v>
      </c>
      <c r="E160">
        <v>12112</v>
      </c>
      <c r="F160">
        <v>12007</v>
      </c>
      <c r="G160">
        <v>7</v>
      </c>
      <c r="H160">
        <v>2</v>
      </c>
      <c r="I160">
        <v>1</v>
      </c>
      <c r="J160">
        <v>6</v>
      </c>
      <c r="K160">
        <v>4</v>
      </c>
      <c r="L160">
        <v>6</v>
      </c>
      <c r="M160">
        <v>0</v>
      </c>
      <c r="N160">
        <v>0</v>
      </c>
      <c r="O160">
        <v>31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54</v>
      </c>
      <c r="X160">
        <v>34</v>
      </c>
      <c r="Y160">
        <v>2</v>
      </c>
      <c r="Z160">
        <v>5</v>
      </c>
      <c r="AA160">
        <v>2</v>
      </c>
      <c r="AB160">
        <v>0.991330911492734</v>
      </c>
      <c r="AC160" s="8">
        <v>5.7793923381770096E-4</v>
      </c>
      <c r="AD160">
        <f t="shared" si="16"/>
        <v>6056</v>
      </c>
      <c r="AE160">
        <f t="shared" si="17"/>
        <v>12112</v>
      </c>
      <c r="AF160">
        <f t="shared" si="18"/>
        <v>2018.6666666666667</v>
      </c>
      <c r="AG160" s="8">
        <v>3.3025099075297199E-4</v>
      </c>
      <c r="AH160" s="8">
        <f t="shared" si="19"/>
        <v>2018.6666666666667</v>
      </c>
      <c r="AI160">
        <f t="shared" si="20"/>
        <v>356.23529411764707</v>
      </c>
      <c r="AJ160" s="8">
        <f t="shared" si="21"/>
        <v>6056</v>
      </c>
      <c r="AK160" s="8">
        <f t="shared" si="22"/>
        <v>2422.4</v>
      </c>
      <c r="AL160" s="8">
        <f t="shared" si="23"/>
        <v>224.2962962962963</v>
      </c>
    </row>
    <row r="161" spans="1:38">
      <c r="A161" t="s">
        <v>674</v>
      </c>
      <c r="B161" t="s">
        <v>685</v>
      </c>
      <c r="C161" t="s">
        <v>492</v>
      </c>
      <c r="D161">
        <v>7314010</v>
      </c>
      <c r="E161">
        <v>4969</v>
      </c>
      <c r="F161">
        <v>4959</v>
      </c>
      <c r="G161">
        <v>4</v>
      </c>
      <c r="H161">
        <v>0</v>
      </c>
      <c r="I161">
        <v>0</v>
      </c>
      <c r="J161">
        <v>5</v>
      </c>
      <c r="K161">
        <v>4</v>
      </c>
      <c r="L161">
        <v>2</v>
      </c>
      <c r="M161">
        <v>0</v>
      </c>
      <c r="N161">
        <v>0</v>
      </c>
      <c r="O161">
        <v>6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20</v>
      </c>
      <c r="X161">
        <v>12</v>
      </c>
      <c r="Y161">
        <v>0</v>
      </c>
      <c r="Z161">
        <v>0</v>
      </c>
      <c r="AA161">
        <v>2</v>
      </c>
      <c r="AB161">
        <v>0.99798752264037005</v>
      </c>
      <c r="AC161" s="8">
        <v>8.0499094385188099E-4</v>
      </c>
      <c r="AD161">
        <f t="shared" si="16"/>
        <v>0</v>
      </c>
      <c r="AE161">
        <f t="shared" si="17"/>
        <v>0</v>
      </c>
      <c r="AF161">
        <f t="shared" si="18"/>
        <v>993.8</v>
      </c>
      <c r="AG161" s="8">
        <v>8.0499094385188099E-4</v>
      </c>
      <c r="AH161" s="8">
        <f t="shared" si="19"/>
        <v>2484.5</v>
      </c>
      <c r="AI161">
        <f t="shared" si="20"/>
        <v>414.08333333333331</v>
      </c>
      <c r="AJ161" s="8">
        <f t="shared" si="21"/>
        <v>0</v>
      </c>
      <c r="AK161" s="8">
        <f t="shared" si="22"/>
        <v>0</v>
      </c>
      <c r="AL161" s="8">
        <f t="shared" si="23"/>
        <v>248.45</v>
      </c>
    </row>
    <row r="162" spans="1:38">
      <c r="A162" t="s">
        <v>674</v>
      </c>
      <c r="B162" t="s">
        <v>685</v>
      </c>
      <c r="C162" t="s">
        <v>580</v>
      </c>
      <c r="D162">
        <v>7314020</v>
      </c>
      <c r="E162">
        <v>6922</v>
      </c>
      <c r="F162">
        <v>6864</v>
      </c>
      <c r="G162">
        <v>2</v>
      </c>
      <c r="H162">
        <v>0</v>
      </c>
      <c r="I162">
        <v>0</v>
      </c>
      <c r="J162">
        <v>3</v>
      </c>
      <c r="K162">
        <v>3</v>
      </c>
      <c r="L162">
        <v>2</v>
      </c>
      <c r="M162">
        <v>0</v>
      </c>
      <c r="N162">
        <v>0</v>
      </c>
      <c r="O162">
        <v>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17</v>
      </c>
      <c r="X162">
        <v>6</v>
      </c>
      <c r="Y162">
        <v>0</v>
      </c>
      <c r="Z162">
        <v>0</v>
      </c>
      <c r="AA162">
        <v>1.88888888888888</v>
      </c>
      <c r="AB162">
        <v>0.99162091880959202</v>
      </c>
      <c r="AC162" s="8">
        <v>2.88933834151979E-4</v>
      </c>
      <c r="AD162">
        <f t="shared" si="16"/>
        <v>0</v>
      </c>
      <c r="AE162">
        <f t="shared" si="17"/>
        <v>0</v>
      </c>
      <c r="AF162">
        <f t="shared" si="18"/>
        <v>2307.3333333333335</v>
      </c>
      <c r="AG162" s="8">
        <v>4.3340075122796798E-4</v>
      </c>
      <c r="AH162" s="8">
        <f t="shared" si="19"/>
        <v>3461</v>
      </c>
      <c r="AI162">
        <f t="shared" si="20"/>
        <v>1153.6666666666667</v>
      </c>
      <c r="AJ162" s="8">
        <f t="shared" si="21"/>
        <v>0</v>
      </c>
      <c r="AK162" s="8">
        <f t="shared" si="22"/>
        <v>0</v>
      </c>
      <c r="AL162" s="8">
        <f t="shared" si="23"/>
        <v>407.1764705882353</v>
      </c>
    </row>
    <row r="163" spans="1:38">
      <c r="A163" t="s">
        <v>674</v>
      </c>
      <c r="B163" t="s">
        <v>685</v>
      </c>
      <c r="C163" t="s">
        <v>615</v>
      </c>
      <c r="D163">
        <v>7314030</v>
      </c>
      <c r="E163">
        <v>9082</v>
      </c>
      <c r="F163">
        <v>8963</v>
      </c>
      <c r="G163">
        <v>4</v>
      </c>
      <c r="H163">
        <v>0</v>
      </c>
      <c r="I163">
        <v>0</v>
      </c>
      <c r="J163">
        <v>6</v>
      </c>
      <c r="K163">
        <v>2</v>
      </c>
      <c r="L163">
        <v>4</v>
      </c>
      <c r="M163">
        <v>0</v>
      </c>
      <c r="N163">
        <v>0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20</v>
      </c>
      <c r="X163">
        <v>14</v>
      </c>
      <c r="Y163">
        <v>1</v>
      </c>
      <c r="Z163">
        <v>4</v>
      </c>
      <c r="AA163">
        <v>2</v>
      </c>
      <c r="AB163">
        <v>0.98689715921603105</v>
      </c>
      <c r="AC163" s="8">
        <v>4.4043162299053001E-4</v>
      </c>
      <c r="AD163">
        <f t="shared" si="16"/>
        <v>0</v>
      </c>
      <c r="AE163">
        <f t="shared" si="17"/>
        <v>0</v>
      </c>
      <c r="AF163">
        <f t="shared" si="18"/>
        <v>1513.6666666666667</v>
      </c>
      <c r="AG163" s="8">
        <v>2.2021581149526501E-4</v>
      </c>
      <c r="AH163" s="8">
        <f t="shared" si="19"/>
        <v>2270.5</v>
      </c>
      <c r="AI163">
        <f t="shared" si="20"/>
        <v>648.71428571428567</v>
      </c>
      <c r="AJ163" s="8">
        <f t="shared" si="21"/>
        <v>9082</v>
      </c>
      <c r="AK163" s="8">
        <f t="shared" si="22"/>
        <v>2270.5</v>
      </c>
      <c r="AL163" s="8">
        <f t="shared" si="23"/>
        <v>454.1</v>
      </c>
    </row>
    <row r="164" spans="1:38">
      <c r="A164" t="s">
        <v>674</v>
      </c>
      <c r="B164" t="s">
        <v>685</v>
      </c>
      <c r="C164" t="s">
        <v>337</v>
      </c>
      <c r="D164">
        <v>7314040</v>
      </c>
      <c r="E164">
        <v>8368</v>
      </c>
      <c r="F164">
        <v>8368</v>
      </c>
      <c r="G164">
        <v>3</v>
      </c>
      <c r="H164">
        <v>0</v>
      </c>
      <c r="I164">
        <v>0</v>
      </c>
      <c r="J164">
        <v>6</v>
      </c>
      <c r="K164">
        <v>2</v>
      </c>
      <c r="L164">
        <v>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18</v>
      </c>
      <c r="X164">
        <v>0</v>
      </c>
      <c r="Y164">
        <v>0</v>
      </c>
      <c r="Z164">
        <v>0</v>
      </c>
      <c r="AA164">
        <v>2</v>
      </c>
      <c r="AB164">
        <v>1</v>
      </c>
      <c r="AC164" s="8">
        <v>3.5850860420649999E-4</v>
      </c>
      <c r="AD164">
        <f t="shared" si="16"/>
        <v>0</v>
      </c>
      <c r="AE164">
        <f t="shared" si="17"/>
        <v>0</v>
      </c>
      <c r="AF164">
        <f t="shared" si="18"/>
        <v>1394.6666666666667</v>
      </c>
      <c r="AG164" s="8">
        <v>2.39005736137667E-4</v>
      </c>
      <c r="AH164" s="8">
        <f t="shared" si="19"/>
        <v>2092</v>
      </c>
      <c r="AI164">
        <f t="shared" si="20"/>
        <v>0</v>
      </c>
      <c r="AJ164" s="8">
        <f t="shared" si="21"/>
        <v>0</v>
      </c>
      <c r="AK164" s="8">
        <f t="shared" si="22"/>
        <v>0</v>
      </c>
      <c r="AL164" s="8">
        <f t="shared" si="23"/>
        <v>464.88888888888891</v>
      </c>
    </row>
    <row r="165" spans="1:38">
      <c r="A165" t="s">
        <v>674</v>
      </c>
      <c r="B165" t="s">
        <v>685</v>
      </c>
      <c r="C165" t="s">
        <v>493</v>
      </c>
      <c r="D165">
        <v>7314050</v>
      </c>
      <c r="E165">
        <v>7530</v>
      </c>
      <c r="F165">
        <v>7520</v>
      </c>
      <c r="G165">
        <v>6</v>
      </c>
      <c r="H165">
        <v>1</v>
      </c>
      <c r="I165">
        <v>1</v>
      </c>
      <c r="J165">
        <v>5</v>
      </c>
      <c r="K165">
        <v>1</v>
      </c>
      <c r="L165">
        <v>12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16</v>
      </c>
      <c r="X165">
        <v>18</v>
      </c>
      <c r="Y165">
        <v>0</v>
      </c>
      <c r="Z165">
        <v>0</v>
      </c>
      <c r="AA165">
        <v>2</v>
      </c>
      <c r="AB165">
        <v>0.99867197875166003</v>
      </c>
      <c r="AC165" s="8">
        <v>7.9681274900398398E-4</v>
      </c>
      <c r="AD165">
        <f t="shared" si="16"/>
        <v>7530</v>
      </c>
      <c r="AE165">
        <f t="shared" si="17"/>
        <v>7530</v>
      </c>
      <c r="AF165">
        <f t="shared" si="18"/>
        <v>1506</v>
      </c>
      <c r="AG165" s="8">
        <v>1.3280212483399699E-4</v>
      </c>
      <c r="AH165" s="8">
        <f t="shared" si="19"/>
        <v>627.5</v>
      </c>
      <c r="AI165">
        <f t="shared" si="20"/>
        <v>418.33333333333331</v>
      </c>
      <c r="AJ165" s="8">
        <f t="shared" si="21"/>
        <v>0</v>
      </c>
      <c r="AK165" s="8">
        <f t="shared" si="22"/>
        <v>0</v>
      </c>
      <c r="AL165" s="8">
        <f t="shared" si="23"/>
        <v>470.625</v>
      </c>
    </row>
    <row r="166" spans="1:38">
      <c r="A166" t="s">
        <v>674</v>
      </c>
      <c r="B166" t="s">
        <v>685</v>
      </c>
      <c r="C166" t="s">
        <v>421</v>
      </c>
      <c r="D166">
        <v>7314051</v>
      </c>
      <c r="E166">
        <v>3782</v>
      </c>
      <c r="F166">
        <v>3766</v>
      </c>
      <c r="G166">
        <v>4</v>
      </c>
      <c r="H166">
        <v>0</v>
      </c>
      <c r="I166">
        <v>0</v>
      </c>
      <c r="J166">
        <v>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12</v>
      </c>
      <c r="X166">
        <v>27</v>
      </c>
      <c r="Y166">
        <v>1</v>
      </c>
      <c r="Z166">
        <v>0</v>
      </c>
      <c r="AA166">
        <v>2</v>
      </c>
      <c r="AB166">
        <v>0.99576943416181896</v>
      </c>
      <c r="AC166">
        <v>1.0576414595452101E-3</v>
      </c>
      <c r="AD166">
        <f t="shared" si="16"/>
        <v>0</v>
      </c>
      <c r="AE166">
        <f t="shared" si="17"/>
        <v>0</v>
      </c>
      <c r="AF166">
        <f t="shared" si="18"/>
        <v>945.5</v>
      </c>
      <c r="AG166" s="8">
        <v>2.64410364886303E-4</v>
      </c>
      <c r="AH166" s="8">
        <f t="shared" si="19"/>
        <v>0</v>
      </c>
      <c r="AI166">
        <f t="shared" si="20"/>
        <v>140.07407407407408</v>
      </c>
      <c r="AJ166" s="8">
        <f t="shared" si="21"/>
        <v>3782</v>
      </c>
      <c r="AK166" s="8">
        <f t="shared" si="22"/>
        <v>0</v>
      </c>
      <c r="AL166" s="8">
        <f t="shared" si="23"/>
        <v>315.16666666666669</v>
      </c>
    </row>
    <row r="167" spans="1:38">
      <c r="A167" t="s">
        <v>674</v>
      </c>
      <c r="B167" t="s">
        <v>685</v>
      </c>
      <c r="C167" t="s">
        <v>472</v>
      </c>
      <c r="D167">
        <v>7314060</v>
      </c>
      <c r="E167">
        <v>13661</v>
      </c>
      <c r="F167">
        <v>13660</v>
      </c>
      <c r="G167">
        <v>11</v>
      </c>
      <c r="H167">
        <v>4</v>
      </c>
      <c r="I167">
        <v>2</v>
      </c>
      <c r="J167">
        <v>3</v>
      </c>
      <c r="K167">
        <v>2</v>
      </c>
      <c r="L167">
        <v>17</v>
      </c>
      <c r="M167">
        <v>0</v>
      </c>
      <c r="N167">
        <v>0</v>
      </c>
      <c r="O167">
        <v>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</v>
      </c>
      <c r="V167">
        <v>0</v>
      </c>
      <c r="W167">
        <v>24</v>
      </c>
      <c r="X167">
        <v>0</v>
      </c>
      <c r="Y167">
        <v>1</v>
      </c>
      <c r="Z167">
        <v>0</v>
      </c>
      <c r="AA167">
        <v>2</v>
      </c>
      <c r="AB167">
        <v>0.99992679891662395</v>
      </c>
      <c r="AC167" s="8">
        <v>8.0521191713637304E-4</v>
      </c>
      <c r="AD167">
        <f t="shared" si="16"/>
        <v>3415.25</v>
      </c>
      <c r="AE167">
        <f t="shared" si="17"/>
        <v>6830.5</v>
      </c>
      <c r="AF167">
        <f t="shared" si="18"/>
        <v>4553.666666666667</v>
      </c>
      <c r="AG167" s="8">
        <v>1.46402166752067E-4</v>
      </c>
      <c r="AH167" s="8">
        <f t="shared" si="19"/>
        <v>803.58823529411768</v>
      </c>
      <c r="AI167">
        <f t="shared" si="20"/>
        <v>0</v>
      </c>
      <c r="AJ167" s="8">
        <f t="shared" si="21"/>
        <v>13661</v>
      </c>
      <c r="AK167" s="8">
        <f t="shared" si="22"/>
        <v>0</v>
      </c>
      <c r="AL167" s="8">
        <f t="shared" si="23"/>
        <v>569.20833333333337</v>
      </c>
    </row>
    <row r="168" spans="1:38">
      <c r="A168" t="s">
        <v>674</v>
      </c>
      <c r="B168" t="s">
        <v>685</v>
      </c>
      <c r="C168" t="s">
        <v>617</v>
      </c>
      <c r="D168">
        <v>7314061</v>
      </c>
      <c r="E168">
        <v>5515</v>
      </c>
      <c r="F168">
        <v>5512</v>
      </c>
      <c r="G168">
        <v>4</v>
      </c>
      <c r="H168">
        <v>0</v>
      </c>
      <c r="I168">
        <v>0</v>
      </c>
      <c r="J168">
        <v>7</v>
      </c>
      <c r="K168">
        <v>2</v>
      </c>
      <c r="L168">
        <v>0</v>
      </c>
      <c r="M168">
        <v>0</v>
      </c>
      <c r="N168">
        <v>0</v>
      </c>
      <c r="O168">
        <v>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0</v>
      </c>
      <c r="W168">
        <v>16</v>
      </c>
      <c r="X168">
        <v>15</v>
      </c>
      <c r="Y168">
        <v>1</v>
      </c>
      <c r="Z168">
        <v>0</v>
      </c>
      <c r="AA168">
        <v>2</v>
      </c>
      <c r="AB168">
        <v>0.99945602901178598</v>
      </c>
      <c r="AC168" s="8">
        <v>7.2529465095194905E-4</v>
      </c>
      <c r="AD168">
        <f t="shared" si="16"/>
        <v>0</v>
      </c>
      <c r="AE168">
        <f t="shared" si="17"/>
        <v>0</v>
      </c>
      <c r="AF168">
        <f t="shared" si="18"/>
        <v>787.85714285714289</v>
      </c>
      <c r="AG168" s="8">
        <v>3.6264732547597398E-4</v>
      </c>
      <c r="AH168" s="8">
        <f t="shared" si="19"/>
        <v>0</v>
      </c>
      <c r="AI168">
        <f t="shared" si="20"/>
        <v>367.66666666666669</v>
      </c>
      <c r="AJ168" s="8">
        <f t="shared" si="21"/>
        <v>5515</v>
      </c>
      <c r="AK168" s="8">
        <f t="shared" si="22"/>
        <v>0</v>
      </c>
      <c r="AL168" s="8">
        <f t="shared" si="23"/>
        <v>344.6875</v>
      </c>
    </row>
    <row r="169" spans="1:38">
      <c r="A169" t="s">
        <v>674</v>
      </c>
      <c r="B169" t="s">
        <v>685</v>
      </c>
      <c r="C169" t="s">
        <v>506</v>
      </c>
      <c r="D169">
        <v>7314070</v>
      </c>
      <c r="E169">
        <v>7482</v>
      </c>
      <c r="F169">
        <v>7449</v>
      </c>
      <c r="G169">
        <v>3</v>
      </c>
      <c r="H169">
        <v>0</v>
      </c>
      <c r="I169">
        <v>0</v>
      </c>
      <c r="J169">
        <v>10</v>
      </c>
      <c r="K169">
        <v>3</v>
      </c>
      <c r="L169">
        <v>4</v>
      </c>
      <c r="M169">
        <v>1</v>
      </c>
      <c r="N169">
        <v>0</v>
      </c>
      <c r="O169">
        <v>19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24</v>
      </c>
      <c r="X169">
        <v>12</v>
      </c>
      <c r="Y169">
        <v>0</v>
      </c>
      <c r="Z169">
        <v>0</v>
      </c>
      <c r="AA169">
        <v>2</v>
      </c>
      <c r="AB169">
        <v>0.99558941459502803</v>
      </c>
      <c r="AC169" s="8">
        <v>4.0096230954290199E-4</v>
      </c>
      <c r="AD169">
        <f t="shared" si="16"/>
        <v>0</v>
      </c>
      <c r="AE169">
        <f t="shared" si="17"/>
        <v>0</v>
      </c>
      <c r="AF169">
        <f t="shared" si="18"/>
        <v>748.2</v>
      </c>
      <c r="AG169" s="8">
        <v>4.0096230954290199E-4</v>
      </c>
      <c r="AH169" s="8">
        <f t="shared" si="19"/>
        <v>1870.5</v>
      </c>
      <c r="AI169">
        <f t="shared" si="20"/>
        <v>623.5</v>
      </c>
      <c r="AJ169" s="8">
        <f t="shared" si="21"/>
        <v>0</v>
      </c>
      <c r="AK169" s="8">
        <f t="shared" si="22"/>
        <v>0</v>
      </c>
      <c r="AL169" s="8">
        <f t="shared" si="23"/>
        <v>311.75</v>
      </c>
    </row>
    <row r="170" spans="1:38">
      <c r="A170" t="s">
        <v>674</v>
      </c>
      <c r="B170" t="s">
        <v>685</v>
      </c>
      <c r="C170" t="s">
        <v>398</v>
      </c>
      <c r="D170">
        <v>7314080</v>
      </c>
      <c r="E170">
        <v>7741</v>
      </c>
      <c r="F170">
        <v>7588</v>
      </c>
      <c r="G170">
        <v>1</v>
      </c>
      <c r="H170">
        <v>0</v>
      </c>
      <c r="I170">
        <v>0</v>
      </c>
      <c r="J170">
        <v>2</v>
      </c>
      <c r="K170">
        <v>2</v>
      </c>
      <c r="L170">
        <v>4</v>
      </c>
      <c r="M170">
        <v>0</v>
      </c>
      <c r="N170">
        <v>0</v>
      </c>
      <c r="O170">
        <v>14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20</v>
      </c>
      <c r="X170">
        <v>0</v>
      </c>
      <c r="Y170">
        <v>1</v>
      </c>
      <c r="Z170">
        <v>0</v>
      </c>
      <c r="AA170">
        <v>2</v>
      </c>
      <c r="AB170">
        <v>0.98023511174266797</v>
      </c>
      <c r="AC170" s="8">
        <v>1.2918227619170599E-4</v>
      </c>
      <c r="AD170">
        <f t="shared" si="16"/>
        <v>0</v>
      </c>
      <c r="AE170">
        <f t="shared" si="17"/>
        <v>0</v>
      </c>
      <c r="AF170">
        <f t="shared" si="18"/>
        <v>3870.5</v>
      </c>
      <c r="AG170" s="8">
        <v>2.5836455238341301E-4</v>
      </c>
      <c r="AH170" s="8">
        <f t="shared" si="19"/>
        <v>1935.25</v>
      </c>
      <c r="AI170">
        <f t="shared" si="20"/>
        <v>0</v>
      </c>
      <c r="AJ170" s="8">
        <f t="shared" si="21"/>
        <v>7741</v>
      </c>
      <c r="AK170" s="8">
        <f t="shared" si="22"/>
        <v>0</v>
      </c>
      <c r="AL170" s="8">
        <f t="shared" si="23"/>
        <v>387.05</v>
      </c>
    </row>
    <row r="171" spans="1:38">
      <c r="A171" t="s">
        <v>674</v>
      </c>
      <c r="B171" t="s">
        <v>685</v>
      </c>
      <c r="C171" t="s">
        <v>505</v>
      </c>
      <c r="D171">
        <v>7314081</v>
      </c>
      <c r="E171">
        <v>6584</v>
      </c>
      <c r="F171">
        <v>6211</v>
      </c>
      <c r="G171">
        <v>5</v>
      </c>
      <c r="H171">
        <v>0</v>
      </c>
      <c r="I171">
        <v>0</v>
      </c>
      <c r="J171">
        <v>4</v>
      </c>
      <c r="K171">
        <v>2</v>
      </c>
      <c r="L171">
        <v>0</v>
      </c>
      <c r="M171">
        <v>4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24</v>
      </c>
      <c r="X171">
        <v>6</v>
      </c>
      <c r="Y171">
        <v>3</v>
      </c>
      <c r="Z171">
        <v>2</v>
      </c>
      <c r="AA171">
        <v>2</v>
      </c>
      <c r="AB171">
        <v>0.94334750911300103</v>
      </c>
      <c r="AC171" s="8">
        <v>7.5941676792223498E-4</v>
      </c>
      <c r="AD171">
        <f t="shared" si="16"/>
        <v>0</v>
      </c>
      <c r="AE171">
        <f t="shared" si="17"/>
        <v>0</v>
      </c>
      <c r="AF171">
        <f t="shared" si="18"/>
        <v>1646</v>
      </c>
      <c r="AG171" s="8">
        <v>3.0376670716889399E-4</v>
      </c>
      <c r="AH171" s="8">
        <f t="shared" si="19"/>
        <v>0</v>
      </c>
      <c r="AI171">
        <f t="shared" si="20"/>
        <v>1097.3333333333333</v>
      </c>
      <c r="AJ171" s="8">
        <f t="shared" si="21"/>
        <v>2194.6666666666665</v>
      </c>
      <c r="AK171" s="8">
        <f t="shared" si="22"/>
        <v>3292</v>
      </c>
      <c r="AL171" s="8">
        <f t="shared" si="23"/>
        <v>274.33333333333331</v>
      </c>
    </row>
    <row r="172" spans="1:38">
      <c r="A172" t="s">
        <v>674</v>
      </c>
      <c r="B172" t="s">
        <v>686</v>
      </c>
      <c r="C172" t="s">
        <v>561</v>
      </c>
      <c r="D172">
        <v>7315010</v>
      </c>
      <c r="E172">
        <v>9436</v>
      </c>
      <c r="F172">
        <v>9436</v>
      </c>
      <c r="G172">
        <v>3</v>
      </c>
      <c r="H172">
        <v>0</v>
      </c>
      <c r="I172">
        <v>0</v>
      </c>
      <c r="J172">
        <v>9</v>
      </c>
      <c r="K172">
        <v>3</v>
      </c>
      <c r="L172">
        <v>4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20</v>
      </c>
      <c r="X172">
        <v>0</v>
      </c>
      <c r="Y172">
        <v>2</v>
      </c>
      <c r="Z172">
        <v>0</v>
      </c>
      <c r="AA172">
        <v>2</v>
      </c>
      <c r="AB172">
        <v>1</v>
      </c>
      <c r="AC172" s="8">
        <v>3.1793132683340401E-4</v>
      </c>
      <c r="AD172">
        <f t="shared" si="16"/>
        <v>0</v>
      </c>
      <c r="AE172">
        <f t="shared" si="17"/>
        <v>0</v>
      </c>
      <c r="AF172">
        <f t="shared" si="18"/>
        <v>1048.4444444444443</v>
      </c>
      <c r="AG172" s="8">
        <v>3.1793132683340401E-4</v>
      </c>
      <c r="AH172" s="8">
        <f t="shared" si="19"/>
        <v>2359</v>
      </c>
      <c r="AI172">
        <f t="shared" si="20"/>
        <v>0</v>
      </c>
      <c r="AJ172" s="8">
        <f t="shared" si="21"/>
        <v>4718</v>
      </c>
      <c r="AK172" s="8">
        <f t="shared" si="22"/>
        <v>0</v>
      </c>
      <c r="AL172" s="8">
        <f t="shared" si="23"/>
        <v>471.8</v>
      </c>
    </row>
    <row r="173" spans="1:38">
      <c r="A173" t="s">
        <v>674</v>
      </c>
      <c r="B173" t="s">
        <v>686</v>
      </c>
      <c r="C173" t="s">
        <v>479</v>
      </c>
      <c r="D173">
        <v>7315020</v>
      </c>
      <c r="E173">
        <v>8283</v>
      </c>
      <c r="F173">
        <v>8228</v>
      </c>
      <c r="G173">
        <v>2</v>
      </c>
      <c r="H173">
        <v>0</v>
      </c>
      <c r="I173">
        <v>0</v>
      </c>
      <c r="J173">
        <v>3</v>
      </c>
      <c r="K173">
        <v>4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18</v>
      </c>
      <c r="X173">
        <v>2</v>
      </c>
      <c r="Y173">
        <v>5</v>
      </c>
      <c r="Z173">
        <v>2</v>
      </c>
      <c r="AA173">
        <v>2</v>
      </c>
      <c r="AB173">
        <v>0.99335989375830003</v>
      </c>
      <c r="AC173" s="8">
        <v>2.41458408789086E-4</v>
      </c>
      <c r="AD173">
        <f t="shared" si="16"/>
        <v>0</v>
      </c>
      <c r="AE173">
        <f t="shared" si="17"/>
        <v>0</v>
      </c>
      <c r="AF173">
        <f t="shared" si="18"/>
        <v>2761</v>
      </c>
      <c r="AG173" s="8">
        <v>4.82916817578172E-4</v>
      </c>
      <c r="AH173" s="8">
        <f t="shared" si="19"/>
        <v>8283</v>
      </c>
      <c r="AI173">
        <f t="shared" si="20"/>
        <v>4141.5</v>
      </c>
      <c r="AJ173" s="8">
        <f t="shared" si="21"/>
        <v>1656.6</v>
      </c>
      <c r="AK173" s="8">
        <f t="shared" si="22"/>
        <v>4141.5</v>
      </c>
      <c r="AL173" s="8">
        <f t="shared" si="23"/>
        <v>460.16666666666669</v>
      </c>
    </row>
    <row r="174" spans="1:38">
      <c r="A174" t="s">
        <v>674</v>
      </c>
      <c r="B174" t="s">
        <v>686</v>
      </c>
      <c r="C174" t="s">
        <v>428</v>
      </c>
      <c r="D174">
        <v>7315021</v>
      </c>
      <c r="E174">
        <v>5377</v>
      </c>
      <c r="F174">
        <v>5359</v>
      </c>
      <c r="G174">
        <v>3</v>
      </c>
      <c r="H174">
        <v>0</v>
      </c>
      <c r="I174">
        <v>0</v>
      </c>
      <c r="J174">
        <v>4</v>
      </c>
      <c r="K174">
        <v>2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14</v>
      </c>
      <c r="X174">
        <v>0</v>
      </c>
      <c r="Y174">
        <v>1</v>
      </c>
      <c r="Z174">
        <v>0</v>
      </c>
      <c r="AA174">
        <v>2</v>
      </c>
      <c r="AB174">
        <v>0.99665240840617397</v>
      </c>
      <c r="AC174" s="8">
        <v>5.57931932304258E-4</v>
      </c>
      <c r="AD174">
        <f t="shared" si="16"/>
        <v>0</v>
      </c>
      <c r="AE174">
        <f t="shared" si="17"/>
        <v>0</v>
      </c>
      <c r="AF174">
        <f t="shared" si="18"/>
        <v>1344.25</v>
      </c>
      <c r="AG174" s="8">
        <v>3.71954621536172E-4</v>
      </c>
      <c r="AH174" s="8">
        <f t="shared" si="19"/>
        <v>5377</v>
      </c>
      <c r="AI174">
        <f t="shared" si="20"/>
        <v>0</v>
      </c>
      <c r="AJ174" s="8">
        <f t="shared" si="21"/>
        <v>5377</v>
      </c>
      <c r="AK174" s="8">
        <f t="shared" si="22"/>
        <v>0</v>
      </c>
      <c r="AL174" s="8">
        <f t="shared" si="23"/>
        <v>384.07142857142856</v>
      </c>
    </row>
    <row r="175" spans="1:38">
      <c r="A175" t="s">
        <v>674</v>
      </c>
      <c r="B175" t="s">
        <v>686</v>
      </c>
      <c r="C175" t="s">
        <v>478</v>
      </c>
      <c r="D175">
        <v>7315030</v>
      </c>
      <c r="E175">
        <v>8654</v>
      </c>
      <c r="F175">
        <v>8636</v>
      </c>
      <c r="G175">
        <v>3</v>
      </c>
      <c r="H175">
        <v>0</v>
      </c>
      <c r="I175">
        <v>0</v>
      </c>
      <c r="J175">
        <v>5</v>
      </c>
      <c r="K175">
        <v>4</v>
      </c>
      <c r="L175">
        <v>2</v>
      </c>
      <c r="M175">
        <v>0</v>
      </c>
      <c r="N175">
        <v>0</v>
      </c>
      <c r="O175">
        <v>10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18</v>
      </c>
      <c r="X175">
        <v>8</v>
      </c>
      <c r="Y175">
        <v>0</v>
      </c>
      <c r="Z175">
        <v>4</v>
      </c>
      <c r="AA175">
        <v>2</v>
      </c>
      <c r="AB175">
        <v>0.99792003697711995</v>
      </c>
      <c r="AC175" s="8">
        <v>3.4666050381326502E-4</v>
      </c>
      <c r="AD175">
        <f t="shared" si="16"/>
        <v>0</v>
      </c>
      <c r="AE175">
        <f t="shared" si="17"/>
        <v>0</v>
      </c>
      <c r="AF175">
        <f t="shared" si="18"/>
        <v>1730.8</v>
      </c>
      <c r="AG175" s="8">
        <v>4.6221400508435402E-4</v>
      </c>
      <c r="AH175" s="8">
        <f t="shared" si="19"/>
        <v>4327</v>
      </c>
      <c r="AI175">
        <f t="shared" si="20"/>
        <v>1081.75</v>
      </c>
      <c r="AJ175" s="8">
        <f t="shared" si="21"/>
        <v>0</v>
      </c>
      <c r="AK175" s="8">
        <f t="shared" si="22"/>
        <v>2163.5</v>
      </c>
      <c r="AL175" s="8">
        <f t="shared" si="23"/>
        <v>480.77777777777777</v>
      </c>
    </row>
    <row r="176" spans="1:38">
      <c r="A176" t="s">
        <v>674</v>
      </c>
      <c r="B176" t="s">
        <v>686</v>
      </c>
      <c r="C176" t="s">
        <v>616</v>
      </c>
      <c r="D176">
        <v>7315040</v>
      </c>
      <c r="E176">
        <v>17638</v>
      </c>
      <c r="F176">
        <v>17638</v>
      </c>
      <c r="G176">
        <v>8</v>
      </c>
      <c r="H176">
        <v>4</v>
      </c>
      <c r="I176">
        <v>3</v>
      </c>
      <c r="J176">
        <v>4</v>
      </c>
      <c r="K176">
        <v>3</v>
      </c>
      <c r="L176">
        <v>15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16</v>
      </c>
      <c r="X176">
        <v>0</v>
      </c>
      <c r="Y176">
        <v>0</v>
      </c>
      <c r="Z176">
        <v>0</v>
      </c>
      <c r="AA176">
        <v>2</v>
      </c>
      <c r="AB176">
        <v>1</v>
      </c>
      <c r="AC176" s="8">
        <v>4.5356616396416801E-4</v>
      </c>
      <c r="AD176">
        <f t="shared" si="16"/>
        <v>4409.5</v>
      </c>
      <c r="AE176">
        <f t="shared" si="17"/>
        <v>5879.333333333333</v>
      </c>
      <c r="AF176">
        <f t="shared" si="18"/>
        <v>4409.5</v>
      </c>
      <c r="AG176" s="8">
        <v>1.70087311486563E-4</v>
      </c>
      <c r="AH176" s="8">
        <f t="shared" si="19"/>
        <v>1175.8666666666666</v>
      </c>
      <c r="AI176">
        <f t="shared" si="20"/>
        <v>0</v>
      </c>
      <c r="AJ176" s="8">
        <f t="shared" si="21"/>
        <v>0</v>
      </c>
      <c r="AK176" s="8">
        <f t="shared" si="22"/>
        <v>0</v>
      </c>
      <c r="AL176" s="8">
        <f t="shared" si="23"/>
        <v>1102.375</v>
      </c>
    </row>
    <row r="177" spans="1:38">
      <c r="A177" t="s">
        <v>674</v>
      </c>
      <c r="B177" t="s">
        <v>686</v>
      </c>
      <c r="C177" t="s">
        <v>488</v>
      </c>
      <c r="D177">
        <v>7315041</v>
      </c>
      <c r="E177">
        <v>10245</v>
      </c>
      <c r="F177">
        <v>10244</v>
      </c>
      <c r="G177">
        <v>7</v>
      </c>
      <c r="H177">
        <v>4</v>
      </c>
      <c r="I177">
        <v>0</v>
      </c>
      <c r="J177">
        <v>2</v>
      </c>
      <c r="K177">
        <v>2</v>
      </c>
      <c r="L177">
        <v>2</v>
      </c>
      <c r="M177">
        <v>0</v>
      </c>
      <c r="N177">
        <v>0</v>
      </c>
      <c r="O177">
        <v>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12</v>
      </c>
      <c r="X177">
        <v>0</v>
      </c>
      <c r="Y177">
        <v>0</v>
      </c>
      <c r="Z177">
        <v>1</v>
      </c>
      <c r="AA177">
        <v>2</v>
      </c>
      <c r="AB177">
        <v>0.99990239141044401</v>
      </c>
      <c r="AC177" s="8">
        <v>6.8326012689116596E-4</v>
      </c>
      <c r="AD177">
        <f t="shared" si="16"/>
        <v>2561.25</v>
      </c>
      <c r="AE177">
        <f t="shared" si="17"/>
        <v>0</v>
      </c>
      <c r="AF177">
        <f t="shared" si="18"/>
        <v>5122.5</v>
      </c>
      <c r="AG177" s="8">
        <v>1.9521717911176101E-4</v>
      </c>
      <c r="AH177" s="8">
        <f t="shared" si="19"/>
        <v>5122.5</v>
      </c>
      <c r="AI177">
        <f t="shared" si="20"/>
        <v>0</v>
      </c>
      <c r="AJ177" s="8">
        <f t="shared" si="21"/>
        <v>0</v>
      </c>
      <c r="AK177" s="8">
        <f t="shared" si="22"/>
        <v>10245</v>
      </c>
      <c r="AL177" s="8">
        <f t="shared" si="23"/>
        <v>853.75</v>
      </c>
    </row>
    <row r="178" spans="1:38">
      <c r="A178" t="s">
        <v>674</v>
      </c>
      <c r="B178" t="s">
        <v>686</v>
      </c>
      <c r="C178" t="s">
        <v>585</v>
      </c>
      <c r="D178">
        <v>7315042</v>
      </c>
      <c r="E178">
        <v>6124</v>
      </c>
      <c r="F178">
        <v>6121</v>
      </c>
      <c r="G178">
        <v>2</v>
      </c>
      <c r="H178">
        <v>0</v>
      </c>
      <c r="I178">
        <v>0</v>
      </c>
      <c r="J178">
        <v>4</v>
      </c>
      <c r="K178">
        <v>3</v>
      </c>
      <c r="L178">
        <v>2</v>
      </c>
      <c r="M178">
        <v>0</v>
      </c>
      <c r="N178">
        <v>0</v>
      </c>
      <c r="O178">
        <v>6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10</v>
      </c>
      <c r="X178">
        <v>0</v>
      </c>
      <c r="Y178">
        <v>0</v>
      </c>
      <c r="Z178">
        <v>0</v>
      </c>
      <c r="AA178">
        <v>2</v>
      </c>
      <c r="AB178">
        <v>0.99951012410189399</v>
      </c>
      <c r="AC178" s="8">
        <v>3.2658393207054198E-4</v>
      </c>
      <c r="AD178">
        <f t="shared" si="16"/>
        <v>0</v>
      </c>
      <c r="AE178">
        <f t="shared" si="17"/>
        <v>0</v>
      </c>
      <c r="AF178">
        <f t="shared" si="18"/>
        <v>1531</v>
      </c>
      <c r="AG178" s="8">
        <v>4.8987589810581299E-4</v>
      </c>
      <c r="AH178" s="8">
        <f t="shared" si="19"/>
        <v>3062</v>
      </c>
      <c r="AI178">
        <f t="shared" si="20"/>
        <v>0</v>
      </c>
      <c r="AJ178" s="8">
        <f t="shared" si="21"/>
        <v>0</v>
      </c>
      <c r="AK178" s="8">
        <f t="shared" si="22"/>
        <v>0</v>
      </c>
      <c r="AL178" s="8">
        <f t="shared" si="23"/>
        <v>612.4</v>
      </c>
    </row>
    <row r="179" spans="1:38">
      <c r="A179" t="s">
        <v>674</v>
      </c>
      <c r="B179" t="s">
        <v>686</v>
      </c>
      <c r="C179" t="s">
        <v>501</v>
      </c>
      <c r="D179">
        <v>7315050</v>
      </c>
      <c r="E179">
        <v>8247</v>
      </c>
      <c r="F179">
        <v>8247</v>
      </c>
      <c r="G179">
        <v>2</v>
      </c>
      <c r="H179">
        <v>0</v>
      </c>
      <c r="I179">
        <v>0</v>
      </c>
      <c r="J179">
        <v>5</v>
      </c>
      <c r="K179">
        <v>6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22</v>
      </c>
      <c r="X179">
        <v>0</v>
      </c>
      <c r="Y179">
        <v>3</v>
      </c>
      <c r="Z179">
        <v>0</v>
      </c>
      <c r="AA179">
        <v>2</v>
      </c>
      <c r="AB179">
        <v>1</v>
      </c>
      <c r="AC179" s="8">
        <v>2.4251242876197399E-4</v>
      </c>
      <c r="AD179">
        <f t="shared" si="16"/>
        <v>0</v>
      </c>
      <c r="AE179">
        <f t="shared" si="17"/>
        <v>0</v>
      </c>
      <c r="AF179">
        <f t="shared" si="18"/>
        <v>1649.4</v>
      </c>
      <c r="AG179" s="8">
        <v>7.2753728628592205E-4</v>
      </c>
      <c r="AH179" s="8">
        <f t="shared" si="19"/>
        <v>8247</v>
      </c>
      <c r="AI179">
        <f t="shared" si="20"/>
        <v>0</v>
      </c>
      <c r="AJ179" s="8">
        <f t="shared" si="21"/>
        <v>2749</v>
      </c>
      <c r="AK179" s="8">
        <f t="shared" si="22"/>
        <v>0</v>
      </c>
      <c r="AL179" s="8">
        <f t="shared" si="23"/>
        <v>374.86363636363637</v>
      </c>
    </row>
    <row r="180" spans="1:38">
      <c r="A180" t="s">
        <v>674</v>
      </c>
      <c r="B180" t="s">
        <v>686</v>
      </c>
      <c r="C180" t="s">
        <v>388</v>
      </c>
      <c r="D180">
        <v>7315060</v>
      </c>
      <c r="E180">
        <v>5042</v>
      </c>
      <c r="F180">
        <v>5042</v>
      </c>
      <c r="G180">
        <v>1</v>
      </c>
      <c r="H180">
        <v>0</v>
      </c>
      <c r="I180">
        <v>0</v>
      </c>
      <c r="J180">
        <v>6</v>
      </c>
      <c r="K180">
        <v>4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14</v>
      </c>
      <c r="X180">
        <v>0</v>
      </c>
      <c r="Y180">
        <v>1</v>
      </c>
      <c r="Z180">
        <v>0</v>
      </c>
      <c r="AA180">
        <v>2</v>
      </c>
      <c r="AB180">
        <v>1</v>
      </c>
      <c r="AC180" s="8">
        <v>1.9833399444664799E-4</v>
      </c>
      <c r="AD180">
        <f t="shared" si="16"/>
        <v>0</v>
      </c>
      <c r="AE180">
        <f t="shared" si="17"/>
        <v>0</v>
      </c>
      <c r="AF180">
        <f t="shared" si="18"/>
        <v>840.33333333333337</v>
      </c>
      <c r="AG180" s="8">
        <v>7.9333597778659198E-4</v>
      </c>
      <c r="AH180" s="8">
        <f t="shared" si="19"/>
        <v>5042</v>
      </c>
      <c r="AI180">
        <f t="shared" si="20"/>
        <v>0</v>
      </c>
      <c r="AJ180" s="8">
        <f t="shared" si="21"/>
        <v>5042</v>
      </c>
      <c r="AK180" s="8">
        <f t="shared" si="22"/>
        <v>0</v>
      </c>
      <c r="AL180" s="8">
        <f t="shared" si="23"/>
        <v>360.14285714285717</v>
      </c>
    </row>
    <row r="181" spans="1:38">
      <c r="A181" t="s">
        <v>674</v>
      </c>
      <c r="B181" t="s">
        <v>686</v>
      </c>
      <c r="C181" t="s">
        <v>397</v>
      </c>
      <c r="D181">
        <v>7315070</v>
      </c>
      <c r="E181">
        <v>11575</v>
      </c>
      <c r="F181">
        <v>11479</v>
      </c>
      <c r="G181">
        <v>5</v>
      </c>
      <c r="H181">
        <v>0</v>
      </c>
      <c r="I181">
        <v>1</v>
      </c>
      <c r="J181">
        <v>7</v>
      </c>
      <c r="K181">
        <v>4</v>
      </c>
      <c r="L181">
        <v>3</v>
      </c>
      <c r="M181">
        <v>0</v>
      </c>
      <c r="N181">
        <v>0</v>
      </c>
      <c r="O181">
        <v>5</v>
      </c>
      <c r="P181">
        <v>0</v>
      </c>
      <c r="Q181">
        <v>5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30</v>
      </c>
      <c r="X181">
        <v>1</v>
      </c>
      <c r="Y181">
        <v>1</v>
      </c>
      <c r="Z181">
        <v>0</v>
      </c>
      <c r="AA181">
        <v>2</v>
      </c>
      <c r="AB181">
        <v>0.99170626349891999</v>
      </c>
      <c r="AC181" s="8">
        <v>4.3196544276457801E-4</v>
      </c>
      <c r="AD181">
        <f t="shared" si="16"/>
        <v>0</v>
      </c>
      <c r="AE181">
        <f t="shared" si="17"/>
        <v>11575</v>
      </c>
      <c r="AF181">
        <f t="shared" si="18"/>
        <v>1653.5714285714287</v>
      </c>
      <c r="AG181" s="8">
        <v>3.4557235421166298E-4</v>
      </c>
      <c r="AH181" s="8">
        <f t="shared" si="19"/>
        <v>3858.3333333333335</v>
      </c>
      <c r="AI181">
        <f t="shared" si="20"/>
        <v>11575</v>
      </c>
      <c r="AJ181" s="8">
        <f t="shared" si="21"/>
        <v>11575</v>
      </c>
      <c r="AK181" s="8">
        <f t="shared" si="22"/>
        <v>0</v>
      </c>
      <c r="AL181" s="8">
        <f t="shared" si="23"/>
        <v>385.83333333333331</v>
      </c>
    </row>
    <row r="182" spans="1:38">
      <c r="A182" t="s">
        <v>674</v>
      </c>
      <c r="B182" t="s">
        <v>686</v>
      </c>
      <c r="C182" t="s">
        <v>346</v>
      </c>
      <c r="D182">
        <v>7315071</v>
      </c>
      <c r="E182">
        <v>3271</v>
      </c>
      <c r="F182">
        <v>3245</v>
      </c>
      <c r="G182">
        <v>1</v>
      </c>
      <c r="H182">
        <v>0</v>
      </c>
      <c r="I182">
        <v>0</v>
      </c>
      <c r="J182">
        <v>2</v>
      </c>
      <c r="K182">
        <v>3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3</v>
      </c>
      <c r="R182">
        <v>0</v>
      </c>
      <c r="S182">
        <v>0</v>
      </c>
      <c r="T182">
        <v>0</v>
      </c>
      <c r="U182">
        <v>2</v>
      </c>
      <c r="V182">
        <v>0</v>
      </c>
      <c r="W182">
        <v>10</v>
      </c>
      <c r="X182">
        <v>0</v>
      </c>
      <c r="Y182">
        <v>0</v>
      </c>
      <c r="Z182">
        <v>0</v>
      </c>
      <c r="AA182">
        <v>2</v>
      </c>
      <c r="AB182">
        <v>0.99205136044023201</v>
      </c>
      <c r="AC182" s="8">
        <v>3.0571690614490898E-4</v>
      </c>
      <c r="AD182">
        <f t="shared" si="16"/>
        <v>0</v>
      </c>
      <c r="AE182">
        <f t="shared" si="17"/>
        <v>0</v>
      </c>
      <c r="AF182">
        <f t="shared" si="18"/>
        <v>1635.5</v>
      </c>
      <c r="AG182" s="8">
        <v>9.1715071843472896E-4</v>
      </c>
      <c r="AH182" s="8">
        <f t="shared" si="19"/>
        <v>0</v>
      </c>
      <c r="AI182">
        <f t="shared" si="20"/>
        <v>0</v>
      </c>
      <c r="AJ182" s="8">
        <f t="shared" si="21"/>
        <v>0</v>
      </c>
      <c r="AK182" s="8">
        <f t="shared" si="22"/>
        <v>0</v>
      </c>
      <c r="AL182" s="8">
        <f t="shared" si="23"/>
        <v>327.10000000000002</v>
      </c>
    </row>
    <row r="183" spans="1:38">
      <c r="A183" t="s">
        <v>674</v>
      </c>
      <c r="B183" t="s">
        <v>686</v>
      </c>
      <c r="C183" t="s">
        <v>434</v>
      </c>
      <c r="D183">
        <v>7315080</v>
      </c>
      <c r="E183">
        <v>11292</v>
      </c>
      <c r="F183">
        <v>10890</v>
      </c>
      <c r="G183">
        <v>2</v>
      </c>
      <c r="H183">
        <v>0</v>
      </c>
      <c r="I183">
        <v>0</v>
      </c>
      <c r="J183">
        <v>15</v>
      </c>
      <c r="K183">
        <v>5</v>
      </c>
      <c r="L183">
        <v>4</v>
      </c>
      <c r="M183">
        <v>9</v>
      </c>
      <c r="N183">
        <v>0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32</v>
      </c>
      <c r="X183">
        <v>2</v>
      </c>
      <c r="Y183">
        <v>0</v>
      </c>
      <c r="Z183">
        <v>0</v>
      </c>
      <c r="AA183">
        <v>2</v>
      </c>
      <c r="AB183">
        <v>0.96439957492029704</v>
      </c>
      <c r="AC183" s="8">
        <v>1.77116542685086E-4</v>
      </c>
      <c r="AD183">
        <f t="shared" si="16"/>
        <v>0</v>
      </c>
      <c r="AE183">
        <f t="shared" si="17"/>
        <v>0</v>
      </c>
      <c r="AF183">
        <f t="shared" si="18"/>
        <v>752.8</v>
      </c>
      <c r="AG183" s="8">
        <v>4.4279135671271698E-4</v>
      </c>
      <c r="AH183" s="8">
        <f t="shared" si="19"/>
        <v>2823</v>
      </c>
      <c r="AI183">
        <f t="shared" si="20"/>
        <v>5646</v>
      </c>
      <c r="AJ183" s="8">
        <f t="shared" si="21"/>
        <v>0</v>
      </c>
      <c r="AK183" s="8">
        <f t="shared" si="22"/>
        <v>0</v>
      </c>
      <c r="AL183" s="8">
        <f t="shared" si="23"/>
        <v>352.875</v>
      </c>
    </row>
    <row r="184" spans="1:38">
      <c r="A184" t="s">
        <v>674</v>
      </c>
      <c r="B184" t="s">
        <v>399</v>
      </c>
      <c r="C184" t="s">
        <v>443</v>
      </c>
      <c r="D184">
        <v>7316010</v>
      </c>
      <c r="E184">
        <v>7586</v>
      </c>
      <c r="F184">
        <v>7526</v>
      </c>
      <c r="G184">
        <v>5</v>
      </c>
      <c r="H184">
        <v>0</v>
      </c>
      <c r="I184">
        <v>0</v>
      </c>
      <c r="J184">
        <v>13</v>
      </c>
      <c r="K184">
        <v>3</v>
      </c>
      <c r="L184">
        <v>1</v>
      </c>
      <c r="M184">
        <v>6</v>
      </c>
      <c r="N184">
        <v>0</v>
      </c>
      <c r="O184">
        <v>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44</v>
      </c>
      <c r="X184">
        <v>68</v>
      </c>
      <c r="Y184">
        <v>0</v>
      </c>
      <c r="Z184">
        <v>0</v>
      </c>
      <c r="AA184">
        <v>2</v>
      </c>
      <c r="AB184">
        <v>0.99209069338254596</v>
      </c>
      <c r="AC184" s="8">
        <v>6.5910888478776697E-4</v>
      </c>
      <c r="AD184">
        <f t="shared" si="16"/>
        <v>0</v>
      </c>
      <c r="AE184">
        <f t="shared" si="17"/>
        <v>0</v>
      </c>
      <c r="AF184">
        <f t="shared" si="18"/>
        <v>583.53846153846155</v>
      </c>
      <c r="AG184" s="8">
        <v>3.9546533087266001E-4</v>
      </c>
      <c r="AH184" s="8">
        <f t="shared" si="19"/>
        <v>7586</v>
      </c>
      <c r="AI184">
        <f t="shared" si="20"/>
        <v>111.55882352941177</v>
      </c>
      <c r="AJ184" s="8">
        <f t="shared" si="21"/>
        <v>0</v>
      </c>
      <c r="AK184" s="8">
        <f t="shared" si="22"/>
        <v>0</v>
      </c>
      <c r="AL184" s="8">
        <f t="shared" si="23"/>
        <v>172.40909090909091</v>
      </c>
    </row>
    <row r="185" spans="1:38">
      <c r="A185" t="s">
        <v>674</v>
      </c>
      <c r="B185" t="s">
        <v>399</v>
      </c>
      <c r="C185" t="s">
        <v>380</v>
      </c>
      <c r="D185">
        <v>7316011</v>
      </c>
      <c r="E185">
        <v>1324</v>
      </c>
      <c r="F185">
        <v>1324</v>
      </c>
      <c r="G185">
        <v>1</v>
      </c>
      <c r="H185">
        <v>0</v>
      </c>
      <c r="I185">
        <v>0</v>
      </c>
      <c r="J185">
        <v>5</v>
      </c>
      <c r="K185">
        <v>2</v>
      </c>
      <c r="L185">
        <v>0</v>
      </c>
      <c r="M185">
        <v>2</v>
      </c>
      <c r="N185">
        <v>0</v>
      </c>
      <c r="O185">
        <v>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12</v>
      </c>
      <c r="X185">
        <v>12</v>
      </c>
      <c r="Y185">
        <v>2</v>
      </c>
      <c r="Z185">
        <v>0</v>
      </c>
      <c r="AA185">
        <v>2</v>
      </c>
      <c r="AB185">
        <v>1</v>
      </c>
      <c r="AC185" s="8">
        <v>7.55287009063444E-4</v>
      </c>
      <c r="AD185">
        <f t="shared" si="16"/>
        <v>0</v>
      </c>
      <c r="AE185">
        <f t="shared" si="17"/>
        <v>0</v>
      </c>
      <c r="AF185">
        <f t="shared" si="18"/>
        <v>264.8</v>
      </c>
      <c r="AG185">
        <v>1.51057401812688E-3</v>
      </c>
      <c r="AH185" s="8">
        <f t="shared" si="19"/>
        <v>0</v>
      </c>
      <c r="AI185">
        <f t="shared" si="20"/>
        <v>110.33333333333333</v>
      </c>
      <c r="AJ185" s="8">
        <f t="shared" si="21"/>
        <v>662</v>
      </c>
      <c r="AK185" s="8">
        <f t="shared" si="22"/>
        <v>0</v>
      </c>
      <c r="AL185" s="8">
        <f t="shared" si="23"/>
        <v>110.33333333333333</v>
      </c>
    </row>
    <row r="186" spans="1:38">
      <c r="A186" t="s">
        <v>674</v>
      </c>
      <c r="B186" t="s">
        <v>399</v>
      </c>
      <c r="C186" t="s">
        <v>399</v>
      </c>
      <c r="D186">
        <v>7316020</v>
      </c>
      <c r="E186">
        <v>9319</v>
      </c>
      <c r="F186">
        <v>9283</v>
      </c>
      <c r="G186">
        <v>9</v>
      </c>
      <c r="H186">
        <v>3</v>
      </c>
      <c r="I186">
        <v>1</v>
      </c>
      <c r="J186">
        <v>13</v>
      </c>
      <c r="K186">
        <v>6</v>
      </c>
      <c r="L186">
        <v>10</v>
      </c>
      <c r="M186">
        <v>19</v>
      </c>
      <c r="N186">
        <v>0</v>
      </c>
      <c r="O186">
        <v>11</v>
      </c>
      <c r="P186">
        <v>0</v>
      </c>
      <c r="Q186">
        <v>1</v>
      </c>
      <c r="R186">
        <v>0</v>
      </c>
      <c r="S186">
        <v>1</v>
      </c>
      <c r="T186">
        <v>0</v>
      </c>
      <c r="U186">
        <v>3</v>
      </c>
      <c r="V186">
        <v>0</v>
      </c>
      <c r="W186">
        <v>31</v>
      </c>
      <c r="X186">
        <v>31</v>
      </c>
      <c r="Y186">
        <v>1</v>
      </c>
      <c r="Z186">
        <v>1</v>
      </c>
      <c r="AA186">
        <v>1.7222222222222201</v>
      </c>
      <c r="AB186">
        <v>0.99613692456272096</v>
      </c>
      <c r="AC186" s="8">
        <v>9.6576885931966901E-4</v>
      </c>
      <c r="AD186">
        <f t="shared" si="16"/>
        <v>3106.3333333333335</v>
      </c>
      <c r="AE186">
        <f t="shared" si="17"/>
        <v>9319</v>
      </c>
      <c r="AF186">
        <f t="shared" si="18"/>
        <v>716.84615384615381</v>
      </c>
      <c r="AG186" s="8">
        <v>6.43845906213113E-4</v>
      </c>
      <c r="AH186" s="8">
        <f t="shared" si="19"/>
        <v>931.9</v>
      </c>
      <c r="AI186">
        <f t="shared" si="20"/>
        <v>300.61290322580646</v>
      </c>
      <c r="AJ186" s="8">
        <f t="shared" si="21"/>
        <v>9319</v>
      </c>
      <c r="AK186" s="8">
        <f t="shared" si="22"/>
        <v>9319</v>
      </c>
      <c r="AL186" s="8">
        <f t="shared" si="23"/>
        <v>300.61290322580646</v>
      </c>
    </row>
    <row r="187" spans="1:38">
      <c r="A187" t="s">
        <v>674</v>
      </c>
      <c r="B187" t="s">
        <v>399</v>
      </c>
      <c r="C187" t="s">
        <v>389</v>
      </c>
      <c r="D187">
        <v>7316021</v>
      </c>
      <c r="E187">
        <v>2485</v>
      </c>
      <c r="F187">
        <v>2480</v>
      </c>
      <c r="G187">
        <v>2</v>
      </c>
      <c r="H187">
        <v>0</v>
      </c>
      <c r="I187">
        <v>0</v>
      </c>
      <c r="J187">
        <v>7</v>
      </c>
      <c r="K187">
        <v>1</v>
      </c>
      <c r="L187">
        <v>2</v>
      </c>
      <c r="M187">
        <v>10</v>
      </c>
      <c r="N187">
        <v>0</v>
      </c>
      <c r="O187">
        <v>12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12</v>
      </c>
      <c r="X187">
        <v>0</v>
      </c>
      <c r="Y187">
        <v>0</v>
      </c>
      <c r="Z187">
        <v>2</v>
      </c>
      <c r="AA187">
        <v>1.71428571428571</v>
      </c>
      <c r="AB187">
        <v>0.99798792756539201</v>
      </c>
      <c r="AC187" s="8">
        <v>8.0482897384305801E-4</v>
      </c>
      <c r="AD187">
        <f t="shared" si="16"/>
        <v>0</v>
      </c>
      <c r="AE187">
        <f t="shared" si="17"/>
        <v>0</v>
      </c>
      <c r="AF187">
        <f t="shared" si="18"/>
        <v>355</v>
      </c>
      <c r="AG187" s="8">
        <v>4.02414486921529E-4</v>
      </c>
      <c r="AH187" s="8">
        <f t="shared" si="19"/>
        <v>1242.5</v>
      </c>
      <c r="AI187">
        <f t="shared" si="20"/>
        <v>0</v>
      </c>
      <c r="AJ187" s="8">
        <f t="shared" si="21"/>
        <v>0</v>
      </c>
      <c r="AK187" s="8">
        <f t="shared" si="22"/>
        <v>1242.5</v>
      </c>
      <c r="AL187" s="8">
        <f t="shared" si="23"/>
        <v>207.08333333333334</v>
      </c>
    </row>
    <row r="188" spans="1:38">
      <c r="A188" t="s">
        <v>674</v>
      </c>
      <c r="B188" t="s">
        <v>399</v>
      </c>
      <c r="C188" t="s">
        <v>336</v>
      </c>
      <c r="D188">
        <v>7316030</v>
      </c>
      <c r="E188">
        <v>5718</v>
      </c>
      <c r="F188">
        <v>5693</v>
      </c>
      <c r="G188">
        <v>3</v>
      </c>
      <c r="H188">
        <v>0</v>
      </c>
      <c r="I188">
        <v>0</v>
      </c>
      <c r="J188">
        <v>11</v>
      </c>
      <c r="K188">
        <v>2</v>
      </c>
      <c r="L188">
        <v>2</v>
      </c>
      <c r="M188">
        <v>21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30</v>
      </c>
      <c r="X188">
        <v>50</v>
      </c>
      <c r="Y188">
        <v>0</v>
      </c>
      <c r="Z188">
        <v>1</v>
      </c>
      <c r="AA188">
        <v>2</v>
      </c>
      <c r="AB188">
        <v>0.99562784190276299</v>
      </c>
      <c r="AC188" s="8">
        <v>5.24658971668415E-4</v>
      </c>
      <c r="AD188">
        <f t="shared" si="16"/>
        <v>0</v>
      </c>
      <c r="AE188">
        <f t="shared" si="17"/>
        <v>0</v>
      </c>
      <c r="AF188">
        <f t="shared" si="18"/>
        <v>519.81818181818187</v>
      </c>
      <c r="AG188" s="8">
        <v>3.4977264777894299E-4</v>
      </c>
      <c r="AH188" s="8">
        <f t="shared" si="19"/>
        <v>2859</v>
      </c>
      <c r="AI188">
        <f t="shared" si="20"/>
        <v>114.36</v>
      </c>
      <c r="AJ188" s="8">
        <f t="shared" si="21"/>
        <v>0</v>
      </c>
      <c r="AK188" s="8">
        <f t="shared" si="22"/>
        <v>5718</v>
      </c>
      <c r="AL188" s="8">
        <f t="shared" si="23"/>
        <v>190.6</v>
      </c>
    </row>
    <row r="189" spans="1:38">
      <c r="A189" t="s">
        <v>674</v>
      </c>
      <c r="B189" t="s">
        <v>399</v>
      </c>
      <c r="C189" t="s">
        <v>383</v>
      </c>
      <c r="D189">
        <v>7316031</v>
      </c>
      <c r="E189">
        <v>3645</v>
      </c>
      <c r="F189">
        <v>3466</v>
      </c>
      <c r="G189">
        <v>1</v>
      </c>
      <c r="H189">
        <v>0</v>
      </c>
      <c r="I189">
        <v>0</v>
      </c>
      <c r="J189">
        <v>8</v>
      </c>
      <c r="K189">
        <v>1</v>
      </c>
      <c r="L189">
        <v>0</v>
      </c>
      <c r="M189">
        <v>16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16</v>
      </c>
      <c r="X189">
        <v>24</v>
      </c>
      <c r="Y189">
        <v>1</v>
      </c>
      <c r="Z189">
        <v>42</v>
      </c>
      <c r="AA189">
        <v>2</v>
      </c>
      <c r="AB189">
        <v>0.95089163237311303</v>
      </c>
      <c r="AC189" s="8">
        <v>2.7434842249657001E-4</v>
      </c>
      <c r="AD189">
        <f t="shared" si="16"/>
        <v>0</v>
      </c>
      <c r="AE189">
        <f t="shared" si="17"/>
        <v>0</v>
      </c>
      <c r="AF189">
        <f t="shared" si="18"/>
        <v>455.625</v>
      </c>
      <c r="AG189" s="8">
        <v>2.7434842249657001E-4</v>
      </c>
      <c r="AH189" s="8">
        <f t="shared" si="19"/>
        <v>0</v>
      </c>
      <c r="AI189">
        <f t="shared" si="20"/>
        <v>151.875</v>
      </c>
      <c r="AJ189" s="8">
        <f t="shared" si="21"/>
        <v>3645</v>
      </c>
      <c r="AK189" s="8">
        <f t="shared" si="22"/>
        <v>86.785714285714292</v>
      </c>
      <c r="AL189" s="8">
        <f t="shared" si="23"/>
        <v>227.8125</v>
      </c>
    </row>
    <row r="190" spans="1:38">
      <c r="A190" t="s">
        <v>674</v>
      </c>
      <c r="B190" t="s">
        <v>399</v>
      </c>
      <c r="C190" t="s">
        <v>316</v>
      </c>
      <c r="D190">
        <v>7316040</v>
      </c>
      <c r="E190">
        <v>6767</v>
      </c>
      <c r="F190">
        <v>6757</v>
      </c>
      <c r="G190">
        <v>6</v>
      </c>
      <c r="H190">
        <v>0</v>
      </c>
      <c r="I190">
        <v>1</v>
      </c>
      <c r="J190">
        <v>11</v>
      </c>
      <c r="K190">
        <v>2</v>
      </c>
      <c r="L190">
        <v>3</v>
      </c>
      <c r="M190">
        <v>14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28</v>
      </c>
      <c r="X190">
        <v>36</v>
      </c>
      <c r="Y190">
        <v>0</v>
      </c>
      <c r="Z190">
        <v>0</v>
      </c>
      <c r="AA190">
        <v>1.86666666666666</v>
      </c>
      <c r="AB190">
        <v>0.99852224028372905</v>
      </c>
      <c r="AC190" s="8">
        <v>8.8665582976207998E-4</v>
      </c>
      <c r="AD190">
        <f t="shared" si="16"/>
        <v>0</v>
      </c>
      <c r="AE190">
        <f t="shared" si="17"/>
        <v>6767</v>
      </c>
      <c r="AF190">
        <f t="shared" si="18"/>
        <v>615.18181818181813</v>
      </c>
      <c r="AG190" s="8">
        <v>2.9555194325402601E-4</v>
      </c>
      <c r="AH190" s="8">
        <f t="shared" si="19"/>
        <v>2255.6666666666665</v>
      </c>
      <c r="AI190">
        <f t="shared" si="20"/>
        <v>187.97222222222223</v>
      </c>
      <c r="AJ190" s="8">
        <f t="shared" si="21"/>
        <v>0</v>
      </c>
      <c r="AK190" s="8">
        <f t="shared" si="22"/>
        <v>0</v>
      </c>
      <c r="AL190" s="8">
        <f t="shared" si="23"/>
        <v>241.67857142857142</v>
      </c>
    </row>
    <row r="191" spans="1:38">
      <c r="A191" t="s">
        <v>674</v>
      </c>
      <c r="B191" t="s">
        <v>399</v>
      </c>
      <c r="C191" t="s">
        <v>455</v>
      </c>
      <c r="D191">
        <v>7316041</v>
      </c>
      <c r="E191">
        <v>2335</v>
      </c>
      <c r="F191">
        <v>2327</v>
      </c>
      <c r="G191">
        <v>2</v>
      </c>
      <c r="H191">
        <v>0</v>
      </c>
      <c r="I191">
        <v>0</v>
      </c>
      <c r="J191">
        <v>5</v>
      </c>
      <c r="K191">
        <v>1</v>
      </c>
      <c r="L191">
        <v>6</v>
      </c>
      <c r="M191">
        <v>8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16</v>
      </c>
      <c r="X191">
        <v>19</v>
      </c>
      <c r="Y191">
        <v>0</v>
      </c>
      <c r="Z191">
        <v>4</v>
      </c>
      <c r="AA191">
        <v>2</v>
      </c>
      <c r="AB191">
        <v>0.99657387580299694</v>
      </c>
      <c r="AC191" s="8">
        <v>8.5653104925053497E-4</v>
      </c>
      <c r="AD191">
        <f t="shared" si="16"/>
        <v>0</v>
      </c>
      <c r="AE191">
        <f t="shared" si="17"/>
        <v>0</v>
      </c>
      <c r="AF191">
        <f t="shared" si="18"/>
        <v>467</v>
      </c>
      <c r="AG191" s="8">
        <v>4.28265524625267E-4</v>
      </c>
      <c r="AH191" s="8">
        <f t="shared" si="19"/>
        <v>389.16666666666669</v>
      </c>
      <c r="AI191">
        <f t="shared" si="20"/>
        <v>122.89473684210526</v>
      </c>
      <c r="AJ191" s="8">
        <f t="shared" si="21"/>
        <v>0</v>
      </c>
      <c r="AK191" s="8">
        <f t="shared" si="22"/>
        <v>583.75</v>
      </c>
      <c r="AL191" s="8">
        <f t="shared" si="23"/>
        <v>145.9375</v>
      </c>
    </row>
    <row r="192" spans="1:38">
      <c r="A192" t="s">
        <v>674</v>
      </c>
      <c r="B192" t="s">
        <v>399</v>
      </c>
      <c r="C192" t="s">
        <v>314</v>
      </c>
      <c r="D192">
        <v>7316050</v>
      </c>
      <c r="E192">
        <v>5311</v>
      </c>
      <c r="F192">
        <v>5304</v>
      </c>
      <c r="G192">
        <v>5</v>
      </c>
      <c r="H192">
        <v>0</v>
      </c>
      <c r="I192">
        <v>0</v>
      </c>
      <c r="J192">
        <v>3</v>
      </c>
      <c r="K192">
        <v>3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16</v>
      </c>
      <c r="X192">
        <v>17</v>
      </c>
      <c r="Y192">
        <v>1</v>
      </c>
      <c r="Z192">
        <v>0</v>
      </c>
      <c r="AA192">
        <v>2</v>
      </c>
      <c r="AB192">
        <v>0.99868198079457704</v>
      </c>
      <c r="AC192" s="8">
        <v>9.4144228958764804E-4</v>
      </c>
      <c r="AD192">
        <f t="shared" si="16"/>
        <v>0</v>
      </c>
      <c r="AE192">
        <f t="shared" si="17"/>
        <v>0</v>
      </c>
      <c r="AF192">
        <f t="shared" si="18"/>
        <v>1770.3333333333333</v>
      </c>
      <c r="AG192" s="8">
        <v>5.64865373752589E-4</v>
      </c>
      <c r="AH192" s="8">
        <f t="shared" si="19"/>
        <v>5311</v>
      </c>
      <c r="AI192">
        <f t="shared" si="20"/>
        <v>312.41176470588238</v>
      </c>
      <c r="AJ192" s="8">
        <f t="shared" si="21"/>
        <v>5311</v>
      </c>
      <c r="AK192" s="8">
        <f t="shared" si="22"/>
        <v>0</v>
      </c>
      <c r="AL192" s="8">
        <f t="shared" si="23"/>
        <v>331.9375</v>
      </c>
    </row>
    <row r="193" spans="1:38">
      <c r="A193" t="s">
        <v>674</v>
      </c>
      <c r="B193" t="s">
        <v>399</v>
      </c>
      <c r="C193" t="s">
        <v>393</v>
      </c>
      <c r="D193">
        <v>7316051</v>
      </c>
      <c r="E193">
        <v>4094</v>
      </c>
      <c r="F193">
        <v>4077</v>
      </c>
      <c r="G193">
        <v>2</v>
      </c>
      <c r="H193">
        <v>0</v>
      </c>
      <c r="I193">
        <v>0</v>
      </c>
      <c r="J193">
        <v>5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22</v>
      </c>
      <c r="X193">
        <v>0</v>
      </c>
      <c r="Y193">
        <v>0</v>
      </c>
      <c r="Z193">
        <v>6</v>
      </c>
      <c r="AA193">
        <v>2</v>
      </c>
      <c r="AB193">
        <v>0.99584758182706401</v>
      </c>
      <c r="AC193" s="8">
        <v>4.8851978505129402E-4</v>
      </c>
      <c r="AD193">
        <f t="shared" si="16"/>
        <v>0</v>
      </c>
      <c r="AE193">
        <f t="shared" si="17"/>
        <v>0</v>
      </c>
      <c r="AF193">
        <f t="shared" si="18"/>
        <v>818.8</v>
      </c>
      <c r="AG193" s="8">
        <v>2.4425989252564701E-4</v>
      </c>
      <c r="AH193" s="8">
        <f t="shared" si="19"/>
        <v>0</v>
      </c>
      <c r="AI193">
        <f t="shared" si="20"/>
        <v>0</v>
      </c>
      <c r="AJ193" s="8">
        <f t="shared" si="21"/>
        <v>0</v>
      </c>
      <c r="AK193" s="8">
        <f t="shared" si="22"/>
        <v>682.33333333333337</v>
      </c>
      <c r="AL193" s="8">
        <f t="shared" si="23"/>
        <v>186.09090909090909</v>
      </c>
    </row>
    <row r="194" spans="1:38">
      <c r="A194" t="s">
        <v>674</v>
      </c>
      <c r="B194" t="s">
        <v>399</v>
      </c>
      <c r="C194" t="s">
        <v>475</v>
      </c>
      <c r="D194">
        <v>7316052</v>
      </c>
      <c r="E194">
        <v>3746</v>
      </c>
      <c r="F194">
        <v>3675</v>
      </c>
      <c r="G194">
        <v>1</v>
      </c>
      <c r="H194">
        <v>0</v>
      </c>
      <c r="I194">
        <v>0</v>
      </c>
      <c r="J194">
        <v>8</v>
      </c>
      <c r="K194">
        <v>1</v>
      </c>
      <c r="L194">
        <v>0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12</v>
      </c>
      <c r="X194">
        <v>17</v>
      </c>
      <c r="Y194">
        <v>1</v>
      </c>
      <c r="Z194">
        <v>3</v>
      </c>
      <c r="AA194">
        <v>2</v>
      </c>
      <c r="AB194">
        <v>0.98104644954618203</v>
      </c>
      <c r="AC194" s="8">
        <v>2.66951414842498E-4</v>
      </c>
      <c r="AD194">
        <f t="shared" si="16"/>
        <v>0</v>
      </c>
      <c r="AE194">
        <f t="shared" si="17"/>
        <v>0</v>
      </c>
      <c r="AF194">
        <f t="shared" si="18"/>
        <v>468.25</v>
      </c>
      <c r="AG194" s="8">
        <v>2.66951414842498E-4</v>
      </c>
      <c r="AH194" s="8">
        <f t="shared" si="19"/>
        <v>0</v>
      </c>
      <c r="AI194">
        <f t="shared" si="20"/>
        <v>220.35294117647058</v>
      </c>
      <c r="AJ194" s="8">
        <f t="shared" si="21"/>
        <v>3746</v>
      </c>
      <c r="AK194" s="8">
        <f t="shared" si="22"/>
        <v>1248.6666666666667</v>
      </c>
      <c r="AL194" s="8">
        <f t="shared" si="23"/>
        <v>312.16666666666669</v>
      </c>
    </row>
    <row r="195" spans="1:38">
      <c r="A195" t="s">
        <v>674</v>
      </c>
      <c r="B195" t="s">
        <v>399</v>
      </c>
      <c r="C195" t="s">
        <v>339</v>
      </c>
      <c r="D195">
        <v>7316053</v>
      </c>
      <c r="E195">
        <v>2818</v>
      </c>
      <c r="F195">
        <v>2810</v>
      </c>
      <c r="G195">
        <v>0</v>
      </c>
      <c r="H195">
        <v>0</v>
      </c>
      <c r="I195">
        <v>0</v>
      </c>
      <c r="J195">
        <v>4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10</v>
      </c>
      <c r="X195">
        <v>12</v>
      </c>
      <c r="Y195">
        <v>1</v>
      </c>
      <c r="Z195">
        <v>0</v>
      </c>
      <c r="AA195">
        <v>2</v>
      </c>
      <c r="AB195">
        <v>0.99716110716820405</v>
      </c>
      <c r="AC195">
        <v>0</v>
      </c>
      <c r="AD195">
        <f t="shared" ref="AD195:AD258" si="24">IFERROR(E195/H195, 0)</f>
        <v>0</v>
      </c>
      <c r="AE195">
        <f t="shared" ref="AE195:AE258" si="25">IFERROR(E195/I195, 0)</f>
        <v>0</v>
      </c>
      <c r="AF195">
        <f t="shared" ref="AF195:AF258" si="26">IFERROR(E195/J195, 0)</f>
        <v>704.5</v>
      </c>
      <c r="AG195" s="8">
        <v>3.5486160397444998E-4</v>
      </c>
      <c r="AH195" s="8">
        <f t="shared" ref="AH195:AH258" si="27">IFERROR(E195/L195,0)</f>
        <v>0</v>
      </c>
      <c r="AI195">
        <f t="shared" ref="AI195:AI258" si="28">IFERROR(E195/X195,0)</f>
        <v>234.83333333333334</v>
      </c>
      <c r="AJ195" s="8">
        <f t="shared" ref="AJ195:AJ258" si="29">IFERROR(E195/Y195,0)</f>
        <v>2818</v>
      </c>
      <c r="AK195" s="8">
        <f t="shared" ref="AK195:AK258" si="30">IFERROR(E195/Z195,0)</f>
        <v>0</v>
      </c>
      <c r="AL195" s="8">
        <f t="shared" ref="AL195:AL258" si="31">IFERROR(E195/W195,0)</f>
        <v>281.8</v>
      </c>
    </row>
    <row r="196" spans="1:38">
      <c r="A196" t="s">
        <v>674</v>
      </c>
      <c r="B196" t="s">
        <v>687</v>
      </c>
      <c r="C196" t="s">
        <v>430</v>
      </c>
      <c r="D196">
        <v>7317010</v>
      </c>
      <c r="E196">
        <v>6390</v>
      </c>
      <c r="F196">
        <v>5831</v>
      </c>
      <c r="G196">
        <v>3</v>
      </c>
      <c r="H196">
        <v>0</v>
      </c>
      <c r="I196">
        <v>0</v>
      </c>
      <c r="J196">
        <v>9</v>
      </c>
      <c r="K196">
        <v>6</v>
      </c>
      <c r="L196">
        <v>4</v>
      </c>
      <c r="M196">
        <v>10</v>
      </c>
      <c r="N196">
        <v>0</v>
      </c>
      <c r="O196">
        <v>34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26</v>
      </c>
      <c r="X196">
        <v>2</v>
      </c>
      <c r="Y196">
        <v>4</v>
      </c>
      <c r="Z196">
        <v>3</v>
      </c>
      <c r="AA196">
        <v>2</v>
      </c>
      <c r="AB196">
        <v>0.912519561815336</v>
      </c>
      <c r="AC196" s="8">
        <v>4.6948356807511698E-4</v>
      </c>
      <c r="AD196">
        <f t="shared" si="24"/>
        <v>0</v>
      </c>
      <c r="AE196">
        <f t="shared" si="25"/>
        <v>0</v>
      </c>
      <c r="AF196">
        <f t="shared" si="26"/>
        <v>710</v>
      </c>
      <c r="AG196" s="8">
        <v>9.3896713615023396E-4</v>
      </c>
      <c r="AH196" s="8">
        <f t="shared" si="27"/>
        <v>1597.5</v>
      </c>
      <c r="AI196">
        <f t="shared" si="28"/>
        <v>3195</v>
      </c>
      <c r="AJ196" s="8">
        <f t="shared" si="29"/>
        <v>1597.5</v>
      </c>
      <c r="AK196" s="8">
        <f t="shared" si="30"/>
        <v>2130</v>
      </c>
      <c r="AL196" s="8">
        <f t="shared" si="31"/>
        <v>245.76923076923077</v>
      </c>
    </row>
    <row r="197" spans="1:38">
      <c r="A197" t="s">
        <v>674</v>
      </c>
      <c r="B197" t="s">
        <v>687</v>
      </c>
      <c r="C197" t="s">
        <v>431</v>
      </c>
      <c r="D197">
        <v>7317011</v>
      </c>
      <c r="E197">
        <v>4894</v>
      </c>
      <c r="F197">
        <v>4784</v>
      </c>
      <c r="G197">
        <v>4</v>
      </c>
      <c r="H197">
        <v>0</v>
      </c>
      <c r="I197">
        <v>0</v>
      </c>
      <c r="J197">
        <v>4</v>
      </c>
      <c r="K197">
        <v>3</v>
      </c>
      <c r="L197">
        <v>2</v>
      </c>
      <c r="M197">
        <v>0</v>
      </c>
      <c r="N197">
        <v>0</v>
      </c>
      <c r="O197">
        <v>15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20</v>
      </c>
      <c r="X197">
        <v>0</v>
      </c>
      <c r="Y197">
        <v>0</v>
      </c>
      <c r="Z197">
        <v>1</v>
      </c>
      <c r="AA197">
        <v>2</v>
      </c>
      <c r="AB197">
        <v>0.97752349816101303</v>
      </c>
      <c r="AC197" s="8">
        <v>8.1732733959950896E-4</v>
      </c>
      <c r="AD197">
        <f t="shared" si="24"/>
        <v>0</v>
      </c>
      <c r="AE197">
        <f t="shared" si="25"/>
        <v>0</v>
      </c>
      <c r="AF197">
        <f t="shared" si="26"/>
        <v>1223.5</v>
      </c>
      <c r="AG197" s="8">
        <v>6.1299550469963199E-4</v>
      </c>
      <c r="AH197" s="8">
        <f t="shared" si="27"/>
        <v>2447</v>
      </c>
      <c r="AI197">
        <f t="shared" si="28"/>
        <v>0</v>
      </c>
      <c r="AJ197" s="8">
        <f t="shared" si="29"/>
        <v>0</v>
      </c>
      <c r="AK197" s="8">
        <f t="shared" si="30"/>
        <v>4894</v>
      </c>
      <c r="AL197" s="8">
        <f t="shared" si="31"/>
        <v>244.7</v>
      </c>
    </row>
    <row r="198" spans="1:38">
      <c r="A198" t="s">
        <v>674</v>
      </c>
      <c r="B198" t="s">
        <v>687</v>
      </c>
      <c r="C198" t="s">
        <v>559</v>
      </c>
      <c r="D198">
        <v>7317020</v>
      </c>
      <c r="E198">
        <v>5311</v>
      </c>
      <c r="F198">
        <v>5275</v>
      </c>
      <c r="G198">
        <v>5</v>
      </c>
      <c r="H198">
        <v>0</v>
      </c>
      <c r="I198">
        <v>0</v>
      </c>
      <c r="J198">
        <v>4</v>
      </c>
      <c r="K198">
        <v>2</v>
      </c>
      <c r="L198">
        <v>4</v>
      </c>
      <c r="M198">
        <v>0</v>
      </c>
      <c r="N198">
        <v>0</v>
      </c>
      <c r="O198">
        <v>15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26</v>
      </c>
      <c r="X198">
        <v>3</v>
      </c>
      <c r="Y198">
        <v>0</v>
      </c>
      <c r="Z198">
        <v>6</v>
      </c>
      <c r="AA198">
        <v>2</v>
      </c>
      <c r="AB198">
        <v>0.99322161551496801</v>
      </c>
      <c r="AC198" s="8">
        <v>9.4144228958764804E-4</v>
      </c>
      <c r="AD198">
        <f t="shared" si="24"/>
        <v>0</v>
      </c>
      <c r="AE198">
        <f t="shared" si="25"/>
        <v>0</v>
      </c>
      <c r="AF198">
        <f t="shared" si="26"/>
        <v>1327.75</v>
      </c>
      <c r="AG198" s="8">
        <v>3.7657691583505899E-4</v>
      </c>
      <c r="AH198" s="8">
        <f t="shared" si="27"/>
        <v>1327.75</v>
      </c>
      <c r="AI198">
        <f t="shared" si="28"/>
        <v>1770.3333333333333</v>
      </c>
      <c r="AJ198" s="8">
        <f t="shared" si="29"/>
        <v>0</v>
      </c>
      <c r="AK198" s="8">
        <f t="shared" si="30"/>
        <v>885.16666666666663</v>
      </c>
      <c r="AL198" s="8">
        <f t="shared" si="31"/>
        <v>204.26923076923077</v>
      </c>
    </row>
    <row r="199" spans="1:38">
      <c r="A199" t="s">
        <v>674</v>
      </c>
      <c r="B199" t="s">
        <v>687</v>
      </c>
      <c r="C199" t="s">
        <v>560</v>
      </c>
      <c r="D199">
        <v>7317021</v>
      </c>
      <c r="E199">
        <v>2655</v>
      </c>
      <c r="F199">
        <v>2510</v>
      </c>
      <c r="G199">
        <v>4</v>
      </c>
      <c r="H199">
        <v>0</v>
      </c>
      <c r="I199">
        <v>0</v>
      </c>
      <c r="J199">
        <v>4</v>
      </c>
      <c r="K199">
        <v>2</v>
      </c>
      <c r="L199">
        <v>0</v>
      </c>
      <c r="M199">
        <v>16</v>
      </c>
      <c r="N199">
        <v>0</v>
      </c>
      <c r="O199">
        <v>48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16</v>
      </c>
      <c r="X199">
        <v>20</v>
      </c>
      <c r="Y199">
        <v>0</v>
      </c>
      <c r="Z199">
        <v>2</v>
      </c>
      <c r="AA199">
        <v>2</v>
      </c>
      <c r="AB199">
        <v>0.94538606403013103</v>
      </c>
      <c r="AC199">
        <v>1.5065913370998099E-3</v>
      </c>
      <c r="AD199">
        <f t="shared" si="24"/>
        <v>0</v>
      </c>
      <c r="AE199">
        <f t="shared" si="25"/>
        <v>0</v>
      </c>
      <c r="AF199">
        <f t="shared" si="26"/>
        <v>663.75</v>
      </c>
      <c r="AG199" s="8">
        <v>7.5329566854990496E-4</v>
      </c>
      <c r="AH199" s="8">
        <f t="shared" si="27"/>
        <v>0</v>
      </c>
      <c r="AI199">
        <f t="shared" si="28"/>
        <v>132.75</v>
      </c>
      <c r="AJ199" s="8">
        <f t="shared" si="29"/>
        <v>0</v>
      </c>
      <c r="AK199" s="8">
        <f t="shared" si="30"/>
        <v>1327.5</v>
      </c>
      <c r="AL199" s="8">
        <f t="shared" si="31"/>
        <v>165.9375</v>
      </c>
    </row>
    <row r="200" spans="1:38">
      <c r="A200" t="s">
        <v>674</v>
      </c>
      <c r="B200" t="s">
        <v>687</v>
      </c>
      <c r="C200" t="s">
        <v>348</v>
      </c>
      <c r="D200">
        <v>7317030</v>
      </c>
      <c r="E200">
        <v>3776</v>
      </c>
      <c r="F200">
        <v>3776</v>
      </c>
      <c r="G200">
        <v>6</v>
      </c>
      <c r="H200">
        <v>1</v>
      </c>
      <c r="I200">
        <v>1</v>
      </c>
      <c r="J200">
        <v>6</v>
      </c>
      <c r="K200">
        <v>1</v>
      </c>
      <c r="L200">
        <v>4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18</v>
      </c>
      <c r="X200">
        <v>1</v>
      </c>
      <c r="Y200">
        <v>1</v>
      </c>
      <c r="Z200">
        <v>3</v>
      </c>
      <c r="AA200">
        <v>2</v>
      </c>
      <c r="AB200">
        <v>1</v>
      </c>
      <c r="AC200">
        <v>1.5889830508474499E-3</v>
      </c>
      <c r="AD200">
        <f t="shared" si="24"/>
        <v>3776</v>
      </c>
      <c r="AE200">
        <f t="shared" si="25"/>
        <v>3776</v>
      </c>
      <c r="AF200">
        <f t="shared" si="26"/>
        <v>629.33333333333337</v>
      </c>
      <c r="AG200" s="8">
        <v>2.64830508474576E-4</v>
      </c>
      <c r="AH200" s="8">
        <f t="shared" si="27"/>
        <v>944</v>
      </c>
      <c r="AI200">
        <f t="shared" si="28"/>
        <v>3776</v>
      </c>
      <c r="AJ200" s="8">
        <f t="shared" si="29"/>
        <v>3776</v>
      </c>
      <c r="AK200" s="8">
        <f t="shared" si="30"/>
        <v>1258.6666666666667</v>
      </c>
      <c r="AL200" s="8">
        <f t="shared" si="31"/>
        <v>209.77777777777777</v>
      </c>
    </row>
    <row r="201" spans="1:38">
      <c r="A201" t="s">
        <v>674</v>
      </c>
      <c r="B201" t="s">
        <v>687</v>
      </c>
      <c r="C201" t="s">
        <v>414</v>
      </c>
      <c r="D201">
        <v>7317031</v>
      </c>
      <c r="E201">
        <v>3101</v>
      </c>
      <c r="F201">
        <v>3048</v>
      </c>
      <c r="G201">
        <v>1</v>
      </c>
      <c r="H201">
        <v>0</v>
      </c>
      <c r="I201">
        <v>0</v>
      </c>
      <c r="J201">
        <v>7</v>
      </c>
      <c r="K201">
        <v>2</v>
      </c>
      <c r="L201">
        <v>2</v>
      </c>
      <c r="M201">
        <v>0</v>
      </c>
      <c r="N201">
        <v>0</v>
      </c>
      <c r="O201">
        <v>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16</v>
      </c>
      <c r="X201">
        <v>0</v>
      </c>
      <c r="Y201">
        <v>1</v>
      </c>
      <c r="Z201">
        <v>0</v>
      </c>
      <c r="AA201">
        <v>2</v>
      </c>
      <c r="AB201">
        <v>0.98290873911641397</v>
      </c>
      <c r="AC201" s="8">
        <v>3.2247662044501701E-4</v>
      </c>
      <c r="AD201">
        <f t="shared" si="24"/>
        <v>0</v>
      </c>
      <c r="AE201">
        <f t="shared" si="25"/>
        <v>0</v>
      </c>
      <c r="AF201">
        <f t="shared" si="26"/>
        <v>443</v>
      </c>
      <c r="AG201" s="8">
        <v>6.44953240890035E-4</v>
      </c>
      <c r="AH201" s="8">
        <f t="shared" si="27"/>
        <v>1550.5</v>
      </c>
      <c r="AI201">
        <f t="shared" si="28"/>
        <v>0</v>
      </c>
      <c r="AJ201" s="8">
        <f t="shared" si="29"/>
        <v>3101</v>
      </c>
      <c r="AK201" s="8">
        <f t="shared" si="30"/>
        <v>0</v>
      </c>
      <c r="AL201" s="8">
        <f t="shared" si="31"/>
        <v>193.8125</v>
      </c>
    </row>
    <row r="202" spans="1:38">
      <c r="A202" t="s">
        <v>674</v>
      </c>
      <c r="B202" t="s">
        <v>687</v>
      </c>
      <c r="C202" t="s">
        <v>349</v>
      </c>
      <c r="D202">
        <v>7317032</v>
      </c>
      <c r="E202">
        <v>3810</v>
      </c>
      <c r="F202">
        <v>3762</v>
      </c>
      <c r="G202">
        <v>4</v>
      </c>
      <c r="H202">
        <v>1</v>
      </c>
      <c r="I202">
        <v>1</v>
      </c>
      <c r="J202">
        <v>8</v>
      </c>
      <c r="K202">
        <v>2</v>
      </c>
      <c r="L202">
        <v>7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16</v>
      </c>
      <c r="X202">
        <v>0</v>
      </c>
      <c r="Y202">
        <v>1</v>
      </c>
      <c r="Z202">
        <v>3</v>
      </c>
      <c r="AA202">
        <v>2</v>
      </c>
      <c r="AB202">
        <v>0.98740157480314905</v>
      </c>
      <c r="AC202">
        <v>1.0498687664041899E-3</v>
      </c>
      <c r="AD202">
        <f t="shared" si="24"/>
        <v>3810</v>
      </c>
      <c r="AE202">
        <f t="shared" si="25"/>
        <v>3810</v>
      </c>
      <c r="AF202">
        <f t="shared" si="26"/>
        <v>476.25</v>
      </c>
      <c r="AG202" s="8">
        <v>5.2493438320209897E-4</v>
      </c>
      <c r="AH202" s="8">
        <f t="shared" si="27"/>
        <v>544.28571428571433</v>
      </c>
      <c r="AI202">
        <f t="shared" si="28"/>
        <v>0</v>
      </c>
      <c r="AJ202" s="8">
        <f t="shared" si="29"/>
        <v>3810</v>
      </c>
      <c r="AK202" s="8">
        <f t="shared" si="30"/>
        <v>1270</v>
      </c>
      <c r="AL202" s="8">
        <f t="shared" si="31"/>
        <v>238.125</v>
      </c>
    </row>
    <row r="203" spans="1:38">
      <c r="A203" t="s">
        <v>674</v>
      </c>
      <c r="B203" t="s">
        <v>687</v>
      </c>
      <c r="C203" t="s">
        <v>327</v>
      </c>
      <c r="D203">
        <v>7317040</v>
      </c>
      <c r="E203">
        <v>4670</v>
      </c>
      <c r="F203">
        <v>4638</v>
      </c>
      <c r="G203">
        <v>5</v>
      </c>
      <c r="H203">
        <v>0</v>
      </c>
      <c r="I203">
        <v>0</v>
      </c>
      <c r="J203">
        <v>5</v>
      </c>
      <c r="K203">
        <v>3</v>
      </c>
      <c r="L203">
        <v>2</v>
      </c>
      <c r="M203">
        <v>4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24</v>
      </c>
      <c r="X203">
        <v>0</v>
      </c>
      <c r="Y203">
        <v>2</v>
      </c>
      <c r="Z203">
        <v>0</v>
      </c>
      <c r="AA203">
        <v>2</v>
      </c>
      <c r="AB203">
        <v>0.993147751605995</v>
      </c>
      <c r="AC203">
        <v>1.0706638115631599E-3</v>
      </c>
      <c r="AD203">
        <f t="shared" si="24"/>
        <v>0</v>
      </c>
      <c r="AE203">
        <f t="shared" si="25"/>
        <v>0</v>
      </c>
      <c r="AF203">
        <f t="shared" si="26"/>
        <v>934</v>
      </c>
      <c r="AG203" s="8">
        <v>6.4239828693790104E-4</v>
      </c>
      <c r="AH203" s="8">
        <f t="shared" si="27"/>
        <v>2335</v>
      </c>
      <c r="AI203">
        <f t="shared" si="28"/>
        <v>0</v>
      </c>
      <c r="AJ203" s="8">
        <f t="shared" si="29"/>
        <v>2335</v>
      </c>
      <c r="AK203" s="8">
        <f t="shared" si="30"/>
        <v>0</v>
      </c>
      <c r="AL203" s="8">
        <f t="shared" si="31"/>
        <v>194.58333333333334</v>
      </c>
    </row>
    <row r="204" spans="1:38">
      <c r="A204" t="s">
        <v>674</v>
      </c>
      <c r="B204" t="s">
        <v>687</v>
      </c>
      <c r="C204" t="s">
        <v>328</v>
      </c>
      <c r="D204">
        <v>7317041</v>
      </c>
      <c r="E204">
        <v>2529</v>
      </c>
      <c r="F204">
        <v>2383</v>
      </c>
      <c r="G204">
        <v>1</v>
      </c>
      <c r="H204">
        <v>0</v>
      </c>
      <c r="I204">
        <v>0</v>
      </c>
      <c r="J204">
        <v>5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18</v>
      </c>
      <c r="X204">
        <v>0</v>
      </c>
      <c r="Y204">
        <v>0</v>
      </c>
      <c r="Z204">
        <v>0</v>
      </c>
      <c r="AA204">
        <v>2</v>
      </c>
      <c r="AB204">
        <v>0.94226967180703802</v>
      </c>
      <c r="AC204" s="8">
        <v>3.95413206801107E-4</v>
      </c>
      <c r="AD204">
        <f t="shared" si="24"/>
        <v>0</v>
      </c>
      <c r="AE204">
        <f t="shared" si="25"/>
        <v>0</v>
      </c>
      <c r="AF204">
        <f t="shared" si="26"/>
        <v>505.8</v>
      </c>
      <c r="AG204" s="8">
        <v>7.9082641360221401E-4</v>
      </c>
      <c r="AH204" s="8">
        <f t="shared" si="27"/>
        <v>0</v>
      </c>
      <c r="AI204">
        <f t="shared" si="28"/>
        <v>0</v>
      </c>
      <c r="AJ204" s="8">
        <f t="shared" si="29"/>
        <v>0</v>
      </c>
      <c r="AK204" s="8">
        <f t="shared" si="30"/>
        <v>0</v>
      </c>
      <c r="AL204" s="8">
        <f t="shared" si="31"/>
        <v>140.5</v>
      </c>
    </row>
    <row r="205" spans="1:38">
      <c r="A205" t="s">
        <v>674</v>
      </c>
      <c r="B205" t="s">
        <v>687</v>
      </c>
      <c r="C205" t="s">
        <v>343</v>
      </c>
      <c r="D205">
        <v>7317050</v>
      </c>
      <c r="E205">
        <v>1880</v>
      </c>
      <c r="F205">
        <v>1798</v>
      </c>
      <c r="G205">
        <v>1</v>
      </c>
      <c r="H205">
        <v>0</v>
      </c>
      <c r="I205">
        <v>0</v>
      </c>
      <c r="J205">
        <v>9</v>
      </c>
      <c r="K205">
        <v>1</v>
      </c>
      <c r="L205">
        <v>0</v>
      </c>
      <c r="M205">
        <v>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24</v>
      </c>
      <c r="X205">
        <v>11</v>
      </c>
      <c r="Y205">
        <v>0</v>
      </c>
      <c r="Z205">
        <v>3</v>
      </c>
      <c r="AA205">
        <v>2</v>
      </c>
      <c r="AB205">
        <v>0.95638297872340405</v>
      </c>
      <c r="AC205" s="8">
        <v>5.3191489361702096E-4</v>
      </c>
      <c r="AD205">
        <f t="shared" si="24"/>
        <v>0</v>
      </c>
      <c r="AE205">
        <f t="shared" si="25"/>
        <v>0</v>
      </c>
      <c r="AF205">
        <f t="shared" si="26"/>
        <v>208.88888888888889</v>
      </c>
      <c r="AG205" s="8">
        <v>5.3191489361702096E-4</v>
      </c>
      <c r="AH205" s="8">
        <f t="shared" si="27"/>
        <v>0</v>
      </c>
      <c r="AI205">
        <f t="shared" si="28"/>
        <v>170.90909090909091</v>
      </c>
      <c r="AJ205" s="8">
        <f t="shared" si="29"/>
        <v>0</v>
      </c>
      <c r="AK205" s="8">
        <f t="shared" si="30"/>
        <v>626.66666666666663</v>
      </c>
      <c r="AL205" s="8">
        <f t="shared" si="31"/>
        <v>78.333333333333329</v>
      </c>
    </row>
    <row r="206" spans="1:38">
      <c r="A206" t="s">
        <v>674</v>
      </c>
      <c r="B206" t="s">
        <v>687</v>
      </c>
      <c r="C206" t="s">
        <v>432</v>
      </c>
      <c r="D206">
        <v>7317051</v>
      </c>
      <c r="E206">
        <v>1712</v>
      </c>
      <c r="F206">
        <v>1612</v>
      </c>
      <c r="G206">
        <v>2</v>
      </c>
      <c r="H206">
        <v>0</v>
      </c>
      <c r="I206">
        <v>0</v>
      </c>
      <c r="J206">
        <v>3</v>
      </c>
      <c r="K206">
        <v>7</v>
      </c>
      <c r="L206">
        <v>0</v>
      </c>
      <c r="M206">
        <v>23</v>
      </c>
      <c r="N206">
        <v>0</v>
      </c>
      <c r="O206">
        <v>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24</v>
      </c>
      <c r="X206">
        <v>3</v>
      </c>
      <c r="Y206">
        <v>0</v>
      </c>
      <c r="Z206">
        <v>13</v>
      </c>
      <c r="AA206">
        <v>2</v>
      </c>
      <c r="AB206">
        <v>0.94158878504672805</v>
      </c>
      <c r="AC206">
        <v>1.16822429906542E-3</v>
      </c>
      <c r="AD206">
        <f t="shared" si="24"/>
        <v>0</v>
      </c>
      <c r="AE206">
        <f t="shared" si="25"/>
        <v>0</v>
      </c>
      <c r="AF206">
        <f t="shared" si="26"/>
        <v>570.66666666666663</v>
      </c>
      <c r="AG206">
        <v>4.0887850467289698E-3</v>
      </c>
      <c r="AH206" s="8">
        <f t="shared" si="27"/>
        <v>0</v>
      </c>
      <c r="AI206">
        <f t="shared" si="28"/>
        <v>570.66666666666663</v>
      </c>
      <c r="AJ206" s="8">
        <f t="shared" si="29"/>
        <v>0</v>
      </c>
      <c r="AK206" s="8">
        <f t="shared" si="30"/>
        <v>131.69230769230768</v>
      </c>
      <c r="AL206" s="8">
        <f t="shared" si="31"/>
        <v>71.333333333333329</v>
      </c>
    </row>
    <row r="207" spans="1:38">
      <c r="A207" t="s">
        <v>674</v>
      </c>
      <c r="B207" t="s">
        <v>687</v>
      </c>
      <c r="C207" t="s">
        <v>344</v>
      </c>
      <c r="D207">
        <v>7317052</v>
      </c>
      <c r="E207">
        <v>1955</v>
      </c>
      <c r="F207">
        <v>1902</v>
      </c>
      <c r="G207">
        <v>2</v>
      </c>
      <c r="H207">
        <v>0</v>
      </c>
      <c r="I207">
        <v>0</v>
      </c>
      <c r="J207">
        <v>6</v>
      </c>
      <c r="K207">
        <v>3</v>
      </c>
      <c r="L207">
        <v>0</v>
      </c>
      <c r="M207">
        <v>8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24</v>
      </c>
      <c r="X207">
        <v>3</v>
      </c>
      <c r="Y207">
        <v>5</v>
      </c>
      <c r="Z207">
        <v>0</v>
      </c>
      <c r="AA207">
        <v>2</v>
      </c>
      <c r="AB207">
        <v>0.97289002557544701</v>
      </c>
      <c r="AC207">
        <v>1.02301790281329E-3</v>
      </c>
      <c r="AD207">
        <f t="shared" si="24"/>
        <v>0</v>
      </c>
      <c r="AE207">
        <f t="shared" si="25"/>
        <v>0</v>
      </c>
      <c r="AF207">
        <f t="shared" si="26"/>
        <v>325.83333333333331</v>
      </c>
      <c r="AG207">
        <v>1.53452685421994E-3</v>
      </c>
      <c r="AH207" s="8">
        <f t="shared" si="27"/>
        <v>0</v>
      </c>
      <c r="AI207">
        <f t="shared" si="28"/>
        <v>651.66666666666663</v>
      </c>
      <c r="AJ207" s="8">
        <f t="shared" si="29"/>
        <v>391</v>
      </c>
      <c r="AK207" s="8">
        <f t="shared" si="30"/>
        <v>0</v>
      </c>
      <c r="AL207" s="8">
        <f t="shared" si="31"/>
        <v>81.458333333333329</v>
      </c>
    </row>
    <row r="208" spans="1:38">
      <c r="A208" t="s">
        <v>674</v>
      </c>
      <c r="B208" t="s">
        <v>687</v>
      </c>
      <c r="C208" t="s">
        <v>385</v>
      </c>
      <c r="D208">
        <v>7317060</v>
      </c>
      <c r="E208">
        <v>4916</v>
      </c>
      <c r="F208">
        <v>4750</v>
      </c>
      <c r="G208">
        <v>5</v>
      </c>
      <c r="H208">
        <v>0</v>
      </c>
      <c r="I208">
        <v>0</v>
      </c>
      <c r="J208">
        <v>11</v>
      </c>
      <c r="K208">
        <v>3</v>
      </c>
      <c r="L208">
        <v>2</v>
      </c>
      <c r="M208">
        <v>2</v>
      </c>
      <c r="N208">
        <v>0</v>
      </c>
      <c r="O208">
        <v>2</v>
      </c>
      <c r="P208">
        <v>0</v>
      </c>
      <c r="Q208">
        <v>0</v>
      </c>
      <c r="R208">
        <v>0</v>
      </c>
      <c r="S208">
        <v>2</v>
      </c>
      <c r="T208">
        <v>0</v>
      </c>
      <c r="U208">
        <v>0</v>
      </c>
      <c r="V208">
        <v>0</v>
      </c>
      <c r="W208">
        <v>20</v>
      </c>
      <c r="X208">
        <v>6</v>
      </c>
      <c r="Y208">
        <v>1</v>
      </c>
      <c r="Z208">
        <v>4</v>
      </c>
      <c r="AA208">
        <v>2</v>
      </c>
      <c r="AB208">
        <v>0.96623270951993401</v>
      </c>
      <c r="AC208">
        <v>1.0170870626525601E-3</v>
      </c>
      <c r="AD208">
        <f t="shared" si="24"/>
        <v>0</v>
      </c>
      <c r="AE208">
        <f t="shared" si="25"/>
        <v>0</v>
      </c>
      <c r="AF208">
        <f t="shared" si="26"/>
        <v>446.90909090909093</v>
      </c>
      <c r="AG208" s="8">
        <v>6.1025223759153698E-4</v>
      </c>
      <c r="AH208" s="8">
        <f t="shared" si="27"/>
        <v>2458</v>
      </c>
      <c r="AI208">
        <f t="shared" si="28"/>
        <v>819.33333333333337</v>
      </c>
      <c r="AJ208" s="8">
        <f t="shared" si="29"/>
        <v>4916</v>
      </c>
      <c r="AK208" s="8">
        <f t="shared" si="30"/>
        <v>1229</v>
      </c>
      <c r="AL208" s="8">
        <f t="shared" si="31"/>
        <v>245.8</v>
      </c>
    </row>
    <row r="209" spans="1:38">
      <c r="A209" t="s">
        <v>674</v>
      </c>
      <c r="B209" t="s">
        <v>687</v>
      </c>
      <c r="C209" t="s">
        <v>510</v>
      </c>
      <c r="D209">
        <v>7317061</v>
      </c>
      <c r="E209">
        <v>6713</v>
      </c>
      <c r="F209">
        <v>6549</v>
      </c>
      <c r="G209">
        <v>5</v>
      </c>
      <c r="H209">
        <v>0</v>
      </c>
      <c r="I209">
        <v>0</v>
      </c>
      <c r="J209">
        <v>3</v>
      </c>
      <c r="K209">
        <v>2</v>
      </c>
      <c r="L209">
        <v>3</v>
      </c>
      <c r="M209">
        <v>2</v>
      </c>
      <c r="N209">
        <v>0</v>
      </c>
      <c r="O209">
        <v>20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</v>
      </c>
      <c r="V209">
        <v>0</v>
      </c>
      <c r="W209">
        <v>20</v>
      </c>
      <c r="X209">
        <v>1</v>
      </c>
      <c r="Y209">
        <v>1</v>
      </c>
      <c r="Z209">
        <v>4</v>
      </c>
      <c r="AA209">
        <v>2</v>
      </c>
      <c r="AB209">
        <v>0.97556978995977905</v>
      </c>
      <c r="AC209" s="8">
        <v>7.4482347683598902E-4</v>
      </c>
      <c r="AD209">
        <f t="shared" si="24"/>
        <v>0</v>
      </c>
      <c r="AE209">
        <f t="shared" si="25"/>
        <v>0</v>
      </c>
      <c r="AF209">
        <f t="shared" si="26"/>
        <v>2237.6666666666665</v>
      </c>
      <c r="AG209" s="8">
        <v>2.9792939073439498E-4</v>
      </c>
      <c r="AH209" s="8">
        <f t="shared" si="27"/>
        <v>2237.6666666666665</v>
      </c>
      <c r="AI209">
        <f t="shared" si="28"/>
        <v>6713</v>
      </c>
      <c r="AJ209" s="8">
        <f t="shared" si="29"/>
        <v>6713</v>
      </c>
      <c r="AK209" s="8">
        <f t="shared" si="30"/>
        <v>1678.25</v>
      </c>
      <c r="AL209" s="8">
        <f t="shared" si="31"/>
        <v>335.65</v>
      </c>
    </row>
    <row r="210" spans="1:38">
      <c r="A210" t="s">
        <v>674</v>
      </c>
      <c r="B210" t="s">
        <v>687</v>
      </c>
      <c r="C210" t="s">
        <v>511</v>
      </c>
      <c r="D210">
        <v>7317062</v>
      </c>
      <c r="E210">
        <v>6731</v>
      </c>
      <c r="F210">
        <v>6727</v>
      </c>
      <c r="G210">
        <v>1</v>
      </c>
      <c r="H210">
        <v>0</v>
      </c>
      <c r="I210">
        <v>0</v>
      </c>
      <c r="J210">
        <v>7</v>
      </c>
      <c r="K210">
        <v>2</v>
      </c>
      <c r="L210">
        <v>1</v>
      </c>
      <c r="M210">
        <v>5</v>
      </c>
      <c r="N210">
        <v>0</v>
      </c>
      <c r="O210">
        <v>17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26</v>
      </c>
      <c r="X210">
        <v>0</v>
      </c>
      <c r="Y210">
        <v>1</v>
      </c>
      <c r="Z210">
        <v>5</v>
      </c>
      <c r="AA210">
        <v>2</v>
      </c>
      <c r="AB210">
        <v>0.99940573466052596</v>
      </c>
      <c r="AC210" s="8">
        <v>1.4856633486851799E-4</v>
      </c>
      <c r="AD210">
        <f t="shared" si="24"/>
        <v>0</v>
      </c>
      <c r="AE210">
        <f t="shared" si="25"/>
        <v>0</v>
      </c>
      <c r="AF210">
        <f t="shared" si="26"/>
        <v>961.57142857142856</v>
      </c>
      <c r="AG210" s="8">
        <v>2.9713266973703702E-4</v>
      </c>
      <c r="AH210" s="8">
        <f t="shared" si="27"/>
        <v>6731</v>
      </c>
      <c r="AI210">
        <f t="shared" si="28"/>
        <v>0</v>
      </c>
      <c r="AJ210" s="8">
        <f t="shared" si="29"/>
        <v>6731</v>
      </c>
      <c r="AK210" s="8">
        <f t="shared" si="30"/>
        <v>1346.2</v>
      </c>
      <c r="AL210" s="8">
        <f t="shared" si="31"/>
        <v>258.88461538461536</v>
      </c>
    </row>
    <row r="211" spans="1:38">
      <c r="A211" t="s">
        <v>674</v>
      </c>
      <c r="B211" t="s">
        <v>687</v>
      </c>
      <c r="C211" t="s">
        <v>375</v>
      </c>
      <c r="D211">
        <v>7317070</v>
      </c>
      <c r="E211">
        <v>8002</v>
      </c>
      <c r="F211">
        <v>7921</v>
      </c>
      <c r="G211">
        <v>2</v>
      </c>
      <c r="H211">
        <v>0</v>
      </c>
      <c r="I211">
        <v>0</v>
      </c>
      <c r="J211">
        <v>8</v>
      </c>
      <c r="K211">
        <v>3</v>
      </c>
      <c r="L211">
        <v>3</v>
      </c>
      <c r="M211">
        <v>0</v>
      </c>
      <c r="N211">
        <v>0</v>
      </c>
      <c r="O211">
        <v>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30</v>
      </c>
      <c r="X211">
        <v>5</v>
      </c>
      <c r="Y211">
        <v>0</v>
      </c>
      <c r="Z211">
        <v>0</v>
      </c>
      <c r="AA211">
        <v>2</v>
      </c>
      <c r="AB211">
        <v>0.98987753061734496</v>
      </c>
      <c r="AC211" s="8">
        <v>2.4993751562109399E-4</v>
      </c>
      <c r="AD211">
        <f t="shared" si="24"/>
        <v>0</v>
      </c>
      <c r="AE211">
        <f t="shared" si="25"/>
        <v>0</v>
      </c>
      <c r="AF211">
        <f t="shared" si="26"/>
        <v>1000.25</v>
      </c>
      <c r="AG211" s="8">
        <v>3.7490627343164201E-4</v>
      </c>
      <c r="AH211" s="8">
        <f t="shared" si="27"/>
        <v>2667.3333333333335</v>
      </c>
      <c r="AI211">
        <f t="shared" si="28"/>
        <v>1600.4</v>
      </c>
      <c r="AJ211" s="8">
        <f t="shared" si="29"/>
        <v>0</v>
      </c>
      <c r="AK211" s="8">
        <f t="shared" si="30"/>
        <v>0</v>
      </c>
      <c r="AL211" s="8">
        <f t="shared" si="31"/>
        <v>266.73333333333335</v>
      </c>
    </row>
    <row r="212" spans="1:38">
      <c r="A212" t="s">
        <v>674</v>
      </c>
      <c r="B212" t="s">
        <v>687</v>
      </c>
      <c r="C212" t="s">
        <v>605</v>
      </c>
      <c r="D212">
        <v>7317080</v>
      </c>
      <c r="E212">
        <v>4460</v>
      </c>
      <c r="F212">
        <v>4386</v>
      </c>
      <c r="G212">
        <v>5</v>
      </c>
      <c r="H212">
        <v>0</v>
      </c>
      <c r="I212">
        <v>0</v>
      </c>
      <c r="J212">
        <v>5</v>
      </c>
      <c r="K212">
        <v>3</v>
      </c>
      <c r="L212">
        <v>2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17</v>
      </c>
      <c r="X212">
        <v>2</v>
      </c>
      <c r="Y212">
        <v>0</v>
      </c>
      <c r="Z212">
        <v>3</v>
      </c>
      <c r="AA212">
        <v>1.88888888888888</v>
      </c>
      <c r="AB212">
        <v>0.98340807174887801</v>
      </c>
      <c r="AC212">
        <v>1.12107623318385E-3</v>
      </c>
      <c r="AD212">
        <f t="shared" si="24"/>
        <v>0</v>
      </c>
      <c r="AE212">
        <f t="shared" si="25"/>
        <v>0</v>
      </c>
      <c r="AF212">
        <f t="shared" si="26"/>
        <v>892</v>
      </c>
      <c r="AG212" s="8">
        <v>6.7264573991031296E-4</v>
      </c>
      <c r="AH212" s="8">
        <f t="shared" si="27"/>
        <v>2230</v>
      </c>
      <c r="AI212">
        <f t="shared" si="28"/>
        <v>2230</v>
      </c>
      <c r="AJ212" s="8">
        <f t="shared" si="29"/>
        <v>0</v>
      </c>
      <c r="AK212" s="8">
        <f t="shared" si="30"/>
        <v>1486.6666666666667</v>
      </c>
      <c r="AL212" s="8">
        <f t="shared" si="31"/>
        <v>262.35294117647061</v>
      </c>
    </row>
    <row r="213" spans="1:38">
      <c r="A213" t="s">
        <v>674</v>
      </c>
      <c r="B213" t="s">
        <v>687</v>
      </c>
      <c r="C213" t="s">
        <v>607</v>
      </c>
      <c r="D213">
        <v>7317081</v>
      </c>
      <c r="E213">
        <v>3964</v>
      </c>
      <c r="F213">
        <v>3909</v>
      </c>
      <c r="G213">
        <v>1</v>
      </c>
      <c r="H213">
        <v>0</v>
      </c>
      <c r="I213">
        <v>0</v>
      </c>
      <c r="J213">
        <v>4</v>
      </c>
      <c r="K213">
        <v>3</v>
      </c>
      <c r="L213">
        <v>0</v>
      </c>
      <c r="M213">
        <v>0</v>
      </c>
      <c r="N213">
        <v>0</v>
      </c>
      <c r="O213">
        <v>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16</v>
      </c>
      <c r="X213">
        <v>0</v>
      </c>
      <c r="Y213">
        <v>3</v>
      </c>
      <c r="Z213">
        <v>15</v>
      </c>
      <c r="AA213">
        <v>2</v>
      </c>
      <c r="AB213">
        <v>0.98612512613521697</v>
      </c>
      <c r="AC213" s="8">
        <v>2.5227043390514599E-4</v>
      </c>
      <c r="AD213">
        <f t="shared" si="24"/>
        <v>0</v>
      </c>
      <c r="AE213">
        <f t="shared" si="25"/>
        <v>0</v>
      </c>
      <c r="AF213">
        <f t="shared" si="26"/>
        <v>991</v>
      </c>
      <c r="AG213" s="8">
        <v>7.5681130171543804E-4</v>
      </c>
      <c r="AH213" s="8">
        <f t="shared" si="27"/>
        <v>0</v>
      </c>
      <c r="AI213">
        <f t="shared" si="28"/>
        <v>0</v>
      </c>
      <c r="AJ213" s="8">
        <f t="shared" si="29"/>
        <v>1321.3333333333333</v>
      </c>
      <c r="AK213" s="8">
        <f t="shared" si="30"/>
        <v>264.26666666666665</v>
      </c>
      <c r="AL213" s="8">
        <f t="shared" si="31"/>
        <v>247.75</v>
      </c>
    </row>
    <row r="214" spans="1:38">
      <c r="A214" t="s">
        <v>674</v>
      </c>
      <c r="B214" t="s">
        <v>687</v>
      </c>
      <c r="C214" t="s">
        <v>425</v>
      </c>
      <c r="D214">
        <v>7317090</v>
      </c>
      <c r="E214">
        <v>5688</v>
      </c>
      <c r="F214">
        <v>5671</v>
      </c>
      <c r="G214">
        <v>4</v>
      </c>
      <c r="H214">
        <v>0</v>
      </c>
      <c r="I214">
        <v>0</v>
      </c>
      <c r="J214">
        <v>4</v>
      </c>
      <c r="K214">
        <v>3</v>
      </c>
      <c r="L214">
        <v>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20</v>
      </c>
      <c r="X214">
        <v>0</v>
      </c>
      <c r="Y214">
        <v>0</v>
      </c>
      <c r="Z214">
        <v>0</v>
      </c>
      <c r="AA214">
        <v>2</v>
      </c>
      <c r="AB214">
        <v>0.99701125175808702</v>
      </c>
      <c r="AC214" s="8">
        <v>7.0323488045007001E-4</v>
      </c>
      <c r="AD214">
        <f t="shared" si="24"/>
        <v>0</v>
      </c>
      <c r="AE214">
        <f t="shared" si="25"/>
        <v>0</v>
      </c>
      <c r="AF214">
        <f t="shared" si="26"/>
        <v>1422</v>
      </c>
      <c r="AG214" s="8">
        <v>5.2742616033755205E-4</v>
      </c>
      <c r="AH214" s="8">
        <f t="shared" si="27"/>
        <v>1896</v>
      </c>
      <c r="AI214">
        <f t="shared" si="28"/>
        <v>0</v>
      </c>
      <c r="AJ214" s="8">
        <f t="shared" si="29"/>
        <v>0</v>
      </c>
      <c r="AK214" s="8">
        <f t="shared" si="30"/>
        <v>0</v>
      </c>
      <c r="AL214" s="8">
        <f t="shared" si="31"/>
        <v>284.39999999999998</v>
      </c>
    </row>
    <row r="215" spans="1:38">
      <c r="A215" t="s">
        <v>674</v>
      </c>
      <c r="B215" t="s">
        <v>687</v>
      </c>
      <c r="C215" t="s">
        <v>608</v>
      </c>
      <c r="D215">
        <v>7317091</v>
      </c>
      <c r="E215">
        <v>5140</v>
      </c>
      <c r="F215">
        <v>4860</v>
      </c>
      <c r="G215">
        <v>3</v>
      </c>
      <c r="H215">
        <v>0</v>
      </c>
      <c r="I215">
        <v>0</v>
      </c>
      <c r="J215">
        <v>4</v>
      </c>
      <c r="K215">
        <v>3</v>
      </c>
      <c r="L215">
        <v>2</v>
      </c>
      <c r="M215">
        <v>10</v>
      </c>
      <c r="N215">
        <v>0</v>
      </c>
      <c r="O215">
        <v>23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22</v>
      </c>
      <c r="X215">
        <v>7</v>
      </c>
      <c r="Y215">
        <v>0</v>
      </c>
      <c r="Z215">
        <v>0</v>
      </c>
      <c r="AA215">
        <v>2</v>
      </c>
      <c r="AB215">
        <v>0.94552529182879297</v>
      </c>
      <c r="AC215" s="8">
        <v>5.8365758754863801E-4</v>
      </c>
      <c r="AD215">
        <f t="shared" si="24"/>
        <v>0</v>
      </c>
      <c r="AE215">
        <f t="shared" si="25"/>
        <v>0</v>
      </c>
      <c r="AF215">
        <f t="shared" si="26"/>
        <v>1285</v>
      </c>
      <c r="AG215" s="8">
        <v>5.8365758754863801E-4</v>
      </c>
      <c r="AH215" s="8">
        <f t="shared" si="27"/>
        <v>2570</v>
      </c>
      <c r="AI215">
        <f t="shared" si="28"/>
        <v>734.28571428571433</v>
      </c>
      <c r="AJ215" s="8">
        <f t="shared" si="29"/>
        <v>0</v>
      </c>
      <c r="AK215" s="8">
        <f t="shared" si="30"/>
        <v>0</v>
      </c>
      <c r="AL215" s="8">
        <f t="shared" si="31"/>
        <v>233.63636363636363</v>
      </c>
    </row>
    <row r="216" spans="1:38">
      <c r="A216" t="s">
        <v>674</v>
      </c>
      <c r="B216" t="s">
        <v>687</v>
      </c>
      <c r="C216" t="s">
        <v>606</v>
      </c>
      <c r="D216">
        <v>7317092</v>
      </c>
      <c r="E216">
        <v>2417</v>
      </c>
      <c r="F216">
        <v>1891</v>
      </c>
      <c r="G216">
        <v>0</v>
      </c>
      <c r="H216">
        <v>0</v>
      </c>
      <c r="I216">
        <v>0</v>
      </c>
      <c r="J216">
        <v>5</v>
      </c>
      <c r="K216">
        <v>0</v>
      </c>
      <c r="L216">
        <v>0</v>
      </c>
      <c r="M216">
        <v>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12</v>
      </c>
      <c r="X216">
        <v>3</v>
      </c>
      <c r="Y216">
        <v>0</v>
      </c>
      <c r="Z216">
        <v>4</v>
      </c>
      <c r="AA216">
        <v>2</v>
      </c>
      <c r="AB216">
        <v>0.78237484484898601</v>
      </c>
      <c r="AC216">
        <v>0</v>
      </c>
      <c r="AD216">
        <f t="shared" si="24"/>
        <v>0</v>
      </c>
      <c r="AE216">
        <f t="shared" si="25"/>
        <v>0</v>
      </c>
      <c r="AF216">
        <f t="shared" si="26"/>
        <v>483.4</v>
      </c>
      <c r="AG216">
        <v>0</v>
      </c>
      <c r="AH216" s="8">
        <f t="shared" si="27"/>
        <v>0</v>
      </c>
      <c r="AI216">
        <f t="shared" si="28"/>
        <v>805.66666666666663</v>
      </c>
      <c r="AJ216" s="8">
        <f t="shared" si="29"/>
        <v>0</v>
      </c>
      <c r="AK216" s="8">
        <f t="shared" si="30"/>
        <v>604.25</v>
      </c>
      <c r="AL216" s="8">
        <f t="shared" si="31"/>
        <v>201.41666666666666</v>
      </c>
    </row>
    <row r="217" spans="1:38">
      <c r="A217" t="s">
        <v>674</v>
      </c>
      <c r="B217" t="s">
        <v>687</v>
      </c>
      <c r="C217" t="s">
        <v>426</v>
      </c>
      <c r="D217">
        <v>7317093</v>
      </c>
      <c r="E217">
        <v>3258</v>
      </c>
      <c r="F217">
        <v>3218</v>
      </c>
      <c r="G217">
        <v>3</v>
      </c>
      <c r="H217">
        <v>1</v>
      </c>
      <c r="I217">
        <v>0</v>
      </c>
      <c r="J217">
        <v>8</v>
      </c>
      <c r="K217">
        <v>2</v>
      </c>
      <c r="L217">
        <v>1</v>
      </c>
      <c r="M217">
        <v>0</v>
      </c>
      <c r="N217">
        <v>0</v>
      </c>
      <c r="O217">
        <v>80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18</v>
      </c>
      <c r="X217">
        <v>0</v>
      </c>
      <c r="Y217">
        <v>1</v>
      </c>
      <c r="Z217">
        <v>8</v>
      </c>
      <c r="AA217">
        <v>2</v>
      </c>
      <c r="AB217">
        <v>0.98772252915899295</v>
      </c>
      <c r="AC217" s="8">
        <v>9.2081031307550605E-4</v>
      </c>
      <c r="AD217">
        <f t="shared" si="24"/>
        <v>3258</v>
      </c>
      <c r="AE217">
        <f t="shared" si="25"/>
        <v>0</v>
      </c>
      <c r="AF217">
        <f t="shared" si="26"/>
        <v>407.25</v>
      </c>
      <c r="AG217" s="8">
        <v>6.1387354205033704E-4</v>
      </c>
      <c r="AH217" s="8">
        <f t="shared" si="27"/>
        <v>3258</v>
      </c>
      <c r="AI217">
        <f t="shared" si="28"/>
        <v>0</v>
      </c>
      <c r="AJ217" s="8">
        <f t="shared" si="29"/>
        <v>3258</v>
      </c>
      <c r="AK217" s="8">
        <f t="shared" si="30"/>
        <v>407.25</v>
      </c>
      <c r="AL217" s="8">
        <f t="shared" si="31"/>
        <v>181</v>
      </c>
    </row>
    <row r="218" spans="1:38">
      <c r="A218" t="s">
        <v>674</v>
      </c>
      <c r="B218" t="s">
        <v>688</v>
      </c>
      <c r="C218" t="s">
        <v>360</v>
      </c>
      <c r="D218">
        <v>7318010</v>
      </c>
      <c r="E218">
        <v>1892</v>
      </c>
      <c r="F218">
        <v>1857</v>
      </c>
      <c r="G218">
        <v>1</v>
      </c>
      <c r="H218">
        <v>0</v>
      </c>
      <c r="I218">
        <v>0</v>
      </c>
      <c r="J218">
        <v>5</v>
      </c>
      <c r="K218">
        <v>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12</v>
      </c>
      <c r="X218">
        <v>2</v>
      </c>
      <c r="Y218">
        <v>0</v>
      </c>
      <c r="Z218">
        <v>0</v>
      </c>
      <c r="AA218">
        <v>2</v>
      </c>
      <c r="AB218">
        <v>0.98150105708245206</v>
      </c>
      <c r="AC218" s="8">
        <v>5.2854122621564398E-4</v>
      </c>
      <c r="AD218">
        <f t="shared" si="24"/>
        <v>0</v>
      </c>
      <c r="AE218">
        <f t="shared" si="25"/>
        <v>0</v>
      </c>
      <c r="AF218">
        <f t="shared" si="26"/>
        <v>378.4</v>
      </c>
      <c r="AG218">
        <v>2.1141649048625698E-3</v>
      </c>
      <c r="AH218" s="8">
        <f t="shared" si="27"/>
        <v>0</v>
      </c>
      <c r="AI218">
        <f t="shared" si="28"/>
        <v>946</v>
      </c>
      <c r="AJ218" s="8">
        <f t="shared" si="29"/>
        <v>0</v>
      </c>
      <c r="AK218" s="8">
        <f t="shared" si="30"/>
        <v>0</v>
      </c>
      <c r="AL218" s="8">
        <f t="shared" si="31"/>
        <v>157.66666666666666</v>
      </c>
    </row>
    <row r="219" spans="1:38">
      <c r="A219" t="s">
        <v>674</v>
      </c>
      <c r="B219" t="s">
        <v>688</v>
      </c>
      <c r="C219" t="s">
        <v>545</v>
      </c>
      <c r="D219">
        <v>7318011</v>
      </c>
      <c r="E219">
        <v>1447</v>
      </c>
      <c r="F219">
        <v>1446</v>
      </c>
      <c r="G219">
        <v>1</v>
      </c>
      <c r="H219">
        <v>0</v>
      </c>
      <c r="I219">
        <v>0</v>
      </c>
      <c r="J219">
        <v>4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12</v>
      </c>
      <c r="X219">
        <v>1</v>
      </c>
      <c r="Y219">
        <v>0</v>
      </c>
      <c r="Z219">
        <v>0</v>
      </c>
      <c r="AA219">
        <v>2</v>
      </c>
      <c r="AB219">
        <v>0.99930891499654395</v>
      </c>
      <c r="AC219" s="8">
        <v>6.9108500345542499E-4</v>
      </c>
      <c r="AD219">
        <f t="shared" si="24"/>
        <v>0</v>
      </c>
      <c r="AE219">
        <f t="shared" si="25"/>
        <v>0</v>
      </c>
      <c r="AF219">
        <f t="shared" si="26"/>
        <v>361.75</v>
      </c>
      <c r="AG219">
        <v>2.0732550103662699E-3</v>
      </c>
      <c r="AH219" s="8">
        <f t="shared" si="27"/>
        <v>0</v>
      </c>
      <c r="AI219">
        <f t="shared" si="28"/>
        <v>1447</v>
      </c>
      <c r="AJ219" s="8">
        <f t="shared" si="29"/>
        <v>0</v>
      </c>
      <c r="AK219" s="8">
        <f t="shared" si="30"/>
        <v>0</v>
      </c>
      <c r="AL219" s="8">
        <f t="shared" si="31"/>
        <v>120.58333333333333</v>
      </c>
    </row>
    <row r="220" spans="1:38">
      <c r="A220" t="s">
        <v>674</v>
      </c>
      <c r="B220" t="s">
        <v>688</v>
      </c>
      <c r="C220" t="s">
        <v>516</v>
      </c>
      <c r="D220">
        <v>7318012</v>
      </c>
      <c r="E220">
        <v>1576</v>
      </c>
      <c r="F220">
        <v>1468</v>
      </c>
      <c r="G220">
        <v>0</v>
      </c>
      <c r="H220">
        <v>0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10</v>
      </c>
      <c r="X220">
        <v>0</v>
      </c>
      <c r="Y220">
        <v>0</v>
      </c>
      <c r="Z220">
        <v>0</v>
      </c>
      <c r="AA220">
        <v>2</v>
      </c>
      <c r="AB220">
        <v>0.93147208121827396</v>
      </c>
      <c r="AC220">
        <v>0</v>
      </c>
      <c r="AD220">
        <f t="shared" si="24"/>
        <v>0</v>
      </c>
      <c r="AE220">
        <f t="shared" si="25"/>
        <v>0</v>
      </c>
      <c r="AF220">
        <f t="shared" si="26"/>
        <v>788</v>
      </c>
      <c r="AG220">
        <v>0</v>
      </c>
      <c r="AH220" s="8">
        <f t="shared" si="27"/>
        <v>0</v>
      </c>
      <c r="AI220">
        <f t="shared" si="28"/>
        <v>0</v>
      </c>
      <c r="AJ220" s="8">
        <f t="shared" si="29"/>
        <v>0</v>
      </c>
      <c r="AK220" s="8">
        <f t="shared" si="30"/>
        <v>0</v>
      </c>
      <c r="AL220" s="8">
        <f t="shared" si="31"/>
        <v>157.6</v>
      </c>
    </row>
    <row r="221" spans="1:38">
      <c r="A221" t="s">
        <v>674</v>
      </c>
      <c r="B221" t="s">
        <v>688</v>
      </c>
      <c r="C221" t="s">
        <v>464</v>
      </c>
      <c r="D221">
        <v>7318013</v>
      </c>
      <c r="E221">
        <v>1586</v>
      </c>
      <c r="F221">
        <v>1571</v>
      </c>
      <c r="G221">
        <v>2</v>
      </c>
      <c r="H221">
        <v>0</v>
      </c>
      <c r="I221">
        <v>0</v>
      </c>
      <c r="J221">
        <v>4</v>
      </c>
      <c r="K221">
        <v>5</v>
      </c>
      <c r="L221">
        <v>0</v>
      </c>
      <c r="M221">
        <v>11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12</v>
      </c>
      <c r="X221">
        <v>8</v>
      </c>
      <c r="Y221">
        <v>0</v>
      </c>
      <c r="Z221">
        <v>1</v>
      </c>
      <c r="AA221">
        <v>2</v>
      </c>
      <c r="AB221">
        <v>0.99054224464060503</v>
      </c>
      <c r="AC221">
        <v>1.2610340479192899E-3</v>
      </c>
      <c r="AD221">
        <f t="shared" si="24"/>
        <v>0</v>
      </c>
      <c r="AE221">
        <f t="shared" si="25"/>
        <v>0</v>
      </c>
      <c r="AF221">
        <f t="shared" si="26"/>
        <v>396.5</v>
      </c>
      <c r="AG221">
        <v>3.1525851197982302E-3</v>
      </c>
      <c r="AH221" s="8">
        <f t="shared" si="27"/>
        <v>0</v>
      </c>
      <c r="AI221">
        <f t="shared" si="28"/>
        <v>198.25</v>
      </c>
      <c r="AJ221" s="8">
        <f t="shared" si="29"/>
        <v>0</v>
      </c>
      <c r="AK221" s="8">
        <f t="shared" si="30"/>
        <v>1586</v>
      </c>
      <c r="AL221" s="8">
        <f t="shared" si="31"/>
        <v>132.16666666666666</v>
      </c>
    </row>
    <row r="222" spans="1:38">
      <c r="A222" t="s">
        <v>674</v>
      </c>
      <c r="B222" t="s">
        <v>688</v>
      </c>
      <c r="C222" t="s">
        <v>480</v>
      </c>
      <c r="D222">
        <v>7318020</v>
      </c>
      <c r="E222">
        <v>8349</v>
      </c>
      <c r="F222">
        <v>8227</v>
      </c>
      <c r="G222">
        <v>9</v>
      </c>
      <c r="H222">
        <v>1</v>
      </c>
      <c r="I222">
        <v>0</v>
      </c>
      <c r="J222">
        <v>6</v>
      </c>
      <c r="K222">
        <v>3</v>
      </c>
      <c r="L222">
        <v>1</v>
      </c>
      <c r="M222">
        <v>7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</v>
      </c>
      <c r="T222">
        <v>0</v>
      </c>
      <c r="U222">
        <v>1</v>
      </c>
      <c r="V222">
        <v>0</v>
      </c>
      <c r="W222">
        <v>34</v>
      </c>
      <c r="X222">
        <v>5</v>
      </c>
      <c r="Y222">
        <v>2</v>
      </c>
      <c r="Z222">
        <v>11</v>
      </c>
      <c r="AA222">
        <v>2</v>
      </c>
      <c r="AB222">
        <v>0.98538747155347906</v>
      </c>
      <c r="AC222">
        <v>1.07797340998922E-3</v>
      </c>
      <c r="AD222">
        <f t="shared" si="24"/>
        <v>8349</v>
      </c>
      <c r="AE222">
        <f t="shared" si="25"/>
        <v>0</v>
      </c>
      <c r="AF222">
        <f t="shared" si="26"/>
        <v>1391.5</v>
      </c>
      <c r="AG222" s="8">
        <v>3.59324469996406E-4</v>
      </c>
      <c r="AH222" s="8">
        <f t="shared" si="27"/>
        <v>8349</v>
      </c>
      <c r="AI222">
        <f t="shared" si="28"/>
        <v>1669.8</v>
      </c>
      <c r="AJ222" s="8">
        <f t="shared" si="29"/>
        <v>4174.5</v>
      </c>
      <c r="AK222" s="8">
        <f t="shared" si="30"/>
        <v>759</v>
      </c>
      <c r="AL222" s="8">
        <f t="shared" si="31"/>
        <v>245.55882352941177</v>
      </c>
    </row>
    <row r="223" spans="1:38">
      <c r="A223" t="s">
        <v>674</v>
      </c>
      <c r="B223" t="s">
        <v>688</v>
      </c>
      <c r="C223" t="s">
        <v>689</v>
      </c>
      <c r="D223">
        <v>7318021</v>
      </c>
      <c r="E223">
        <v>5871</v>
      </c>
      <c r="F223">
        <v>5799</v>
      </c>
      <c r="G223">
        <v>7</v>
      </c>
      <c r="H223">
        <v>0</v>
      </c>
      <c r="I223">
        <v>0</v>
      </c>
      <c r="J223">
        <v>7</v>
      </c>
      <c r="K223">
        <v>5</v>
      </c>
      <c r="L223">
        <v>0</v>
      </c>
      <c r="M223">
        <v>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24</v>
      </c>
      <c r="X223">
        <v>1</v>
      </c>
      <c r="Y223">
        <v>0</v>
      </c>
      <c r="Z223">
        <v>0</v>
      </c>
      <c r="AA223">
        <v>2</v>
      </c>
      <c r="AB223">
        <v>0.98773633111905901</v>
      </c>
      <c r="AC223">
        <v>1.1923011412025199E-3</v>
      </c>
      <c r="AD223">
        <f t="shared" si="24"/>
        <v>0</v>
      </c>
      <c r="AE223">
        <f t="shared" si="25"/>
        <v>0</v>
      </c>
      <c r="AF223">
        <f t="shared" si="26"/>
        <v>838.71428571428567</v>
      </c>
      <c r="AG223" s="8">
        <v>8.5164367228751496E-4</v>
      </c>
      <c r="AH223" s="8">
        <f t="shared" si="27"/>
        <v>0</v>
      </c>
      <c r="AI223">
        <f t="shared" si="28"/>
        <v>5871</v>
      </c>
      <c r="AJ223" s="8">
        <f t="shared" si="29"/>
        <v>0</v>
      </c>
      <c r="AK223" s="8">
        <f t="shared" si="30"/>
        <v>0</v>
      </c>
      <c r="AL223" s="8">
        <f t="shared" si="31"/>
        <v>244.625</v>
      </c>
    </row>
    <row r="224" spans="1:38">
      <c r="A224" t="s">
        <v>674</v>
      </c>
      <c r="B224" t="s">
        <v>688</v>
      </c>
      <c r="C224" t="s">
        <v>534</v>
      </c>
      <c r="D224">
        <v>7318030</v>
      </c>
      <c r="E224">
        <v>1762</v>
      </c>
      <c r="F224">
        <v>1738</v>
      </c>
      <c r="G224">
        <v>3</v>
      </c>
      <c r="H224">
        <v>0</v>
      </c>
      <c r="I224">
        <v>0</v>
      </c>
      <c r="J224">
        <v>2</v>
      </c>
      <c r="K224">
        <v>0</v>
      </c>
      <c r="L224">
        <v>1</v>
      </c>
      <c r="M224">
        <v>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10</v>
      </c>
      <c r="X224">
        <v>1</v>
      </c>
      <c r="Y224">
        <v>0</v>
      </c>
      <c r="Z224">
        <v>0</v>
      </c>
      <c r="AA224">
        <v>2</v>
      </c>
      <c r="AB224">
        <v>0.98637911464245098</v>
      </c>
      <c r="AC224">
        <v>1.70261066969353E-3</v>
      </c>
      <c r="AD224">
        <f t="shared" si="24"/>
        <v>0</v>
      </c>
      <c r="AE224">
        <f t="shared" si="25"/>
        <v>0</v>
      </c>
      <c r="AF224">
        <f t="shared" si="26"/>
        <v>881</v>
      </c>
      <c r="AG224">
        <v>0</v>
      </c>
      <c r="AH224" s="8">
        <f t="shared" si="27"/>
        <v>1762</v>
      </c>
      <c r="AI224">
        <f t="shared" si="28"/>
        <v>1762</v>
      </c>
      <c r="AJ224" s="8">
        <f t="shared" si="29"/>
        <v>0</v>
      </c>
      <c r="AK224" s="8">
        <f t="shared" si="30"/>
        <v>0</v>
      </c>
      <c r="AL224" s="8">
        <f t="shared" si="31"/>
        <v>176.2</v>
      </c>
    </row>
    <row r="225" spans="1:38">
      <c r="A225" t="s">
        <v>674</v>
      </c>
      <c r="B225" t="s">
        <v>688</v>
      </c>
      <c r="C225" t="s">
        <v>533</v>
      </c>
      <c r="D225">
        <v>7318031</v>
      </c>
      <c r="E225">
        <v>2003</v>
      </c>
      <c r="F225">
        <v>1827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10</v>
      </c>
      <c r="X225">
        <v>0</v>
      </c>
      <c r="Y225">
        <v>0</v>
      </c>
      <c r="Z225">
        <v>0</v>
      </c>
      <c r="AA225">
        <v>2</v>
      </c>
      <c r="AB225">
        <v>0.91213180229655499</v>
      </c>
      <c r="AC225" s="8">
        <v>4.9925112331502695E-4</v>
      </c>
      <c r="AD225">
        <f t="shared" si="24"/>
        <v>0</v>
      </c>
      <c r="AE225">
        <f t="shared" si="25"/>
        <v>0</v>
      </c>
      <c r="AF225">
        <f t="shared" si="26"/>
        <v>0</v>
      </c>
      <c r="AG225" s="8">
        <v>4.9925112331502695E-4</v>
      </c>
      <c r="AH225" s="8">
        <f t="shared" si="27"/>
        <v>2003</v>
      </c>
      <c r="AI225">
        <f t="shared" si="28"/>
        <v>0</v>
      </c>
      <c r="AJ225" s="8">
        <f t="shared" si="29"/>
        <v>0</v>
      </c>
      <c r="AK225" s="8">
        <f t="shared" si="30"/>
        <v>0</v>
      </c>
      <c r="AL225" s="8">
        <f t="shared" si="31"/>
        <v>200.3</v>
      </c>
    </row>
    <row r="226" spans="1:38">
      <c r="A226" t="s">
        <v>674</v>
      </c>
      <c r="B226" t="s">
        <v>688</v>
      </c>
      <c r="C226" t="s">
        <v>535</v>
      </c>
      <c r="D226">
        <v>7318032</v>
      </c>
      <c r="E226">
        <v>2245</v>
      </c>
      <c r="F226">
        <v>2214</v>
      </c>
      <c r="G226">
        <v>0</v>
      </c>
      <c r="H226">
        <v>0</v>
      </c>
      <c r="I226">
        <v>0</v>
      </c>
      <c r="J226">
        <v>1</v>
      </c>
      <c r="K226">
        <v>1</v>
      </c>
      <c r="L226">
        <v>2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12</v>
      </c>
      <c r="X226">
        <v>1</v>
      </c>
      <c r="Y226">
        <v>1</v>
      </c>
      <c r="Z226">
        <v>3</v>
      </c>
      <c r="AA226">
        <v>2</v>
      </c>
      <c r="AB226">
        <v>0.98619153674832905</v>
      </c>
      <c r="AC226">
        <v>0</v>
      </c>
      <c r="AD226">
        <f t="shared" si="24"/>
        <v>0</v>
      </c>
      <c r="AE226">
        <f t="shared" si="25"/>
        <v>0</v>
      </c>
      <c r="AF226">
        <f t="shared" si="26"/>
        <v>2245</v>
      </c>
      <c r="AG226" s="8">
        <v>4.4543429844097899E-4</v>
      </c>
      <c r="AH226" s="8">
        <f t="shared" si="27"/>
        <v>1122.5</v>
      </c>
      <c r="AI226">
        <f t="shared" si="28"/>
        <v>2245</v>
      </c>
      <c r="AJ226" s="8">
        <f t="shared" si="29"/>
        <v>2245</v>
      </c>
      <c r="AK226" s="8">
        <f t="shared" si="30"/>
        <v>748.33333333333337</v>
      </c>
      <c r="AL226" s="8">
        <f t="shared" si="31"/>
        <v>187.08333333333334</v>
      </c>
    </row>
    <row r="227" spans="1:38">
      <c r="A227" t="s">
        <v>674</v>
      </c>
      <c r="B227" t="s">
        <v>688</v>
      </c>
      <c r="C227" t="s">
        <v>445</v>
      </c>
      <c r="D227">
        <v>7318040</v>
      </c>
      <c r="E227">
        <v>9408</v>
      </c>
      <c r="F227">
        <v>9386</v>
      </c>
      <c r="G227">
        <v>13</v>
      </c>
      <c r="H227">
        <v>4</v>
      </c>
      <c r="I227">
        <v>1</v>
      </c>
      <c r="J227">
        <v>1</v>
      </c>
      <c r="K227">
        <v>3</v>
      </c>
      <c r="L227">
        <v>6</v>
      </c>
      <c r="M227">
        <v>10</v>
      </c>
      <c r="N227">
        <v>0</v>
      </c>
      <c r="O227">
        <v>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30</v>
      </c>
      <c r="X227">
        <v>0</v>
      </c>
      <c r="Y227">
        <v>0</v>
      </c>
      <c r="Z227">
        <v>0</v>
      </c>
      <c r="AA227">
        <v>2</v>
      </c>
      <c r="AB227">
        <v>0.99766156462584998</v>
      </c>
      <c r="AC227">
        <v>1.38180272108843E-3</v>
      </c>
      <c r="AD227">
        <f t="shared" si="24"/>
        <v>2352</v>
      </c>
      <c r="AE227">
        <f t="shared" si="25"/>
        <v>9408</v>
      </c>
      <c r="AF227">
        <f t="shared" si="26"/>
        <v>9408</v>
      </c>
      <c r="AG227" s="8">
        <v>3.1887755102040798E-4</v>
      </c>
      <c r="AH227" s="8">
        <f t="shared" si="27"/>
        <v>1568</v>
      </c>
      <c r="AI227">
        <f t="shared" si="28"/>
        <v>0</v>
      </c>
      <c r="AJ227" s="8">
        <f t="shared" si="29"/>
        <v>0</v>
      </c>
      <c r="AK227" s="8">
        <f t="shared" si="30"/>
        <v>0</v>
      </c>
      <c r="AL227" s="8">
        <f t="shared" si="31"/>
        <v>313.60000000000002</v>
      </c>
    </row>
    <row r="228" spans="1:38">
      <c r="A228" t="s">
        <v>674</v>
      </c>
      <c r="B228" t="s">
        <v>688</v>
      </c>
      <c r="C228" t="s">
        <v>446</v>
      </c>
      <c r="D228">
        <v>7318041</v>
      </c>
      <c r="E228">
        <v>3384</v>
      </c>
      <c r="F228">
        <v>3303</v>
      </c>
      <c r="G228">
        <v>3</v>
      </c>
      <c r="H228">
        <v>0</v>
      </c>
      <c r="I228">
        <v>0</v>
      </c>
      <c r="J228">
        <v>3</v>
      </c>
      <c r="K228">
        <v>5</v>
      </c>
      <c r="L228">
        <v>0</v>
      </c>
      <c r="M228">
        <v>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16</v>
      </c>
      <c r="X228">
        <v>0</v>
      </c>
      <c r="Y228">
        <v>0</v>
      </c>
      <c r="Z228">
        <v>1</v>
      </c>
      <c r="AA228">
        <v>2</v>
      </c>
      <c r="AB228">
        <v>0.97606382978723405</v>
      </c>
      <c r="AC228" s="8">
        <v>8.8652482269503501E-4</v>
      </c>
      <c r="AD228">
        <f t="shared" si="24"/>
        <v>0</v>
      </c>
      <c r="AE228">
        <f t="shared" si="25"/>
        <v>0</v>
      </c>
      <c r="AF228">
        <f t="shared" si="26"/>
        <v>1128</v>
      </c>
      <c r="AG228">
        <v>1.47754137115839E-3</v>
      </c>
      <c r="AH228" s="8">
        <f t="shared" si="27"/>
        <v>0</v>
      </c>
      <c r="AI228">
        <f t="shared" si="28"/>
        <v>0</v>
      </c>
      <c r="AJ228" s="8">
        <f t="shared" si="29"/>
        <v>0</v>
      </c>
      <c r="AK228" s="8">
        <f t="shared" si="30"/>
        <v>3384</v>
      </c>
      <c r="AL228" s="8">
        <f t="shared" si="31"/>
        <v>211.5</v>
      </c>
    </row>
    <row r="229" spans="1:38">
      <c r="A229" t="s">
        <v>674</v>
      </c>
      <c r="B229" t="s">
        <v>688</v>
      </c>
      <c r="C229" t="s">
        <v>447</v>
      </c>
      <c r="D229">
        <v>7318042</v>
      </c>
      <c r="E229">
        <v>3215</v>
      </c>
      <c r="F229">
        <v>3215</v>
      </c>
      <c r="G229">
        <v>5</v>
      </c>
      <c r="H229">
        <v>0</v>
      </c>
      <c r="I229">
        <v>1</v>
      </c>
      <c r="J229">
        <v>3</v>
      </c>
      <c r="K229">
        <v>1</v>
      </c>
      <c r="L229">
        <v>4</v>
      </c>
      <c r="M229">
        <v>0</v>
      </c>
      <c r="N229">
        <v>0</v>
      </c>
      <c r="O229">
        <v>4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10</v>
      </c>
      <c r="X229">
        <v>0</v>
      </c>
      <c r="Y229">
        <v>0</v>
      </c>
      <c r="Z229">
        <v>0</v>
      </c>
      <c r="AA229">
        <v>2</v>
      </c>
      <c r="AB229">
        <v>1</v>
      </c>
      <c r="AC229">
        <v>1.5552099533437001E-3</v>
      </c>
      <c r="AD229">
        <f t="shared" si="24"/>
        <v>0</v>
      </c>
      <c r="AE229">
        <f t="shared" si="25"/>
        <v>3215</v>
      </c>
      <c r="AF229">
        <f t="shared" si="26"/>
        <v>1071.6666666666667</v>
      </c>
      <c r="AG229" s="8">
        <v>3.1104199066873999E-4</v>
      </c>
      <c r="AH229" s="8">
        <f t="shared" si="27"/>
        <v>803.75</v>
      </c>
      <c r="AI229">
        <f t="shared" si="28"/>
        <v>0</v>
      </c>
      <c r="AJ229" s="8">
        <f t="shared" si="29"/>
        <v>0</v>
      </c>
      <c r="AK229" s="8">
        <f t="shared" si="30"/>
        <v>0</v>
      </c>
      <c r="AL229" s="8">
        <f t="shared" si="31"/>
        <v>321.5</v>
      </c>
    </row>
    <row r="230" spans="1:38">
      <c r="A230" t="s">
        <v>674</v>
      </c>
      <c r="B230" t="s">
        <v>688</v>
      </c>
      <c r="C230" t="s">
        <v>532</v>
      </c>
      <c r="D230">
        <v>7318050</v>
      </c>
      <c r="E230">
        <v>2195</v>
      </c>
      <c r="F230">
        <v>2189</v>
      </c>
      <c r="G230">
        <v>4</v>
      </c>
      <c r="H230">
        <v>0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18</v>
      </c>
      <c r="X230">
        <v>2</v>
      </c>
      <c r="Y230">
        <v>0</v>
      </c>
      <c r="Z230">
        <v>0</v>
      </c>
      <c r="AA230">
        <v>2</v>
      </c>
      <c r="AB230">
        <v>0.99726651480637796</v>
      </c>
      <c r="AC230">
        <v>1.82232346241457E-3</v>
      </c>
      <c r="AD230">
        <f t="shared" si="24"/>
        <v>0</v>
      </c>
      <c r="AE230">
        <f t="shared" si="25"/>
        <v>0</v>
      </c>
      <c r="AF230">
        <f t="shared" si="26"/>
        <v>1097.5</v>
      </c>
      <c r="AG230">
        <v>0</v>
      </c>
      <c r="AH230" s="8">
        <f t="shared" si="27"/>
        <v>0</v>
      </c>
      <c r="AI230">
        <f t="shared" si="28"/>
        <v>1097.5</v>
      </c>
      <c r="AJ230" s="8">
        <f t="shared" si="29"/>
        <v>0</v>
      </c>
      <c r="AK230" s="8">
        <f t="shared" si="30"/>
        <v>0</v>
      </c>
      <c r="AL230" s="8">
        <f t="shared" si="31"/>
        <v>121.94444444444444</v>
      </c>
    </row>
    <row r="231" spans="1:38">
      <c r="A231" t="s">
        <v>674</v>
      </c>
      <c r="B231" t="s">
        <v>688</v>
      </c>
      <c r="C231" t="s">
        <v>357</v>
      </c>
      <c r="D231">
        <v>7318051</v>
      </c>
      <c r="E231">
        <v>3990</v>
      </c>
      <c r="F231">
        <v>3606</v>
      </c>
      <c r="G231">
        <v>2</v>
      </c>
      <c r="H231">
        <v>0</v>
      </c>
      <c r="I231">
        <v>0</v>
      </c>
      <c r="J231">
        <v>4</v>
      </c>
      <c r="K231">
        <v>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30</v>
      </c>
      <c r="X231">
        <v>2</v>
      </c>
      <c r="Y231">
        <v>0</v>
      </c>
      <c r="Z231">
        <v>0</v>
      </c>
      <c r="AA231">
        <v>2</v>
      </c>
      <c r="AB231">
        <v>0.90375939849623999</v>
      </c>
      <c r="AC231" s="8">
        <v>5.0125313283207998E-4</v>
      </c>
      <c r="AD231">
        <f t="shared" si="24"/>
        <v>0</v>
      </c>
      <c r="AE231">
        <f t="shared" si="25"/>
        <v>0</v>
      </c>
      <c r="AF231">
        <f t="shared" si="26"/>
        <v>997.5</v>
      </c>
      <c r="AG231" s="8">
        <v>7.5187969924812002E-4</v>
      </c>
      <c r="AH231" s="8">
        <f t="shared" si="27"/>
        <v>0</v>
      </c>
      <c r="AI231">
        <f t="shared" si="28"/>
        <v>1995</v>
      </c>
      <c r="AJ231" s="8">
        <f t="shared" si="29"/>
        <v>0</v>
      </c>
      <c r="AK231" s="8">
        <f t="shared" si="30"/>
        <v>0</v>
      </c>
      <c r="AL231" s="8">
        <f t="shared" si="31"/>
        <v>133</v>
      </c>
    </row>
    <row r="232" spans="1:38">
      <c r="A232" t="s">
        <v>674</v>
      </c>
      <c r="B232" t="s">
        <v>688</v>
      </c>
      <c r="C232" t="s">
        <v>521</v>
      </c>
      <c r="D232">
        <v>7318052</v>
      </c>
      <c r="E232">
        <v>5260</v>
      </c>
      <c r="F232">
        <v>5104</v>
      </c>
      <c r="G232">
        <v>0</v>
      </c>
      <c r="H232">
        <v>0</v>
      </c>
      <c r="I232">
        <v>0</v>
      </c>
      <c r="J232">
        <v>2</v>
      </c>
      <c r="K232">
        <v>2</v>
      </c>
      <c r="L232">
        <v>1</v>
      </c>
      <c r="M232">
        <v>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26</v>
      </c>
      <c r="X232">
        <v>0</v>
      </c>
      <c r="Y232">
        <v>0</v>
      </c>
      <c r="Z232">
        <v>2</v>
      </c>
      <c r="AA232">
        <v>2</v>
      </c>
      <c r="AB232">
        <v>0.97034220532319304</v>
      </c>
      <c r="AC232">
        <v>0</v>
      </c>
      <c r="AD232">
        <f t="shared" si="24"/>
        <v>0</v>
      </c>
      <c r="AE232">
        <f t="shared" si="25"/>
        <v>0</v>
      </c>
      <c r="AF232">
        <f t="shared" si="26"/>
        <v>2630</v>
      </c>
      <c r="AG232" s="8">
        <v>3.8022813688212898E-4</v>
      </c>
      <c r="AH232" s="8">
        <f t="shared" si="27"/>
        <v>5260</v>
      </c>
      <c r="AI232">
        <f t="shared" si="28"/>
        <v>0</v>
      </c>
      <c r="AJ232" s="8">
        <f t="shared" si="29"/>
        <v>0</v>
      </c>
      <c r="AK232" s="8">
        <f t="shared" si="30"/>
        <v>2630</v>
      </c>
      <c r="AL232" s="8">
        <f t="shared" si="31"/>
        <v>202.30769230769232</v>
      </c>
    </row>
    <row r="233" spans="1:38">
      <c r="A233" t="s">
        <v>674</v>
      </c>
      <c r="B233" t="s">
        <v>688</v>
      </c>
      <c r="C233" t="s">
        <v>477</v>
      </c>
      <c r="D233">
        <v>7318053</v>
      </c>
      <c r="E233">
        <v>2158</v>
      </c>
      <c r="F233">
        <v>1999</v>
      </c>
      <c r="G233">
        <v>1</v>
      </c>
      <c r="H233">
        <v>0</v>
      </c>
      <c r="I233">
        <v>0</v>
      </c>
      <c r="J233">
        <v>1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13</v>
      </c>
      <c r="X233">
        <v>0</v>
      </c>
      <c r="Y233">
        <v>1</v>
      </c>
      <c r="Z233">
        <v>18</v>
      </c>
      <c r="AA233">
        <v>1.625</v>
      </c>
      <c r="AB233">
        <v>0.926320667284522</v>
      </c>
      <c r="AC233" s="8">
        <v>4.6339202965708898E-4</v>
      </c>
      <c r="AD233">
        <f t="shared" si="24"/>
        <v>0</v>
      </c>
      <c r="AE233">
        <f t="shared" si="25"/>
        <v>0</v>
      </c>
      <c r="AF233">
        <f t="shared" si="26"/>
        <v>2158</v>
      </c>
      <c r="AG233" s="8">
        <v>9.2678405931417905E-4</v>
      </c>
      <c r="AH233" s="8">
        <f t="shared" si="27"/>
        <v>0</v>
      </c>
      <c r="AI233">
        <f t="shared" si="28"/>
        <v>0</v>
      </c>
      <c r="AJ233" s="8">
        <f t="shared" si="29"/>
        <v>2158</v>
      </c>
      <c r="AK233" s="8">
        <f t="shared" si="30"/>
        <v>119.88888888888889</v>
      </c>
      <c r="AL233" s="8">
        <f t="shared" si="31"/>
        <v>166</v>
      </c>
    </row>
    <row r="234" spans="1:38">
      <c r="A234" t="s">
        <v>674</v>
      </c>
      <c r="B234" t="s">
        <v>688</v>
      </c>
      <c r="C234" t="s">
        <v>452</v>
      </c>
      <c r="D234">
        <v>7318054</v>
      </c>
      <c r="E234">
        <v>2345</v>
      </c>
      <c r="F234">
        <v>2137</v>
      </c>
      <c r="G234">
        <v>0</v>
      </c>
      <c r="H234">
        <v>0</v>
      </c>
      <c r="I234">
        <v>0</v>
      </c>
      <c r="J234">
        <v>2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12</v>
      </c>
      <c r="X234">
        <v>0</v>
      </c>
      <c r="Y234">
        <v>0</v>
      </c>
      <c r="Z234">
        <v>0</v>
      </c>
      <c r="AA234">
        <v>2</v>
      </c>
      <c r="AB234">
        <v>0.911300639658848</v>
      </c>
      <c r="AC234">
        <v>0</v>
      </c>
      <c r="AD234">
        <f t="shared" si="24"/>
        <v>0</v>
      </c>
      <c r="AE234">
        <f t="shared" si="25"/>
        <v>0</v>
      </c>
      <c r="AF234">
        <f t="shared" si="26"/>
        <v>1172.5</v>
      </c>
      <c r="AG234" s="8">
        <v>4.2643923240938099E-4</v>
      </c>
      <c r="AH234" s="8">
        <f t="shared" si="27"/>
        <v>0</v>
      </c>
      <c r="AI234">
        <f t="shared" si="28"/>
        <v>0</v>
      </c>
      <c r="AJ234" s="8">
        <f t="shared" si="29"/>
        <v>0</v>
      </c>
      <c r="AK234" s="8">
        <f t="shared" si="30"/>
        <v>0</v>
      </c>
      <c r="AL234" s="8">
        <f t="shared" si="31"/>
        <v>195.41666666666666</v>
      </c>
    </row>
    <row r="235" spans="1:38">
      <c r="A235" t="s">
        <v>674</v>
      </c>
      <c r="B235" t="s">
        <v>688</v>
      </c>
      <c r="C235" t="s">
        <v>519</v>
      </c>
      <c r="D235">
        <v>7318061</v>
      </c>
      <c r="E235">
        <v>3053</v>
      </c>
      <c r="F235">
        <v>3053</v>
      </c>
      <c r="G235">
        <v>3</v>
      </c>
      <c r="H235">
        <v>0</v>
      </c>
      <c r="I235">
        <v>0</v>
      </c>
      <c r="J235">
        <v>2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12</v>
      </c>
      <c r="X235">
        <v>0</v>
      </c>
      <c r="Y235">
        <v>0</v>
      </c>
      <c r="Z235">
        <v>0</v>
      </c>
      <c r="AA235">
        <v>2</v>
      </c>
      <c r="AB235">
        <v>1</v>
      </c>
      <c r="AC235" s="8">
        <v>9.8264002620373396E-4</v>
      </c>
      <c r="AD235">
        <f t="shared" si="24"/>
        <v>0</v>
      </c>
      <c r="AE235">
        <f t="shared" si="25"/>
        <v>0</v>
      </c>
      <c r="AF235">
        <f t="shared" si="26"/>
        <v>1526.5</v>
      </c>
      <c r="AG235" s="8">
        <v>6.5509335080248898E-4</v>
      </c>
      <c r="AH235" s="8">
        <f t="shared" si="27"/>
        <v>0</v>
      </c>
      <c r="AI235">
        <f t="shared" si="28"/>
        <v>0</v>
      </c>
      <c r="AJ235" s="8">
        <f t="shared" si="29"/>
        <v>0</v>
      </c>
      <c r="AK235" s="8">
        <f t="shared" si="30"/>
        <v>0</v>
      </c>
      <c r="AL235" s="8">
        <f t="shared" si="31"/>
        <v>254.41666666666666</v>
      </c>
    </row>
    <row r="236" spans="1:38">
      <c r="A236" t="s">
        <v>674</v>
      </c>
      <c r="B236" t="s">
        <v>688</v>
      </c>
      <c r="C236" t="s">
        <v>422</v>
      </c>
      <c r="D236">
        <v>7318067</v>
      </c>
      <c r="E236">
        <v>1579</v>
      </c>
      <c r="F236">
        <v>1577</v>
      </c>
      <c r="G236">
        <v>0</v>
      </c>
      <c r="H236">
        <v>0</v>
      </c>
      <c r="I236">
        <v>0</v>
      </c>
      <c r="J236">
        <v>3</v>
      </c>
      <c r="K236">
        <v>2</v>
      </c>
      <c r="L236">
        <v>2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12</v>
      </c>
      <c r="X236">
        <v>1</v>
      </c>
      <c r="Y236">
        <v>0</v>
      </c>
      <c r="Z236">
        <v>0</v>
      </c>
      <c r="AA236">
        <v>2</v>
      </c>
      <c r="AB236">
        <v>0.99873337555414798</v>
      </c>
      <c r="AC236">
        <v>0</v>
      </c>
      <c r="AD236">
        <f t="shared" si="24"/>
        <v>0</v>
      </c>
      <c r="AE236">
        <f t="shared" si="25"/>
        <v>0</v>
      </c>
      <c r="AF236">
        <f t="shared" si="26"/>
        <v>526.33333333333337</v>
      </c>
      <c r="AG236">
        <v>1.2666244458518E-3</v>
      </c>
      <c r="AH236" s="8">
        <f t="shared" si="27"/>
        <v>789.5</v>
      </c>
      <c r="AI236">
        <f t="shared" si="28"/>
        <v>1579</v>
      </c>
      <c r="AJ236" s="8">
        <f t="shared" si="29"/>
        <v>0</v>
      </c>
      <c r="AK236" s="8">
        <f t="shared" si="30"/>
        <v>0</v>
      </c>
      <c r="AL236" s="8">
        <f t="shared" si="31"/>
        <v>131.58333333333334</v>
      </c>
    </row>
    <row r="237" spans="1:38">
      <c r="A237" t="s">
        <v>674</v>
      </c>
      <c r="B237" t="s">
        <v>690</v>
      </c>
      <c r="C237" t="s">
        <v>526</v>
      </c>
      <c r="D237">
        <v>7322010</v>
      </c>
      <c r="E237">
        <v>4773</v>
      </c>
      <c r="F237">
        <v>4772</v>
      </c>
      <c r="G237">
        <v>2</v>
      </c>
      <c r="H237">
        <v>0</v>
      </c>
      <c r="I237">
        <v>0</v>
      </c>
      <c r="J237">
        <v>6</v>
      </c>
      <c r="K237">
        <v>2</v>
      </c>
      <c r="L237">
        <v>1</v>
      </c>
      <c r="M237">
        <v>5</v>
      </c>
      <c r="N237">
        <v>0</v>
      </c>
      <c r="O237">
        <v>7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20</v>
      </c>
      <c r="X237">
        <v>2</v>
      </c>
      <c r="Y237">
        <v>0</v>
      </c>
      <c r="Z237">
        <v>2</v>
      </c>
      <c r="AA237">
        <v>2</v>
      </c>
      <c r="AB237">
        <v>0.99979048816258098</v>
      </c>
      <c r="AC237" s="8">
        <v>4.1902367483762797E-4</v>
      </c>
      <c r="AD237">
        <f t="shared" si="24"/>
        <v>0</v>
      </c>
      <c r="AE237">
        <f t="shared" si="25"/>
        <v>0</v>
      </c>
      <c r="AF237">
        <f t="shared" si="26"/>
        <v>795.5</v>
      </c>
      <c r="AG237" s="8">
        <v>4.1902367483762797E-4</v>
      </c>
      <c r="AH237" s="8">
        <f t="shared" si="27"/>
        <v>4773</v>
      </c>
      <c r="AI237">
        <f t="shared" si="28"/>
        <v>2386.5</v>
      </c>
      <c r="AJ237" s="8">
        <f t="shared" si="29"/>
        <v>0</v>
      </c>
      <c r="AK237" s="8">
        <f t="shared" si="30"/>
        <v>2386.5</v>
      </c>
      <c r="AL237" s="8">
        <f t="shared" si="31"/>
        <v>238.65</v>
      </c>
    </row>
    <row r="238" spans="1:38">
      <c r="A238" t="s">
        <v>674</v>
      </c>
      <c r="B238" t="s">
        <v>690</v>
      </c>
      <c r="C238" t="s">
        <v>528</v>
      </c>
      <c r="D238">
        <v>7322011</v>
      </c>
      <c r="E238">
        <v>5566</v>
      </c>
      <c r="F238">
        <v>5546</v>
      </c>
      <c r="G238">
        <v>4</v>
      </c>
      <c r="H238">
        <v>0</v>
      </c>
      <c r="I238">
        <v>0</v>
      </c>
      <c r="J238">
        <v>3</v>
      </c>
      <c r="K238">
        <v>4</v>
      </c>
      <c r="L238">
        <v>1</v>
      </c>
      <c r="M238">
        <v>1</v>
      </c>
      <c r="N238">
        <v>0</v>
      </c>
      <c r="O238">
        <v>5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20</v>
      </c>
      <c r="X238">
        <v>5</v>
      </c>
      <c r="Y238">
        <v>3</v>
      </c>
      <c r="Z238">
        <v>1</v>
      </c>
      <c r="AA238">
        <v>2</v>
      </c>
      <c r="AB238">
        <v>0.99640675530003597</v>
      </c>
      <c r="AC238" s="8">
        <v>7.1864893999281298E-4</v>
      </c>
      <c r="AD238">
        <f t="shared" si="24"/>
        <v>0</v>
      </c>
      <c r="AE238">
        <f t="shared" si="25"/>
        <v>0</v>
      </c>
      <c r="AF238">
        <f t="shared" si="26"/>
        <v>1855.3333333333333</v>
      </c>
      <c r="AG238" s="8">
        <v>7.1864893999281298E-4</v>
      </c>
      <c r="AH238" s="8">
        <f t="shared" si="27"/>
        <v>5566</v>
      </c>
      <c r="AI238">
        <f t="shared" si="28"/>
        <v>1113.2</v>
      </c>
      <c r="AJ238" s="8">
        <f t="shared" si="29"/>
        <v>1855.3333333333333</v>
      </c>
      <c r="AK238" s="8">
        <f t="shared" si="30"/>
        <v>5566</v>
      </c>
      <c r="AL238" s="8">
        <f t="shared" si="31"/>
        <v>278.3</v>
      </c>
    </row>
    <row r="239" spans="1:38">
      <c r="A239" t="s">
        <v>674</v>
      </c>
      <c r="B239" t="s">
        <v>690</v>
      </c>
      <c r="C239" t="s">
        <v>323</v>
      </c>
      <c r="D239">
        <v>7322020</v>
      </c>
      <c r="E239">
        <v>8683</v>
      </c>
      <c r="F239">
        <v>8544</v>
      </c>
      <c r="G239">
        <v>4</v>
      </c>
      <c r="H239">
        <v>0</v>
      </c>
      <c r="I239">
        <v>0</v>
      </c>
      <c r="J239">
        <v>5</v>
      </c>
      <c r="K239">
        <v>5</v>
      </c>
      <c r="L239">
        <v>4</v>
      </c>
      <c r="M239">
        <v>0</v>
      </c>
      <c r="N239">
        <v>0</v>
      </c>
      <c r="O239">
        <v>14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22</v>
      </c>
      <c r="X239">
        <v>0</v>
      </c>
      <c r="Y239">
        <v>1</v>
      </c>
      <c r="Z239">
        <v>1</v>
      </c>
      <c r="AA239">
        <v>2</v>
      </c>
      <c r="AB239">
        <v>0.98399170793504498</v>
      </c>
      <c r="AC239" s="8">
        <v>4.6067027525048901E-4</v>
      </c>
      <c r="AD239">
        <f t="shared" si="24"/>
        <v>0</v>
      </c>
      <c r="AE239">
        <f t="shared" si="25"/>
        <v>0</v>
      </c>
      <c r="AF239">
        <f t="shared" si="26"/>
        <v>1736.6</v>
      </c>
      <c r="AG239" s="8">
        <v>5.7583784406311101E-4</v>
      </c>
      <c r="AH239" s="8">
        <f t="shared" si="27"/>
        <v>2170.75</v>
      </c>
      <c r="AI239">
        <f t="shared" si="28"/>
        <v>0</v>
      </c>
      <c r="AJ239" s="8">
        <f t="shared" si="29"/>
        <v>8683</v>
      </c>
      <c r="AK239" s="8">
        <f t="shared" si="30"/>
        <v>8683</v>
      </c>
      <c r="AL239" s="8">
        <f t="shared" si="31"/>
        <v>394.68181818181819</v>
      </c>
    </row>
    <row r="240" spans="1:38">
      <c r="A240" t="s">
        <v>674</v>
      </c>
      <c r="B240" t="s">
        <v>690</v>
      </c>
      <c r="C240" t="s">
        <v>324</v>
      </c>
      <c r="D240">
        <v>7322021</v>
      </c>
      <c r="E240">
        <v>4365</v>
      </c>
      <c r="F240">
        <v>4294</v>
      </c>
      <c r="G240">
        <v>4</v>
      </c>
      <c r="H240">
        <v>0</v>
      </c>
      <c r="I240">
        <v>0</v>
      </c>
      <c r="J240">
        <v>7</v>
      </c>
      <c r="K240">
        <v>5</v>
      </c>
      <c r="L240">
        <v>0</v>
      </c>
      <c r="M240">
        <v>0</v>
      </c>
      <c r="N240">
        <v>0</v>
      </c>
      <c r="O240">
        <v>32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20</v>
      </c>
      <c r="X240">
        <v>0</v>
      </c>
      <c r="Y240">
        <v>3</v>
      </c>
      <c r="Z240">
        <v>1</v>
      </c>
      <c r="AA240">
        <v>2</v>
      </c>
      <c r="AB240">
        <v>0.98373424971363099</v>
      </c>
      <c r="AC240" s="8">
        <v>9.1638029782359603E-4</v>
      </c>
      <c r="AD240">
        <f t="shared" si="24"/>
        <v>0</v>
      </c>
      <c r="AE240">
        <f t="shared" si="25"/>
        <v>0</v>
      </c>
      <c r="AF240">
        <f t="shared" si="26"/>
        <v>623.57142857142856</v>
      </c>
      <c r="AG240">
        <v>1.14547537227949E-3</v>
      </c>
      <c r="AH240" s="8">
        <f t="shared" si="27"/>
        <v>0</v>
      </c>
      <c r="AI240">
        <f t="shared" si="28"/>
        <v>0</v>
      </c>
      <c r="AJ240" s="8">
        <f t="shared" si="29"/>
        <v>1455</v>
      </c>
      <c r="AK240" s="8">
        <f t="shared" si="30"/>
        <v>4365</v>
      </c>
      <c r="AL240" s="8">
        <f t="shared" si="31"/>
        <v>218.25</v>
      </c>
    </row>
    <row r="241" spans="1:38">
      <c r="A241" t="s">
        <v>674</v>
      </c>
      <c r="B241" t="s">
        <v>690</v>
      </c>
      <c r="C241" t="s">
        <v>449</v>
      </c>
      <c r="D241">
        <v>7322030</v>
      </c>
      <c r="E241">
        <v>8316</v>
      </c>
      <c r="F241">
        <v>8246</v>
      </c>
      <c r="G241">
        <v>8</v>
      </c>
      <c r="H241">
        <v>0</v>
      </c>
      <c r="I241">
        <v>0</v>
      </c>
      <c r="J241">
        <v>6</v>
      </c>
      <c r="K241">
        <v>7</v>
      </c>
      <c r="L241">
        <v>1</v>
      </c>
      <c r="M241">
        <v>0</v>
      </c>
      <c r="N241">
        <v>0</v>
      </c>
      <c r="O241">
        <v>43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28</v>
      </c>
      <c r="X241">
        <v>0</v>
      </c>
      <c r="Y241">
        <v>2</v>
      </c>
      <c r="Z241">
        <v>52</v>
      </c>
      <c r="AA241">
        <v>2</v>
      </c>
      <c r="AB241">
        <v>0.99158249158249101</v>
      </c>
      <c r="AC241" s="8">
        <v>9.6200096200096204E-4</v>
      </c>
      <c r="AD241">
        <f t="shared" si="24"/>
        <v>0</v>
      </c>
      <c r="AE241">
        <f t="shared" si="25"/>
        <v>0</v>
      </c>
      <c r="AF241">
        <f t="shared" si="26"/>
        <v>1386</v>
      </c>
      <c r="AG241" s="8">
        <v>8.4175084175084096E-4</v>
      </c>
      <c r="AH241" s="8">
        <f t="shared" si="27"/>
        <v>8316</v>
      </c>
      <c r="AI241">
        <f t="shared" si="28"/>
        <v>0</v>
      </c>
      <c r="AJ241" s="8">
        <f t="shared" si="29"/>
        <v>4158</v>
      </c>
      <c r="AK241" s="8">
        <f t="shared" si="30"/>
        <v>159.92307692307693</v>
      </c>
      <c r="AL241" s="8">
        <f t="shared" si="31"/>
        <v>297</v>
      </c>
    </row>
    <row r="242" spans="1:38">
      <c r="A242" t="s">
        <v>674</v>
      </c>
      <c r="B242" t="s">
        <v>690</v>
      </c>
      <c r="C242" t="s">
        <v>450</v>
      </c>
      <c r="D242">
        <v>7322031</v>
      </c>
      <c r="E242">
        <v>7121</v>
      </c>
      <c r="F242">
        <v>6922</v>
      </c>
      <c r="G242">
        <v>3</v>
      </c>
      <c r="H242">
        <v>0</v>
      </c>
      <c r="I242">
        <v>0</v>
      </c>
      <c r="J242">
        <v>7</v>
      </c>
      <c r="K242">
        <v>7</v>
      </c>
      <c r="L242">
        <v>0</v>
      </c>
      <c r="M242">
        <v>0</v>
      </c>
      <c r="N242">
        <v>0</v>
      </c>
      <c r="O242">
        <v>51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26</v>
      </c>
      <c r="X242">
        <v>0</v>
      </c>
      <c r="Y242">
        <v>1</v>
      </c>
      <c r="Z242">
        <v>3</v>
      </c>
      <c r="AA242">
        <v>2</v>
      </c>
      <c r="AB242">
        <v>0.97205448672939199</v>
      </c>
      <c r="AC242" s="8">
        <v>4.2128914478303602E-4</v>
      </c>
      <c r="AD242">
        <f t="shared" si="24"/>
        <v>0</v>
      </c>
      <c r="AE242">
        <f t="shared" si="25"/>
        <v>0</v>
      </c>
      <c r="AF242">
        <f t="shared" si="26"/>
        <v>1017.2857142857143</v>
      </c>
      <c r="AG242" s="8">
        <v>9.8300800449375092E-4</v>
      </c>
      <c r="AH242" s="8">
        <f t="shared" si="27"/>
        <v>0</v>
      </c>
      <c r="AI242">
        <f t="shared" si="28"/>
        <v>0</v>
      </c>
      <c r="AJ242" s="8">
        <f t="shared" si="29"/>
        <v>7121</v>
      </c>
      <c r="AK242" s="8">
        <f t="shared" si="30"/>
        <v>2373.6666666666665</v>
      </c>
      <c r="AL242" s="8">
        <f t="shared" si="31"/>
        <v>273.88461538461536</v>
      </c>
    </row>
    <row r="243" spans="1:38">
      <c r="A243" t="s">
        <v>674</v>
      </c>
      <c r="B243" t="s">
        <v>690</v>
      </c>
      <c r="C243" t="s">
        <v>557</v>
      </c>
      <c r="D243">
        <v>7322040</v>
      </c>
      <c r="E243">
        <v>8123</v>
      </c>
      <c r="F243">
        <v>8106</v>
      </c>
      <c r="G243">
        <v>4</v>
      </c>
      <c r="H243">
        <v>0</v>
      </c>
      <c r="I243">
        <v>0</v>
      </c>
      <c r="J243">
        <v>3</v>
      </c>
      <c r="K243">
        <v>6</v>
      </c>
      <c r="L243">
        <v>4</v>
      </c>
      <c r="M243">
        <v>0</v>
      </c>
      <c r="N243">
        <v>0</v>
      </c>
      <c r="O243">
        <v>2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28</v>
      </c>
      <c r="X243">
        <v>0</v>
      </c>
      <c r="Y243">
        <v>1</v>
      </c>
      <c r="Z243">
        <v>2</v>
      </c>
      <c r="AA243">
        <v>2</v>
      </c>
      <c r="AB243">
        <v>0.99790717715129795</v>
      </c>
      <c r="AC243" s="8">
        <v>4.9242890557675697E-4</v>
      </c>
      <c r="AD243">
        <f t="shared" si="24"/>
        <v>0</v>
      </c>
      <c r="AE243">
        <f t="shared" si="25"/>
        <v>0</v>
      </c>
      <c r="AF243">
        <f t="shared" si="26"/>
        <v>2707.6666666666665</v>
      </c>
      <c r="AG243" s="8">
        <v>7.3864335836513605E-4</v>
      </c>
      <c r="AH243" s="8">
        <f t="shared" si="27"/>
        <v>2030.75</v>
      </c>
      <c r="AI243">
        <f t="shared" si="28"/>
        <v>0</v>
      </c>
      <c r="AJ243" s="8">
        <f t="shared" si="29"/>
        <v>8123</v>
      </c>
      <c r="AK243" s="8">
        <f t="shared" si="30"/>
        <v>4061.5</v>
      </c>
      <c r="AL243" s="8">
        <f t="shared" si="31"/>
        <v>290.10714285714283</v>
      </c>
    </row>
    <row r="244" spans="1:38">
      <c r="A244" t="s">
        <v>674</v>
      </c>
      <c r="B244" t="s">
        <v>690</v>
      </c>
      <c r="C244" t="s">
        <v>558</v>
      </c>
      <c r="D244">
        <v>7322041</v>
      </c>
      <c r="E244">
        <v>5979</v>
      </c>
      <c r="F244">
        <v>5970</v>
      </c>
      <c r="G244">
        <v>4</v>
      </c>
      <c r="H244">
        <v>0</v>
      </c>
      <c r="I244">
        <v>0</v>
      </c>
      <c r="J244">
        <v>4</v>
      </c>
      <c r="K244">
        <v>3</v>
      </c>
      <c r="L244">
        <v>5</v>
      </c>
      <c r="M244">
        <v>0</v>
      </c>
      <c r="N244">
        <v>0</v>
      </c>
      <c r="O244">
        <v>13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2</v>
      </c>
      <c r="V244">
        <v>0</v>
      </c>
      <c r="W244">
        <v>16</v>
      </c>
      <c r="X244">
        <v>0</v>
      </c>
      <c r="Y244">
        <v>2</v>
      </c>
      <c r="Z244">
        <v>2</v>
      </c>
      <c r="AA244">
        <v>1.4545454545454499</v>
      </c>
      <c r="AB244">
        <v>0.99849473156046098</v>
      </c>
      <c r="AC244" s="8">
        <v>6.69008195350393E-4</v>
      </c>
      <c r="AD244">
        <f t="shared" si="24"/>
        <v>0</v>
      </c>
      <c r="AE244">
        <f t="shared" si="25"/>
        <v>0</v>
      </c>
      <c r="AF244">
        <f t="shared" si="26"/>
        <v>1494.75</v>
      </c>
      <c r="AG244" s="8">
        <v>5.0175614651279399E-4</v>
      </c>
      <c r="AH244" s="8">
        <f t="shared" si="27"/>
        <v>1195.8</v>
      </c>
      <c r="AI244">
        <f t="shared" si="28"/>
        <v>0</v>
      </c>
      <c r="AJ244" s="8">
        <f t="shared" si="29"/>
        <v>2989.5</v>
      </c>
      <c r="AK244" s="8">
        <f t="shared" si="30"/>
        <v>2989.5</v>
      </c>
      <c r="AL244" s="8">
        <f t="shared" si="31"/>
        <v>373.6875</v>
      </c>
    </row>
    <row r="245" spans="1:38">
      <c r="A245" t="s">
        <v>674</v>
      </c>
      <c r="B245" t="s">
        <v>690</v>
      </c>
      <c r="C245" t="s">
        <v>359</v>
      </c>
      <c r="D245">
        <v>7322050</v>
      </c>
      <c r="E245">
        <v>7190</v>
      </c>
      <c r="F245">
        <v>7190</v>
      </c>
      <c r="G245">
        <v>3</v>
      </c>
      <c r="H245">
        <v>0</v>
      </c>
      <c r="I245">
        <v>0</v>
      </c>
      <c r="J245">
        <v>5</v>
      </c>
      <c r="K245">
        <v>5</v>
      </c>
      <c r="L245">
        <v>5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14</v>
      </c>
      <c r="X245">
        <v>0</v>
      </c>
      <c r="Y245">
        <v>0</v>
      </c>
      <c r="Z245">
        <v>4</v>
      </c>
      <c r="AA245">
        <v>1.27272727272727</v>
      </c>
      <c r="AB245">
        <v>1</v>
      </c>
      <c r="AC245" s="8">
        <v>4.1724617524339301E-4</v>
      </c>
      <c r="AD245">
        <f t="shared" si="24"/>
        <v>0</v>
      </c>
      <c r="AE245">
        <f t="shared" si="25"/>
        <v>0</v>
      </c>
      <c r="AF245">
        <f t="shared" si="26"/>
        <v>1438</v>
      </c>
      <c r="AG245" s="8">
        <v>6.9541029207232199E-4</v>
      </c>
      <c r="AH245" s="8">
        <f t="shared" si="27"/>
        <v>1438</v>
      </c>
      <c r="AI245">
        <f t="shared" si="28"/>
        <v>0</v>
      </c>
      <c r="AJ245" s="8">
        <f t="shared" si="29"/>
        <v>0</v>
      </c>
      <c r="AK245" s="8">
        <f t="shared" si="30"/>
        <v>1797.5</v>
      </c>
      <c r="AL245" s="8">
        <f t="shared" si="31"/>
        <v>513.57142857142856</v>
      </c>
    </row>
    <row r="246" spans="1:38">
      <c r="A246" t="s">
        <v>674</v>
      </c>
      <c r="B246" t="s">
        <v>690</v>
      </c>
      <c r="C246" t="s">
        <v>569</v>
      </c>
      <c r="D246">
        <v>7322051</v>
      </c>
      <c r="E246">
        <v>7428</v>
      </c>
      <c r="F246">
        <v>7415</v>
      </c>
      <c r="G246">
        <v>3</v>
      </c>
      <c r="H246">
        <v>0</v>
      </c>
      <c r="I246">
        <v>0</v>
      </c>
      <c r="J246">
        <v>5</v>
      </c>
      <c r="K246">
        <v>7</v>
      </c>
      <c r="L246">
        <v>1</v>
      </c>
      <c r="M246">
        <v>0</v>
      </c>
      <c r="N246">
        <v>0</v>
      </c>
      <c r="O246">
        <v>16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20</v>
      </c>
      <c r="X246">
        <v>0</v>
      </c>
      <c r="Y246">
        <v>1</v>
      </c>
      <c r="Z246">
        <v>14</v>
      </c>
      <c r="AA246">
        <v>2</v>
      </c>
      <c r="AB246">
        <v>0.99824986537425897</v>
      </c>
      <c r="AC246" s="8">
        <v>4.0387722132471699E-4</v>
      </c>
      <c r="AD246">
        <f t="shared" si="24"/>
        <v>0</v>
      </c>
      <c r="AE246">
        <f t="shared" si="25"/>
        <v>0</v>
      </c>
      <c r="AF246">
        <f t="shared" si="26"/>
        <v>1485.6</v>
      </c>
      <c r="AG246" s="8">
        <v>9.4238018309100702E-4</v>
      </c>
      <c r="AH246" s="8">
        <f t="shared" si="27"/>
        <v>7428</v>
      </c>
      <c r="AI246">
        <f t="shared" si="28"/>
        <v>0</v>
      </c>
      <c r="AJ246" s="8">
        <f t="shared" si="29"/>
        <v>7428</v>
      </c>
      <c r="AK246" s="8">
        <f t="shared" si="30"/>
        <v>530.57142857142856</v>
      </c>
      <c r="AL246" s="8">
        <f t="shared" si="31"/>
        <v>371.4</v>
      </c>
    </row>
    <row r="247" spans="1:38">
      <c r="A247" t="s">
        <v>674</v>
      </c>
      <c r="B247" t="s">
        <v>690</v>
      </c>
      <c r="C247" t="s">
        <v>476</v>
      </c>
      <c r="D247">
        <v>7322120</v>
      </c>
      <c r="E247">
        <v>10960</v>
      </c>
      <c r="F247">
        <v>10904</v>
      </c>
      <c r="G247">
        <v>7</v>
      </c>
      <c r="H247">
        <v>1</v>
      </c>
      <c r="I247">
        <v>2</v>
      </c>
      <c r="J247">
        <v>12</v>
      </c>
      <c r="K247">
        <v>6</v>
      </c>
      <c r="L247">
        <v>11</v>
      </c>
      <c r="M247">
        <v>3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40</v>
      </c>
      <c r="X247">
        <v>0</v>
      </c>
      <c r="Y247">
        <v>0</v>
      </c>
      <c r="Z247">
        <v>5</v>
      </c>
      <c r="AA247">
        <v>2</v>
      </c>
      <c r="AB247">
        <v>0.99489051094890502</v>
      </c>
      <c r="AC247" s="8">
        <v>6.3868613138686099E-4</v>
      </c>
      <c r="AD247">
        <f t="shared" si="24"/>
        <v>10960</v>
      </c>
      <c r="AE247">
        <f t="shared" si="25"/>
        <v>5480</v>
      </c>
      <c r="AF247">
        <f t="shared" si="26"/>
        <v>913.33333333333337</v>
      </c>
      <c r="AG247" s="8">
        <v>5.4744525547445195E-4</v>
      </c>
      <c r="AH247" s="8">
        <f t="shared" si="27"/>
        <v>996.36363636363637</v>
      </c>
      <c r="AI247">
        <f t="shared" si="28"/>
        <v>0</v>
      </c>
      <c r="AJ247" s="8">
        <f t="shared" si="29"/>
        <v>0</v>
      </c>
      <c r="AK247" s="8">
        <f t="shared" si="30"/>
        <v>2192</v>
      </c>
      <c r="AL247" s="8">
        <f t="shared" si="31"/>
        <v>274</v>
      </c>
    </row>
    <row r="248" spans="1:38">
      <c r="A248" t="s">
        <v>674</v>
      </c>
      <c r="B248" t="s">
        <v>690</v>
      </c>
      <c r="C248" t="s">
        <v>466</v>
      </c>
      <c r="D248">
        <v>7322121</v>
      </c>
      <c r="E248">
        <v>6748</v>
      </c>
      <c r="F248">
        <v>6710</v>
      </c>
      <c r="G248">
        <v>4</v>
      </c>
      <c r="H248">
        <v>0</v>
      </c>
      <c r="I248">
        <v>0</v>
      </c>
      <c r="J248">
        <v>5</v>
      </c>
      <c r="K248">
        <v>4</v>
      </c>
      <c r="L248">
        <v>3</v>
      </c>
      <c r="M248">
        <v>0</v>
      </c>
      <c r="N248">
        <v>0</v>
      </c>
      <c r="O248">
        <v>19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20</v>
      </c>
      <c r="X248">
        <v>0</v>
      </c>
      <c r="Y248">
        <v>2</v>
      </c>
      <c r="Z248">
        <v>3</v>
      </c>
      <c r="AA248">
        <v>1.3333333333333299</v>
      </c>
      <c r="AB248">
        <v>0.99436870183758097</v>
      </c>
      <c r="AC248" s="8">
        <v>5.9276822762299904E-4</v>
      </c>
      <c r="AD248">
        <f t="shared" si="24"/>
        <v>0</v>
      </c>
      <c r="AE248">
        <f t="shared" si="25"/>
        <v>0</v>
      </c>
      <c r="AF248">
        <f t="shared" si="26"/>
        <v>1349.6</v>
      </c>
      <c r="AG248" s="8">
        <v>5.9276822762299904E-4</v>
      </c>
      <c r="AH248" s="8">
        <f t="shared" si="27"/>
        <v>2249.3333333333335</v>
      </c>
      <c r="AI248">
        <f t="shared" si="28"/>
        <v>0</v>
      </c>
      <c r="AJ248" s="8">
        <f t="shared" si="29"/>
        <v>3374</v>
      </c>
      <c r="AK248" s="8">
        <f t="shared" si="30"/>
        <v>2249.3333333333335</v>
      </c>
      <c r="AL248" s="8">
        <f t="shared" si="31"/>
        <v>337.4</v>
      </c>
    </row>
    <row r="249" spans="1:38">
      <c r="A249" t="s">
        <v>674</v>
      </c>
      <c r="B249" t="s">
        <v>690</v>
      </c>
      <c r="C249" t="s">
        <v>515</v>
      </c>
      <c r="D249">
        <v>7322122</v>
      </c>
      <c r="E249">
        <v>851</v>
      </c>
      <c r="F249">
        <v>813</v>
      </c>
      <c r="G249">
        <v>1</v>
      </c>
      <c r="H249">
        <v>0</v>
      </c>
      <c r="I249">
        <v>0</v>
      </c>
      <c r="J249">
        <v>4</v>
      </c>
      <c r="K249">
        <v>0</v>
      </c>
      <c r="L249">
        <v>0</v>
      </c>
      <c r="M249">
        <v>31</v>
      </c>
      <c r="N249">
        <v>0</v>
      </c>
      <c r="O249">
        <v>4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12</v>
      </c>
      <c r="X249">
        <v>1</v>
      </c>
      <c r="Y249">
        <v>0</v>
      </c>
      <c r="Z249">
        <v>0</v>
      </c>
      <c r="AA249">
        <v>2</v>
      </c>
      <c r="AB249">
        <v>0.95534665099882399</v>
      </c>
      <c r="AC249">
        <v>1.1750881316098701E-3</v>
      </c>
      <c r="AD249">
        <f t="shared" si="24"/>
        <v>0</v>
      </c>
      <c r="AE249">
        <f t="shared" si="25"/>
        <v>0</v>
      </c>
      <c r="AF249">
        <f t="shared" si="26"/>
        <v>212.75</v>
      </c>
      <c r="AG249">
        <v>0</v>
      </c>
      <c r="AH249" s="8">
        <f t="shared" si="27"/>
        <v>0</v>
      </c>
      <c r="AI249">
        <f t="shared" si="28"/>
        <v>851</v>
      </c>
      <c r="AJ249" s="8">
        <f t="shared" si="29"/>
        <v>0</v>
      </c>
      <c r="AK249" s="8">
        <f t="shared" si="30"/>
        <v>0</v>
      </c>
      <c r="AL249" s="8">
        <f t="shared" si="31"/>
        <v>70.916666666666671</v>
      </c>
    </row>
    <row r="250" spans="1:38">
      <c r="A250" t="s">
        <v>674</v>
      </c>
      <c r="B250" t="s">
        <v>690</v>
      </c>
      <c r="C250" t="s">
        <v>524</v>
      </c>
      <c r="D250">
        <v>7322130</v>
      </c>
      <c r="E250">
        <v>1015</v>
      </c>
      <c r="F250">
        <v>973</v>
      </c>
      <c r="G250">
        <v>1</v>
      </c>
      <c r="H250">
        <v>0</v>
      </c>
      <c r="I250">
        <v>0</v>
      </c>
      <c r="J250">
        <v>3</v>
      </c>
      <c r="K250">
        <v>0</v>
      </c>
      <c r="L250">
        <v>0</v>
      </c>
      <c r="M250">
        <v>29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14</v>
      </c>
      <c r="X250">
        <v>0</v>
      </c>
      <c r="Y250">
        <v>0</v>
      </c>
      <c r="Z250">
        <v>1</v>
      </c>
      <c r="AA250">
        <v>2</v>
      </c>
      <c r="AB250">
        <v>0.958620689655172</v>
      </c>
      <c r="AC250" s="8">
        <v>9.85221674876847E-4</v>
      </c>
      <c r="AD250">
        <f t="shared" si="24"/>
        <v>0</v>
      </c>
      <c r="AE250">
        <f t="shared" si="25"/>
        <v>0</v>
      </c>
      <c r="AF250">
        <f t="shared" si="26"/>
        <v>338.33333333333331</v>
      </c>
      <c r="AG250">
        <v>0</v>
      </c>
      <c r="AH250" s="8">
        <f t="shared" si="27"/>
        <v>0</v>
      </c>
      <c r="AI250">
        <f t="shared" si="28"/>
        <v>0</v>
      </c>
      <c r="AJ250" s="8">
        <f t="shared" si="29"/>
        <v>0</v>
      </c>
      <c r="AK250" s="8">
        <f t="shared" si="30"/>
        <v>1015</v>
      </c>
      <c r="AL250" s="8">
        <f t="shared" si="31"/>
        <v>72.5</v>
      </c>
    </row>
    <row r="251" spans="1:38">
      <c r="A251" t="s">
        <v>674</v>
      </c>
      <c r="B251" t="s">
        <v>690</v>
      </c>
      <c r="C251" t="s">
        <v>539</v>
      </c>
      <c r="D251">
        <v>7322131</v>
      </c>
      <c r="E251">
        <v>3426</v>
      </c>
      <c r="F251">
        <v>2947</v>
      </c>
      <c r="G251">
        <v>2</v>
      </c>
      <c r="H251">
        <v>0</v>
      </c>
      <c r="I251">
        <v>0</v>
      </c>
      <c r="J251">
        <v>6</v>
      </c>
      <c r="K251">
        <v>1</v>
      </c>
      <c r="L251">
        <v>0</v>
      </c>
      <c r="M251">
        <v>7</v>
      </c>
      <c r="N251">
        <v>0</v>
      </c>
      <c r="O251">
        <v>23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24</v>
      </c>
      <c r="X251">
        <v>1</v>
      </c>
      <c r="Y251">
        <v>1</v>
      </c>
      <c r="Z251">
        <v>2</v>
      </c>
      <c r="AA251">
        <v>2</v>
      </c>
      <c r="AB251">
        <v>0.86018680677174497</v>
      </c>
      <c r="AC251" s="8">
        <v>5.8377116170461104E-4</v>
      </c>
      <c r="AD251">
        <f t="shared" si="24"/>
        <v>0</v>
      </c>
      <c r="AE251">
        <f t="shared" si="25"/>
        <v>0</v>
      </c>
      <c r="AF251">
        <f t="shared" si="26"/>
        <v>571</v>
      </c>
      <c r="AG251" s="8">
        <v>2.9188558085230498E-4</v>
      </c>
      <c r="AH251" s="8">
        <f t="shared" si="27"/>
        <v>0</v>
      </c>
      <c r="AI251">
        <f t="shared" si="28"/>
        <v>3426</v>
      </c>
      <c r="AJ251" s="8">
        <f t="shared" si="29"/>
        <v>3426</v>
      </c>
      <c r="AK251" s="8">
        <f t="shared" si="30"/>
        <v>1713</v>
      </c>
      <c r="AL251" s="8">
        <f t="shared" si="31"/>
        <v>142.75</v>
      </c>
    </row>
    <row r="252" spans="1:38">
      <c r="A252" t="s">
        <v>674</v>
      </c>
      <c r="B252" t="s">
        <v>442</v>
      </c>
      <c r="C252" t="s">
        <v>386</v>
      </c>
      <c r="D252">
        <v>7325010</v>
      </c>
      <c r="E252">
        <v>8351</v>
      </c>
      <c r="F252">
        <v>7968</v>
      </c>
      <c r="G252">
        <v>4</v>
      </c>
      <c r="H252">
        <v>0</v>
      </c>
      <c r="I252">
        <v>0</v>
      </c>
      <c r="J252">
        <v>15</v>
      </c>
      <c r="K252">
        <v>5</v>
      </c>
      <c r="L252">
        <v>2</v>
      </c>
      <c r="M252">
        <v>2</v>
      </c>
      <c r="N252">
        <v>0</v>
      </c>
      <c r="O252">
        <v>64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36</v>
      </c>
      <c r="X252">
        <v>0</v>
      </c>
      <c r="Y252">
        <v>2</v>
      </c>
      <c r="Z252">
        <v>3</v>
      </c>
      <c r="AA252">
        <v>2</v>
      </c>
      <c r="AB252">
        <v>0.95413722907436205</v>
      </c>
      <c r="AC252">
        <v>4.7898455274817298E-4</v>
      </c>
      <c r="AD252">
        <f t="shared" si="24"/>
        <v>0</v>
      </c>
      <c r="AE252">
        <f t="shared" si="25"/>
        <v>0</v>
      </c>
      <c r="AF252">
        <f t="shared" si="26"/>
        <v>556.73333333333335</v>
      </c>
      <c r="AG252" s="8">
        <v>5.9873069093521704E-4</v>
      </c>
      <c r="AH252" s="8">
        <f t="shared" si="27"/>
        <v>4175.5</v>
      </c>
      <c r="AI252">
        <f t="shared" si="28"/>
        <v>0</v>
      </c>
      <c r="AJ252" s="8">
        <f t="shared" si="29"/>
        <v>4175.5</v>
      </c>
      <c r="AK252" s="8">
        <f t="shared" si="30"/>
        <v>2783.6666666666665</v>
      </c>
      <c r="AL252" s="8">
        <f t="shared" si="31"/>
        <v>231.97222222222223</v>
      </c>
    </row>
    <row r="253" spans="1:38">
      <c r="A253" t="s">
        <v>674</v>
      </c>
      <c r="B253" t="s">
        <v>442</v>
      </c>
      <c r="C253" t="s">
        <v>618</v>
      </c>
      <c r="D253">
        <v>7325020</v>
      </c>
      <c r="E253">
        <v>7950</v>
      </c>
      <c r="F253">
        <v>7853</v>
      </c>
      <c r="G253">
        <v>3</v>
      </c>
      <c r="H253">
        <v>1</v>
      </c>
      <c r="I253">
        <v>1</v>
      </c>
      <c r="J253">
        <v>11</v>
      </c>
      <c r="K253">
        <v>6</v>
      </c>
      <c r="L253">
        <v>4</v>
      </c>
      <c r="M253">
        <v>0</v>
      </c>
      <c r="N253">
        <v>0</v>
      </c>
      <c r="O253">
        <v>12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28</v>
      </c>
      <c r="X253">
        <v>0</v>
      </c>
      <c r="Y253">
        <v>4</v>
      </c>
      <c r="Z253">
        <v>0</v>
      </c>
      <c r="AA253">
        <v>1.6470588235294099</v>
      </c>
      <c r="AB253">
        <v>0.98779874213836405</v>
      </c>
      <c r="AC253" s="8">
        <v>3.7735849056603701E-4</v>
      </c>
      <c r="AD253">
        <f t="shared" si="24"/>
        <v>7950</v>
      </c>
      <c r="AE253">
        <f t="shared" si="25"/>
        <v>7950</v>
      </c>
      <c r="AF253">
        <f t="shared" si="26"/>
        <v>722.72727272727275</v>
      </c>
      <c r="AG253" s="8">
        <v>7.54716981132075E-4</v>
      </c>
      <c r="AH253" s="8">
        <f t="shared" si="27"/>
        <v>1987.5</v>
      </c>
      <c r="AI253">
        <f t="shared" si="28"/>
        <v>0</v>
      </c>
      <c r="AJ253" s="8">
        <f t="shared" si="29"/>
        <v>1987.5</v>
      </c>
      <c r="AK253" s="8">
        <f t="shared" si="30"/>
        <v>0</v>
      </c>
      <c r="AL253" s="8">
        <f t="shared" si="31"/>
        <v>283.92857142857144</v>
      </c>
    </row>
    <row r="254" spans="1:38">
      <c r="A254" t="s">
        <v>674</v>
      </c>
      <c r="B254" t="s">
        <v>442</v>
      </c>
      <c r="C254" t="s">
        <v>587</v>
      </c>
      <c r="D254">
        <v>7325030</v>
      </c>
      <c r="E254">
        <v>6921</v>
      </c>
      <c r="F254">
        <v>6888</v>
      </c>
      <c r="G254">
        <v>2</v>
      </c>
      <c r="H254">
        <v>0</v>
      </c>
      <c r="I254">
        <v>0</v>
      </c>
      <c r="J254">
        <v>10</v>
      </c>
      <c r="K254">
        <v>1</v>
      </c>
      <c r="L254">
        <v>8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26</v>
      </c>
      <c r="X254">
        <v>0</v>
      </c>
      <c r="Y254">
        <v>0</v>
      </c>
      <c r="Z254">
        <v>0</v>
      </c>
      <c r="AA254">
        <v>2</v>
      </c>
      <c r="AB254">
        <v>0.99523190290420405</v>
      </c>
      <c r="AC254" s="8">
        <v>2.8897558156335701E-4</v>
      </c>
      <c r="AD254">
        <f t="shared" si="24"/>
        <v>0</v>
      </c>
      <c r="AE254">
        <f t="shared" si="25"/>
        <v>0</v>
      </c>
      <c r="AF254">
        <f t="shared" si="26"/>
        <v>692.1</v>
      </c>
      <c r="AG254" s="8">
        <v>1.4448779078167799E-4</v>
      </c>
      <c r="AH254" s="8">
        <f t="shared" si="27"/>
        <v>865.125</v>
      </c>
      <c r="AI254">
        <f t="shared" si="28"/>
        <v>0</v>
      </c>
      <c r="AJ254" s="8">
        <f t="shared" si="29"/>
        <v>0</v>
      </c>
      <c r="AK254" s="8">
        <f t="shared" si="30"/>
        <v>0</v>
      </c>
      <c r="AL254" s="8">
        <f t="shared" si="31"/>
        <v>266.19230769230768</v>
      </c>
    </row>
    <row r="255" spans="1:38">
      <c r="A255" t="s">
        <v>674</v>
      </c>
      <c r="B255" t="s">
        <v>442</v>
      </c>
      <c r="C255" t="s">
        <v>588</v>
      </c>
      <c r="D255">
        <v>7325031</v>
      </c>
      <c r="E255">
        <v>3776</v>
      </c>
      <c r="F255">
        <v>3776</v>
      </c>
      <c r="G255">
        <v>1</v>
      </c>
      <c r="H255">
        <v>0</v>
      </c>
      <c r="I255">
        <v>0</v>
      </c>
      <c r="J255">
        <v>6</v>
      </c>
      <c r="K255">
        <v>3</v>
      </c>
      <c r="L255">
        <v>1</v>
      </c>
      <c r="M255">
        <v>0</v>
      </c>
      <c r="N255">
        <v>0</v>
      </c>
      <c r="O255">
        <v>16</v>
      </c>
      <c r="P255">
        <v>0</v>
      </c>
      <c r="Q255">
        <v>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16</v>
      </c>
      <c r="X255">
        <v>2</v>
      </c>
      <c r="Y255">
        <v>1</v>
      </c>
      <c r="Z255">
        <v>0</v>
      </c>
      <c r="AA255">
        <v>2</v>
      </c>
      <c r="AB255">
        <v>1</v>
      </c>
      <c r="AC255" s="8">
        <v>2.64830508474576E-4</v>
      </c>
      <c r="AD255">
        <f t="shared" si="24"/>
        <v>0</v>
      </c>
      <c r="AE255">
        <f t="shared" si="25"/>
        <v>0</v>
      </c>
      <c r="AF255">
        <f t="shared" si="26"/>
        <v>629.33333333333337</v>
      </c>
      <c r="AG255" s="8">
        <v>7.94491525423728E-4</v>
      </c>
      <c r="AH255" s="8">
        <f t="shared" si="27"/>
        <v>3776</v>
      </c>
      <c r="AI255">
        <f t="shared" si="28"/>
        <v>1888</v>
      </c>
      <c r="AJ255" s="8">
        <f t="shared" si="29"/>
        <v>3776</v>
      </c>
      <c r="AK255" s="8">
        <f t="shared" si="30"/>
        <v>0</v>
      </c>
      <c r="AL255" s="8">
        <f t="shared" si="31"/>
        <v>236</v>
      </c>
    </row>
    <row r="256" spans="1:38">
      <c r="A256" t="s">
        <v>674</v>
      </c>
      <c r="B256" t="s">
        <v>442</v>
      </c>
      <c r="C256" t="s">
        <v>317</v>
      </c>
      <c r="D256">
        <v>7325040</v>
      </c>
      <c r="E256">
        <v>6608</v>
      </c>
      <c r="F256">
        <v>6290</v>
      </c>
      <c r="G256">
        <v>3</v>
      </c>
      <c r="H256">
        <v>0</v>
      </c>
      <c r="I256">
        <v>0</v>
      </c>
      <c r="J256">
        <v>8</v>
      </c>
      <c r="K256">
        <v>7</v>
      </c>
      <c r="L256">
        <v>1</v>
      </c>
      <c r="M256">
        <v>0</v>
      </c>
      <c r="N256">
        <v>0</v>
      </c>
      <c r="O256">
        <v>13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20</v>
      </c>
      <c r="X256">
        <v>0</v>
      </c>
      <c r="Y256">
        <v>7</v>
      </c>
      <c r="Z256">
        <v>0</v>
      </c>
      <c r="AA256">
        <v>2</v>
      </c>
      <c r="AB256">
        <v>0.95187651331719103</v>
      </c>
      <c r="AC256" s="8">
        <v>4.5399515738498699E-4</v>
      </c>
      <c r="AD256">
        <f t="shared" si="24"/>
        <v>0</v>
      </c>
      <c r="AE256">
        <f t="shared" si="25"/>
        <v>0</v>
      </c>
      <c r="AF256">
        <f t="shared" si="26"/>
        <v>826</v>
      </c>
      <c r="AG256">
        <v>1.0593220338983001E-3</v>
      </c>
      <c r="AH256" s="8">
        <f t="shared" si="27"/>
        <v>6608</v>
      </c>
      <c r="AI256">
        <f t="shared" si="28"/>
        <v>0</v>
      </c>
      <c r="AJ256" s="8">
        <f t="shared" si="29"/>
        <v>944</v>
      </c>
      <c r="AK256" s="8">
        <f t="shared" si="30"/>
        <v>0</v>
      </c>
      <c r="AL256" s="8">
        <f t="shared" si="31"/>
        <v>330.4</v>
      </c>
    </row>
    <row r="257" spans="1:38">
      <c r="A257" t="s">
        <v>674</v>
      </c>
      <c r="B257" t="s">
        <v>442</v>
      </c>
      <c r="C257" t="s">
        <v>451</v>
      </c>
      <c r="D257">
        <v>7325050</v>
      </c>
      <c r="E257">
        <v>10581</v>
      </c>
      <c r="F257">
        <v>10504</v>
      </c>
      <c r="G257">
        <v>6</v>
      </c>
      <c r="H257">
        <v>0</v>
      </c>
      <c r="I257">
        <v>0</v>
      </c>
      <c r="J257">
        <v>14</v>
      </c>
      <c r="K257">
        <v>3</v>
      </c>
      <c r="L257">
        <v>12</v>
      </c>
      <c r="M257">
        <v>5</v>
      </c>
      <c r="N257">
        <v>0</v>
      </c>
      <c r="O257">
        <v>19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21</v>
      </c>
      <c r="X257">
        <v>1</v>
      </c>
      <c r="Y257">
        <v>3</v>
      </c>
      <c r="Z257">
        <v>0</v>
      </c>
      <c r="AA257">
        <v>1.4</v>
      </c>
      <c r="AB257">
        <v>0.99272280502788002</v>
      </c>
      <c r="AC257" s="8">
        <v>5.6705415367167499E-4</v>
      </c>
      <c r="AD257">
        <f t="shared" si="24"/>
        <v>0</v>
      </c>
      <c r="AE257">
        <f t="shared" si="25"/>
        <v>0</v>
      </c>
      <c r="AF257">
        <f t="shared" si="26"/>
        <v>755.78571428571433</v>
      </c>
      <c r="AG257" s="8">
        <v>2.8352707683583701E-4</v>
      </c>
      <c r="AH257" s="8">
        <f t="shared" si="27"/>
        <v>881.75</v>
      </c>
      <c r="AI257">
        <f t="shared" si="28"/>
        <v>10581</v>
      </c>
      <c r="AJ257" s="8">
        <f t="shared" si="29"/>
        <v>3527</v>
      </c>
      <c r="AK257" s="8">
        <f t="shared" si="30"/>
        <v>0</v>
      </c>
      <c r="AL257" s="8">
        <f t="shared" si="31"/>
        <v>503.85714285714283</v>
      </c>
    </row>
    <row r="258" spans="1:38">
      <c r="A258" t="s">
        <v>674</v>
      </c>
      <c r="B258" t="s">
        <v>442</v>
      </c>
      <c r="C258" t="s">
        <v>594</v>
      </c>
      <c r="D258">
        <v>7325060</v>
      </c>
      <c r="E258">
        <v>9870</v>
      </c>
      <c r="F258">
        <v>9834</v>
      </c>
      <c r="G258">
        <v>4</v>
      </c>
      <c r="H258">
        <v>0</v>
      </c>
      <c r="I258">
        <v>0</v>
      </c>
      <c r="J258">
        <v>13</v>
      </c>
      <c r="K258">
        <v>6</v>
      </c>
      <c r="L258">
        <v>3</v>
      </c>
      <c r="M258">
        <v>0</v>
      </c>
      <c r="N258">
        <v>0</v>
      </c>
      <c r="O258">
        <v>16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40</v>
      </c>
      <c r="X258">
        <v>4</v>
      </c>
      <c r="Y258">
        <v>5</v>
      </c>
      <c r="Z258">
        <v>6</v>
      </c>
      <c r="AA258">
        <v>2</v>
      </c>
      <c r="AB258">
        <v>0.99635258358662604</v>
      </c>
      <c r="AC258" s="8">
        <v>4.05268490374873E-4</v>
      </c>
      <c r="AD258">
        <f t="shared" si="24"/>
        <v>0</v>
      </c>
      <c r="AE258">
        <f t="shared" si="25"/>
        <v>0</v>
      </c>
      <c r="AF258">
        <f t="shared" si="26"/>
        <v>759.23076923076928</v>
      </c>
      <c r="AG258" s="8">
        <v>6.0790273556230996E-4</v>
      </c>
      <c r="AH258" s="8">
        <f t="shared" si="27"/>
        <v>3290</v>
      </c>
      <c r="AI258">
        <f t="shared" si="28"/>
        <v>2467.5</v>
      </c>
      <c r="AJ258" s="8">
        <f t="shared" si="29"/>
        <v>1974</v>
      </c>
      <c r="AK258" s="8">
        <f t="shared" si="30"/>
        <v>1645</v>
      </c>
      <c r="AL258" s="8">
        <f t="shared" si="31"/>
        <v>246.75</v>
      </c>
    </row>
    <row r="259" spans="1:38">
      <c r="A259" t="s">
        <v>674</v>
      </c>
      <c r="B259" t="s">
        <v>442</v>
      </c>
      <c r="C259" t="s">
        <v>485</v>
      </c>
      <c r="D259">
        <v>7325070</v>
      </c>
      <c r="E259">
        <v>6096</v>
      </c>
      <c r="F259">
        <v>6069</v>
      </c>
      <c r="G259">
        <v>4</v>
      </c>
      <c r="H259">
        <v>1</v>
      </c>
      <c r="I259">
        <v>1</v>
      </c>
      <c r="J259">
        <v>4</v>
      </c>
      <c r="K259">
        <v>4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10</v>
      </c>
      <c r="X259">
        <v>0</v>
      </c>
      <c r="Y259">
        <v>0</v>
      </c>
      <c r="Z259">
        <v>0</v>
      </c>
      <c r="AA259">
        <v>2</v>
      </c>
      <c r="AB259">
        <v>0.99557086614173196</v>
      </c>
      <c r="AC259" s="8">
        <v>6.5616797900262401E-4</v>
      </c>
      <c r="AD259">
        <f t="shared" ref="AD259:AD311" si="32">IFERROR(E259/H259, 0)</f>
        <v>6096</v>
      </c>
      <c r="AE259">
        <f t="shared" ref="AE259:AE311" si="33">IFERROR(E259/I259, 0)</f>
        <v>6096</v>
      </c>
      <c r="AF259">
        <f t="shared" ref="AF259:AF311" si="34">IFERROR(E259/J259, 0)</f>
        <v>1524</v>
      </c>
      <c r="AG259" s="8">
        <v>6.5616797900262401E-4</v>
      </c>
      <c r="AH259" s="8">
        <f t="shared" ref="AH259:AH311" si="35">IFERROR(E259/L259,0)</f>
        <v>1524</v>
      </c>
      <c r="AI259">
        <f t="shared" ref="AI259:AI311" si="36">IFERROR(E259/X259,0)</f>
        <v>0</v>
      </c>
      <c r="AJ259" s="8">
        <f t="shared" ref="AJ259:AJ311" si="37">IFERROR(E259/Y259,0)</f>
        <v>0</v>
      </c>
      <c r="AK259" s="8">
        <f t="shared" ref="AK259:AK311" si="38">IFERROR(E259/Z259,0)</f>
        <v>0</v>
      </c>
      <c r="AL259" s="8">
        <f t="shared" ref="AL259:AL311" si="39">IFERROR(E259/W259,0)</f>
        <v>609.6</v>
      </c>
    </row>
    <row r="260" spans="1:38">
      <c r="A260" t="s">
        <v>674</v>
      </c>
      <c r="B260" t="s">
        <v>442</v>
      </c>
      <c r="C260" t="s">
        <v>614</v>
      </c>
      <c r="D260">
        <v>7325071</v>
      </c>
      <c r="E260">
        <v>4979</v>
      </c>
      <c r="F260">
        <v>4958</v>
      </c>
      <c r="G260">
        <v>3</v>
      </c>
      <c r="H260">
        <v>0</v>
      </c>
      <c r="I260">
        <v>0</v>
      </c>
      <c r="J260">
        <v>8</v>
      </c>
      <c r="K260">
        <v>5</v>
      </c>
      <c r="L260">
        <v>4</v>
      </c>
      <c r="M260">
        <v>0</v>
      </c>
      <c r="N260">
        <v>0</v>
      </c>
      <c r="O260">
        <v>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12</v>
      </c>
      <c r="X260">
        <v>0</v>
      </c>
      <c r="Y260">
        <v>0</v>
      </c>
      <c r="Z260">
        <v>0</v>
      </c>
      <c r="AA260">
        <v>2</v>
      </c>
      <c r="AB260">
        <v>0.99578228559951798</v>
      </c>
      <c r="AC260" s="8">
        <v>6.0253062864028901E-4</v>
      </c>
      <c r="AD260">
        <f t="shared" si="32"/>
        <v>0</v>
      </c>
      <c r="AE260">
        <f t="shared" si="33"/>
        <v>0</v>
      </c>
      <c r="AF260">
        <f t="shared" si="34"/>
        <v>622.375</v>
      </c>
      <c r="AG260">
        <v>1.0042177144004799E-3</v>
      </c>
      <c r="AH260" s="8">
        <f t="shared" si="35"/>
        <v>1244.75</v>
      </c>
      <c r="AI260">
        <f t="shared" si="36"/>
        <v>0</v>
      </c>
      <c r="AJ260" s="8">
        <f t="shared" si="37"/>
        <v>0</v>
      </c>
      <c r="AK260" s="8">
        <f t="shared" si="38"/>
        <v>0</v>
      </c>
      <c r="AL260" s="8">
        <f t="shared" si="39"/>
        <v>414.91666666666669</v>
      </c>
    </row>
    <row r="261" spans="1:38">
      <c r="A261" t="s">
        <v>674</v>
      </c>
      <c r="B261" t="s">
        <v>442</v>
      </c>
      <c r="C261" t="s">
        <v>461</v>
      </c>
      <c r="D261">
        <v>7325080</v>
      </c>
      <c r="E261">
        <v>5875</v>
      </c>
      <c r="F261">
        <v>5771</v>
      </c>
      <c r="G261">
        <v>4</v>
      </c>
      <c r="H261">
        <v>0</v>
      </c>
      <c r="I261">
        <v>0</v>
      </c>
      <c r="J261">
        <v>7</v>
      </c>
      <c r="K261">
        <v>4</v>
      </c>
      <c r="L261">
        <v>3</v>
      </c>
      <c r="M261">
        <v>2</v>
      </c>
      <c r="N261">
        <v>0</v>
      </c>
      <c r="O261">
        <v>4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22</v>
      </c>
      <c r="X261">
        <v>0</v>
      </c>
      <c r="Y261">
        <v>4</v>
      </c>
      <c r="Z261">
        <v>1</v>
      </c>
      <c r="AA261">
        <v>2</v>
      </c>
      <c r="AB261">
        <v>0.98229787234042498</v>
      </c>
      <c r="AC261" s="8">
        <v>6.8085106382978695E-4</v>
      </c>
      <c r="AD261">
        <f t="shared" si="32"/>
        <v>0</v>
      </c>
      <c r="AE261">
        <f t="shared" si="33"/>
        <v>0</v>
      </c>
      <c r="AF261">
        <f t="shared" si="34"/>
        <v>839.28571428571433</v>
      </c>
      <c r="AG261" s="8">
        <v>6.8085106382978695E-4</v>
      </c>
      <c r="AH261" s="8">
        <f t="shared" si="35"/>
        <v>1958.3333333333333</v>
      </c>
      <c r="AI261">
        <f t="shared" si="36"/>
        <v>0</v>
      </c>
      <c r="AJ261" s="8">
        <f t="shared" si="37"/>
        <v>1468.75</v>
      </c>
      <c r="AK261" s="8">
        <f t="shared" si="38"/>
        <v>5875</v>
      </c>
      <c r="AL261" s="8">
        <f t="shared" si="39"/>
        <v>267.04545454545456</v>
      </c>
    </row>
    <row r="262" spans="1:38">
      <c r="A262" t="s">
        <v>674</v>
      </c>
      <c r="B262" t="s">
        <v>442</v>
      </c>
      <c r="C262" t="s">
        <v>413</v>
      </c>
      <c r="D262">
        <v>7325081</v>
      </c>
      <c r="E262">
        <v>3478</v>
      </c>
      <c r="F262">
        <v>3426</v>
      </c>
      <c r="G262">
        <v>1</v>
      </c>
      <c r="H262">
        <v>0</v>
      </c>
      <c r="I262">
        <v>0</v>
      </c>
      <c r="J262">
        <v>1</v>
      </c>
      <c r="K262">
        <v>2</v>
      </c>
      <c r="L262">
        <v>1</v>
      </c>
      <c r="M262">
        <v>2</v>
      </c>
      <c r="N262">
        <v>0</v>
      </c>
      <c r="O262">
        <v>11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14</v>
      </c>
      <c r="X262">
        <v>0</v>
      </c>
      <c r="Y262">
        <v>2</v>
      </c>
      <c r="Z262">
        <v>1</v>
      </c>
      <c r="AA262">
        <v>2</v>
      </c>
      <c r="AB262">
        <v>0.98504887866589996</v>
      </c>
      <c r="AC262" s="8">
        <v>2.8752156411730799E-4</v>
      </c>
      <c r="AD262">
        <f t="shared" si="32"/>
        <v>0</v>
      </c>
      <c r="AE262">
        <f t="shared" si="33"/>
        <v>0</v>
      </c>
      <c r="AF262">
        <f t="shared" si="34"/>
        <v>3478</v>
      </c>
      <c r="AG262" s="8">
        <v>5.7504312823461695E-4</v>
      </c>
      <c r="AH262" s="8">
        <f t="shared" si="35"/>
        <v>3478</v>
      </c>
      <c r="AI262">
        <f t="shared" si="36"/>
        <v>0</v>
      </c>
      <c r="AJ262" s="8">
        <f t="shared" si="37"/>
        <v>1739</v>
      </c>
      <c r="AK262" s="8">
        <f t="shared" si="38"/>
        <v>3478</v>
      </c>
      <c r="AL262" s="8">
        <f t="shared" si="39"/>
        <v>248.42857142857142</v>
      </c>
    </row>
    <row r="263" spans="1:38">
      <c r="A263" t="s">
        <v>674</v>
      </c>
      <c r="B263" t="s">
        <v>691</v>
      </c>
      <c r="C263" t="s">
        <v>554</v>
      </c>
      <c r="D263">
        <v>7326010</v>
      </c>
      <c r="E263">
        <v>3952</v>
      </c>
      <c r="F263">
        <v>3908</v>
      </c>
      <c r="G263">
        <v>1</v>
      </c>
      <c r="H263">
        <v>0</v>
      </c>
      <c r="I263">
        <v>0</v>
      </c>
      <c r="J263">
        <v>2</v>
      </c>
      <c r="K263">
        <v>1</v>
      </c>
      <c r="L263">
        <v>0</v>
      </c>
      <c r="M263">
        <v>12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16</v>
      </c>
      <c r="X263">
        <v>0</v>
      </c>
      <c r="Y263">
        <v>0</v>
      </c>
      <c r="Z263">
        <v>0</v>
      </c>
      <c r="AA263">
        <v>2</v>
      </c>
      <c r="AB263">
        <v>0.98886639676113297</v>
      </c>
      <c r="AC263" s="8">
        <v>2.5303643724696302E-4</v>
      </c>
      <c r="AD263">
        <f t="shared" si="32"/>
        <v>0</v>
      </c>
      <c r="AE263">
        <f t="shared" si="33"/>
        <v>0</v>
      </c>
      <c r="AF263">
        <f t="shared" si="34"/>
        <v>1976</v>
      </c>
      <c r="AG263" s="8">
        <v>2.5303643724696302E-4</v>
      </c>
      <c r="AH263" s="8">
        <f t="shared" si="35"/>
        <v>0</v>
      </c>
      <c r="AI263">
        <f t="shared" si="36"/>
        <v>0</v>
      </c>
      <c r="AJ263" s="8">
        <f t="shared" si="37"/>
        <v>0</v>
      </c>
      <c r="AK263" s="8">
        <f t="shared" si="38"/>
        <v>0</v>
      </c>
      <c r="AL263" s="8">
        <f t="shared" si="39"/>
        <v>247</v>
      </c>
    </row>
    <row r="264" spans="1:38">
      <c r="A264" t="s">
        <v>674</v>
      </c>
      <c r="B264" t="s">
        <v>691</v>
      </c>
      <c r="C264" t="s">
        <v>419</v>
      </c>
      <c r="D264">
        <v>7326020</v>
      </c>
      <c r="E264">
        <v>3960</v>
      </c>
      <c r="F264">
        <v>3960</v>
      </c>
      <c r="G264">
        <v>7</v>
      </c>
      <c r="H264">
        <v>3</v>
      </c>
      <c r="I264">
        <v>0</v>
      </c>
      <c r="J264">
        <v>3</v>
      </c>
      <c r="K264">
        <v>0</v>
      </c>
      <c r="L264">
        <v>1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14</v>
      </c>
      <c r="X264">
        <v>1</v>
      </c>
      <c r="Y264">
        <v>0</v>
      </c>
      <c r="Z264">
        <v>0</v>
      </c>
      <c r="AA264">
        <v>2</v>
      </c>
      <c r="AB264">
        <v>1</v>
      </c>
      <c r="AC264">
        <v>1.76767676767676E-3</v>
      </c>
      <c r="AD264">
        <f t="shared" si="32"/>
        <v>1320</v>
      </c>
      <c r="AE264">
        <f t="shared" si="33"/>
        <v>0</v>
      </c>
      <c r="AF264">
        <f t="shared" si="34"/>
        <v>1320</v>
      </c>
      <c r="AG264">
        <v>0</v>
      </c>
      <c r="AH264" s="8">
        <f t="shared" si="35"/>
        <v>3960</v>
      </c>
      <c r="AI264">
        <f t="shared" si="36"/>
        <v>3960</v>
      </c>
      <c r="AJ264" s="8">
        <f t="shared" si="37"/>
        <v>0</v>
      </c>
      <c r="AK264" s="8">
        <f t="shared" si="38"/>
        <v>0</v>
      </c>
      <c r="AL264" s="8">
        <f t="shared" si="39"/>
        <v>282.85714285714283</v>
      </c>
    </row>
    <row r="265" spans="1:38">
      <c r="A265" t="s">
        <v>674</v>
      </c>
      <c r="B265" t="s">
        <v>691</v>
      </c>
      <c r="C265" t="s">
        <v>536</v>
      </c>
      <c r="D265">
        <v>7326030</v>
      </c>
      <c r="E265">
        <v>3189</v>
      </c>
      <c r="F265">
        <v>3122</v>
      </c>
      <c r="G265">
        <v>0</v>
      </c>
      <c r="H265">
        <v>0</v>
      </c>
      <c r="I265">
        <v>0</v>
      </c>
      <c r="J265">
        <v>2</v>
      </c>
      <c r="K265">
        <v>0</v>
      </c>
      <c r="L265">
        <v>0</v>
      </c>
      <c r="M265">
        <v>6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12</v>
      </c>
      <c r="X265">
        <v>0</v>
      </c>
      <c r="Y265">
        <v>0</v>
      </c>
      <c r="Z265">
        <v>0</v>
      </c>
      <c r="AA265">
        <v>2</v>
      </c>
      <c r="AB265">
        <v>0.97899027908435199</v>
      </c>
      <c r="AC265">
        <v>0</v>
      </c>
      <c r="AD265">
        <f t="shared" si="32"/>
        <v>0</v>
      </c>
      <c r="AE265">
        <f t="shared" si="33"/>
        <v>0</v>
      </c>
      <c r="AF265">
        <f t="shared" si="34"/>
        <v>1594.5</v>
      </c>
      <c r="AG265">
        <v>0</v>
      </c>
      <c r="AH265" s="8">
        <f t="shared" si="35"/>
        <v>0</v>
      </c>
      <c r="AI265">
        <f t="shared" si="36"/>
        <v>0</v>
      </c>
      <c r="AJ265" s="8">
        <f t="shared" si="37"/>
        <v>0</v>
      </c>
      <c r="AK265" s="8">
        <f t="shared" si="38"/>
        <v>0</v>
      </c>
      <c r="AL265" s="8">
        <f t="shared" si="39"/>
        <v>265.75</v>
      </c>
    </row>
    <row r="266" spans="1:38">
      <c r="A266" t="s">
        <v>674</v>
      </c>
      <c r="B266" t="s">
        <v>691</v>
      </c>
      <c r="C266" t="s">
        <v>382</v>
      </c>
      <c r="D266">
        <v>7326040</v>
      </c>
      <c r="E266">
        <v>2701</v>
      </c>
      <c r="F266">
        <v>2665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1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12</v>
      </c>
      <c r="X266">
        <v>2</v>
      </c>
      <c r="Y266">
        <v>0</v>
      </c>
      <c r="Z266">
        <v>0</v>
      </c>
      <c r="AA266">
        <v>2</v>
      </c>
      <c r="AB266">
        <v>0.98667160310995905</v>
      </c>
      <c r="AC266" s="8">
        <v>3.7023324694557502E-4</v>
      </c>
      <c r="AD266">
        <f t="shared" si="32"/>
        <v>0</v>
      </c>
      <c r="AE266">
        <f t="shared" si="33"/>
        <v>0</v>
      </c>
      <c r="AF266">
        <f t="shared" si="34"/>
        <v>1350.5</v>
      </c>
      <c r="AG266" s="8">
        <v>3.7023324694557502E-4</v>
      </c>
      <c r="AH266" s="8">
        <f t="shared" si="35"/>
        <v>2701</v>
      </c>
      <c r="AI266">
        <f t="shared" si="36"/>
        <v>1350.5</v>
      </c>
      <c r="AJ266" s="8">
        <f t="shared" si="37"/>
        <v>0</v>
      </c>
      <c r="AK266" s="8">
        <f t="shared" si="38"/>
        <v>0</v>
      </c>
      <c r="AL266" s="8">
        <f t="shared" si="39"/>
        <v>225.08333333333334</v>
      </c>
    </row>
    <row r="267" spans="1:38">
      <c r="A267" t="s">
        <v>674</v>
      </c>
      <c r="B267" t="s">
        <v>691</v>
      </c>
      <c r="C267" t="s">
        <v>517</v>
      </c>
      <c r="D267">
        <v>7326050</v>
      </c>
      <c r="E267">
        <v>2100</v>
      </c>
      <c r="F267">
        <v>1888</v>
      </c>
      <c r="G267">
        <v>0</v>
      </c>
      <c r="H267">
        <v>0</v>
      </c>
      <c r="I267">
        <v>0</v>
      </c>
      <c r="J267">
        <v>4</v>
      </c>
      <c r="K267">
        <v>2</v>
      </c>
      <c r="L267">
        <v>0</v>
      </c>
      <c r="M267">
        <v>6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14</v>
      </c>
      <c r="X267">
        <v>4</v>
      </c>
      <c r="Y267">
        <v>0</v>
      </c>
      <c r="Z267">
        <v>0</v>
      </c>
      <c r="AA267">
        <v>2</v>
      </c>
      <c r="AB267">
        <v>0.89904761904761898</v>
      </c>
      <c r="AC267">
        <v>0</v>
      </c>
      <c r="AD267">
        <f t="shared" si="32"/>
        <v>0</v>
      </c>
      <c r="AE267">
        <f t="shared" si="33"/>
        <v>0</v>
      </c>
      <c r="AF267">
        <f t="shared" si="34"/>
        <v>525</v>
      </c>
      <c r="AG267" s="8">
        <v>9.5238095238095195E-4</v>
      </c>
      <c r="AH267" s="8">
        <f t="shared" si="35"/>
        <v>0</v>
      </c>
      <c r="AI267">
        <f t="shared" si="36"/>
        <v>525</v>
      </c>
      <c r="AJ267" s="8">
        <f t="shared" si="37"/>
        <v>0</v>
      </c>
      <c r="AK267" s="8">
        <f t="shared" si="38"/>
        <v>0</v>
      </c>
      <c r="AL267" s="8">
        <f t="shared" si="39"/>
        <v>150</v>
      </c>
    </row>
    <row r="268" spans="1:38">
      <c r="A268" t="s">
        <v>674</v>
      </c>
      <c r="B268" t="s">
        <v>691</v>
      </c>
      <c r="C268" t="s">
        <v>484</v>
      </c>
      <c r="D268">
        <v>7326060</v>
      </c>
      <c r="E268">
        <v>2657</v>
      </c>
      <c r="F268">
        <v>2657</v>
      </c>
      <c r="G268">
        <v>1</v>
      </c>
      <c r="H268">
        <v>0</v>
      </c>
      <c r="I268">
        <v>0</v>
      </c>
      <c r="J268">
        <v>5</v>
      </c>
      <c r="K268">
        <v>1</v>
      </c>
      <c r="L268">
        <v>0</v>
      </c>
      <c r="M268">
        <v>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18</v>
      </c>
      <c r="X268">
        <v>0</v>
      </c>
      <c r="Y268">
        <v>0</v>
      </c>
      <c r="Z268">
        <v>0</v>
      </c>
      <c r="AA268">
        <v>2</v>
      </c>
      <c r="AB268">
        <v>1</v>
      </c>
      <c r="AC268" s="8">
        <v>3.76364320662401E-4</v>
      </c>
      <c r="AD268">
        <f t="shared" si="32"/>
        <v>0</v>
      </c>
      <c r="AE268">
        <f t="shared" si="33"/>
        <v>0</v>
      </c>
      <c r="AF268">
        <f t="shared" si="34"/>
        <v>531.4</v>
      </c>
      <c r="AG268" s="8">
        <v>3.76364320662401E-4</v>
      </c>
      <c r="AH268" s="8">
        <f t="shared" si="35"/>
        <v>0</v>
      </c>
      <c r="AI268">
        <f t="shared" si="36"/>
        <v>0</v>
      </c>
      <c r="AJ268" s="8">
        <f t="shared" si="37"/>
        <v>0</v>
      </c>
      <c r="AK268" s="8">
        <f t="shared" si="38"/>
        <v>0</v>
      </c>
      <c r="AL268" s="8">
        <f t="shared" si="39"/>
        <v>147.61111111111111</v>
      </c>
    </row>
    <row r="269" spans="1:38">
      <c r="A269" t="s">
        <v>674</v>
      </c>
      <c r="B269" t="s">
        <v>691</v>
      </c>
      <c r="C269" t="s">
        <v>591</v>
      </c>
      <c r="D269">
        <v>7326070</v>
      </c>
      <c r="E269">
        <v>3127</v>
      </c>
      <c r="F269">
        <v>3127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8</v>
      </c>
      <c r="X269">
        <v>0</v>
      </c>
      <c r="Y269">
        <v>0</v>
      </c>
      <c r="Z269">
        <v>0</v>
      </c>
      <c r="AA269">
        <v>2</v>
      </c>
      <c r="AB269">
        <v>1</v>
      </c>
      <c r="AC269" s="8">
        <v>3.1979533098816699E-4</v>
      </c>
      <c r="AD269">
        <f t="shared" si="32"/>
        <v>0</v>
      </c>
      <c r="AE269">
        <f t="shared" si="33"/>
        <v>0</v>
      </c>
      <c r="AF269">
        <f t="shared" si="34"/>
        <v>3127</v>
      </c>
      <c r="AG269">
        <v>0</v>
      </c>
      <c r="AH269" s="8">
        <f t="shared" si="35"/>
        <v>0</v>
      </c>
      <c r="AI269">
        <f t="shared" si="36"/>
        <v>0</v>
      </c>
      <c r="AJ269" s="8">
        <f t="shared" si="37"/>
        <v>0</v>
      </c>
      <c r="AK269" s="8">
        <f t="shared" si="38"/>
        <v>0</v>
      </c>
      <c r="AL269" s="8">
        <f t="shared" si="39"/>
        <v>390.875</v>
      </c>
    </row>
    <row r="270" spans="1:38">
      <c r="A270" t="s">
        <v>674</v>
      </c>
      <c r="B270" t="s">
        <v>691</v>
      </c>
      <c r="C270" t="s">
        <v>565</v>
      </c>
      <c r="D270">
        <v>7326080</v>
      </c>
      <c r="E270">
        <v>4088</v>
      </c>
      <c r="F270">
        <v>4088</v>
      </c>
      <c r="G270">
        <v>8</v>
      </c>
      <c r="H270">
        <v>2</v>
      </c>
      <c r="I270">
        <v>1</v>
      </c>
      <c r="J270">
        <v>3</v>
      </c>
      <c r="K270">
        <v>1</v>
      </c>
      <c r="L270">
        <v>5</v>
      </c>
      <c r="M270">
        <v>3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14</v>
      </c>
      <c r="X270">
        <v>0</v>
      </c>
      <c r="Y270">
        <v>0</v>
      </c>
      <c r="Z270">
        <v>0</v>
      </c>
      <c r="AA270">
        <v>2</v>
      </c>
      <c r="AB270">
        <v>1</v>
      </c>
      <c r="AC270">
        <v>1.95694716242661E-3</v>
      </c>
      <c r="AD270">
        <f t="shared" si="32"/>
        <v>2044</v>
      </c>
      <c r="AE270">
        <f t="shared" si="33"/>
        <v>4088</v>
      </c>
      <c r="AF270">
        <f t="shared" si="34"/>
        <v>1362.6666666666667</v>
      </c>
      <c r="AG270" s="8">
        <v>2.4461839530332598E-4</v>
      </c>
      <c r="AH270" s="8">
        <f t="shared" si="35"/>
        <v>817.6</v>
      </c>
      <c r="AI270">
        <f t="shared" si="36"/>
        <v>0</v>
      </c>
      <c r="AJ270" s="8">
        <f t="shared" si="37"/>
        <v>0</v>
      </c>
      <c r="AK270" s="8">
        <f t="shared" si="38"/>
        <v>0</v>
      </c>
      <c r="AL270" s="8">
        <f t="shared" si="39"/>
        <v>292</v>
      </c>
    </row>
    <row r="271" spans="1:38">
      <c r="A271" t="s">
        <v>674</v>
      </c>
      <c r="B271" t="s">
        <v>691</v>
      </c>
      <c r="C271" t="s">
        <v>518</v>
      </c>
      <c r="D271">
        <v>7326090</v>
      </c>
      <c r="E271">
        <v>6431</v>
      </c>
      <c r="F271">
        <v>6430</v>
      </c>
      <c r="G271">
        <v>11</v>
      </c>
      <c r="H271">
        <v>3</v>
      </c>
      <c r="I271">
        <v>3</v>
      </c>
      <c r="J271">
        <v>4</v>
      </c>
      <c r="K271">
        <v>2</v>
      </c>
      <c r="L271">
        <v>12</v>
      </c>
      <c r="M271">
        <v>2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22</v>
      </c>
      <c r="X271">
        <v>0</v>
      </c>
      <c r="Y271">
        <v>0</v>
      </c>
      <c r="Z271">
        <v>0</v>
      </c>
      <c r="AA271">
        <v>2</v>
      </c>
      <c r="AB271">
        <v>0.99984450318768403</v>
      </c>
      <c r="AC271">
        <v>1.7104649354688199E-3</v>
      </c>
      <c r="AD271">
        <f t="shared" si="32"/>
        <v>2143.6666666666665</v>
      </c>
      <c r="AE271">
        <f t="shared" si="33"/>
        <v>2143.6666666666665</v>
      </c>
      <c r="AF271">
        <f t="shared" si="34"/>
        <v>1607.75</v>
      </c>
      <c r="AG271" s="8">
        <v>3.1099362463069501E-4</v>
      </c>
      <c r="AH271" s="8">
        <f t="shared" si="35"/>
        <v>535.91666666666663</v>
      </c>
      <c r="AI271">
        <f t="shared" si="36"/>
        <v>0</v>
      </c>
      <c r="AJ271" s="8">
        <f t="shared" si="37"/>
        <v>0</v>
      </c>
      <c r="AK271" s="8">
        <f t="shared" si="38"/>
        <v>0</v>
      </c>
      <c r="AL271" s="8">
        <f t="shared" si="39"/>
        <v>292.31818181818181</v>
      </c>
    </row>
    <row r="272" spans="1:38">
      <c r="A272" t="s">
        <v>674</v>
      </c>
      <c r="B272" t="s">
        <v>691</v>
      </c>
      <c r="C272" t="s">
        <v>583</v>
      </c>
      <c r="D272">
        <v>7326100</v>
      </c>
      <c r="E272">
        <v>2958</v>
      </c>
      <c r="F272">
        <v>2958</v>
      </c>
      <c r="G272">
        <v>1</v>
      </c>
      <c r="H272">
        <v>0</v>
      </c>
      <c r="I272">
        <v>0</v>
      </c>
      <c r="J272">
        <v>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14</v>
      </c>
      <c r="X272">
        <v>0</v>
      </c>
      <c r="Y272">
        <v>0</v>
      </c>
      <c r="Z272">
        <v>0</v>
      </c>
      <c r="AA272">
        <v>2</v>
      </c>
      <c r="AB272">
        <v>1</v>
      </c>
      <c r="AC272" s="8">
        <v>3.3806626098715299E-4</v>
      </c>
      <c r="AD272">
        <f t="shared" si="32"/>
        <v>0</v>
      </c>
      <c r="AE272">
        <f t="shared" si="33"/>
        <v>0</v>
      </c>
      <c r="AF272">
        <f t="shared" si="34"/>
        <v>986</v>
      </c>
      <c r="AG272">
        <v>0</v>
      </c>
      <c r="AH272" s="8">
        <f t="shared" si="35"/>
        <v>0</v>
      </c>
      <c r="AI272">
        <f t="shared" si="36"/>
        <v>0</v>
      </c>
      <c r="AJ272" s="8">
        <f t="shared" si="37"/>
        <v>0</v>
      </c>
      <c r="AK272" s="8">
        <f t="shared" si="38"/>
        <v>0</v>
      </c>
      <c r="AL272" s="8">
        <f t="shared" si="39"/>
        <v>211.28571428571428</v>
      </c>
    </row>
    <row r="273" spans="1:38">
      <c r="A273" t="s">
        <v>674</v>
      </c>
      <c r="B273" t="s">
        <v>691</v>
      </c>
      <c r="C273" t="s">
        <v>541</v>
      </c>
      <c r="D273">
        <v>7326110</v>
      </c>
      <c r="E273">
        <v>3157</v>
      </c>
      <c r="F273">
        <v>3155</v>
      </c>
      <c r="G273">
        <v>3</v>
      </c>
      <c r="H273">
        <v>0</v>
      </c>
      <c r="I273">
        <v>0</v>
      </c>
      <c r="J273">
        <v>2</v>
      </c>
      <c r="K273">
        <v>2</v>
      </c>
      <c r="L273">
        <v>0</v>
      </c>
      <c r="M273">
        <v>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18</v>
      </c>
      <c r="X273">
        <v>0</v>
      </c>
      <c r="Y273">
        <v>0</v>
      </c>
      <c r="Z273">
        <v>0</v>
      </c>
      <c r="AA273">
        <v>2</v>
      </c>
      <c r="AB273">
        <v>0.999366487171365</v>
      </c>
      <c r="AC273" s="8">
        <v>9.5026924295216902E-4</v>
      </c>
      <c r="AD273">
        <f t="shared" si="32"/>
        <v>0</v>
      </c>
      <c r="AE273">
        <f t="shared" si="33"/>
        <v>0</v>
      </c>
      <c r="AF273">
        <f t="shared" si="34"/>
        <v>1578.5</v>
      </c>
      <c r="AG273" s="8">
        <v>6.3351282863477899E-4</v>
      </c>
      <c r="AH273" s="8">
        <f t="shared" si="35"/>
        <v>0</v>
      </c>
      <c r="AI273">
        <f t="shared" si="36"/>
        <v>0</v>
      </c>
      <c r="AJ273" s="8">
        <f t="shared" si="37"/>
        <v>0</v>
      </c>
      <c r="AK273" s="8">
        <f t="shared" si="38"/>
        <v>0</v>
      </c>
      <c r="AL273" s="8">
        <f t="shared" si="39"/>
        <v>175.38888888888889</v>
      </c>
    </row>
    <row r="274" spans="1:38">
      <c r="A274" t="s">
        <v>674</v>
      </c>
      <c r="B274" t="s">
        <v>691</v>
      </c>
      <c r="C274" t="s">
        <v>330</v>
      </c>
      <c r="D274">
        <v>7326120</v>
      </c>
      <c r="E274">
        <v>2130</v>
      </c>
      <c r="F274">
        <v>2075</v>
      </c>
      <c r="G274">
        <v>0</v>
      </c>
      <c r="H274">
        <v>0</v>
      </c>
      <c r="I274">
        <v>0</v>
      </c>
      <c r="J274">
        <v>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14</v>
      </c>
      <c r="X274">
        <v>3</v>
      </c>
      <c r="Y274">
        <v>0</v>
      </c>
      <c r="Z274">
        <v>3</v>
      </c>
      <c r="AA274">
        <v>2</v>
      </c>
      <c r="AB274">
        <v>0.97417840375586795</v>
      </c>
      <c r="AC274">
        <v>0</v>
      </c>
      <c r="AD274">
        <f t="shared" si="32"/>
        <v>0</v>
      </c>
      <c r="AE274">
        <f t="shared" si="33"/>
        <v>0</v>
      </c>
      <c r="AF274">
        <f t="shared" si="34"/>
        <v>710</v>
      </c>
      <c r="AG274">
        <v>0</v>
      </c>
      <c r="AH274" s="8">
        <f t="shared" si="35"/>
        <v>0</v>
      </c>
      <c r="AI274">
        <f t="shared" si="36"/>
        <v>710</v>
      </c>
      <c r="AJ274" s="8">
        <f t="shared" si="37"/>
        <v>0</v>
      </c>
      <c r="AK274" s="8">
        <f t="shared" si="38"/>
        <v>710</v>
      </c>
      <c r="AL274" s="8">
        <f t="shared" si="39"/>
        <v>152.14285714285714</v>
      </c>
    </row>
    <row r="275" spans="1:38">
      <c r="A275" t="s">
        <v>674</v>
      </c>
      <c r="B275" t="s">
        <v>691</v>
      </c>
      <c r="C275" t="s">
        <v>529</v>
      </c>
      <c r="D275">
        <v>7326130</v>
      </c>
      <c r="E275">
        <v>3975</v>
      </c>
      <c r="F275">
        <v>3933</v>
      </c>
      <c r="G275">
        <v>1</v>
      </c>
      <c r="H275">
        <v>0</v>
      </c>
      <c r="I275">
        <v>0</v>
      </c>
      <c r="J275">
        <v>4</v>
      </c>
      <c r="K275">
        <v>0</v>
      </c>
      <c r="L275">
        <v>0</v>
      </c>
      <c r="M275">
        <v>11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20</v>
      </c>
      <c r="X275">
        <v>0</v>
      </c>
      <c r="Y275">
        <v>0</v>
      </c>
      <c r="Z275">
        <v>0</v>
      </c>
      <c r="AA275">
        <v>2</v>
      </c>
      <c r="AB275">
        <v>0.98943396226415004</v>
      </c>
      <c r="AC275" s="8">
        <v>2.5157232704402498E-4</v>
      </c>
      <c r="AD275">
        <f t="shared" si="32"/>
        <v>0</v>
      </c>
      <c r="AE275">
        <f t="shared" si="33"/>
        <v>0</v>
      </c>
      <c r="AF275">
        <f t="shared" si="34"/>
        <v>993.75</v>
      </c>
      <c r="AG275">
        <v>0</v>
      </c>
      <c r="AH275" s="8">
        <f t="shared" si="35"/>
        <v>0</v>
      </c>
      <c r="AI275">
        <f t="shared" si="36"/>
        <v>0</v>
      </c>
      <c r="AJ275" s="8">
        <f t="shared" si="37"/>
        <v>0</v>
      </c>
      <c r="AK275" s="8">
        <f t="shared" si="38"/>
        <v>0</v>
      </c>
      <c r="AL275" s="8">
        <f t="shared" si="39"/>
        <v>198.75</v>
      </c>
    </row>
    <row r="276" spans="1:38">
      <c r="A276" t="s">
        <v>674</v>
      </c>
      <c r="B276" t="s">
        <v>691</v>
      </c>
      <c r="C276" t="s">
        <v>350</v>
      </c>
      <c r="D276">
        <v>7326140</v>
      </c>
      <c r="E276">
        <v>1502</v>
      </c>
      <c r="F276">
        <v>1501</v>
      </c>
      <c r="G276">
        <v>0</v>
      </c>
      <c r="H276">
        <v>0</v>
      </c>
      <c r="I276">
        <v>0</v>
      </c>
      <c r="J276">
        <v>2</v>
      </c>
      <c r="K276">
        <v>0</v>
      </c>
      <c r="L276">
        <v>0</v>
      </c>
      <c r="M276">
        <v>2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5</v>
      </c>
      <c r="V276">
        <v>1</v>
      </c>
      <c r="W276">
        <v>8</v>
      </c>
      <c r="X276">
        <v>0</v>
      </c>
      <c r="Y276">
        <v>0</v>
      </c>
      <c r="Z276">
        <v>0</v>
      </c>
      <c r="AA276">
        <v>2</v>
      </c>
      <c r="AB276">
        <v>0.99933422103861502</v>
      </c>
      <c r="AC276">
        <v>0</v>
      </c>
      <c r="AD276">
        <f t="shared" si="32"/>
        <v>0</v>
      </c>
      <c r="AE276">
        <f t="shared" si="33"/>
        <v>0</v>
      </c>
      <c r="AF276">
        <f t="shared" si="34"/>
        <v>751</v>
      </c>
      <c r="AG276">
        <v>0</v>
      </c>
      <c r="AH276" s="8">
        <f t="shared" si="35"/>
        <v>0</v>
      </c>
      <c r="AI276">
        <f t="shared" si="36"/>
        <v>0</v>
      </c>
      <c r="AJ276" s="8">
        <f t="shared" si="37"/>
        <v>0</v>
      </c>
      <c r="AK276" s="8">
        <f t="shared" si="38"/>
        <v>0</v>
      </c>
      <c r="AL276" s="8">
        <f t="shared" si="39"/>
        <v>187.75</v>
      </c>
    </row>
    <row r="277" spans="1:38">
      <c r="A277" t="s">
        <v>674</v>
      </c>
      <c r="B277" t="s">
        <v>691</v>
      </c>
      <c r="C277" t="s">
        <v>542</v>
      </c>
      <c r="D277">
        <v>7326150</v>
      </c>
      <c r="E277">
        <v>1697</v>
      </c>
      <c r="F277">
        <v>1566</v>
      </c>
      <c r="G277">
        <v>0</v>
      </c>
      <c r="H277">
        <v>0</v>
      </c>
      <c r="I277">
        <v>0</v>
      </c>
      <c r="J277">
        <v>2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10</v>
      </c>
      <c r="X277">
        <v>0</v>
      </c>
      <c r="Y277">
        <v>0</v>
      </c>
      <c r="Z277">
        <v>0</v>
      </c>
      <c r="AA277">
        <v>2</v>
      </c>
      <c r="AB277">
        <v>0.922804949911608</v>
      </c>
      <c r="AC277">
        <v>0</v>
      </c>
      <c r="AD277">
        <f t="shared" si="32"/>
        <v>0</v>
      </c>
      <c r="AE277">
        <f t="shared" si="33"/>
        <v>0</v>
      </c>
      <c r="AF277">
        <f t="shared" si="34"/>
        <v>848.5</v>
      </c>
      <c r="AG277" s="8">
        <v>5.8927519151443701E-4</v>
      </c>
      <c r="AH277" s="8">
        <f t="shared" si="35"/>
        <v>0</v>
      </c>
      <c r="AI277">
        <f t="shared" si="36"/>
        <v>0</v>
      </c>
      <c r="AJ277" s="8">
        <f t="shared" si="37"/>
        <v>0</v>
      </c>
      <c r="AK277" s="8">
        <f t="shared" si="38"/>
        <v>0</v>
      </c>
      <c r="AL277" s="8">
        <f t="shared" si="39"/>
        <v>169.7</v>
      </c>
    </row>
    <row r="278" spans="1:38">
      <c r="A278" t="s">
        <v>674</v>
      </c>
      <c r="B278" t="s">
        <v>691</v>
      </c>
      <c r="C278" t="s">
        <v>415</v>
      </c>
      <c r="D278">
        <v>7326160</v>
      </c>
      <c r="E278">
        <v>1653</v>
      </c>
      <c r="F278">
        <v>1649</v>
      </c>
      <c r="G278">
        <v>1</v>
      </c>
      <c r="H278">
        <v>0</v>
      </c>
      <c r="I278">
        <v>0</v>
      </c>
      <c r="J278">
        <v>2</v>
      </c>
      <c r="K278">
        <v>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12</v>
      </c>
      <c r="X278">
        <v>0</v>
      </c>
      <c r="Y278">
        <v>1</v>
      </c>
      <c r="Z278">
        <v>0</v>
      </c>
      <c r="AA278">
        <v>2</v>
      </c>
      <c r="AB278">
        <v>0.997580157289776</v>
      </c>
      <c r="AC278" s="8">
        <v>6.0496067755595804E-4</v>
      </c>
      <c r="AD278">
        <f t="shared" si="32"/>
        <v>0</v>
      </c>
      <c r="AE278">
        <f t="shared" si="33"/>
        <v>0</v>
      </c>
      <c r="AF278">
        <f t="shared" si="34"/>
        <v>826.5</v>
      </c>
      <c r="AG278">
        <v>1.20992135511191E-3</v>
      </c>
      <c r="AH278" s="8">
        <f t="shared" si="35"/>
        <v>0</v>
      </c>
      <c r="AI278">
        <f t="shared" si="36"/>
        <v>0</v>
      </c>
      <c r="AJ278" s="8">
        <f t="shared" si="37"/>
        <v>1653</v>
      </c>
      <c r="AK278" s="8">
        <f t="shared" si="38"/>
        <v>0</v>
      </c>
      <c r="AL278" s="8">
        <f t="shared" si="39"/>
        <v>137.75</v>
      </c>
    </row>
    <row r="279" spans="1:38">
      <c r="A279" t="s">
        <v>674</v>
      </c>
      <c r="B279" t="s">
        <v>691</v>
      </c>
      <c r="C279" t="s">
        <v>394</v>
      </c>
      <c r="D279">
        <v>7326170</v>
      </c>
      <c r="E279">
        <v>2302</v>
      </c>
      <c r="F279">
        <v>2296</v>
      </c>
      <c r="G279">
        <v>1</v>
      </c>
      <c r="H279">
        <v>0</v>
      </c>
      <c r="I279">
        <v>0</v>
      </c>
      <c r="J279">
        <v>3</v>
      </c>
      <c r="K279">
        <v>3</v>
      </c>
      <c r="L279">
        <v>0</v>
      </c>
      <c r="M279">
        <v>2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16</v>
      </c>
      <c r="X279">
        <v>1</v>
      </c>
      <c r="Y279">
        <v>0</v>
      </c>
      <c r="Z279">
        <v>3</v>
      </c>
      <c r="AA279">
        <v>2</v>
      </c>
      <c r="AB279">
        <v>0.99739357080799296</v>
      </c>
      <c r="AC279" s="8">
        <v>4.3440486533449102E-4</v>
      </c>
      <c r="AD279">
        <f t="shared" si="32"/>
        <v>0</v>
      </c>
      <c r="AE279">
        <f t="shared" si="33"/>
        <v>0</v>
      </c>
      <c r="AF279">
        <f t="shared" si="34"/>
        <v>767.33333333333337</v>
      </c>
      <c r="AG279">
        <v>1.3032145960034699E-3</v>
      </c>
      <c r="AH279" s="8">
        <f t="shared" si="35"/>
        <v>0</v>
      </c>
      <c r="AI279">
        <f t="shared" si="36"/>
        <v>2302</v>
      </c>
      <c r="AJ279" s="8">
        <f t="shared" si="37"/>
        <v>0</v>
      </c>
      <c r="AK279" s="8">
        <f t="shared" si="38"/>
        <v>767.33333333333337</v>
      </c>
      <c r="AL279" s="8">
        <f t="shared" si="39"/>
        <v>143.875</v>
      </c>
    </row>
    <row r="280" spans="1:38">
      <c r="A280" t="s">
        <v>674</v>
      </c>
      <c r="B280" t="s">
        <v>691</v>
      </c>
      <c r="C280" t="s">
        <v>319</v>
      </c>
      <c r="D280">
        <v>7326180</v>
      </c>
      <c r="E280">
        <v>1359</v>
      </c>
      <c r="F280">
        <v>1347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8</v>
      </c>
      <c r="X280">
        <v>0</v>
      </c>
      <c r="Y280">
        <v>0</v>
      </c>
      <c r="Z280">
        <v>0</v>
      </c>
      <c r="AA280">
        <v>2</v>
      </c>
      <c r="AB280">
        <v>0.99116997792494399</v>
      </c>
      <c r="AC280">
        <v>0</v>
      </c>
      <c r="AD280">
        <f t="shared" si="32"/>
        <v>0</v>
      </c>
      <c r="AE280">
        <f t="shared" si="33"/>
        <v>0</v>
      </c>
      <c r="AF280">
        <f t="shared" si="34"/>
        <v>1359</v>
      </c>
      <c r="AG280" s="8">
        <v>7.3583517292126499E-4</v>
      </c>
      <c r="AH280" s="8">
        <f t="shared" si="35"/>
        <v>0</v>
      </c>
      <c r="AI280">
        <f t="shared" si="36"/>
        <v>0</v>
      </c>
      <c r="AJ280" s="8">
        <f t="shared" si="37"/>
        <v>0</v>
      </c>
      <c r="AK280" s="8">
        <f t="shared" si="38"/>
        <v>0</v>
      </c>
      <c r="AL280" s="8">
        <f t="shared" si="39"/>
        <v>169.875</v>
      </c>
    </row>
    <row r="281" spans="1:38">
      <c r="A281" t="s">
        <v>674</v>
      </c>
      <c r="B281" t="s">
        <v>691</v>
      </c>
      <c r="C281" t="s">
        <v>523</v>
      </c>
      <c r="D281">
        <v>7326190</v>
      </c>
      <c r="E281">
        <v>2187</v>
      </c>
      <c r="F281">
        <v>2109</v>
      </c>
      <c r="G281">
        <v>2</v>
      </c>
      <c r="H281">
        <v>0</v>
      </c>
      <c r="I281">
        <v>0</v>
      </c>
      <c r="J281">
        <v>2</v>
      </c>
      <c r="K281">
        <v>1</v>
      </c>
      <c r="L281">
        <v>0</v>
      </c>
      <c r="M281">
        <v>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18</v>
      </c>
      <c r="X281">
        <v>1</v>
      </c>
      <c r="Y281">
        <v>0</v>
      </c>
      <c r="Z281">
        <v>0</v>
      </c>
      <c r="AA281">
        <v>2</v>
      </c>
      <c r="AB281">
        <v>0.96433470507544505</v>
      </c>
      <c r="AC281" s="8">
        <v>9.1449474165523502E-4</v>
      </c>
      <c r="AD281">
        <f t="shared" si="32"/>
        <v>0</v>
      </c>
      <c r="AE281">
        <f t="shared" si="33"/>
        <v>0</v>
      </c>
      <c r="AF281">
        <f t="shared" si="34"/>
        <v>1093.5</v>
      </c>
      <c r="AG281" s="8">
        <v>4.5724737082761702E-4</v>
      </c>
      <c r="AH281" s="8">
        <f t="shared" si="35"/>
        <v>0</v>
      </c>
      <c r="AI281">
        <f t="shared" si="36"/>
        <v>2187</v>
      </c>
      <c r="AJ281" s="8">
        <f t="shared" si="37"/>
        <v>0</v>
      </c>
      <c r="AK281" s="8">
        <f t="shared" si="38"/>
        <v>0</v>
      </c>
      <c r="AL281" s="8">
        <f t="shared" si="39"/>
        <v>121.5</v>
      </c>
    </row>
    <row r="282" spans="1:38">
      <c r="A282" t="s">
        <v>674</v>
      </c>
      <c r="B282" t="s">
        <v>691</v>
      </c>
      <c r="C282" t="s">
        <v>384</v>
      </c>
      <c r="D282">
        <v>7326200</v>
      </c>
      <c r="E282">
        <v>3010</v>
      </c>
      <c r="F282">
        <v>2735</v>
      </c>
      <c r="G282">
        <v>2</v>
      </c>
      <c r="H282">
        <v>0</v>
      </c>
      <c r="I282">
        <v>0</v>
      </c>
      <c r="J282">
        <v>6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26</v>
      </c>
      <c r="X282">
        <v>0</v>
      </c>
      <c r="Y282">
        <v>0</v>
      </c>
      <c r="Z282">
        <v>0</v>
      </c>
      <c r="AA282">
        <v>2</v>
      </c>
      <c r="AB282">
        <v>0.90863787375415195</v>
      </c>
      <c r="AC282" s="8">
        <v>6.6445182724252495E-4</v>
      </c>
      <c r="AD282">
        <f t="shared" si="32"/>
        <v>0</v>
      </c>
      <c r="AE282">
        <f t="shared" si="33"/>
        <v>0</v>
      </c>
      <c r="AF282">
        <f t="shared" si="34"/>
        <v>501.66666666666669</v>
      </c>
      <c r="AG282" s="8">
        <v>6.6445182724252495E-4</v>
      </c>
      <c r="AH282" s="8">
        <f t="shared" si="35"/>
        <v>0</v>
      </c>
      <c r="AI282">
        <f t="shared" si="36"/>
        <v>0</v>
      </c>
      <c r="AJ282" s="8">
        <f t="shared" si="37"/>
        <v>0</v>
      </c>
      <c r="AK282" s="8">
        <f t="shared" si="38"/>
        <v>0</v>
      </c>
      <c r="AL282" s="8">
        <f t="shared" si="39"/>
        <v>115.76923076923077</v>
      </c>
    </row>
    <row r="283" spans="1:38">
      <c r="A283" t="s">
        <v>674</v>
      </c>
      <c r="B283" t="s">
        <v>691</v>
      </c>
      <c r="C283" t="s">
        <v>342</v>
      </c>
      <c r="D283">
        <v>7326210</v>
      </c>
      <c r="E283">
        <v>1560</v>
      </c>
      <c r="F283">
        <v>1558</v>
      </c>
      <c r="G283">
        <v>0</v>
      </c>
      <c r="H283">
        <v>0</v>
      </c>
      <c r="I283">
        <v>0</v>
      </c>
      <c r="J283">
        <v>2</v>
      </c>
      <c r="K283">
        <v>1</v>
      </c>
      <c r="L283">
        <v>0</v>
      </c>
      <c r="M283">
        <v>10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</v>
      </c>
      <c r="T283">
        <v>0</v>
      </c>
      <c r="U283">
        <v>2</v>
      </c>
      <c r="V283">
        <v>0</v>
      </c>
      <c r="W283">
        <v>8</v>
      </c>
      <c r="X283">
        <v>0</v>
      </c>
      <c r="Y283">
        <v>0</v>
      </c>
      <c r="Z283">
        <v>0</v>
      </c>
      <c r="AA283">
        <v>2</v>
      </c>
      <c r="AB283">
        <v>0.99871794871794795</v>
      </c>
      <c r="AC283">
        <v>0</v>
      </c>
      <c r="AD283">
        <f t="shared" si="32"/>
        <v>0</v>
      </c>
      <c r="AE283">
        <f t="shared" si="33"/>
        <v>0</v>
      </c>
      <c r="AF283">
        <f t="shared" si="34"/>
        <v>780</v>
      </c>
      <c r="AG283" s="8">
        <v>6.4102564102564103E-4</v>
      </c>
      <c r="AH283" s="8">
        <f t="shared" si="35"/>
        <v>0</v>
      </c>
      <c r="AI283">
        <f t="shared" si="36"/>
        <v>0</v>
      </c>
      <c r="AJ283" s="8">
        <f t="shared" si="37"/>
        <v>0</v>
      </c>
      <c r="AK283" s="8">
        <f t="shared" si="38"/>
        <v>0</v>
      </c>
      <c r="AL283" s="8">
        <f t="shared" si="39"/>
        <v>195</v>
      </c>
    </row>
    <row r="284" spans="1:38">
      <c r="A284" t="s">
        <v>674</v>
      </c>
      <c r="B284" t="s">
        <v>448</v>
      </c>
      <c r="C284" t="s">
        <v>471</v>
      </c>
      <c r="D284">
        <v>7371010</v>
      </c>
      <c r="E284">
        <v>12089</v>
      </c>
      <c r="F284">
        <v>12089</v>
      </c>
      <c r="G284">
        <v>8</v>
      </c>
      <c r="H284">
        <v>5</v>
      </c>
      <c r="I284">
        <v>0</v>
      </c>
      <c r="J284">
        <v>6</v>
      </c>
      <c r="K284">
        <v>9</v>
      </c>
      <c r="L284">
        <v>20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18</v>
      </c>
      <c r="X284">
        <v>0</v>
      </c>
      <c r="Y284">
        <v>0</v>
      </c>
      <c r="Z284">
        <v>2</v>
      </c>
      <c r="AA284">
        <v>2</v>
      </c>
      <c r="AB284">
        <v>1</v>
      </c>
      <c r="AC284" s="8">
        <v>6.6175862354206296E-4</v>
      </c>
      <c r="AD284">
        <f t="shared" si="32"/>
        <v>2417.8000000000002</v>
      </c>
      <c r="AE284">
        <f t="shared" si="33"/>
        <v>0</v>
      </c>
      <c r="AF284">
        <f t="shared" si="34"/>
        <v>2014.8333333333333</v>
      </c>
      <c r="AG284" s="8">
        <v>7.4447845148482004E-4</v>
      </c>
      <c r="AH284" s="8">
        <f t="shared" si="35"/>
        <v>604.45000000000005</v>
      </c>
      <c r="AI284">
        <f t="shared" si="36"/>
        <v>0</v>
      </c>
      <c r="AJ284" s="8">
        <f t="shared" si="37"/>
        <v>0</v>
      </c>
      <c r="AK284" s="8">
        <f t="shared" si="38"/>
        <v>6044.5</v>
      </c>
      <c r="AL284" s="8">
        <f t="shared" si="39"/>
        <v>671.61111111111109</v>
      </c>
    </row>
    <row r="285" spans="1:38">
      <c r="A285" t="s">
        <v>674</v>
      </c>
      <c r="B285" t="s">
        <v>448</v>
      </c>
      <c r="C285" t="s">
        <v>456</v>
      </c>
      <c r="D285">
        <v>7371020</v>
      </c>
      <c r="E285">
        <v>13195</v>
      </c>
      <c r="F285">
        <v>13195</v>
      </c>
      <c r="G285">
        <v>12</v>
      </c>
      <c r="H285">
        <v>13</v>
      </c>
      <c r="I285">
        <v>5</v>
      </c>
      <c r="J285">
        <v>9</v>
      </c>
      <c r="K285">
        <v>3</v>
      </c>
      <c r="L285">
        <v>17</v>
      </c>
      <c r="M285">
        <v>0</v>
      </c>
      <c r="N285">
        <v>0</v>
      </c>
      <c r="O285">
        <v>14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26</v>
      </c>
      <c r="X285">
        <v>0</v>
      </c>
      <c r="Y285">
        <v>0</v>
      </c>
      <c r="Z285">
        <v>0</v>
      </c>
      <c r="AA285">
        <v>2</v>
      </c>
      <c r="AB285">
        <v>1</v>
      </c>
      <c r="AC285" s="8">
        <v>9.0943539219401196E-4</v>
      </c>
      <c r="AD285">
        <f t="shared" si="32"/>
        <v>1015</v>
      </c>
      <c r="AE285">
        <f t="shared" si="33"/>
        <v>2639</v>
      </c>
      <c r="AF285">
        <f t="shared" si="34"/>
        <v>1466.1111111111111</v>
      </c>
      <c r="AG285" s="8">
        <v>2.2735884804850299E-4</v>
      </c>
      <c r="AH285" s="8">
        <f t="shared" si="35"/>
        <v>776.17647058823525</v>
      </c>
      <c r="AI285">
        <f t="shared" si="36"/>
        <v>0</v>
      </c>
      <c r="AJ285" s="8">
        <f t="shared" si="37"/>
        <v>0</v>
      </c>
      <c r="AK285" s="8">
        <f t="shared" si="38"/>
        <v>0</v>
      </c>
      <c r="AL285" s="8">
        <f t="shared" si="39"/>
        <v>507.5</v>
      </c>
    </row>
    <row r="286" spans="1:38">
      <c r="A286" t="s">
        <v>674</v>
      </c>
      <c r="B286" t="s">
        <v>448</v>
      </c>
      <c r="C286" t="s">
        <v>567</v>
      </c>
      <c r="D286">
        <v>7371030</v>
      </c>
      <c r="E286">
        <v>42881</v>
      </c>
      <c r="F286">
        <v>42881</v>
      </c>
      <c r="G286">
        <v>32</v>
      </c>
      <c r="H286">
        <v>18</v>
      </c>
      <c r="I286">
        <v>3</v>
      </c>
      <c r="J286">
        <v>17</v>
      </c>
      <c r="K286">
        <v>7</v>
      </c>
      <c r="L286">
        <v>74</v>
      </c>
      <c r="M286">
        <v>0</v>
      </c>
      <c r="N286">
        <v>0</v>
      </c>
      <c r="O286">
        <v>13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21</v>
      </c>
      <c r="X286">
        <v>1</v>
      </c>
      <c r="Y286">
        <v>0</v>
      </c>
      <c r="Z286">
        <v>6</v>
      </c>
      <c r="AA286">
        <v>1.9090909090909001</v>
      </c>
      <c r="AB286">
        <v>1</v>
      </c>
      <c r="AC286" s="8">
        <v>7.4625125346890198E-4</v>
      </c>
      <c r="AD286">
        <f t="shared" si="32"/>
        <v>2382.2777777777778</v>
      </c>
      <c r="AE286">
        <f t="shared" si="33"/>
        <v>14293.666666666666</v>
      </c>
      <c r="AF286">
        <f t="shared" si="34"/>
        <v>2522.4117647058824</v>
      </c>
      <c r="AG286" s="8">
        <v>1.6324246169632201E-4</v>
      </c>
      <c r="AH286" s="8">
        <f t="shared" si="35"/>
        <v>579.47297297297303</v>
      </c>
      <c r="AI286">
        <f t="shared" si="36"/>
        <v>42881</v>
      </c>
      <c r="AJ286" s="8">
        <f t="shared" si="37"/>
        <v>0</v>
      </c>
      <c r="AK286" s="8">
        <f t="shared" si="38"/>
        <v>7146.833333333333</v>
      </c>
      <c r="AL286" s="8">
        <f t="shared" si="39"/>
        <v>2041.952380952381</v>
      </c>
    </row>
    <row r="287" spans="1:38">
      <c r="A287" t="s">
        <v>674</v>
      </c>
      <c r="B287" t="s">
        <v>448</v>
      </c>
      <c r="C287" t="s">
        <v>520</v>
      </c>
      <c r="D287">
        <v>7371031</v>
      </c>
      <c r="E287">
        <v>28375</v>
      </c>
      <c r="F287">
        <v>28375</v>
      </c>
      <c r="G287">
        <v>20</v>
      </c>
      <c r="H287">
        <v>14</v>
      </c>
      <c r="I287">
        <v>10</v>
      </c>
      <c r="J287">
        <v>12</v>
      </c>
      <c r="K287">
        <v>2</v>
      </c>
      <c r="L287">
        <v>70</v>
      </c>
      <c r="M287">
        <v>0</v>
      </c>
      <c r="N287">
        <v>0</v>
      </c>
      <c r="O287">
        <v>6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22</v>
      </c>
      <c r="X287">
        <v>0</v>
      </c>
      <c r="Y287">
        <v>0</v>
      </c>
      <c r="Z287">
        <v>3</v>
      </c>
      <c r="AA287">
        <v>2</v>
      </c>
      <c r="AB287">
        <v>1</v>
      </c>
      <c r="AC287" s="8">
        <v>7.0484581497797297E-4</v>
      </c>
      <c r="AD287">
        <f t="shared" si="32"/>
        <v>2026.7857142857142</v>
      </c>
      <c r="AE287">
        <f t="shared" si="33"/>
        <v>2837.5</v>
      </c>
      <c r="AF287">
        <f t="shared" si="34"/>
        <v>2364.5833333333335</v>
      </c>
      <c r="AG287" s="8">
        <v>7.04845814977973E-5</v>
      </c>
      <c r="AH287" s="8">
        <f t="shared" si="35"/>
        <v>405.35714285714283</v>
      </c>
      <c r="AI287">
        <f t="shared" si="36"/>
        <v>0</v>
      </c>
      <c r="AJ287" s="8">
        <f t="shared" si="37"/>
        <v>0</v>
      </c>
      <c r="AK287" s="8">
        <f t="shared" si="38"/>
        <v>9458.3333333333339</v>
      </c>
      <c r="AL287" s="8">
        <f t="shared" si="39"/>
        <v>1289.7727272727273</v>
      </c>
    </row>
    <row r="288" spans="1:38">
      <c r="A288" t="s">
        <v>674</v>
      </c>
      <c r="B288" t="s">
        <v>448</v>
      </c>
      <c r="C288" t="s">
        <v>448</v>
      </c>
      <c r="D288">
        <v>7371040</v>
      </c>
      <c r="E288">
        <v>17293</v>
      </c>
      <c r="F288">
        <v>17293</v>
      </c>
      <c r="G288">
        <v>12</v>
      </c>
      <c r="H288">
        <v>5</v>
      </c>
      <c r="I288">
        <v>2</v>
      </c>
      <c r="J288">
        <v>11</v>
      </c>
      <c r="K288">
        <v>5</v>
      </c>
      <c r="L288">
        <v>28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28</v>
      </c>
      <c r="X288">
        <v>0</v>
      </c>
      <c r="Y288">
        <v>0</v>
      </c>
      <c r="Z288">
        <v>0</v>
      </c>
      <c r="AA288">
        <v>2</v>
      </c>
      <c r="AB288">
        <v>1</v>
      </c>
      <c r="AC288" s="8">
        <v>6.9392239634534199E-4</v>
      </c>
      <c r="AD288">
        <f t="shared" si="32"/>
        <v>3458.6</v>
      </c>
      <c r="AE288">
        <f t="shared" si="33"/>
        <v>8646.5</v>
      </c>
      <c r="AF288">
        <f t="shared" si="34"/>
        <v>1572.090909090909</v>
      </c>
      <c r="AG288" s="8">
        <v>2.8913433181055898E-4</v>
      </c>
      <c r="AH288" s="8">
        <f t="shared" si="35"/>
        <v>617.60714285714289</v>
      </c>
      <c r="AI288">
        <f t="shared" si="36"/>
        <v>0</v>
      </c>
      <c r="AJ288" s="8">
        <f t="shared" si="37"/>
        <v>0</v>
      </c>
      <c r="AK288" s="8">
        <f t="shared" si="38"/>
        <v>0</v>
      </c>
      <c r="AL288" s="8">
        <f t="shared" si="39"/>
        <v>617.60714285714289</v>
      </c>
    </row>
    <row r="289" spans="1:38">
      <c r="A289" t="s">
        <v>674</v>
      </c>
      <c r="B289" t="s">
        <v>448</v>
      </c>
      <c r="C289" t="s">
        <v>600</v>
      </c>
      <c r="D289">
        <v>7371050</v>
      </c>
      <c r="E289">
        <v>6669</v>
      </c>
      <c r="F289">
        <v>6669</v>
      </c>
      <c r="G289">
        <v>13</v>
      </c>
      <c r="H289">
        <v>6</v>
      </c>
      <c r="I289">
        <v>11</v>
      </c>
      <c r="J289">
        <v>6</v>
      </c>
      <c r="K289">
        <v>2</v>
      </c>
      <c r="L289">
        <v>27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17</v>
      </c>
      <c r="X289">
        <v>0</v>
      </c>
      <c r="Y289">
        <v>0</v>
      </c>
      <c r="Z289">
        <v>0</v>
      </c>
      <c r="AA289">
        <v>1.7</v>
      </c>
      <c r="AB289">
        <v>1</v>
      </c>
      <c r="AC289">
        <v>1.9493177387914201E-3</v>
      </c>
      <c r="AD289">
        <f t="shared" si="32"/>
        <v>1111.5</v>
      </c>
      <c r="AE289">
        <f t="shared" si="33"/>
        <v>606.27272727272725</v>
      </c>
      <c r="AF289">
        <f t="shared" si="34"/>
        <v>1111.5</v>
      </c>
      <c r="AG289" s="8">
        <v>2.9989503673714198E-4</v>
      </c>
      <c r="AH289" s="8">
        <f t="shared" si="35"/>
        <v>247</v>
      </c>
      <c r="AI289">
        <f t="shared" si="36"/>
        <v>0</v>
      </c>
      <c r="AJ289" s="8">
        <f t="shared" si="37"/>
        <v>0</v>
      </c>
      <c r="AK289" s="8">
        <f t="shared" si="38"/>
        <v>0</v>
      </c>
      <c r="AL289" s="8">
        <f t="shared" si="39"/>
        <v>392.29411764705884</v>
      </c>
    </row>
    <row r="290" spans="1:38">
      <c r="A290" t="s">
        <v>674</v>
      </c>
      <c r="B290" t="s">
        <v>448</v>
      </c>
      <c r="C290" t="s">
        <v>604</v>
      </c>
      <c r="D290">
        <v>7371060</v>
      </c>
      <c r="E290">
        <v>9016</v>
      </c>
      <c r="F290">
        <v>9016</v>
      </c>
      <c r="G290">
        <v>6</v>
      </c>
      <c r="H290">
        <v>2</v>
      </c>
      <c r="I290">
        <v>4</v>
      </c>
      <c r="J290">
        <v>3</v>
      </c>
      <c r="K290">
        <v>4</v>
      </c>
      <c r="L290">
        <v>12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16</v>
      </c>
      <c r="X290">
        <v>0</v>
      </c>
      <c r="Y290">
        <v>0</v>
      </c>
      <c r="Z290">
        <v>3</v>
      </c>
      <c r="AA290">
        <v>2</v>
      </c>
      <c r="AB290">
        <v>1</v>
      </c>
      <c r="AC290" s="8">
        <v>6.6548358473824299E-4</v>
      </c>
      <c r="AD290">
        <f t="shared" si="32"/>
        <v>4508</v>
      </c>
      <c r="AE290">
        <f t="shared" si="33"/>
        <v>2254</v>
      </c>
      <c r="AF290">
        <f t="shared" si="34"/>
        <v>3005.3333333333335</v>
      </c>
      <c r="AG290" s="8">
        <v>4.4365572315882801E-4</v>
      </c>
      <c r="AH290" s="8">
        <f t="shared" si="35"/>
        <v>751.33333333333337</v>
      </c>
      <c r="AI290">
        <f t="shared" si="36"/>
        <v>0</v>
      </c>
      <c r="AJ290" s="8">
        <f t="shared" si="37"/>
        <v>0</v>
      </c>
      <c r="AK290" s="8">
        <f t="shared" si="38"/>
        <v>3005.3333333333335</v>
      </c>
      <c r="AL290" s="8">
        <f t="shared" si="39"/>
        <v>563.5</v>
      </c>
    </row>
    <row r="291" spans="1:38">
      <c r="A291" t="s">
        <v>674</v>
      </c>
      <c r="B291" t="s">
        <v>448</v>
      </c>
      <c r="C291" t="s">
        <v>363</v>
      </c>
      <c r="D291">
        <v>7371070</v>
      </c>
      <c r="E291">
        <v>12313</v>
      </c>
      <c r="F291">
        <v>12313</v>
      </c>
      <c r="G291">
        <v>15</v>
      </c>
      <c r="H291">
        <v>3</v>
      </c>
      <c r="I291">
        <v>2</v>
      </c>
      <c r="J291">
        <v>9</v>
      </c>
      <c r="K291">
        <v>10</v>
      </c>
      <c r="L291">
        <v>17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24</v>
      </c>
      <c r="X291">
        <v>0</v>
      </c>
      <c r="Y291">
        <v>0</v>
      </c>
      <c r="Z291">
        <v>4</v>
      </c>
      <c r="AA291">
        <v>2</v>
      </c>
      <c r="AB291">
        <v>1</v>
      </c>
      <c r="AC291">
        <v>1.21822464062373E-3</v>
      </c>
      <c r="AD291">
        <f t="shared" si="32"/>
        <v>4104.333333333333</v>
      </c>
      <c r="AE291">
        <f t="shared" si="33"/>
        <v>6156.5</v>
      </c>
      <c r="AF291">
        <f t="shared" si="34"/>
        <v>1368.1111111111111</v>
      </c>
      <c r="AG291" s="8">
        <v>8.1214976041582001E-4</v>
      </c>
      <c r="AH291" s="8">
        <f t="shared" si="35"/>
        <v>724.29411764705878</v>
      </c>
      <c r="AI291">
        <f t="shared" si="36"/>
        <v>0</v>
      </c>
      <c r="AJ291" s="8">
        <f t="shared" si="37"/>
        <v>0</v>
      </c>
      <c r="AK291" s="8">
        <f t="shared" si="38"/>
        <v>3078.25</v>
      </c>
      <c r="AL291" s="8">
        <f t="shared" si="39"/>
        <v>513.04166666666663</v>
      </c>
    </row>
    <row r="292" spans="1:38">
      <c r="A292" t="s">
        <v>674</v>
      </c>
      <c r="B292" t="s">
        <v>448</v>
      </c>
      <c r="C292" t="s">
        <v>601</v>
      </c>
      <c r="D292">
        <v>7371080</v>
      </c>
      <c r="E292">
        <v>8541</v>
      </c>
      <c r="F292">
        <v>8541</v>
      </c>
      <c r="G292">
        <v>8</v>
      </c>
      <c r="H292">
        <v>0</v>
      </c>
      <c r="I292">
        <v>2</v>
      </c>
      <c r="J292">
        <v>6</v>
      </c>
      <c r="K292">
        <v>2</v>
      </c>
      <c r="L292">
        <v>9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17</v>
      </c>
      <c r="X292">
        <v>0</v>
      </c>
      <c r="Y292">
        <v>0</v>
      </c>
      <c r="Z292">
        <v>3</v>
      </c>
      <c r="AA292">
        <v>1.88888888888888</v>
      </c>
      <c r="AB292">
        <v>1</v>
      </c>
      <c r="AC292" s="8">
        <v>9.3665847090504601E-4</v>
      </c>
      <c r="AD292">
        <f t="shared" si="32"/>
        <v>0</v>
      </c>
      <c r="AE292">
        <f t="shared" si="33"/>
        <v>4270.5</v>
      </c>
      <c r="AF292">
        <f t="shared" si="34"/>
        <v>1423.5</v>
      </c>
      <c r="AG292" s="8">
        <v>2.3416461772626099E-4</v>
      </c>
      <c r="AH292" s="8">
        <f t="shared" si="35"/>
        <v>949</v>
      </c>
      <c r="AI292">
        <f t="shared" si="36"/>
        <v>0</v>
      </c>
      <c r="AJ292" s="8">
        <f t="shared" si="37"/>
        <v>0</v>
      </c>
      <c r="AK292" s="8">
        <f t="shared" si="38"/>
        <v>2847</v>
      </c>
      <c r="AL292" s="8">
        <f t="shared" si="39"/>
        <v>502.41176470588238</v>
      </c>
    </row>
    <row r="293" spans="1:38">
      <c r="A293" t="s">
        <v>674</v>
      </c>
      <c r="B293" t="s">
        <v>448</v>
      </c>
      <c r="C293" t="s">
        <v>418</v>
      </c>
      <c r="D293">
        <v>7371081</v>
      </c>
      <c r="E293">
        <v>3302</v>
      </c>
      <c r="F293">
        <v>3302</v>
      </c>
      <c r="G293">
        <v>2</v>
      </c>
      <c r="H293">
        <v>0</v>
      </c>
      <c r="I293">
        <v>0</v>
      </c>
      <c r="J293">
        <v>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6</v>
      </c>
      <c r="X293">
        <v>0</v>
      </c>
      <c r="Y293">
        <v>0</v>
      </c>
      <c r="Z293">
        <v>0</v>
      </c>
      <c r="AA293">
        <v>2</v>
      </c>
      <c r="AB293">
        <v>1</v>
      </c>
      <c r="AC293" s="8">
        <v>6.0569351907934497E-4</v>
      </c>
      <c r="AD293">
        <f t="shared" si="32"/>
        <v>0</v>
      </c>
      <c r="AE293">
        <f t="shared" si="33"/>
        <v>0</v>
      </c>
      <c r="AF293">
        <f t="shared" si="34"/>
        <v>550.33333333333337</v>
      </c>
      <c r="AG293">
        <v>0</v>
      </c>
      <c r="AH293" s="8">
        <f t="shared" si="35"/>
        <v>0</v>
      </c>
      <c r="AI293">
        <f t="shared" si="36"/>
        <v>0</v>
      </c>
      <c r="AJ293" s="8">
        <f t="shared" si="37"/>
        <v>0</v>
      </c>
      <c r="AK293" s="8">
        <f t="shared" si="38"/>
        <v>0</v>
      </c>
      <c r="AL293" s="8">
        <f t="shared" si="39"/>
        <v>550.33333333333337</v>
      </c>
    </row>
    <row r="294" spans="1:38">
      <c r="A294" t="s">
        <v>674</v>
      </c>
      <c r="B294" t="s">
        <v>448</v>
      </c>
      <c r="C294" t="s">
        <v>564</v>
      </c>
      <c r="D294">
        <v>7371090</v>
      </c>
      <c r="E294">
        <v>31899</v>
      </c>
      <c r="F294">
        <v>31899</v>
      </c>
      <c r="G294">
        <v>10</v>
      </c>
      <c r="H294">
        <v>2</v>
      </c>
      <c r="I294">
        <v>0</v>
      </c>
      <c r="J294">
        <v>15</v>
      </c>
      <c r="K294">
        <v>2</v>
      </c>
      <c r="L294">
        <v>19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29</v>
      </c>
      <c r="X294">
        <v>0</v>
      </c>
      <c r="Y294">
        <v>0</v>
      </c>
      <c r="Z294">
        <v>4</v>
      </c>
      <c r="AA294">
        <v>1.93333333333333</v>
      </c>
      <c r="AB294">
        <v>1</v>
      </c>
      <c r="AC294" s="8">
        <v>3.1348945107997098E-4</v>
      </c>
      <c r="AD294">
        <f t="shared" si="32"/>
        <v>15949.5</v>
      </c>
      <c r="AE294">
        <f t="shared" si="33"/>
        <v>0</v>
      </c>
      <c r="AF294">
        <f t="shared" si="34"/>
        <v>2126.6</v>
      </c>
      <c r="AG294" s="8">
        <v>6.2697890215994195E-5</v>
      </c>
      <c r="AH294" s="8">
        <f t="shared" si="35"/>
        <v>1678.8947368421052</v>
      </c>
      <c r="AI294">
        <f t="shared" si="36"/>
        <v>0</v>
      </c>
      <c r="AJ294" s="8">
        <f t="shared" si="37"/>
        <v>0</v>
      </c>
      <c r="AK294" s="8">
        <f t="shared" si="38"/>
        <v>7974.75</v>
      </c>
      <c r="AL294" s="8">
        <f t="shared" si="39"/>
        <v>1099.9655172413793</v>
      </c>
    </row>
    <row r="295" spans="1:38">
      <c r="A295" t="s">
        <v>674</v>
      </c>
      <c r="B295" t="s">
        <v>448</v>
      </c>
      <c r="C295" t="s">
        <v>491</v>
      </c>
      <c r="D295">
        <v>7371100</v>
      </c>
      <c r="E295">
        <v>33288</v>
      </c>
      <c r="F295">
        <v>33288</v>
      </c>
      <c r="G295">
        <v>17</v>
      </c>
      <c r="H295">
        <v>17</v>
      </c>
      <c r="I295">
        <v>8</v>
      </c>
      <c r="J295">
        <v>13</v>
      </c>
      <c r="K295">
        <v>54</v>
      </c>
      <c r="L295">
        <v>82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22</v>
      </c>
      <c r="X295">
        <v>0</v>
      </c>
      <c r="Y295">
        <v>0</v>
      </c>
      <c r="Z295">
        <v>3</v>
      </c>
      <c r="AA295">
        <v>2</v>
      </c>
      <c r="AB295">
        <v>1</v>
      </c>
      <c r="AC295" s="8">
        <v>5.1069454458062898E-4</v>
      </c>
      <c r="AD295">
        <f t="shared" si="32"/>
        <v>1958.1176470588234</v>
      </c>
      <c r="AE295">
        <f t="shared" si="33"/>
        <v>4161</v>
      </c>
      <c r="AF295">
        <f t="shared" si="34"/>
        <v>2560.6153846153848</v>
      </c>
      <c r="AG295">
        <v>1.62220620043258E-3</v>
      </c>
      <c r="AH295" s="8">
        <f t="shared" si="35"/>
        <v>405.95121951219511</v>
      </c>
      <c r="AI295">
        <f t="shared" si="36"/>
        <v>0</v>
      </c>
      <c r="AJ295" s="8">
        <f t="shared" si="37"/>
        <v>0</v>
      </c>
      <c r="AK295" s="8">
        <f t="shared" si="38"/>
        <v>11096</v>
      </c>
      <c r="AL295" s="8">
        <f t="shared" si="39"/>
        <v>1513.090909090909</v>
      </c>
    </row>
    <row r="296" spans="1:38">
      <c r="A296" t="s">
        <v>674</v>
      </c>
      <c r="B296" t="s">
        <v>448</v>
      </c>
      <c r="C296" t="s">
        <v>460</v>
      </c>
      <c r="D296">
        <v>7371101</v>
      </c>
      <c r="E296">
        <v>28431</v>
      </c>
      <c r="F296">
        <v>28431</v>
      </c>
      <c r="G296">
        <v>15</v>
      </c>
      <c r="H296">
        <v>11</v>
      </c>
      <c r="I296">
        <v>4</v>
      </c>
      <c r="J296">
        <v>14</v>
      </c>
      <c r="K296">
        <v>6</v>
      </c>
      <c r="L296">
        <v>52</v>
      </c>
      <c r="M296">
        <v>0</v>
      </c>
      <c r="N296">
        <v>0</v>
      </c>
      <c r="O296">
        <v>12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15</v>
      </c>
      <c r="X296">
        <v>0</v>
      </c>
      <c r="Y296">
        <v>0</v>
      </c>
      <c r="Z296">
        <v>0</v>
      </c>
      <c r="AA296">
        <v>1.875</v>
      </c>
      <c r="AB296">
        <v>1</v>
      </c>
      <c r="AC296" s="8">
        <v>5.27593120185712E-4</v>
      </c>
      <c r="AD296">
        <f t="shared" si="32"/>
        <v>2584.6363636363635</v>
      </c>
      <c r="AE296">
        <f t="shared" si="33"/>
        <v>7107.75</v>
      </c>
      <c r="AF296">
        <f t="shared" si="34"/>
        <v>2030.7857142857142</v>
      </c>
      <c r="AG296" s="8">
        <v>2.1103724807428501E-4</v>
      </c>
      <c r="AH296" s="8">
        <f t="shared" si="35"/>
        <v>546.75</v>
      </c>
      <c r="AI296">
        <f t="shared" si="36"/>
        <v>0</v>
      </c>
      <c r="AJ296" s="8">
        <f t="shared" si="37"/>
        <v>0</v>
      </c>
      <c r="AK296" s="8">
        <f t="shared" si="38"/>
        <v>0</v>
      </c>
      <c r="AL296" s="8">
        <f t="shared" si="39"/>
        <v>1895.4</v>
      </c>
    </row>
    <row r="297" spans="1:38">
      <c r="A297" t="s">
        <v>674</v>
      </c>
      <c r="B297" t="s">
        <v>448</v>
      </c>
      <c r="C297" t="s">
        <v>354</v>
      </c>
      <c r="D297">
        <v>7371110</v>
      </c>
      <c r="E297">
        <v>44212</v>
      </c>
      <c r="F297">
        <v>44212</v>
      </c>
      <c r="G297">
        <v>29</v>
      </c>
      <c r="H297">
        <v>8</v>
      </c>
      <c r="I297">
        <v>6</v>
      </c>
      <c r="J297">
        <v>19</v>
      </c>
      <c r="K297">
        <v>15</v>
      </c>
      <c r="L297">
        <v>109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20</v>
      </c>
      <c r="X297">
        <v>0</v>
      </c>
      <c r="Y297">
        <v>0</v>
      </c>
      <c r="Z297">
        <v>6</v>
      </c>
      <c r="AA297">
        <v>1.8181818181818099</v>
      </c>
      <c r="AB297">
        <v>1</v>
      </c>
      <c r="AC297" s="8">
        <v>6.5593051660182695E-4</v>
      </c>
      <c r="AD297">
        <f t="shared" si="32"/>
        <v>5526.5</v>
      </c>
      <c r="AE297">
        <f t="shared" si="33"/>
        <v>7368.666666666667</v>
      </c>
      <c r="AF297">
        <f t="shared" si="34"/>
        <v>2326.9473684210525</v>
      </c>
      <c r="AG297" s="8">
        <v>3.3927440513887598E-4</v>
      </c>
      <c r="AH297" s="8">
        <f t="shared" si="35"/>
        <v>405.61467889908255</v>
      </c>
      <c r="AI297">
        <f t="shared" si="36"/>
        <v>0</v>
      </c>
      <c r="AJ297" s="8">
        <f t="shared" si="37"/>
        <v>0</v>
      </c>
      <c r="AK297" s="8">
        <f t="shared" si="38"/>
        <v>7368.666666666667</v>
      </c>
      <c r="AL297" s="8">
        <f t="shared" si="39"/>
        <v>2210.6</v>
      </c>
    </row>
    <row r="298" spans="1:38">
      <c r="A298" t="s">
        <v>674</v>
      </c>
      <c r="B298" t="s">
        <v>448</v>
      </c>
      <c r="C298" t="s">
        <v>566</v>
      </c>
      <c r="D298">
        <v>7371111</v>
      </c>
      <c r="E298">
        <v>34084</v>
      </c>
      <c r="F298">
        <v>34084</v>
      </c>
      <c r="G298">
        <v>12</v>
      </c>
      <c r="H298">
        <v>20</v>
      </c>
      <c r="I298">
        <v>4</v>
      </c>
      <c r="J298">
        <v>19</v>
      </c>
      <c r="K298">
        <v>2</v>
      </c>
      <c r="L298">
        <v>52</v>
      </c>
      <c r="M298">
        <v>0</v>
      </c>
      <c r="N298">
        <v>0</v>
      </c>
      <c r="O298">
        <v>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16</v>
      </c>
      <c r="X298">
        <v>0</v>
      </c>
      <c r="Y298">
        <v>0</v>
      </c>
      <c r="Z298">
        <v>0</v>
      </c>
      <c r="AA298">
        <v>2</v>
      </c>
      <c r="AB298">
        <v>1</v>
      </c>
      <c r="AC298" s="8">
        <v>3.5207135312756698E-4</v>
      </c>
      <c r="AD298">
        <f t="shared" si="32"/>
        <v>1704.2</v>
      </c>
      <c r="AE298">
        <f t="shared" si="33"/>
        <v>8521</v>
      </c>
      <c r="AF298">
        <f t="shared" si="34"/>
        <v>1793.8947368421052</v>
      </c>
      <c r="AG298" s="8">
        <v>5.8678558854594501E-5</v>
      </c>
      <c r="AH298" s="8">
        <f t="shared" si="35"/>
        <v>655.46153846153845</v>
      </c>
      <c r="AI298">
        <f t="shared" si="36"/>
        <v>0</v>
      </c>
      <c r="AJ298" s="8">
        <f t="shared" si="37"/>
        <v>0</v>
      </c>
      <c r="AK298" s="8">
        <f t="shared" si="38"/>
        <v>0</v>
      </c>
      <c r="AL298" s="8">
        <f t="shared" si="39"/>
        <v>2130.25</v>
      </c>
    </row>
    <row r="299" spans="1:38">
      <c r="A299" t="s">
        <v>674</v>
      </c>
      <c r="B299" t="s">
        <v>692</v>
      </c>
      <c r="C299" t="s">
        <v>321</v>
      </c>
      <c r="D299">
        <v>7372010</v>
      </c>
      <c r="E299">
        <v>5224</v>
      </c>
      <c r="F299">
        <v>5222</v>
      </c>
      <c r="G299">
        <v>3</v>
      </c>
      <c r="H299">
        <v>1</v>
      </c>
      <c r="I299">
        <v>0</v>
      </c>
      <c r="J299">
        <v>5</v>
      </c>
      <c r="K299">
        <v>0</v>
      </c>
      <c r="L299">
        <v>2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4</v>
      </c>
      <c r="T299">
        <v>0</v>
      </c>
      <c r="U299">
        <v>0</v>
      </c>
      <c r="V299">
        <v>0</v>
      </c>
      <c r="W299">
        <v>8</v>
      </c>
      <c r="X299">
        <v>3</v>
      </c>
      <c r="Y299">
        <v>0</v>
      </c>
      <c r="Z299">
        <v>0</v>
      </c>
      <c r="AA299">
        <v>2</v>
      </c>
      <c r="AB299">
        <v>0.99961715160796305</v>
      </c>
      <c r="AC299" s="8">
        <v>5.7427258805513E-4</v>
      </c>
      <c r="AD299">
        <f t="shared" si="32"/>
        <v>5224</v>
      </c>
      <c r="AE299">
        <f t="shared" si="33"/>
        <v>0</v>
      </c>
      <c r="AF299">
        <f t="shared" si="34"/>
        <v>1044.8</v>
      </c>
      <c r="AG299">
        <v>0</v>
      </c>
      <c r="AH299" s="8">
        <f t="shared" si="35"/>
        <v>2612</v>
      </c>
      <c r="AI299">
        <f t="shared" si="36"/>
        <v>1741.3333333333333</v>
      </c>
      <c r="AJ299" s="8">
        <f t="shared" si="37"/>
        <v>0</v>
      </c>
      <c r="AK299" s="8">
        <f t="shared" si="38"/>
        <v>0</v>
      </c>
      <c r="AL299" s="8">
        <f t="shared" si="39"/>
        <v>653</v>
      </c>
    </row>
    <row r="300" spans="1:38">
      <c r="A300" t="s">
        <v>674</v>
      </c>
      <c r="B300" t="s">
        <v>692</v>
      </c>
      <c r="C300" t="s">
        <v>322</v>
      </c>
      <c r="D300">
        <v>7372011</v>
      </c>
      <c r="E300">
        <v>12062</v>
      </c>
      <c r="F300">
        <v>12062</v>
      </c>
      <c r="G300">
        <v>10</v>
      </c>
      <c r="H300">
        <v>4</v>
      </c>
      <c r="I300">
        <v>1</v>
      </c>
      <c r="J300">
        <v>9</v>
      </c>
      <c r="K300">
        <v>1</v>
      </c>
      <c r="L300">
        <v>11</v>
      </c>
      <c r="M300">
        <v>4</v>
      </c>
      <c r="N300">
        <v>0</v>
      </c>
      <c r="O300">
        <v>3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12</v>
      </c>
      <c r="X300">
        <v>1</v>
      </c>
      <c r="Y300">
        <v>0</v>
      </c>
      <c r="Z300">
        <v>0</v>
      </c>
      <c r="AA300">
        <v>2</v>
      </c>
      <c r="AB300">
        <v>1</v>
      </c>
      <c r="AC300" s="8">
        <v>8.2904990880451005E-4</v>
      </c>
      <c r="AD300">
        <f t="shared" si="32"/>
        <v>3015.5</v>
      </c>
      <c r="AE300">
        <f t="shared" si="33"/>
        <v>12062</v>
      </c>
      <c r="AF300">
        <f t="shared" si="34"/>
        <v>1340.2222222222222</v>
      </c>
      <c r="AG300" s="8">
        <v>8.2904990880451005E-5</v>
      </c>
      <c r="AH300" s="8">
        <f t="shared" si="35"/>
        <v>1096.5454545454545</v>
      </c>
      <c r="AI300">
        <f t="shared" si="36"/>
        <v>12062</v>
      </c>
      <c r="AJ300" s="8">
        <f t="shared" si="37"/>
        <v>0</v>
      </c>
      <c r="AK300" s="8">
        <f t="shared" si="38"/>
        <v>0</v>
      </c>
      <c r="AL300" s="8">
        <f t="shared" si="39"/>
        <v>1005.1666666666666</v>
      </c>
    </row>
    <row r="301" spans="1:38">
      <c r="A301" t="s">
        <v>674</v>
      </c>
      <c r="B301" t="s">
        <v>692</v>
      </c>
      <c r="C301" t="s">
        <v>597</v>
      </c>
      <c r="D301">
        <v>7372020</v>
      </c>
      <c r="E301">
        <v>9175</v>
      </c>
      <c r="F301">
        <v>9174</v>
      </c>
      <c r="G301">
        <v>7</v>
      </c>
      <c r="H301">
        <v>1</v>
      </c>
      <c r="I301">
        <v>3</v>
      </c>
      <c r="J301">
        <v>5</v>
      </c>
      <c r="K301">
        <v>2</v>
      </c>
      <c r="L301">
        <v>9</v>
      </c>
      <c r="M301">
        <v>3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2</v>
      </c>
      <c r="T301">
        <v>0</v>
      </c>
      <c r="U301">
        <v>0</v>
      </c>
      <c r="V301">
        <v>0</v>
      </c>
      <c r="W301">
        <v>9</v>
      </c>
      <c r="X301">
        <v>0</v>
      </c>
      <c r="Y301">
        <v>0</v>
      </c>
      <c r="Z301">
        <v>0</v>
      </c>
      <c r="AA301">
        <v>1.8</v>
      </c>
      <c r="AB301">
        <v>0.99989100817438603</v>
      </c>
      <c r="AC301" s="8">
        <v>7.6294277929155301E-4</v>
      </c>
      <c r="AD301">
        <f t="shared" si="32"/>
        <v>9175</v>
      </c>
      <c r="AE301">
        <f t="shared" si="33"/>
        <v>3058.3333333333335</v>
      </c>
      <c r="AF301">
        <f t="shared" si="34"/>
        <v>1835</v>
      </c>
      <c r="AG301" s="8">
        <v>2.17983651226158E-4</v>
      </c>
      <c r="AH301" s="8">
        <f t="shared" si="35"/>
        <v>1019.4444444444445</v>
      </c>
      <c r="AI301">
        <f t="shared" si="36"/>
        <v>0</v>
      </c>
      <c r="AJ301" s="8">
        <f t="shared" si="37"/>
        <v>0</v>
      </c>
      <c r="AK301" s="8">
        <f t="shared" si="38"/>
        <v>0</v>
      </c>
      <c r="AL301" s="8">
        <f t="shared" si="39"/>
        <v>1019.4444444444445</v>
      </c>
    </row>
    <row r="302" spans="1:38">
      <c r="A302" t="s">
        <v>674</v>
      </c>
      <c r="B302" t="s">
        <v>692</v>
      </c>
      <c r="C302" t="s">
        <v>556</v>
      </c>
      <c r="D302">
        <v>7372030</v>
      </c>
      <c r="E302">
        <v>11038</v>
      </c>
      <c r="F302">
        <v>11034</v>
      </c>
      <c r="G302">
        <v>13</v>
      </c>
      <c r="H302">
        <v>4</v>
      </c>
      <c r="I302">
        <v>2</v>
      </c>
      <c r="J302">
        <v>8</v>
      </c>
      <c r="K302">
        <v>2</v>
      </c>
      <c r="L302">
        <v>12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8</v>
      </c>
      <c r="T302">
        <v>0</v>
      </c>
      <c r="U302">
        <v>0</v>
      </c>
      <c r="V302">
        <v>0</v>
      </c>
      <c r="W302">
        <v>14</v>
      </c>
      <c r="X302">
        <v>0</v>
      </c>
      <c r="Y302">
        <v>0</v>
      </c>
      <c r="Z302">
        <v>0</v>
      </c>
      <c r="AA302">
        <v>2</v>
      </c>
      <c r="AB302">
        <v>0.99963761551005603</v>
      </c>
      <c r="AC302">
        <v>1.17774959231744E-3</v>
      </c>
      <c r="AD302">
        <f t="shared" si="32"/>
        <v>2759.5</v>
      </c>
      <c r="AE302">
        <f t="shared" si="33"/>
        <v>5519</v>
      </c>
      <c r="AF302">
        <f t="shared" si="34"/>
        <v>1379.75</v>
      </c>
      <c r="AG302" s="8">
        <v>1.8119224497191501E-4</v>
      </c>
      <c r="AH302" s="8">
        <f t="shared" si="35"/>
        <v>919.83333333333337</v>
      </c>
      <c r="AI302">
        <f t="shared" si="36"/>
        <v>0</v>
      </c>
      <c r="AJ302" s="8">
        <f t="shared" si="37"/>
        <v>0</v>
      </c>
      <c r="AK302" s="8">
        <f t="shared" si="38"/>
        <v>0</v>
      </c>
      <c r="AL302" s="8">
        <f t="shared" si="39"/>
        <v>788.42857142857144</v>
      </c>
    </row>
    <row r="303" spans="1:38">
      <c r="A303" t="s">
        <v>674</v>
      </c>
      <c r="B303" t="s">
        <v>693</v>
      </c>
      <c r="C303" t="s">
        <v>611</v>
      </c>
      <c r="D303">
        <v>7373010</v>
      </c>
      <c r="E303">
        <v>3242</v>
      </c>
      <c r="F303">
        <v>3242</v>
      </c>
      <c r="G303">
        <v>3</v>
      </c>
      <c r="H303">
        <v>4</v>
      </c>
      <c r="I303">
        <v>1</v>
      </c>
      <c r="J303">
        <v>2</v>
      </c>
      <c r="K303">
        <v>0</v>
      </c>
      <c r="L303">
        <v>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8</v>
      </c>
      <c r="X303">
        <v>0</v>
      </c>
      <c r="Y303">
        <v>0</v>
      </c>
      <c r="Z303">
        <v>0</v>
      </c>
      <c r="AA303">
        <v>2</v>
      </c>
      <c r="AB303">
        <v>1</v>
      </c>
      <c r="AC303" s="8">
        <v>9.2535471930906802E-4</v>
      </c>
      <c r="AD303">
        <f t="shared" si="32"/>
        <v>810.5</v>
      </c>
      <c r="AE303">
        <f t="shared" si="33"/>
        <v>3242</v>
      </c>
      <c r="AF303">
        <f t="shared" si="34"/>
        <v>1621</v>
      </c>
      <c r="AG303">
        <v>0</v>
      </c>
      <c r="AH303" s="8">
        <f t="shared" si="35"/>
        <v>1621</v>
      </c>
      <c r="AI303">
        <f t="shared" si="36"/>
        <v>0</v>
      </c>
      <c r="AJ303" s="8">
        <f t="shared" si="37"/>
        <v>0</v>
      </c>
      <c r="AK303" s="8">
        <f t="shared" si="38"/>
        <v>0</v>
      </c>
      <c r="AL303" s="8">
        <f t="shared" si="39"/>
        <v>405.25</v>
      </c>
    </row>
    <row r="304" spans="1:38">
      <c r="A304" t="s">
        <v>674</v>
      </c>
      <c r="B304" t="s">
        <v>693</v>
      </c>
      <c r="C304" t="s">
        <v>540</v>
      </c>
      <c r="D304">
        <v>7373011</v>
      </c>
      <c r="E304">
        <v>1649</v>
      </c>
      <c r="F304">
        <v>1626</v>
      </c>
      <c r="G304">
        <v>2</v>
      </c>
      <c r="H304">
        <v>0</v>
      </c>
      <c r="I304">
        <v>0</v>
      </c>
      <c r="J304">
        <v>6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8</v>
      </c>
      <c r="X304">
        <v>0</v>
      </c>
      <c r="Y304">
        <v>0</v>
      </c>
      <c r="Z304">
        <v>0</v>
      </c>
      <c r="AA304">
        <v>2</v>
      </c>
      <c r="AB304">
        <v>0.98605215281989</v>
      </c>
      <c r="AC304">
        <v>1.21285627653123E-3</v>
      </c>
      <c r="AD304">
        <f t="shared" si="32"/>
        <v>0</v>
      </c>
      <c r="AE304">
        <f t="shared" si="33"/>
        <v>0</v>
      </c>
      <c r="AF304">
        <f t="shared" si="34"/>
        <v>274.83333333333331</v>
      </c>
      <c r="AG304" s="8">
        <v>6.06428138265615E-4</v>
      </c>
      <c r="AH304" s="8">
        <f t="shared" si="35"/>
        <v>0</v>
      </c>
      <c r="AI304">
        <f t="shared" si="36"/>
        <v>0</v>
      </c>
      <c r="AJ304" s="8">
        <f t="shared" si="37"/>
        <v>0</v>
      </c>
      <c r="AK304" s="8">
        <f t="shared" si="38"/>
        <v>0</v>
      </c>
      <c r="AL304" s="8">
        <f t="shared" si="39"/>
        <v>206.125</v>
      </c>
    </row>
    <row r="305" spans="1:38">
      <c r="A305" t="s">
        <v>674</v>
      </c>
      <c r="B305" t="s">
        <v>693</v>
      </c>
      <c r="C305" t="s">
        <v>609</v>
      </c>
      <c r="D305">
        <v>7373020</v>
      </c>
      <c r="E305">
        <v>6546</v>
      </c>
      <c r="F305">
        <v>6545</v>
      </c>
      <c r="G305">
        <v>9</v>
      </c>
      <c r="H305">
        <v>3</v>
      </c>
      <c r="I305">
        <v>1</v>
      </c>
      <c r="J305">
        <v>8</v>
      </c>
      <c r="K305">
        <v>1</v>
      </c>
      <c r="L305">
        <v>15</v>
      </c>
      <c r="M305">
        <v>0</v>
      </c>
      <c r="N305">
        <v>0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12</v>
      </c>
      <c r="X305">
        <v>0</v>
      </c>
      <c r="Y305">
        <v>0</v>
      </c>
      <c r="Z305">
        <v>0</v>
      </c>
      <c r="AA305">
        <v>2</v>
      </c>
      <c r="AB305">
        <v>0.99984723495264205</v>
      </c>
      <c r="AC305">
        <v>1.3748854262144799E-3</v>
      </c>
      <c r="AD305">
        <f t="shared" si="32"/>
        <v>2182</v>
      </c>
      <c r="AE305">
        <f t="shared" si="33"/>
        <v>6546</v>
      </c>
      <c r="AF305">
        <f t="shared" si="34"/>
        <v>818.25</v>
      </c>
      <c r="AG305" s="8">
        <v>1.52765047357164E-4</v>
      </c>
      <c r="AH305" s="8">
        <f t="shared" si="35"/>
        <v>436.4</v>
      </c>
      <c r="AI305">
        <f t="shared" si="36"/>
        <v>0</v>
      </c>
      <c r="AJ305" s="8">
        <f t="shared" si="37"/>
        <v>0</v>
      </c>
      <c r="AK305" s="8">
        <f t="shared" si="38"/>
        <v>0</v>
      </c>
      <c r="AL305" s="8">
        <f t="shared" si="39"/>
        <v>545.5</v>
      </c>
    </row>
    <row r="306" spans="1:38">
      <c r="A306" t="s">
        <v>674</v>
      </c>
      <c r="B306" t="s">
        <v>693</v>
      </c>
      <c r="C306" t="s">
        <v>612</v>
      </c>
      <c r="D306">
        <v>7373021</v>
      </c>
      <c r="E306">
        <v>8360</v>
      </c>
      <c r="F306">
        <v>8360</v>
      </c>
      <c r="G306">
        <v>0</v>
      </c>
      <c r="H306">
        <v>2</v>
      </c>
      <c r="I306">
        <v>1</v>
      </c>
      <c r="J306">
        <v>6</v>
      </c>
      <c r="K306">
        <v>1</v>
      </c>
      <c r="L306">
        <v>12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14</v>
      </c>
      <c r="X306">
        <v>0</v>
      </c>
      <c r="Y306">
        <v>0</v>
      </c>
      <c r="Z306">
        <v>0</v>
      </c>
      <c r="AA306">
        <v>2</v>
      </c>
      <c r="AB306">
        <v>1</v>
      </c>
      <c r="AC306">
        <v>0</v>
      </c>
      <c r="AD306">
        <f t="shared" si="32"/>
        <v>4180</v>
      </c>
      <c r="AE306">
        <f t="shared" si="33"/>
        <v>8360</v>
      </c>
      <c r="AF306">
        <f t="shared" si="34"/>
        <v>1393.3333333333333</v>
      </c>
      <c r="AG306" s="8">
        <v>1.1961722488038201E-4</v>
      </c>
      <c r="AH306" s="8">
        <f t="shared" si="35"/>
        <v>696.66666666666663</v>
      </c>
      <c r="AI306">
        <f t="shared" si="36"/>
        <v>0</v>
      </c>
      <c r="AJ306" s="8">
        <f t="shared" si="37"/>
        <v>0</v>
      </c>
      <c r="AK306" s="8">
        <f t="shared" si="38"/>
        <v>0</v>
      </c>
      <c r="AL306" s="8">
        <f t="shared" si="39"/>
        <v>597.14285714285711</v>
      </c>
    </row>
    <row r="307" spans="1:38">
      <c r="A307" t="s">
        <v>674</v>
      </c>
      <c r="B307" t="s">
        <v>693</v>
      </c>
      <c r="C307" t="s">
        <v>483</v>
      </c>
      <c r="D307">
        <v>7373022</v>
      </c>
      <c r="E307">
        <v>2112</v>
      </c>
      <c r="F307">
        <v>2104</v>
      </c>
      <c r="G307">
        <v>1</v>
      </c>
      <c r="H307">
        <v>0</v>
      </c>
      <c r="I307">
        <v>0</v>
      </c>
      <c r="J307">
        <v>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8</v>
      </c>
      <c r="X307">
        <v>0</v>
      </c>
      <c r="Y307">
        <v>0</v>
      </c>
      <c r="Z307">
        <v>0</v>
      </c>
      <c r="AA307">
        <v>2</v>
      </c>
      <c r="AB307">
        <v>0.99621212121212099</v>
      </c>
      <c r="AC307" s="8">
        <v>4.7348484848484801E-4</v>
      </c>
      <c r="AD307">
        <f t="shared" si="32"/>
        <v>0</v>
      </c>
      <c r="AE307">
        <f t="shared" si="33"/>
        <v>0</v>
      </c>
      <c r="AF307">
        <f t="shared" si="34"/>
        <v>528</v>
      </c>
      <c r="AG307">
        <v>0</v>
      </c>
      <c r="AH307" s="8">
        <f t="shared" si="35"/>
        <v>0</v>
      </c>
      <c r="AI307">
        <f t="shared" si="36"/>
        <v>0</v>
      </c>
      <c r="AJ307" s="8">
        <f t="shared" si="37"/>
        <v>0</v>
      </c>
      <c r="AK307" s="8">
        <f t="shared" si="38"/>
        <v>0</v>
      </c>
      <c r="AL307" s="8">
        <f t="shared" si="39"/>
        <v>264</v>
      </c>
    </row>
    <row r="308" spans="1:38">
      <c r="A308" t="s">
        <v>674</v>
      </c>
      <c r="B308" t="s">
        <v>693</v>
      </c>
      <c r="C308" t="s">
        <v>613</v>
      </c>
      <c r="D308">
        <v>7373030</v>
      </c>
      <c r="E308">
        <v>4830</v>
      </c>
      <c r="F308">
        <v>4829</v>
      </c>
      <c r="G308">
        <v>5</v>
      </c>
      <c r="H308">
        <v>4</v>
      </c>
      <c r="I308">
        <v>1</v>
      </c>
      <c r="J308">
        <v>4</v>
      </c>
      <c r="K308">
        <v>0</v>
      </c>
      <c r="L308">
        <v>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12</v>
      </c>
      <c r="X308">
        <v>0</v>
      </c>
      <c r="Y308">
        <v>0</v>
      </c>
      <c r="Z308">
        <v>0</v>
      </c>
      <c r="AA308">
        <v>2</v>
      </c>
      <c r="AB308">
        <v>0.99979296066252499</v>
      </c>
      <c r="AC308">
        <v>1.0351966873706001E-3</v>
      </c>
      <c r="AD308">
        <f t="shared" si="32"/>
        <v>1207.5</v>
      </c>
      <c r="AE308">
        <f t="shared" si="33"/>
        <v>4830</v>
      </c>
      <c r="AF308">
        <f t="shared" si="34"/>
        <v>1207.5</v>
      </c>
      <c r="AG308">
        <v>0</v>
      </c>
      <c r="AH308" s="8">
        <f t="shared" si="35"/>
        <v>805</v>
      </c>
      <c r="AI308">
        <f t="shared" si="36"/>
        <v>0</v>
      </c>
      <c r="AJ308" s="8">
        <f t="shared" si="37"/>
        <v>0</v>
      </c>
      <c r="AK308" s="8">
        <f t="shared" si="38"/>
        <v>0</v>
      </c>
      <c r="AL308" s="8">
        <f t="shared" si="39"/>
        <v>402.5</v>
      </c>
    </row>
    <row r="309" spans="1:38">
      <c r="A309" t="s">
        <v>674</v>
      </c>
      <c r="B309" t="s">
        <v>693</v>
      </c>
      <c r="C309" t="s">
        <v>335</v>
      </c>
      <c r="D309">
        <v>7373031</v>
      </c>
      <c r="E309">
        <v>6540</v>
      </c>
      <c r="F309">
        <v>6540</v>
      </c>
      <c r="G309">
        <v>11</v>
      </c>
      <c r="H309">
        <v>2</v>
      </c>
      <c r="I309">
        <v>2</v>
      </c>
      <c r="J309">
        <v>3</v>
      </c>
      <c r="K309">
        <v>0</v>
      </c>
      <c r="L309">
        <v>5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10</v>
      </c>
      <c r="X309">
        <v>0</v>
      </c>
      <c r="Y309">
        <v>0</v>
      </c>
      <c r="Z309">
        <v>0</v>
      </c>
      <c r="AA309">
        <v>2</v>
      </c>
      <c r="AB309">
        <v>1</v>
      </c>
      <c r="AC309">
        <v>1.6819571865443401E-3</v>
      </c>
      <c r="AD309">
        <f t="shared" si="32"/>
        <v>3270</v>
      </c>
      <c r="AE309">
        <f t="shared" si="33"/>
        <v>3270</v>
      </c>
      <c r="AF309">
        <f t="shared" si="34"/>
        <v>2180</v>
      </c>
      <c r="AG309">
        <v>0</v>
      </c>
      <c r="AH309" s="8">
        <f t="shared" si="35"/>
        <v>1308</v>
      </c>
      <c r="AI309">
        <f t="shared" si="36"/>
        <v>0</v>
      </c>
      <c r="AJ309" s="8">
        <f t="shared" si="37"/>
        <v>0</v>
      </c>
      <c r="AK309" s="8">
        <f t="shared" si="38"/>
        <v>0</v>
      </c>
      <c r="AL309" s="8">
        <f t="shared" si="39"/>
        <v>654</v>
      </c>
    </row>
    <row r="310" spans="1:38">
      <c r="A310" t="s">
        <v>674</v>
      </c>
      <c r="B310" t="s">
        <v>693</v>
      </c>
      <c r="C310" t="s">
        <v>581</v>
      </c>
      <c r="D310">
        <v>7373040</v>
      </c>
      <c r="E310">
        <v>3602</v>
      </c>
      <c r="F310">
        <v>3597</v>
      </c>
      <c r="G310">
        <v>1</v>
      </c>
      <c r="H310">
        <v>0</v>
      </c>
      <c r="I310">
        <v>0</v>
      </c>
      <c r="J310">
        <v>5</v>
      </c>
      <c r="K310">
        <v>1</v>
      </c>
      <c r="L310">
        <v>0</v>
      </c>
      <c r="M310">
        <v>1</v>
      </c>
      <c r="N310">
        <v>0</v>
      </c>
      <c r="O310">
        <v>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14</v>
      </c>
      <c r="X310">
        <v>2</v>
      </c>
      <c r="Y310">
        <v>0</v>
      </c>
      <c r="Z310">
        <v>0</v>
      </c>
      <c r="AA310">
        <v>2</v>
      </c>
      <c r="AB310">
        <v>0.99861188228761799</v>
      </c>
      <c r="AC310" s="8">
        <v>2.7762354247640202E-4</v>
      </c>
      <c r="AD310">
        <f t="shared" si="32"/>
        <v>0</v>
      </c>
      <c r="AE310">
        <f t="shared" si="33"/>
        <v>0</v>
      </c>
      <c r="AF310">
        <f t="shared" si="34"/>
        <v>720.4</v>
      </c>
      <c r="AG310" s="8">
        <v>2.7762354247640202E-4</v>
      </c>
      <c r="AH310" s="8">
        <f t="shared" si="35"/>
        <v>0</v>
      </c>
      <c r="AI310">
        <f t="shared" si="36"/>
        <v>1801</v>
      </c>
      <c r="AJ310" s="8">
        <f t="shared" si="37"/>
        <v>0</v>
      </c>
      <c r="AK310" s="8">
        <f t="shared" si="38"/>
        <v>0</v>
      </c>
      <c r="AL310" s="8">
        <f t="shared" si="39"/>
        <v>257.28571428571428</v>
      </c>
    </row>
    <row r="311" spans="1:38">
      <c r="A311" t="s">
        <v>674</v>
      </c>
      <c r="B311" t="s">
        <v>693</v>
      </c>
      <c r="C311" t="s">
        <v>610</v>
      </c>
      <c r="D311">
        <v>7373041</v>
      </c>
      <c r="E311">
        <v>2434</v>
      </c>
      <c r="F311">
        <v>2378</v>
      </c>
      <c r="G311">
        <v>2</v>
      </c>
      <c r="H311">
        <v>0</v>
      </c>
      <c r="I311">
        <v>0</v>
      </c>
      <c r="J311">
        <v>5</v>
      </c>
      <c r="K311">
        <v>0</v>
      </c>
      <c r="L311">
        <v>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10</v>
      </c>
      <c r="X311">
        <v>3</v>
      </c>
      <c r="Y311">
        <v>0</v>
      </c>
      <c r="Z311">
        <v>0</v>
      </c>
      <c r="AA311">
        <v>2</v>
      </c>
      <c r="AB311">
        <v>0.97699260476581695</v>
      </c>
      <c r="AC311" s="8">
        <v>8.2169268693508602E-4</v>
      </c>
      <c r="AD311">
        <f t="shared" si="32"/>
        <v>0</v>
      </c>
      <c r="AE311">
        <f t="shared" si="33"/>
        <v>0</v>
      </c>
      <c r="AF311">
        <f t="shared" si="34"/>
        <v>486.8</v>
      </c>
      <c r="AG311">
        <v>0</v>
      </c>
      <c r="AH311" s="8">
        <f t="shared" si="35"/>
        <v>811.33333333333337</v>
      </c>
      <c r="AI311">
        <f t="shared" si="36"/>
        <v>811.33333333333337</v>
      </c>
      <c r="AJ311" s="8">
        <f t="shared" si="37"/>
        <v>0</v>
      </c>
      <c r="AK311" s="8">
        <f t="shared" si="38"/>
        <v>0</v>
      </c>
      <c r="AL311" s="8">
        <f t="shared" si="39"/>
        <v>243.4</v>
      </c>
    </row>
  </sheetData>
  <autoFilter ref="A1:AL311" xr:uid="{AC842797-4E11-468B-9610-D9269469715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3449-3A78-4B4C-B696-658341CB1EF4}">
  <dimension ref="A1:BG314"/>
  <sheetViews>
    <sheetView topLeftCell="BC1" workbookViewId="0">
      <selection activeCell="BC314" sqref="BC314"/>
    </sheetView>
  </sheetViews>
  <sheetFormatPr defaultRowHeight="14.45"/>
  <cols>
    <col min="1" max="3" width="12.5703125" customWidth="1"/>
    <col min="8" max="8" width="18.42578125" bestFit="1" customWidth="1"/>
    <col min="10" max="10" width="36.28515625" bestFit="1" customWidth="1"/>
    <col min="12" max="12" width="9.42578125" customWidth="1"/>
    <col min="40" max="40" width="37.7109375" bestFit="1" customWidth="1"/>
    <col min="41" max="41" width="33.7109375" bestFit="1" customWidth="1"/>
    <col min="42" max="42" width="30.7109375" bestFit="1" customWidth="1"/>
    <col min="43" max="43" width="26.7109375" bestFit="1" customWidth="1"/>
    <col min="44" max="44" width="39" bestFit="1" customWidth="1"/>
    <col min="45" max="45" width="35" bestFit="1" customWidth="1"/>
    <col min="46" max="46" width="49.7109375" bestFit="1" customWidth="1"/>
    <col min="47" max="47" width="45.7109375" bestFit="1" customWidth="1"/>
    <col min="48" max="48" width="42.5703125" bestFit="1" customWidth="1"/>
    <col min="49" max="49" width="38.5703125" bestFit="1" customWidth="1"/>
    <col min="50" max="50" width="41" bestFit="1" customWidth="1"/>
    <col min="51" max="51" width="44.7109375" bestFit="1" customWidth="1"/>
    <col min="52" max="52" width="26.28515625" bestFit="1" customWidth="1"/>
    <col min="53" max="54" width="73.7109375" bestFit="1" customWidth="1"/>
    <col min="55" max="55" width="72.28515625" bestFit="1" customWidth="1"/>
    <col min="56" max="56" width="17.7109375" bestFit="1" customWidth="1"/>
    <col min="57" max="57" width="12.42578125" bestFit="1" customWidth="1"/>
    <col min="58" max="58" width="16.7109375" bestFit="1" customWidth="1"/>
    <col min="59" max="59" width="11.5703125" bestFit="1" customWidth="1"/>
  </cols>
  <sheetData>
    <row r="1" spans="1:59" s="9" customFormat="1" ht="87.75" customHeight="1">
      <c r="L1" s="9" t="s">
        <v>14</v>
      </c>
      <c r="M1" s="9" t="s">
        <v>25</v>
      </c>
      <c r="N1" s="9" t="s">
        <v>29</v>
      </c>
      <c r="O1" s="9" t="s">
        <v>33</v>
      </c>
      <c r="P1" s="9" t="s">
        <v>37</v>
      </c>
      <c r="Q1" s="9" t="s">
        <v>42</v>
      </c>
      <c r="R1" s="9" t="s">
        <v>45</v>
      </c>
      <c r="S1" s="9" t="s">
        <v>51</v>
      </c>
      <c r="T1" s="9" t="s">
        <v>57</v>
      </c>
      <c r="U1" s="9" t="s">
        <v>61</v>
      </c>
      <c r="V1" s="9" t="s">
        <v>63</v>
      </c>
      <c r="W1" s="9" t="s">
        <v>66</v>
      </c>
      <c r="X1" s="9" t="s">
        <v>69</v>
      </c>
      <c r="Y1" s="9" t="s">
        <v>694</v>
      </c>
      <c r="Z1" s="9" t="s">
        <v>88</v>
      </c>
      <c r="AA1" s="9" t="s">
        <v>93</v>
      </c>
      <c r="AB1" s="9" t="s">
        <v>98</v>
      </c>
      <c r="AC1" s="9" t="s">
        <v>101</v>
      </c>
      <c r="AD1" s="9" t="s">
        <v>103</v>
      </c>
      <c r="AE1" s="9" t="s">
        <v>107</v>
      </c>
      <c r="AF1" s="9" t="s">
        <v>271</v>
      </c>
      <c r="AG1" s="9" t="s">
        <v>272</v>
      </c>
      <c r="AH1" s="9" t="s">
        <v>273</v>
      </c>
      <c r="AI1" s="9" t="s">
        <v>275</v>
      </c>
      <c r="AJ1" s="9" t="s">
        <v>276</v>
      </c>
      <c r="AK1" s="9" t="s">
        <v>277</v>
      </c>
      <c r="AL1" s="9" t="s">
        <v>278</v>
      </c>
      <c r="AM1" s="9" t="s">
        <v>280</v>
      </c>
      <c r="AN1" s="9" t="s">
        <v>282</v>
      </c>
      <c r="AO1" s="9" t="s">
        <v>284</v>
      </c>
      <c r="AP1" s="9" t="s">
        <v>285</v>
      </c>
      <c r="AQ1" s="9" t="s">
        <v>286</v>
      </c>
      <c r="AR1" s="9" t="s">
        <v>287</v>
      </c>
      <c r="AS1" s="9" t="s">
        <v>288</v>
      </c>
      <c r="AT1" s="9" t="s">
        <v>289</v>
      </c>
      <c r="AU1" s="9" t="s">
        <v>290</v>
      </c>
      <c r="AV1" s="9" t="s">
        <v>291</v>
      </c>
      <c r="AW1" s="9" t="s">
        <v>292</v>
      </c>
      <c r="AX1" s="9" t="s">
        <v>293</v>
      </c>
      <c r="AY1" s="9" t="s">
        <v>294</v>
      </c>
      <c r="AZ1" s="9" t="s">
        <v>295</v>
      </c>
      <c r="BA1" s="9" t="s">
        <v>296</v>
      </c>
      <c r="BB1" s="9" t="s">
        <v>222</v>
      </c>
      <c r="BC1" s="9" t="s">
        <v>297</v>
      </c>
      <c r="BD1" s="10" t="s">
        <v>298</v>
      </c>
      <c r="BE1" s="10" t="s">
        <v>299</v>
      </c>
      <c r="BF1" s="10" t="s">
        <v>300</v>
      </c>
      <c r="BG1" s="10" t="s">
        <v>301</v>
      </c>
    </row>
    <row r="2" spans="1:59">
      <c r="A2" t="s">
        <v>695</v>
      </c>
      <c r="B2" t="s">
        <v>696</v>
      </c>
      <c r="C2" t="s">
        <v>696</v>
      </c>
      <c r="D2" t="s">
        <v>697</v>
      </c>
      <c r="E2" t="s">
        <v>698</v>
      </c>
      <c r="F2" t="s">
        <v>699</v>
      </c>
      <c r="G2" t="s">
        <v>700</v>
      </c>
      <c r="H2" t="s">
        <v>701</v>
      </c>
      <c r="I2" t="s">
        <v>702</v>
      </c>
      <c r="J2" t="s">
        <v>632</v>
      </c>
      <c r="K2" t="s">
        <v>703</v>
      </c>
      <c r="L2" t="s">
        <v>13</v>
      </c>
      <c r="M2" t="s">
        <v>24</v>
      </c>
      <c r="N2" t="s">
        <v>28</v>
      </c>
      <c r="O2" t="s">
        <v>32</v>
      </c>
      <c r="P2" t="s">
        <v>36</v>
      </c>
      <c r="Q2" t="s">
        <v>41</v>
      </c>
      <c r="R2" t="s">
        <v>250</v>
      </c>
      <c r="S2" t="s">
        <v>44</v>
      </c>
      <c r="T2" t="s">
        <v>50</v>
      </c>
      <c r="U2" t="s">
        <v>56</v>
      </c>
      <c r="V2" t="s">
        <v>60</v>
      </c>
      <c r="W2" t="s">
        <v>62</v>
      </c>
      <c r="X2" t="s">
        <v>65</v>
      </c>
      <c r="Y2" t="s">
        <v>68</v>
      </c>
      <c r="Z2" t="s">
        <v>71</v>
      </c>
      <c r="AA2" t="s">
        <v>76</v>
      </c>
      <c r="AB2" t="s">
        <v>83</v>
      </c>
      <c r="AC2" t="s">
        <v>87</v>
      </c>
      <c r="AD2" t="s">
        <v>92</v>
      </c>
      <c r="AE2" t="s">
        <v>102</v>
      </c>
      <c r="AF2" t="s">
        <v>106</v>
      </c>
      <c r="AG2" t="s">
        <v>110</v>
      </c>
      <c r="AH2" t="s">
        <v>237</v>
      </c>
      <c r="AI2" t="s">
        <v>274</v>
      </c>
      <c r="AJ2" t="s">
        <v>241</v>
      </c>
      <c r="AK2" t="s">
        <v>245</v>
      </c>
      <c r="AL2" t="s">
        <v>233</v>
      </c>
      <c r="AM2" t="s">
        <v>279</v>
      </c>
      <c r="AN2" t="s">
        <v>281</v>
      </c>
      <c r="AO2" t="s">
        <v>283</v>
      </c>
      <c r="AP2" t="s">
        <v>114</v>
      </c>
      <c r="AQ2" t="s">
        <v>122</v>
      </c>
      <c r="AR2" t="s">
        <v>125</v>
      </c>
      <c r="AS2" t="s">
        <v>253</v>
      </c>
      <c r="AT2" t="s">
        <v>256</v>
      </c>
      <c r="AU2" t="s">
        <v>129</v>
      </c>
      <c r="AV2" t="s">
        <v>132</v>
      </c>
      <c r="AW2" t="s">
        <v>134</v>
      </c>
      <c r="AX2" t="s">
        <v>136</v>
      </c>
      <c r="AY2" t="s">
        <v>138</v>
      </c>
      <c r="AZ2" t="s">
        <v>140</v>
      </c>
      <c r="BA2" t="s">
        <v>142</v>
      </c>
      <c r="BB2" t="s">
        <v>145</v>
      </c>
      <c r="BC2" t="s">
        <v>147</v>
      </c>
      <c r="BD2" t="s">
        <v>149</v>
      </c>
      <c r="BE2" t="s">
        <v>151</v>
      </c>
      <c r="BF2" t="s">
        <v>153</v>
      </c>
      <c r="BG2" t="s">
        <v>155</v>
      </c>
    </row>
    <row r="3" spans="1:59">
      <c r="A3" t="s">
        <v>704</v>
      </c>
      <c r="B3" t="str">
        <f>LEFT(A3,7)</f>
        <v>7301010</v>
      </c>
      <c r="C3">
        <v>7301010</v>
      </c>
      <c r="D3" t="s">
        <v>230</v>
      </c>
      <c r="E3">
        <v>73</v>
      </c>
      <c r="F3">
        <v>1</v>
      </c>
      <c r="G3">
        <v>10</v>
      </c>
      <c r="H3" t="s">
        <v>674</v>
      </c>
      <c r="I3" t="s">
        <v>675</v>
      </c>
      <c r="J3" t="s">
        <v>498</v>
      </c>
      <c r="K3">
        <v>2019</v>
      </c>
      <c r="L3">
        <f>VLOOKUP($J3,Zonal_Stats!$A$2:$J$308,10,FALSE)</f>
        <v>221140.99058799999</v>
      </c>
      <c r="M3">
        <f>VLOOKUP($J3,Zonal_Stats!$A$2:$P$308,8,FALSE)</f>
        <v>3151.6597844200001</v>
      </c>
      <c r="N3">
        <f>VLOOKUP($J3,Zonal_Stats!$A$2:$P$308,12,FALSE)</f>
        <v>295618.47022800002</v>
      </c>
      <c r="O3">
        <f>VLOOKUP($J3,Zonal_Stats!$A$2:$P$308,9,FALSE)</f>
        <v>0</v>
      </c>
      <c r="P3">
        <f>VLOOKUP($J3,Zonal_Stats!$A$2:$P$308,7,FALSE)</f>
        <v>1829.3324560999999</v>
      </c>
      <c r="Q3">
        <f>VLOOKUP($J3,Zonal_Stats!$A$2:$P$308,11,FALSE)</f>
        <v>37238.208728999998</v>
      </c>
      <c r="R3">
        <f>VLOOKUP($J3,Zonal_Stats!$A$2:$P$308,5,FALSE)</f>
        <v>239141.95418100001</v>
      </c>
      <c r="S3">
        <f>VLOOKUP($J3,raw!$A$3:$AB308,11,FALSE)</f>
        <v>5.2097921685059657E-3</v>
      </c>
      <c r="T3">
        <f>VLOOKUP($J3,raw!$A$3:$AB308,12,FALSE)</f>
        <v>2.8009635314548203E-3</v>
      </c>
      <c r="U3">
        <f>VLOOKUP($J3,raw!$A$3:$AB308,13,FALSE)</f>
        <v>0.51240826844434484</v>
      </c>
      <c r="V3">
        <f>VLOOKUP($J3,raw!$A$3:$AB308,14,FALSE)</f>
        <v>0</v>
      </c>
      <c r="W3">
        <f>VLOOKUP($J3,raw!$A$3:$AB308,15,FALSE)</f>
        <v>0</v>
      </c>
      <c r="X3">
        <f>VLOOKUP($J3,Zonal_Stats!$A$2:$P$308,6,FALSE)</f>
        <v>2381.47453881</v>
      </c>
      <c r="Y3">
        <f>VLOOKUP($J3,raw!$A$3:$AB308,17,FALSE)</f>
        <v>2.9746232704050194E-2</v>
      </c>
      <c r="Z3">
        <f>VLOOKUP($J3,raw!$A$3:$AB308,20,FALSE)</f>
        <v>0.44098369839224694</v>
      </c>
      <c r="AA3">
        <f>VLOOKUP($J3,Zonal_Stats!$A$2:$P$308,13,FALSE)</f>
        <v>13494.7745483</v>
      </c>
      <c r="AB3">
        <f>VLOOKUP($J3,Zonal_Stats!$A$2:$P$308,15,FALSE)</f>
        <v>7.1251552221199999E-2</v>
      </c>
      <c r="AC3">
        <f>VLOOKUP($J3,Zonal_Stats!$A$2:$P$308,16,FALSE)</f>
        <v>6.32591033779E-2</v>
      </c>
      <c r="AD3">
        <f>VLOOKUP($J3,raw!$A$3:$AB308,24,FALSE)</f>
        <v>0</v>
      </c>
      <c r="AE3">
        <f>VLOOKUP($J3,Zonal_Stats!$A$2:$P$308,14,FALSE)</f>
        <v>3.3717702183100003E-2</v>
      </c>
      <c r="AF3">
        <f>VLOOKUP($C3,PODES_SULSEL!$D$1:$AL$311,2,FALSE)</f>
        <v>3332</v>
      </c>
      <c r="AG3">
        <f>VLOOKUP($C3,PODES_SULSEL!$D$1:$AL$311,25,FALSE)</f>
        <v>0.99729891956782701</v>
      </c>
      <c r="AH3">
        <f>VLOOKUP($C3,PODES_SULSEL!$D$1:$AL$311,26,FALSE)</f>
        <v>3.0012004801920701E-4</v>
      </c>
      <c r="AI3">
        <f>VLOOKUP($C3,PODES_SULSEL!$D$1:$AL$311,27,FALSE)</f>
        <v>0</v>
      </c>
      <c r="AJ3">
        <f>VLOOKUP($C3,PODES_SULSEL!$D$1:$AL$311,28,FALSE)</f>
        <v>0</v>
      </c>
      <c r="AK3">
        <f>VLOOKUP($C3,PODES_SULSEL!$D$1:$AL$311,29,FALSE)</f>
        <v>416.5</v>
      </c>
      <c r="AL3">
        <f>VLOOKUP($C3,PODES_SULSEL!$D$1:$AL$311,30,FALSE)</f>
        <v>3332</v>
      </c>
      <c r="AM3">
        <f>VLOOKUP($C3,PODES_SULSEL!$D$1:$AL$311,31,FALSE)</f>
        <v>0</v>
      </c>
      <c r="AN3">
        <f>VLOOKUP($C3,PODES_SULSEL!$D$1:$AL$311,10,FALSE)</f>
        <v>0</v>
      </c>
      <c r="AO3">
        <f>VLOOKUP($C3,PODES_SULSEL!$D$1:$AL$311,11,FALSE)</f>
        <v>0</v>
      </c>
      <c r="AP3">
        <f>VLOOKUP($C3,PODES_SULSEL!$D$1:$AL$311,12,FALSE)</f>
        <v>0</v>
      </c>
      <c r="AQ3">
        <f>VLOOKUP($C3,PODES_SULSEL!$D$1:$AL$311,13,FALSE)</f>
        <v>0</v>
      </c>
      <c r="AR3">
        <f>VLOOKUP($C3,PODES_SULSEL!$D$1:$AL$311,14,FALSE)</f>
        <v>0</v>
      </c>
      <c r="AS3">
        <f>VLOOKUP($C3,PODES_SULSEL!$D$1:$AL$311,15,FALSE)</f>
        <v>0</v>
      </c>
      <c r="AT3">
        <f>VLOOKUP($C3,PODES_SULSEL!$D$1:$AL$311,16,FALSE)</f>
        <v>0</v>
      </c>
      <c r="AU3">
        <f>VLOOKUP($C3,PODES_SULSEL!$D$1:$AL$311,17,FALSE)</f>
        <v>0</v>
      </c>
      <c r="AV3">
        <f>VLOOKUP($C3,PODES_SULSEL!$D$1:$AL$311,18,FALSE)</f>
        <v>0</v>
      </c>
      <c r="AW3">
        <f>VLOOKUP($C3,PODES_SULSEL!$D$1:$AL$311,19,FALSE)</f>
        <v>0</v>
      </c>
      <c r="AX3">
        <f>VLOOKUP($C3,PODES_SULSEL!$D$1:$AL$311,20,FALSE)</f>
        <v>16</v>
      </c>
      <c r="AY3">
        <f>VLOOKUP($C3,PODES_SULSEL!$D$1:$AL$311,35,FALSE)</f>
        <v>208.25</v>
      </c>
      <c r="AZ3">
        <f>VLOOKUP($C3,PODES_SULSEL!$D$1:$AL$311,32,FALSE)</f>
        <v>0</v>
      </c>
      <c r="BA3">
        <f>VLOOKUP($C3,PODES_SULSEL!$D$1:$AL$311,33,FALSE)</f>
        <v>1666</v>
      </c>
      <c r="BB3">
        <f>VLOOKUP($C3,PODES_SULSEL!$D$1:$AL$311,23,FALSE)</f>
        <v>0</v>
      </c>
      <c r="BC3">
        <f>VLOOKUP($C3,PODES_SULSEL!$D$1:$AL$311,34,FALSE)</f>
        <v>0</v>
      </c>
      <c r="BD3">
        <f>VLOOKUP($J3,Zonal_Stats!$A$2:$T$308,17,FALSE)</f>
        <v>26.856540779300001</v>
      </c>
      <c r="BE3">
        <f>VLOOKUP($J3,Zonal_Stats!$A$2:$T$308,18,FALSE)</f>
        <v>1.27199866102</v>
      </c>
      <c r="BF3">
        <f>VLOOKUP($J3,Zonal_Stats!$A$2:$T$308,19,FALSE)</f>
        <v>1572.6085141399999</v>
      </c>
      <c r="BG3">
        <f>VLOOKUP($J3,Zonal_Stats!$A$2:$T$308,20,FALSE)</f>
        <v>-47.190450431499997</v>
      </c>
    </row>
    <row r="4" spans="1:59">
      <c r="A4" t="s">
        <v>705</v>
      </c>
      <c r="B4" t="str">
        <f t="shared" ref="B4:B67" si="0">LEFT(A4,7)</f>
        <v>7301011</v>
      </c>
      <c r="C4">
        <v>7301011</v>
      </c>
      <c r="D4" t="s">
        <v>230</v>
      </c>
      <c r="E4">
        <v>73</v>
      </c>
      <c r="F4">
        <v>1</v>
      </c>
      <c r="G4">
        <v>11</v>
      </c>
      <c r="H4" t="s">
        <v>674</v>
      </c>
      <c r="I4" t="s">
        <v>675</v>
      </c>
      <c r="J4" t="s">
        <v>497</v>
      </c>
      <c r="K4">
        <v>2019</v>
      </c>
      <c r="L4">
        <f>VLOOKUP($J4,Zonal_Stats!$A$2:$J$308,10,FALSE)</f>
        <v>268465.238273</v>
      </c>
      <c r="M4">
        <f>VLOOKUP($J4,Zonal_Stats!$A$2:$P$308,8,FALSE)</f>
        <v>1996.3779635799999</v>
      </c>
      <c r="N4">
        <f>VLOOKUP($J4,Zonal_Stats!$A$2:$P$308,12,FALSE)</f>
        <v>355496.805933</v>
      </c>
      <c r="O4">
        <f>VLOOKUP($J4,Zonal_Stats!$A$2:$P$308,9,FALSE)</f>
        <v>0</v>
      </c>
      <c r="P4">
        <f>VLOOKUP($J4,Zonal_Stats!$A$2:$P$308,7,FALSE)</f>
        <v>5500.7265700500002</v>
      </c>
      <c r="Q4">
        <f>VLOOKUP($J4,Zonal_Stats!$A$2:$P$308,11,FALSE)</f>
        <v>115340.194571</v>
      </c>
      <c r="R4">
        <f>VLOOKUP($J4,Zonal_Stats!$A$2:$P$308,5,FALSE)</f>
        <v>297442.69776399998</v>
      </c>
      <c r="S4">
        <f>VLOOKUP($J4,raw!$A$3:$AB309,11,FALSE)</f>
        <v>0.10058772521437519</v>
      </c>
      <c r="T4">
        <f>VLOOKUP($J4,raw!$A$3:$AB309,12,FALSE)</f>
        <v>5.4918585605549667E-3</v>
      </c>
      <c r="U4">
        <f>VLOOKUP($J4,raw!$A$3:$AB309,13,FALSE)</f>
        <v>5.2028133731573372E-3</v>
      </c>
      <c r="V4">
        <f>VLOOKUP($J4,raw!$A$3:$AB309,14,FALSE)</f>
        <v>0</v>
      </c>
      <c r="W4">
        <f>VLOOKUP($J4,raw!$A$3:$AB309,15,FALSE)</f>
        <v>0</v>
      </c>
      <c r="X4">
        <f>VLOOKUP($J4,Zonal_Stats!$A$2:$P$308,6,FALSE)</f>
        <v>5516.5597073400004</v>
      </c>
      <c r="Y4">
        <f>VLOOKUP($J4,raw!$A$3:$AB309,17,FALSE)</f>
        <v>5.3955101647557568E-3</v>
      </c>
      <c r="Z4">
        <f>VLOOKUP($J4,raw!$A$3:$AB309,20,FALSE)</f>
        <v>0.87811927931399947</v>
      </c>
      <c r="AA4">
        <f>VLOOKUP($J4,Zonal_Stats!$A$2:$P$308,13,FALSE)</f>
        <v>27291.032707099999</v>
      </c>
      <c r="AB4">
        <f>VLOOKUP($J4,Zonal_Stats!$A$2:$P$308,15,FALSE)</f>
        <v>0</v>
      </c>
      <c r="AC4">
        <f>VLOOKUP($J4,Zonal_Stats!$A$2:$P$308,16,FALSE)</f>
        <v>6.5020280173000003E-2</v>
      </c>
      <c r="AD4">
        <f>VLOOKUP($J4,raw!$A$3:$AB309,24,FALSE)</f>
        <v>0</v>
      </c>
      <c r="AE4">
        <f>VLOOKUP($J4,Zonal_Stats!$A$2:$P$308,14,FALSE)</f>
        <v>1.36908368609E-2</v>
      </c>
      <c r="AF4">
        <f>VLOOKUP($C4,PODES_SULSEL!$D$1:$AL$311,2,FALSE)</f>
        <v>2148</v>
      </c>
      <c r="AG4">
        <f>VLOOKUP($C4,PODES_SULSEL!$D$1:$AL$311,25,FALSE)</f>
        <v>0.97299813780260702</v>
      </c>
      <c r="AH4">
        <f>VLOOKUP($C4,PODES_SULSEL!$D$1:$AL$311,26,FALSE)</f>
        <v>4.6554934823091199E-4</v>
      </c>
      <c r="AI4">
        <f>VLOOKUP($C4,PODES_SULSEL!$D$1:$AL$311,27,FALSE)</f>
        <v>0</v>
      </c>
      <c r="AJ4">
        <f>VLOOKUP($C4,PODES_SULSEL!$D$1:$AL$311,28,FALSE)</f>
        <v>0</v>
      </c>
      <c r="AK4">
        <f>VLOOKUP($C4,PODES_SULSEL!$D$1:$AL$311,29,FALSE)</f>
        <v>358</v>
      </c>
      <c r="AL4">
        <f>VLOOKUP($C4,PODES_SULSEL!$D$1:$AL$311,30,FALSE)</f>
        <v>1.3966480446927301E-3</v>
      </c>
      <c r="AM4">
        <f>VLOOKUP($C4,PODES_SULSEL!$D$1:$AL$311,31,FALSE)</f>
        <v>0</v>
      </c>
      <c r="AN4">
        <f>VLOOKUP($C4,PODES_SULSEL!$D$1:$AL$311,10,FALSE)</f>
        <v>0</v>
      </c>
      <c r="AO4">
        <f>VLOOKUP($C4,PODES_SULSEL!$D$1:$AL$311,11,FALSE)</f>
        <v>0</v>
      </c>
      <c r="AP4">
        <f>VLOOKUP($C4,PODES_SULSEL!$D$1:$AL$311,12,FALSE)</f>
        <v>0</v>
      </c>
      <c r="AQ4">
        <f>VLOOKUP($C4,PODES_SULSEL!$D$1:$AL$311,13,FALSE)</f>
        <v>0</v>
      </c>
      <c r="AR4">
        <f>VLOOKUP($C4,PODES_SULSEL!$D$1:$AL$311,14,FALSE)</f>
        <v>0</v>
      </c>
      <c r="AS4">
        <f>VLOOKUP($C4,PODES_SULSEL!$D$1:$AL$311,15,FALSE)</f>
        <v>0</v>
      </c>
      <c r="AT4">
        <f>VLOOKUP($C4,PODES_SULSEL!$D$1:$AL$311,16,FALSE)</f>
        <v>0</v>
      </c>
      <c r="AU4">
        <f>VLOOKUP($C4,PODES_SULSEL!$D$1:$AL$311,17,FALSE)</f>
        <v>0</v>
      </c>
      <c r="AV4">
        <f>VLOOKUP($C4,PODES_SULSEL!$D$1:$AL$311,18,FALSE)</f>
        <v>0</v>
      </c>
      <c r="AW4">
        <f>VLOOKUP($C4,PODES_SULSEL!$D$1:$AL$311,19,FALSE)</f>
        <v>0</v>
      </c>
      <c r="AX4">
        <f>VLOOKUP($C4,PODES_SULSEL!$D$1:$AL$311,20,FALSE)</f>
        <v>12</v>
      </c>
      <c r="AY4">
        <f>VLOOKUP($C4,PODES_SULSEL!$D$1:$AL$311,35,FALSE)</f>
        <v>179</v>
      </c>
      <c r="AZ4">
        <f>VLOOKUP($C4,PODES_SULSEL!$D$1:$AL$311,32,FALSE)</f>
        <v>0</v>
      </c>
      <c r="BA4">
        <f>VLOOKUP($C4,PODES_SULSEL!$D$1:$AL$311,33,FALSE)</f>
        <v>0</v>
      </c>
      <c r="BB4">
        <f>VLOOKUP($C4,PODES_SULSEL!$D$1:$AL$311,23,FALSE)</f>
        <v>0</v>
      </c>
      <c r="BC4">
        <f>VLOOKUP($C4,PODES_SULSEL!$D$1:$AL$311,34,FALSE)</f>
        <v>0</v>
      </c>
      <c r="BD4">
        <f>VLOOKUP($J4,Zonal_Stats!$A$2:$T$308,17,FALSE)</f>
        <v>26.929729282699999</v>
      </c>
      <c r="BE4">
        <f>VLOOKUP($J4,Zonal_Stats!$A$2:$T$308,18,FALSE)</f>
        <v>1.28198253245</v>
      </c>
      <c r="BF4">
        <f>VLOOKUP($J4,Zonal_Stats!$A$2:$T$308,19,FALSE)</f>
        <v>1446.3004666899999</v>
      </c>
      <c r="BG4">
        <f>VLOOKUP($J4,Zonal_Stats!$A$2:$T$308,20,FALSE)</f>
        <v>-45.2643335315</v>
      </c>
    </row>
    <row r="5" spans="1:59">
      <c r="A5" t="s">
        <v>706</v>
      </c>
      <c r="B5" t="str">
        <f t="shared" si="0"/>
        <v>7301020</v>
      </c>
      <c r="C5">
        <v>7301020</v>
      </c>
      <c r="D5" t="s">
        <v>230</v>
      </c>
      <c r="E5">
        <v>73</v>
      </c>
      <c r="F5">
        <v>1</v>
      </c>
      <c r="G5">
        <v>20</v>
      </c>
      <c r="H5" t="s">
        <v>674</v>
      </c>
      <c r="I5" t="s">
        <v>675</v>
      </c>
      <c r="J5" t="s">
        <v>499</v>
      </c>
      <c r="K5">
        <v>2019</v>
      </c>
      <c r="L5">
        <f>VLOOKUP($J5,Zonal_Stats!$A$2:$J$308,10,FALSE)</f>
        <v>184133.489482</v>
      </c>
      <c r="M5">
        <f>VLOOKUP($J5,Zonal_Stats!$A$2:$P$308,8,FALSE)</f>
        <v>1649.5884335999999</v>
      </c>
      <c r="N5">
        <f>VLOOKUP($J5,Zonal_Stats!$A$2:$P$308,12,FALSE)</f>
        <v>251716.26276799999</v>
      </c>
      <c r="O5">
        <f>VLOOKUP($J5,Zonal_Stats!$A$2:$P$308,9,FALSE)</f>
        <v>0</v>
      </c>
      <c r="P5">
        <f>VLOOKUP($J5,Zonal_Stats!$A$2:$P$308,7,FALSE)</f>
        <v>988.06232734699995</v>
      </c>
      <c r="Q5">
        <f>VLOOKUP($J5,Zonal_Stats!$A$2:$P$308,11,FALSE)</f>
        <v>15319.7328925</v>
      </c>
      <c r="R5">
        <f>VLOOKUP($J5,Zonal_Stats!$A$2:$P$308,5,FALSE)</f>
        <v>195682.763179</v>
      </c>
      <c r="S5">
        <f>VLOOKUP($J5,raw!$A$3:$AB310,11,FALSE)</f>
        <v>4.3062613039359228E-4</v>
      </c>
      <c r="T5">
        <f>VLOOKUP($J5,raw!$A$3:$AB310,12,FALSE)</f>
        <v>1.8947549737318061E-3</v>
      </c>
      <c r="U5">
        <f>VLOOKUP($J5,raw!$A$3:$AB310,13,FALSE)</f>
        <v>0.45844457841701836</v>
      </c>
      <c r="V5">
        <f>VLOOKUP($J5,raw!$A$3:$AB310,14,FALSE)</f>
        <v>0</v>
      </c>
      <c r="W5">
        <f>VLOOKUP($J5,raw!$A$3:$AB310,15,FALSE)</f>
        <v>0</v>
      </c>
      <c r="X5">
        <f>VLOOKUP($J5,Zonal_Stats!$A$2:$P$308,6,FALSE)</f>
        <v>1274.7818317799999</v>
      </c>
      <c r="Y5">
        <f>VLOOKUP($J5,raw!$A$3:$AB310,17,FALSE)</f>
        <v>5.6325897855481873E-2</v>
      </c>
      <c r="Z5">
        <f>VLOOKUP($J5,raw!$A$3:$AB310,20,FALSE)</f>
        <v>0.37972612178106968</v>
      </c>
      <c r="AA5">
        <f>VLOOKUP($J5,Zonal_Stats!$A$2:$P$308,13,FALSE)</f>
        <v>32140.159860899999</v>
      </c>
      <c r="AB5">
        <f>VLOOKUP($J5,Zonal_Stats!$A$2:$P$308,15,FALSE)</f>
        <v>1.75427899513E-2</v>
      </c>
      <c r="AC5">
        <f>VLOOKUP($J5,Zonal_Stats!$A$2:$P$308,16,FALSE)</f>
        <v>0.213668099965</v>
      </c>
      <c r="AD5">
        <f>VLOOKUP($J5,raw!$A$3:$AB310,24,FALSE)</f>
        <v>0</v>
      </c>
      <c r="AE5">
        <f>VLOOKUP($J5,Zonal_Stats!$A$2:$P$308,14,FALSE)</f>
        <v>4.5007419628300002E-2</v>
      </c>
      <c r="AF5">
        <f>VLOOKUP($C5,PODES_SULSEL!$D$1:$AL$311,2,FALSE)</f>
        <v>2415</v>
      </c>
      <c r="AG5">
        <f>VLOOKUP($C5,PODES_SULSEL!$D$1:$AL$311,25,FALSE)</f>
        <v>1</v>
      </c>
      <c r="AH5">
        <f>VLOOKUP($C5,PODES_SULSEL!$D$1:$AL$311,26,FALSE)</f>
        <v>4.1407867494824E-4</v>
      </c>
      <c r="AI5">
        <f>VLOOKUP($C5,PODES_SULSEL!$D$1:$AL$311,27,FALSE)</f>
        <v>0</v>
      </c>
      <c r="AJ5">
        <f>VLOOKUP($C5,PODES_SULSEL!$D$1:$AL$311,28,FALSE)</f>
        <v>0</v>
      </c>
      <c r="AK5">
        <f>VLOOKUP($C5,PODES_SULSEL!$D$1:$AL$311,29,FALSE)</f>
        <v>402.5</v>
      </c>
      <c r="AL5">
        <f>VLOOKUP($C5,PODES_SULSEL!$D$1:$AL$311,30,FALSE)</f>
        <v>8.2815734989648E-4</v>
      </c>
      <c r="AM5">
        <f>VLOOKUP($C5,PODES_SULSEL!$D$1:$AL$311,31,FALSE)</f>
        <v>2415</v>
      </c>
      <c r="AN5">
        <f>VLOOKUP($C5,PODES_SULSEL!$D$1:$AL$311,10,FALSE)</f>
        <v>0</v>
      </c>
      <c r="AO5">
        <f>VLOOKUP($C5,PODES_SULSEL!$D$1:$AL$311,11,FALSE)</f>
        <v>0</v>
      </c>
      <c r="AP5">
        <f>VLOOKUP($C5,PODES_SULSEL!$D$1:$AL$311,12,FALSE)</f>
        <v>0</v>
      </c>
      <c r="AQ5">
        <f>VLOOKUP($C5,PODES_SULSEL!$D$1:$AL$311,13,FALSE)</f>
        <v>0</v>
      </c>
      <c r="AR5">
        <f>VLOOKUP($C5,PODES_SULSEL!$D$1:$AL$311,14,FALSE)</f>
        <v>0</v>
      </c>
      <c r="AS5">
        <f>VLOOKUP($C5,PODES_SULSEL!$D$1:$AL$311,15,FALSE)</f>
        <v>0</v>
      </c>
      <c r="AT5">
        <f>VLOOKUP($C5,PODES_SULSEL!$D$1:$AL$311,16,FALSE)</f>
        <v>0</v>
      </c>
      <c r="AU5">
        <f>VLOOKUP($C5,PODES_SULSEL!$D$1:$AL$311,17,FALSE)</f>
        <v>0</v>
      </c>
      <c r="AV5">
        <f>VLOOKUP($C5,PODES_SULSEL!$D$1:$AL$311,18,FALSE)</f>
        <v>0</v>
      </c>
      <c r="AW5">
        <f>VLOOKUP($C5,PODES_SULSEL!$D$1:$AL$311,19,FALSE)</f>
        <v>0</v>
      </c>
      <c r="AX5">
        <f>VLOOKUP($C5,PODES_SULSEL!$D$1:$AL$311,20,FALSE)</f>
        <v>14</v>
      </c>
      <c r="AY5">
        <f>VLOOKUP($C5,PODES_SULSEL!$D$1:$AL$311,35,FALSE)</f>
        <v>172.5</v>
      </c>
      <c r="AZ5">
        <f>VLOOKUP($C5,PODES_SULSEL!$D$1:$AL$311,32,FALSE)</f>
        <v>109.77272727272727</v>
      </c>
      <c r="BA5">
        <f>VLOOKUP($C5,PODES_SULSEL!$D$1:$AL$311,33,FALSE)</f>
        <v>2415</v>
      </c>
      <c r="BB5">
        <f>VLOOKUP($C5,PODES_SULSEL!$D$1:$AL$311,23,FALSE)</f>
        <v>0</v>
      </c>
      <c r="BC5">
        <f>VLOOKUP($C5,PODES_SULSEL!$D$1:$AL$311,34,FALSE)</f>
        <v>0</v>
      </c>
      <c r="BD5">
        <f>VLOOKUP($J5,Zonal_Stats!$A$2:$T$308,17,FALSE)</f>
        <v>26.632104910500001</v>
      </c>
      <c r="BE5">
        <f>VLOOKUP($J5,Zonal_Stats!$A$2:$T$308,18,FALSE)</f>
        <v>1.2586854159200001</v>
      </c>
      <c r="BF5">
        <f>VLOOKUP($J5,Zonal_Stats!$A$2:$T$308,19,FALSE)</f>
        <v>1631.8517590599999</v>
      </c>
      <c r="BG5">
        <f>VLOOKUP($J5,Zonal_Stats!$A$2:$T$308,20,FALSE)</f>
        <v>-49.618323692899999</v>
      </c>
    </row>
    <row r="6" spans="1:59">
      <c r="A6" t="s">
        <v>707</v>
      </c>
      <c r="B6" t="str">
        <f t="shared" si="0"/>
        <v>7301021</v>
      </c>
      <c r="C6">
        <v>7301021</v>
      </c>
      <c r="D6" t="s">
        <v>230</v>
      </c>
      <c r="E6">
        <v>73</v>
      </c>
      <c r="F6">
        <v>1</v>
      </c>
      <c r="G6">
        <v>21</v>
      </c>
      <c r="H6" t="s">
        <v>674</v>
      </c>
      <c r="I6" t="s">
        <v>675</v>
      </c>
      <c r="J6" t="s">
        <v>562</v>
      </c>
      <c r="K6">
        <v>2019</v>
      </c>
      <c r="L6">
        <f>VLOOKUP($J6,Zonal_Stats!$A$2:$J$308,10,FALSE)</f>
        <v>163497.970887</v>
      </c>
      <c r="M6">
        <f>VLOOKUP($J6,Zonal_Stats!$A$2:$P$308,8,FALSE)</f>
        <v>4252.9763386900004</v>
      </c>
      <c r="N6">
        <f>VLOOKUP($J6,Zonal_Stats!$A$2:$P$308,12,FALSE)</f>
        <v>242261.11567299999</v>
      </c>
      <c r="O6">
        <f>VLOOKUP($J6,Zonal_Stats!$A$2:$P$308,9,FALSE)</f>
        <v>0</v>
      </c>
      <c r="P6">
        <f>VLOOKUP($J6,Zonal_Stats!$A$2:$P$308,7,FALSE)</f>
        <v>32967.399813999997</v>
      </c>
      <c r="Q6">
        <f>VLOOKUP($J6,Zonal_Stats!$A$2:$P$308,11,FALSE)</f>
        <v>35940.016541700003</v>
      </c>
      <c r="R6">
        <f>VLOOKUP($J6,Zonal_Stats!$A$2:$P$308,5,FALSE)</f>
        <v>185273.86063700001</v>
      </c>
      <c r="S6">
        <f>VLOOKUP($J6,raw!$A$3:$AB311,11,FALSE)</f>
        <v>0</v>
      </c>
      <c r="T6">
        <f>VLOOKUP($J6,raw!$A$3:$AB311,12,FALSE)</f>
        <v>9.7142857142857142E-2</v>
      </c>
      <c r="U6">
        <f>VLOOKUP($J6,raw!$A$3:$AB311,13,FALSE)</f>
        <v>0</v>
      </c>
      <c r="V6">
        <f>VLOOKUP($J6,raw!$A$3:$AB311,14,FALSE)</f>
        <v>0</v>
      </c>
      <c r="W6">
        <f>VLOOKUP($J6,raw!$A$3:$AB311,15,FALSE)</f>
        <v>0</v>
      </c>
      <c r="X6">
        <f>VLOOKUP($J6,Zonal_Stats!$A$2:$P$308,6,FALSE)</f>
        <v>33099.946289400003</v>
      </c>
      <c r="Y6">
        <f>VLOOKUP($J6,raw!$A$3:$AB311,17,FALSE)</f>
        <v>0</v>
      </c>
      <c r="Z6">
        <f>VLOOKUP($J6,raw!$A$3:$AB311,20,FALSE)</f>
        <v>0.60457142857142854</v>
      </c>
      <c r="AA6">
        <f>VLOOKUP($J6,Zonal_Stats!$A$2:$P$308,13,FALSE)</f>
        <v>27753.0207639</v>
      </c>
      <c r="AB6">
        <f>VLOOKUP($J6,Zonal_Stats!$A$2:$P$308,15,FALSE)</f>
        <v>0</v>
      </c>
      <c r="AC6">
        <f>VLOOKUP($J6,Zonal_Stats!$A$2:$P$308,16,FALSE)</f>
        <v>4.3830972778299997E-2</v>
      </c>
      <c r="AD6">
        <f>VLOOKUP($J6,raw!$A$3:$AB311,24,FALSE)</f>
        <v>0</v>
      </c>
      <c r="AE6">
        <f>VLOOKUP($J6,Zonal_Stats!$A$2:$P$308,14,FALSE)</f>
        <v>2.7196527407300001E-2</v>
      </c>
      <c r="AF6">
        <f>VLOOKUP($C6,PODES_SULSEL!$D$1:$AL$311,2,FALSE)</f>
        <v>3945</v>
      </c>
      <c r="AG6">
        <f>VLOOKUP($C6,PODES_SULSEL!$D$1:$AL$311,25,FALSE)</f>
        <v>1</v>
      </c>
      <c r="AH6">
        <f>VLOOKUP($C6,PODES_SULSEL!$D$1:$AL$311,26,FALSE)</f>
        <v>2.5348542458808601E-4</v>
      </c>
      <c r="AI6">
        <f>VLOOKUP($C6,PODES_SULSEL!$D$1:$AL$311,27,FALSE)</f>
        <v>0</v>
      </c>
      <c r="AJ6">
        <f>VLOOKUP($C6,PODES_SULSEL!$D$1:$AL$311,28,FALSE)</f>
        <v>0</v>
      </c>
      <c r="AK6">
        <f>VLOOKUP($C6,PODES_SULSEL!$D$1:$AL$311,29,FALSE)</f>
        <v>493.125</v>
      </c>
      <c r="AL6">
        <f>VLOOKUP($C6,PODES_SULSEL!$D$1:$AL$311,30,FALSE)</f>
        <v>5.0697084917617201E-4</v>
      </c>
      <c r="AM6">
        <f>VLOOKUP($C6,PODES_SULSEL!$D$1:$AL$311,31,FALSE)</f>
        <v>0</v>
      </c>
      <c r="AN6">
        <f>VLOOKUP($C6,PODES_SULSEL!$D$1:$AL$311,10,FALSE)</f>
        <v>0</v>
      </c>
      <c r="AO6">
        <f>VLOOKUP($C6,PODES_SULSEL!$D$1:$AL$311,11,FALSE)</f>
        <v>0</v>
      </c>
      <c r="AP6">
        <f>VLOOKUP($C6,PODES_SULSEL!$D$1:$AL$311,12,FALSE)</f>
        <v>0</v>
      </c>
      <c r="AQ6">
        <f>VLOOKUP($C6,PODES_SULSEL!$D$1:$AL$311,13,FALSE)</f>
        <v>0</v>
      </c>
      <c r="AR6">
        <f>VLOOKUP($C6,PODES_SULSEL!$D$1:$AL$311,14,FALSE)</f>
        <v>0</v>
      </c>
      <c r="AS6">
        <f>VLOOKUP($C6,PODES_SULSEL!$D$1:$AL$311,15,FALSE)</f>
        <v>0</v>
      </c>
      <c r="AT6">
        <f>VLOOKUP($C6,PODES_SULSEL!$D$1:$AL$311,16,FALSE)</f>
        <v>0</v>
      </c>
      <c r="AU6">
        <f>VLOOKUP($C6,PODES_SULSEL!$D$1:$AL$311,17,FALSE)</f>
        <v>0</v>
      </c>
      <c r="AV6">
        <f>VLOOKUP($C6,PODES_SULSEL!$D$1:$AL$311,18,FALSE)</f>
        <v>0</v>
      </c>
      <c r="AW6">
        <f>VLOOKUP($C6,PODES_SULSEL!$D$1:$AL$311,19,FALSE)</f>
        <v>0</v>
      </c>
      <c r="AX6">
        <f>VLOOKUP($C6,PODES_SULSEL!$D$1:$AL$311,20,FALSE)</f>
        <v>18</v>
      </c>
      <c r="AY6">
        <f>VLOOKUP($C6,PODES_SULSEL!$D$1:$AL$311,35,FALSE)</f>
        <v>219.16666666666666</v>
      </c>
      <c r="AZ6">
        <f>VLOOKUP($C6,PODES_SULSEL!$D$1:$AL$311,32,FALSE)</f>
        <v>0</v>
      </c>
      <c r="BA6">
        <f>VLOOKUP($C6,PODES_SULSEL!$D$1:$AL$311,33,FALSE)</f>
        <v>0</v>
      </c>
      <c r="BB6">
        <f>VLOOKUP($C6,PODES_SULSEL!$D$1:$AL$311,23,FALSE)</f>
        <v>2</v>
      </c>
      <c r="BC6">
        <f>VLOOKUP($C6,PODES_SULSEL!$D$1:$AL$311,34,FALSE)</f>
        <v>1972.5</v>
      </c>
      <c r="BD6">
        <f>VLOOKUP($J6,Zonal_Stats!$A$2:$T$308,17,FALSE)</f>
        <v>27.334658561400001</v>
      </c>
      <c r="BE6">
        <f>VLOOKUP($J6,Zonal_Stats!$A$2:$T$308,18,FALSE)</f>
        <v>1.3531713485700001</v>
      </c>
      <c r="BF6">
        <f>VLOOKUP($J6,Zonal_Stats!$A$2:$T$308,19,FALSE)</f>
        <v>1581.18883951</v>
      </c>
      <c r="BG6">
        <f>VLOOKUP($J6,Zonal_Stats!$A$2:$T$308,20,FALSE)</f>
        <v>-73.178487141900007</v>
      </c>
    </row>
    <row r="7" spans="1:59">
      <c r="A7" t="s">
        <v>708</v>
      </c>
      <c r="B7" t="str">
        <f t="shared" si="0"/>
        <v>7301022</v>
      </c>
      <c r="C7">
        <v>7301022</v>
      </c>
      <c r="D7" t="s">
        <v>230</v>
      </c>
      <c r="E7">
        <v>73</v>
      </c>
      <c r="F7">
        <v>1</v>
      </c>
      <c r="G7">
        <v>22</v>
      </c>
      <c r="H7" t="s">
        <v>674</v>
      </c>
      <c r="I7" t="s">
        <v>675</v>
      </c>
      <c r="J7" t="s">
        <v>500</v>
      </c>
      <c r="K7">
        <v>2019</v>
      </c>
      <c r="L7">
        <f>VLOOKUP($J7,Zonal_Stats!$A$2:$J$308,10,FALSE)</f>
        <v>188167.821012</v>
      </c>
      <c r="M7">
        <f>VLOOKUP($J7,Zonal_Stats!$A$2:$P$308,8,FALSE)</f>
        <v>861.54126472300004</v>
      </c>
      <c r="N7">
        <f>VLOOKUP($J7,Zonal_Stats!$A$2:$P$308,12,FALSE)</f>
        <v>258492.260236</v>
      </c>
      <c r="O7">
        <f>VLOOKUP($J7,Zonal_Stats!$A$2:$P$308,9,FALSE)</f>
        <v>0</v>
      </c>
      <c r="P7">
        <f>VLOOKUP($J7,Zonal_Stats!$A$2:$P$308,7,FALSE)</f>
        <v>946.29084623100005</v>
      </c>
      <c r="Q7">
        <f>VLOOKUP($J7,Zonal_Stats!$A$2:$P$308,11,FALSE)</f>
        <v>5654.6625272900001</v>
      </c>
      <c r="R7">
        <f>VLOOKUP($J7,Zonal_Stats!$A$2:$P$308,5,FALSE)</f>
        <v>202213.42477300001</v>
      </c>
      <c r="S7">
        <f>VLOOKUP($J7,raw!$A$3:$AB312,11,FALSE)</f>
        <v>0.31099598930481281</v>
      </c>
      <c r="T7">
        <f>VLOOKUP($J7,raw!$A$3:$AB312,12,FALSE)</f>
        <v>1.3368983957219251E-3</v>
      </c>
      <c r="U7">
        <f>VLOOKUP($J7,raw!$A$3:$AB312,13,FALSE)</f>
        <v>0.28609625668449196</v>
      </c>
      <c r="V7">
        <f>VLOOKUP($J7,raw!$A$3:$AB312,14,FALSE)</f>
        <v>0</v>
      </c>
      <c r="W7">
        <f>VLOOKUP($J7,raw!$A$3:$AB312,15,FALSE)</f>
        <v>0</v>
      </c>
      <c r="X7">
        <f>VLOOKUP($J7,Zonal_Stats!$A$2:$P$308,6,FALSE)</f>
        <v>1172.42777189</v>
      </c>
      <c r="Y7">
        <f>VLOOKUP($J7,raw!$A$3:$AB312,17,FALSE)</f>
        <v>2.038770053475936E-2</v>
      </c>
      <c r="Z7">
        <f>VLOOKUP($J7,raw!$A$3:$AB312,20,FALSE)</f>
        <v>0.61480614973262027</v>
      </c>
      <c r="AA7">
        <f>VLOOKUP($J7,Zonal_Stats!$A$2:$P$308,13,FALSE)</f>
        <v>65612.865813099997</v>
      </c>
      <c r="AB7">
        <f>VLOOKUP($J7,Zonal_Stats!$A$2:$P$308,15,FALSE)</f>
        <v>8.9655772120499994E-2</v>
      </c>
      <c r="AC7">
        <f>VLOOKUP($J7,Zonal_Stats!$A$2:$P$308,16,FALSE)</f>
        <v>0.15290482976399999</v>
      </c>
      <c r="AD7">
        <f>VLOOKUP($J7,raw!$A$3:$AB312,24,FALSE)</f>
        <v>0</v>
      </c>
      <c r="AE7">
        <f>VLOOKUP($J7,Zonal_Stats!$A$2:$P$308,14,FALSE)</f>
        <v>4.7989991572599998E-2</v>
      </c>
      <c r="AF7">
        <f>VLOOKUP($C7,PODES_SULSEL!$D$1:$AL$311,2,FALSE)</f>
        <v>2068</v>
      </c>
      <c r="AG7">
        <f>VLOOKUP($C7,PODES_SULSEL!$D$1:$AL$311,25,FALSE)</f>
        <v>1</v>
      </c>
      <c r="AH7">
        <f>VLOOKUP($C7,PODES_SULSEL!$D$1:$AL$311,26,FALSE)</f>
        <v>4.8355899419729202E-4</v>
      </c>
      <c r="AI7">
        <f>VLOOKUP($C7,PODES_SULSEL!$D$1:$AL$311,27,FALSE)</f>
        <v>0</v>
      </c>
      <c r="AJ7">
        <f>VLOOKUP($C7,PODES_SULSEL!$D$1:$AL$311,28,FALSE)</f>
        <v>0</v>
      </c>
      <c r="AK7">
        <f>VLOOKUP($C7,PODES_SULSEL!$D$1:$AL$311,29,FALSE)</f>
        <v>344.66666666666669</v>
      </c>
      <c r="AL7">
        <f>VLOOKUP($C7,PODES_SULSEL!$D$1:$AL$311,30,FALSE)</f>
        <v>9.6711798839458404E-4</v>
      </c>
      <c r="AM7">
        <f>VLOOKUP($C7,PODES_SULSEL!$D$1:$AL$311,31,FALSE)</f>
        <v>0</v>
      </c>
      <c r="AN7">
        <f>VLOOKUP($C7,PODES_SULSEL!$D$1:$AL$311,10,FALSE)</f>
        <v>0</v>
      </c>
      <c r="AO7">
        <f>VLOOKUP($C7,PODES_SULSEL!$D$1:$AL$311,11,FALSE)</f>
        <v>0</v>
      </c>
      <c r="AP7">
        <f>VLOOKUP($C7,PODES_SULSEL!$D$1:$AL$311,12,FALSE)</f>
        <v>0</v>
      </c>
      <c r="AQ7">
        <f>VLOOKUP($C7,PODES_SULSEL!$D$1:$AL$311,13,FALSE)</f>
        <v>0</v>
      </c>
      <c r="AR7">
        <f>VLOOKUP($C7,PODES_SULSEL!$D$1:$AL$311,14,FALSE)</f>
        <v>0</v>
      </c>
      <c r="AS7">
        <f>VLOOKUP($C7,PODES_SULSEL!$D$1:$AL$311,15,FALSE)</f>
        <v>0</v>
      </c>
      <c r="AT7">
        <f>VLOOKUP($C7,PODES_SULSEL!$D$1:$AL$311,16,FALSE)</f>
        <v>0</v>
      </c>
      <c r="AU7">
        <f>VLOOKUP($C7,PODES_SULSEL!$D$1:$AL$311,17,FALSE)</f>
        <v>0</v>
      </c>
      <c r="AV7">
        <f>VLOOKUP($C7,PODES_SULSEL!$D$1:$AL$311,18,FALSE)</f>
        <v>0</v>
      </c>
      <c r="AW7">
        <f>VLOOKUP($C7,PODES_SULSEL!$D$1:$AL$311,19,FALSE)</f>
        <v>0</v>
      </c>
      <c r="AX7">
        <f>VLOOKUP($C7,PODES_SULSEL!$D$1:$AL$311,20,FALSE)</f>
        <v>11</v>
      </c>
      <c r="AY7">
        <f>VLOOKUP($C7,PODES_SULSEL!$D$1:$AL$311,35,FALSE)</f>
        <v>188</v>
      </c>
      <c r="AZ7">
        <f>VLOOKUP($C7,PODES_SULSEL!$D$1:$AL$311,32,FALSE)</f>
        <v>0</v>
      </c>
      <c r="BA7">
        <f>VLOOKUP($C7,PODES_SULSEL!$D$1:$AL$311,33,FALSE)</f>
        <v>0</v>
      </c>
      <c r="BB7">
        <f>VLOOKUP($C7,PODES_SULSEL!$D$1:$AL$311,23,FALSE)</f>
        <v>2</v>
      </c>
      <c r="BC7">
        <f>VLOOKUP($C7,PODES_SULSEL!$D$1:$AL$311,34,FALSE)</f>
        <v>1034</v>
      </c>
      <c r="BD7">
        <f>VLOOKUP($J7,Zonal_Stats!$A$2:$T$308,17,FALSE)</f>
        <v>26.863325099600001</v>
      </c>
      <c r="BE7">
        <f>VLOOKUP($J7,Zonal_Stats!$A$2:$T$308,18,FALSE)</f>
        <v>1.32962947781</v>
      </c>
      <c r="BF7">
        <f>VLOOKUP($J7,Zonal_Stats!$A$2:$T$308,19,FALSE)</f>
        <v>1631.7188633999999</v>
      </c>
      <c r="BG7">
        <f>VLOOKUP($J7,Zonal_Stats!$A$2:$T$308,20,FALSE)</f>
        <v>-64.653161000400004</v>
      </c>
    </row>
    <row r="8" spans="1:59">
      <c r="A8" t="s">
        <v>709</v>
      </c>
      <c r="B8" t="str">
        <f t="shared" si="0"/>
        <v>7301030</v>
      </c>
      <c r="C8">
        <v>7301030</v>
      </c>
      <c r="D8" t="s">
        <v>230</v>
      </c>
      <c r="E8">
        <v>73</v>
      </c>
      <c r="F8">
        <v>1</v>
      </c>
      <c r="G8">
        <v>30</v>
      </c>
      <c r="H8" t="s">
        <v>674</v>
      </c>
      <c r="I8" t="s">
        <v>675</v>
      </c>
      <c r="J8" t="s">
        <v>373</v>
      </c>
      <c r="K8">
        <v>2019</v>
      </c>
      <c r="L8">
        <f>VLOOKUP($J8,Zonal_Stats!$A$2:$J$308,10,FALSE)</f>
        <v>99706.858871899996</v>
      </c>
      <c r="M8">
        <f>VLOOKUP($J8,Zonal_Stats!$A$2:$P$308,8,FALSE)</f>
        <v>744.582855139</v>
      </c>
      <c r="N8">
        <f>VLOOKUP($J8,Zonal_Stats!$A$2:$P$308,12,FALSE)</f>
        <v>173876.772616</v>
      </c>
      <c r="O8">
        <f>VLOOKUP($J8,Zonal_Stats!$A$2:$P$308,9,FALSE)</f>
        <v>0</v>
      </c>
      <c r="P8">
        <f>VLOOKUP($J8,Zonal_Stats!$A$2:$P$308,7,FALSE)</f>
        <v>5344.4314415400004</v>
      </c>
      <c r="Q8">
        <f>VLOOKUP($J8,Zonal_Stats!$A$2:$P$308,11,FALSE)</f>
        <v>81201.433506000001</v>
      </c>
      <c r="R8">
        <f>VLOOKUP($J8,Zonal_Stats!$A$2:$P$308,5,FALSE)</f>
        <v>117137.81952</v>
      </c>
      <c r="S8">
        <f>VLOOKUP($J8,raw!$A$3:$AB313,11,FALSE)</f>
        <v>4.436761740132527E-2</v>
      </c>
      <c r="T8">
        <f>VLOOKUP($J8,raw!$A$3:$AB313,12,FALSE)</f>
        <v>2.8329972150196868E-3</v>
      </c>
      <c r="U8">
        <f>VLOOKUP($J8,raw!$A$3:$AB313,13,FALSE)</f>
        <v>1.0227600115240565E-2</v>
      </c>
      <c r="V8">
        <f>VLOOKUP($J8,raw!$A$3:$AB313,14,FALSE)</f>
        <v>0</v>
      </c>
      <c r="W8">
        <f>VLOOKUP($J8,raw!$A$3:$AB313,15,FALSE)</f>
        <v>0</v>
      </c>
      <c r="X8">
        <f>VLOOKUP($J8,Zonal_Stats!$A$2:$P$308,6,FALSE)</f>
        <v>6276.0456972600005</v>
      </c>
      <c r="Y8">
        <f>VLOOKUP($J8,raw!$A$3:$AB313,17,FALSE)</f>
        <v>6.5783155670796119E-3</v>
      </c>
      <c r="Z8">
        <f>VLOOKUP($J8,raw!$A$3:$AB313,20,FALSE)</f>
        <v>0.8190242965523864</v>
      </c>
      <c r="AA8">
        <f>VLOOKUP($J8,Zonal_Stats!$A$2:$P$308,13,FALSE)</f>
        <v>86172.041385000004</v>
      </c>
      <c r="AB8">
        <f>VLOOKUP($J8,Zonal_Stats!$A$2:$P$308,15,FALSE)</f>
        <v>1.6342474537800002E-2</v>
      </c>
      <c r="AC8">
        <f>VLOOKUP($J8,Zonal_Stats!$A$2:$P$308,16,FALSE)</f>
        <v>0.36172104848800002</v>
      </c>
      <c r="AD8">
        <f>VLOOKUP($J8,raw!$A$3:$AB313,24,FALSE)</f>
        <v>0</v>
      </c>
      <c r="AE8">
        <f>VLOOKUP($J8,Zonal_Stats!$A$2:$P$308,14,FALSE)</f>
        <v>6.5518219858599999E-2</v>
      </c>
      <c r="AF8">
        <f>VLOOKUP($C8,PODES_SULSEL!$D$1:$AL$311,2,FALSE)</f>
        <v>4412</v>
      </c>
      <c r="AG8">
        <f>VLOOKUP($C8,PODES_SULSEL!$D$1:$AL$311,25,FALSE)</f>
        <v>0.99932003626473198</v>
      </c>
      <c r="AH8">
        <f>VLOOKUP($C8,PODES_SULSEL!$D$1:$AL$311,26,FALSE)</f>
        <v>4.53309156844968E-4</v>
      </c>
      <c r="AI8">
        <f>VLOOKUP($C8,PODES_SULSEL!$D$1:$AL$311,27,FALSE)</f>
        <v>0</v>
      </c>
      <c r="AJ8">
        <f>VLOOKUP($C8,PODES_SULSEL!$D$1:$AL$311,28,FALSE)</f>
        <v>0</v>
      </c>
      <c r="AK8">
        <f>VLOOKUP($C8,PODES_SULSEL!$D$1:$AL$311,29,FALSE)</f>
        <v>339.38461538461536</v>
      </c>
      <c r="AL8">
        <f>VLOOKUP($C8,PODES_SULSEL!$D$1:$AL$311,30,FALSE)</f>
        <v>1.3599274705349E-3</v>
      </c>
      <c r="AM8">
        <f>VLOOKUP($C8,PODES_SULSEL!$D$1:$AL$311,31,FALSE)</f>
        <v>0</v>
      </c>
      <c r="AN8">
        <f>VLOOKUP($C8,PODES_SULSEL!$D$1:$AL$311,10,FALSE)</f>
        <v>0</v>
      </c>
      <c r="AO8">
        <f>VLOOKUP($C8,PODES_SULSEL!$D$1:$AL$311,11,FALSE)</f>
        <v>0</v>
      </c>
      <c r="AP8">
        <f>VLOOKUP($C8,PODES_SULSEL!$D$1:$AL$311,12,FALSE)</f>
        <v>1</v>
      </c>
      <c r="AQ8">
        <f>VLOOKUP($C8,PODES_SULSEL!$D$1:$AL$311,13,FALSE)</f>
        <v>0</v>
      </c>
      <c r="AR8">
        <f>VLOOKUP($C8,PODES_SULSEL!$D$1:$AL$311,14,FALSE)</f>
        <v>0</v>
      </c>
      <c r="AS8">
        <f>VLOOKUP($C8,PODES_SULSEL!$D$1:$AL$311,15,FALSE)</f>
        <v>0</v>
      </c>
      <c r="AT8">
        <f>VLOOKUP($C8,PODES_SULSEL!$D$1:$AL$311,16,FALSE)</f>
        <v>0</v>
      </c>
      <c r="AU8">
        <f>VLOOKUP($C8,PODES_SULSEL!$D$1:$AL$311,17,FALSE)</f>
        <v>0</v>
      </c>
      <c r="AV8">
        <f>VLOOKUP($C8,PODES_SULSEL!$D$1:$AL$311,18,FALSE)</f>
        <v>0</v>
      </c>
      <c r="AW8">
        <f>VLOOKUP($C8,PODES_SULSEL!$D$1:$AL$311,19,FALSE)</f>
        <v>0</v>
      </c>
      <c r="AX8">
        <f>VLOOKUP($C8,PODES_SULSEL!$D$1:$AL$311,20,FALSE)</f>
        <v>24</v>
      </c>
      <c r="AY8">
        <f>VLOOKUP($C8,PODES_SULSEL!$D$1:$AL$311,35,FALSE)</f>
        <v>183.83333333333334</v>
      </c>
      <c r="AZ8">
        <f>VLOOKUP($C8,PODES_SULSEL!$D$1:$AL$311,32,FALSE)</f>
        <v>1470.6666666666667</v>
      </c>
      <c r="BA8">
        <f>VLOOKUP($C8,PODES_SULSEL!$D$1:$AL$311,33,FALSE)</f>
        <v>1103</v>
      </c>
      <c r="BB8">
        <f>VLOOKUP($C8,PODES_SULSEL!$D$1:$AL$311,23,FALSE)</f>
        <v>2</v>
      </c>
      <c r="BC8">
        <f>VLOOKUP($C8,PODES_SULSEL!$D$1:$AL$311,34,FALSE)</f>
        <v>2206</v>
      </c>
      <c r="BD8">
        <f>VLOOKUP($J8,Zonal_Stats!$A$2:$T$308,17,FALSE)</f>
        <v>26.210144159999999</v>
      </c>
      <c r="BE8">
        <f>VLOOKUP($J8,Zonal_Stats!$A$2:$T$308,18,FALSE)</f>
        <v>1.2420265134499999</v>
      </c>
      <c r="BF8">
        <f>VLOOKUP($J8,Zonal_Stats!$A$2:$T$308,19,FALSE)</f>
        <v>1719.7741125800001</v>
      </c>
      <c r="BG8">
        <f>VLOOKUP($J8,Zonal_Stats!$A$2:$T$308,20,FALSE)</f>
        <v>-88.643638315800004</v>
      </c>
    </row>
    <row r="9" spans="1:59">
      <c r="A9" t="s">
        <v>710</v>
      </c>
      <c r="B9" t="str">
        <f t="shared" si="0"/>
        <v>7301040</v>
      </c>
      <c r="C9">
        <v>7301040</v>
      </c>
      <c r="D9" t="s">
        <v>230</v>
      </c>
      <c r="E9">
        <v>73</v>
      </c>
      <c r="F9">
        <v>1</v>
      </c>
      <c r="G9">
        <v>40</v>
      </c>
      <c r="H9" t="s">
        <v>674</v>
      </c>
      <c r="I9" t="s">
        <v>675</v>
      </c>
      <c r="J9" t="s">
        <v>365</v>
      </c>
      <c r="K9">
        <v>2019</v>
      </c>
      <c r="L9">
        <f>VLOOKUP($J9,Zonal_Stats!$A$2:$J$308,10,FALSE)</f>
        <v>80609.428924399996</v>
      </c>
      <c r="M9">
        <f>VLOOKUP($J9,Zonal_Stats!$A$2:$P$308,8,FALSE)</f>
        <v>539.82782507800005</v>
      </c>
      <c r="N9">
        <f>VLOOKUP($J9,Zonal_Stats!$A$2:$P$308,12,FALSE)</f>
        <v>158281.29271800001</v>
      </c>
      <c r="O9">
        <f>VLOOKUP($J9,Zonal_Stats!$A$2:$P$308,9,FALSE)</f>
        <v>0</v>
      </c>
      <c r="P9">
        <f>VLOOKUP($J9,Zonal_Stats!$A$2:$P$308,7,FALSE)</f>
        <v>4265.1978865299998</v>
      </c>
      <c r="Q9">
        <f>VLOOKUP($J9,Zonal_Stats!$A$2:$P$308,11,FALSE)</f>
        <v>72216.436268699996</v>
      </c>
      <c r="R9">
        <f>VLOOKUP($J9,Zonal_Stats!$A$2:$P$308,5,FALSE)</f>
        <v>100896.83751500001</v>
      </c>
      <c r="S9">
        <f>VLOOKUP($J9,raw!$A$3:$AB314,11,FALSE)</f>
        <v>0.24475861514981123</v>
      </c>
      <c r="T9">
        <f>VLOOKUP($J9,raw!$A$3:$AB314,12,FALSE)</f>
        <v>5.6229416017350795E-3</v>
      </c>
      <c r="U9">
        <f>VLOOKUP($J9,raw!$A$3:$AB314,13,FALSE)</f>
        <v>1.9680295606072776E-2</v>
      </c>
      <c r="V9">
        <f>VLOOKUP($J9,raw!$A$3:$AB314,14,FALSE)</f>
        <v>0</v>
      </c>
      <c r="W9">
        <f>VLOOKUP($J9,raw!$A$3:$AB314,15,FALSE)</f>
        <v>2.9721262752028274E-3</v>
      </c>
      <c r="X9">
        <f>VLOOKUP($J9,Zonal_Stats!$A$2:$P$308,6,FALSE)</f>
        <v>4723.9608295600001</v>
      </c>
      <c r="Y9">
        <f>VLOOKUP($J9,raw!$A$3:$AB314,17,FALSE)</f>
        <v>2.0885211663587435E-3</v>
      </c>
      <c r="Z9">
        <f>VLOOKUP($J9,raw!$A$3:$AB314,20,FALSE)</f>
        <v>0.94304763434814043</v>
      </c>
      <c r="AA9">
        <f>VLOOKUP($J9,Zonal_Stats!$A$2:$P$308,13,FALSE)</f>
        <v>79737.980101499998</v>
      </c>
      <c r="AB9">
        <f>VLOOKUP($J9,Zonal_Stats!$A$2:$P$308,15,FALSE)</f>
        <v>3.9775895032500001E-2</v>
      </c>
      <c r="AC9">
        <f>VLOOKUP($J9,Zonal_Stats!$A$2:$P$308,16,FALSE)</f>
        <v>0.28803942941999999</v>
      </c>
      <c r="AD9">
        <f>VLOOKUP($J9,raw!$A$3:$AB314,24,FALSE)</f>
        <v>0</v>
      </c>
      <c r="AE9">
        <f>VLOOKUP($J9,Zonal_Stats!$A$2:$P$308,14,FALSE)</f>
        <v>6.9054764171700006E-2</v>
      </c>
      <c r="AF9">
        <f>VLOOKUP($C9,PODES_SULSEL!$D$1:$AL$311,2,FALSE)</f>
        <v>3758</v>
      </c>
      <c r="AG9">
        <f>VLOOKUP($C9,PODES_SULSEL!$D$1:$AL$311,25,FALSE)</f>
        <v>1</v>
      </c>
      <c r="AH9">
        <f>VLOOKUP($C9,PODES_SULSEL!$D$1:$AL$311,26,FALSE)</f>
        <v>7.9829696647152704E-4</v>
      </c>
      <c r="AI9">
        <f>VLOOKUP($C9,PODES_SULSEL!$D$1:$AL$311,27,FALSE)</f>
        <v>0</v>
      </c>
      <c r="AJ9">
        <f>VLOOKUP($C9,PODES_SULSEL!$D$1:$AL$311,28,FALSE)</f>
        <v>3758</v>
      </c>
      <c r="AK9">
        <f>VLOOKUP($C9,PODES_SULSEL!$D$1:$AL$311,29,FALSE)</f>
        <v>417.55555555555554</v>
      </c>
      <c r="AL9">
        <f>VLOOKUP($C9,PODES_SULSEL!$D$1:$AL$311,30,FALSE)</f>
        <v>2.6609898882384202E-4</v>
      </c>
      <c r="AM9">
        <f>VLOOKUP($C9,PODES_SULSEL!$D$1:$AL$311,31,FALSE)</f>
        <v>0</v>
      </c>
      <c r="AN9">
        <f>VLOOKUP($C9,PODES_SULSEL!$D$1:$AL$311,10,FALSE)</f>
        <v>1</v>
      </c>
      <c r="AO9">
        <f>VLOOKUP($C9,PODES_SULSEL!$D$1:$AL$311,11,FALSE)</f>
        <v>0</v>
      </c>
      <c r="AP9">
        <f>VLOOKUP($C9,PODES_SULSEL!$D$1:$AL$311,12,FALSE)</f>
        <v>2</v>
      </c>
      <c r="AQ9">
        <f>VLOOKUP($C9,PODES_SULSEL!$D$1:$AL$311,13,FALSE)</f>
        <v>0</v>
      </c>
      <c r="AR9">
        <f>VLOOKUP($C9,PODES_SULSEL!$D$1:$AL$311,14,FALSE)</f>
        <v>0</v>
      </c>
      <c r="AS9">
        <f>VLOOKUP($C9,PODES_SULSEL!$D$1:$AL$311,15,FALSE)</f>
        <v>0</v>
      </c>
      <c r="AT9">
        <f>VLOOKUP($C9,PODES_SULSEL!$D$1:$AL$311,16,FALSE)</f>
        <v>0</v>
      </c>
      <c r="AU9">
        <f>VLOOKUP($C9,PODES_SULSEL!$D$1:$AL$311,17,FALSE)</f>
        <v>0</v>
      </c>
      <c r="AV9">
        <f>VLOOKUP($C9,PODES_SULSEL!$D$1:$AL$311,18,FALSE)</f>
        <v>0</v>
      </c>
      <c r="AW9">
        <f>VLOOKUP($C9,PODES_SULSEL!$D$1:$AL$311,19,FALSE)</f>
        <v>0</v>
      </c>
      <c r="AX9">
        <f>VLOOKUP($C9,PODES_SULSEL!$D$1:$AL$311,20,FALSE)</f>
        <v>15</v>
      </c>
      <c r="AY9">
        <f>VLOOKUP($C9,PODES_SULSEL!$D$1:$AL$311,35,FALSE)</f>
        <v>250.53333333333333</v>
      </c>
      <c r="AZ9">
        <f>VLOOKUP($C9,PODES_SULSEL!$D$1:$AL$311,32,FALSE)</f>
        <v>1879</v>
      </c>
      <c r="BA9">
        <f>VLOOKUP($C9,PODES_SULSEL!$D$1:$AL$311,33,FALSE)</f>
        <v>3758</v>
      </c>
      <c r="BB9">
        <f>VLOOKUP($C9,PODES_SULSEL!$D$1:$AL$311,23,FALSE)</f>
        <v>1</v>
      </c>
      <c r="BC9">
        <f>VLOOKUP($C9,PODES_SULSEL!$D$1:$AL$311,34,FALSE)</f>
        <v>3758</v>
      </c>
      <c r="BD9">
        <f>VLOOKUP($J9,Zonal_Stats!$A$2:$T$308,17,FALSE)</f>
        <v>26.456032451199999</v>
      </c>
      <c r="BE9">
        <f>VLOOKUP($J9,Zonal_Stats!$A$2:$T$308,18,FALSE)</f>
        <v>1.2179390212200001</v>
      </c>
      <c r="BF9">
        <f>VLOOKUP($J9,Zonal_Stats!$A$2:$T$308,19,FALSE)</f>
        <v>1740.9717129000001</v>
      </c>
      <c r="BG9">
        <f>VLOOKUP($J9,Zonal_Stats!$A$2:$T$308,20,FALSE)</f>
        <v>-94.675474005200002</v>
      </c>
    </row>
    <row r="10" spans="1:59">
      <c r="A10" t="s">
        <v>711</v>
      </c>
      <c r="B10" t="str">
        <f t="shared" si="0"/>
        <v>7301041</v>
      </c>
      <c r="C10">
        <v>7301041</v>
      </c>
      <c r="D10" t="s">
        <v>230</v>
      </c>
      <c r="E10">
        <v>73</v>
      </c>
      <c r="F10">
        <v>1</v>
      </c>
      <c r="G10">
        <v>41</v>
      </c>
      <c r="H10" t="s">
        <v>674</v>
      </c>
      <c r="I10" t="s">
        <v>675</v>
      </c>
      <c r="J10" t="s">
        <v>352</v>
      </c>
      <c r="K10">
        <v>2019</v>
      </c>
      <c r="L10">
        <f>VLOOKUP($J10,Zonal_Stats!$A$2:$J$308,10,FALSE)</f>
        <v>76121.2347649</v>
      </c>
      <c r="M10">
        <f>VLOOKUP($J10,Zonal_Stats!$A$2:$P$308,8,FALSE)</f>
        <v>103.599689828</v>
      </c>
      <c r="N10">
        <f>VLOOKUP($J10,Zonal_Stats!$A$2:$P$308,12,FALSE)</f>
        <v>154351.28406899999</v>
      </c>
      <c r="O10">
        <f>VLOOKUP($J10,Zonal_Stats!$A$2:$P$308,9,FALSE)</f>
        <v>0</v>
      </c>
      <c r="P10">
        <f>VLOOKUP($J10,Zonal_Stats!$A$2:$P$308,7,FALSE)</f>
        <v>1792.2798565000001</v>
      </c>
      <c r="Q10">
        <f>VLOOKUP($J10,Zonal_Stats!$A$2:$P$308,11,FALSE)</f>
        <v>67861.996206199998</v>
      </c>
      <c r="R10">
        <f>VLOOKUP($J10,Zonal_Stats!$A$2:$P$308,5,FALSE)</f>
        <v>96763.255668199999</v>
      </c>
      <c r="S10">
        <f>VLOOKUP($J10,raw!$A$3:$AB315,11,FALSE)</f>
        <v>0</v>
      </c>
      <c r="T10">
        <f>VLOOKUP($J10,raw!$A$3:$AB315,12,FALSE)</f>
        <v>0.45681381957773515</v>
      </c>
      <c r="U10">
        <f>VLOOKUP($J10,raw!$A$3:$AB315,13,FALSE)</f>
        <v>1.9193857965451055E-3</v>
      </c>
      <c r="V10">
        <f>VLOOKUP($J10,raw!$A$3:$AB315,14,FALSE)</f>
        <v>0</v>
      </c>
      <c r="W10">
        <f>VLOOKUP($J10,raw!$A$3:$AB315,15,FALSE)</f>
        <v>0</v>
      </c>
      <c r="X10">
        <f>VLOOKUP($J10,Zonal_Stats!$A$2:$P$308,6,FALSE)</f>
        <v>2593.8657547600001</v>
      </c>
      <c r="Y10">
        <f>VLOOKUP($J10,raw!$A$3:$AB315,17,FALSE)</f>
        <v>0</v>
      </c>
      <c r="Z10">
        <f>VLOOKUP($J10,raw!$A$3:$AB315,20,FALSE)</f>
        <v>0.53550863723608444</v>
      </c>
      <c r="AA10">
        <f>VLOOKUP($J10,Zonal_Stats!$A$2:$P$308,13,FALSE)</f>
        <v>96382.905439299997</v>
      </c>
      <c r="AB10">
        <f>VLOOKUP($J10,Zonal_Stats!$A$2:$P$308,15,FALSE)</f>
        <v>0.19576204017599999</v>
      </c>
      <c r="AC10">
        <f>VLOOKUP($J10,Zonal_Stats!$A$2:$P$308,16,FALSE)</f>
        <v>0.103779919018</v>
      </c>
      <c r="AD10">
        <f>VLOOKUP($J10,raw!$A$3:$AB315,24,FALSE)</f>
        <v>0</v>
      </c>
      <c r="AE10">
        <f>VLOOKUP($J10,Zonal_Stats!$A$2:$P$308,14,FALSE)</f>
        <v>5.4174349491299997E-2</v>
      </c>
      <c r="AF10">
        <f>VLOOKUP($C10,PODES_SULSEL!$D$1:$AL$311,2,FALSE)</f>
        <v>6072</v>
      </c>
      <c r="AG10">
        <f>VLOOKUP($C10,PODES_SULSEL!$D$1:$AL$311,25,FALSE)</f>
        <v>1</v>
      </c>
      <c r="AH10">
        <f>VLOOKUP($C10,PODES_SULSEL!$D$1:$AL$311,26,FALSE)</f>
        <v>8.2345191040843202E-4</v>
      </c>
      <c r="AI10">
        <f>VLOOKUP($C10,PODES_SULSEL!$D$1:$AL$311,27,FALSE)</f>
        <v>0</v>
      </c>
      <c r="AJ10">
        <f>VLOOKUP($C10,PODES_SULSEL!$D$1:$AL$311,28,FALSE)</f>
        <v>0</v>
      </c>
      <c r="AK10">
        <f>VLOOKUP($C10,PODES_SULSEL!$D$1:$AL$311,29,FALSE)</f>
        <v>6072</v>
      </c>
      <c r="AL10">
        <f>VLOOKUP($C10,PODES_SULSEL!$D$1:$AL$311,30,FALSE)</f>
        <v>4.9407114624505904E-4</v>
      </c>
      <c r="AM10">
        <f>VLOOKUP($C10,PODES_SULSEL!$D$1:$AL$311,31,FALSE)</f>
        <v>1518</v>
      </c>
      <c r="AN10">
        <f>VLOOKUP($C10,PODES_SULSEL!$D$1:$AL$311,10,FALSE)</f>
        <v>0</v>
      </c>
      <c r="AO10">
        <f>VLOOKUP($C10,PODES_SULSEL!$D$1:$AL$311,11,FALSE)</f>
        <v>0</v>
      </c>
      <c r="AP10">
        <f>VLOOKUP($C10,PODES_SULSEL!$D$1:$AL$311,12,FALSE)</f>
        <v>2</v>
      </c>
      <c r="AQ10">
        <f>VLOOKUP($C10,PODES_SULSEL!$D$1:$AL$311,13,FALSE)</f>
        <v>0</v>
      </c>
      <c r="AR10">
        <f>VLOOKUP($C10,PODES_SULSEL!$D$1:$AL$311,14,FALSE)</f>
        <v>0</v>
      </c>
      <c r="AS10">
        <f>VLOOKUP($C10,PODES_SULSEL!$D$1:$AL$311,15,FALSE)</f>
        <v>0</v>
      </c>
      <c r="AT10">
        <f>VLOOKUP($C10,PODES_SULSEL!$D$1:$AL$311,16,FALSE)</f>
        <v>0</v>
      </c>
      <c r="AU10">
        <f>VLOOKUP($C10,PODES_SULSEL!$D$1:$AL$311,17,FALSE)</f>
        <v>0</v>
      </c>
      <c r="AV10">
        <f>VLOOKUP($C10,PODES_SULSEL!$D$1:$AL$311,18,FALSE)</f>
        <v>0</v>
      </c>
      <c r="AW10">
        <f>VLOOKUP($C10,PODES_SULSEL!$D$1:$AL$311,19,FALSE)</f>
        <v>0</v>
      </c>
      <c r="AX10">
        <f>VLOOKUP($C10,PODES_SULSEL!$D$1:$AL$311,20,FALSE)</f>
        <v>6</v>
      </c>
      <c r="AY10">
        <f>VLOOKUP($C10,PODES_SULSEL!$D$1:$AL$311,35,FALSE)</f>
        <v>1012</v>
      </c>
      <c r="AZ10">
        <f>VLOOKUP($C10,PODES_SULSEL!$D$1:$AL$311,32,FALSE)</f>
        <v>0</v>
      </c>
      <c r="BA10">
        <f>VLOOKUP($C10,PODES_SULSEL!$D$1:$AL$311,33,FALSE)</f>
        <v>0</v>
      </c>
      <c r="BB10">
        <f>VLOOKUP($C10,PODES_SULSEL!$D$1:$AL$311,23,FALSE)</f>
        <v>6</v>
      </c>
      <c r="BC10">
        <f>VLOOKUP($C10,PODES_SULSEL!$D$1:$AL$311,34,FALSE)</f>
        <v>1012</v>
      </c>
      <c r="BD10">
        <f>VLOOKUP($J10,Zonal_Stats!$A$2:$T$308,17,FALSE)</f>
        <v>26.818750052799999</v>
      </c>
      <c r="BE10">
        <f>VLOOKUP($J10,Zonal_Stats!$A$2:$T$308,18,FALSE)</f>
        <v>1.11434364319</v>
      </c>
      <c r="BF10">
        <f>VLOOKUP($J10,Zonal_Stats!$A$2:$T$308,19,FALSE)</f>
        <v>1692.47758148</v>
      </c>
      <c r="BG10">
        <f>VLOOKUP($J10,Zonal_Stats!$A$2:$T$308,20,FALSE)</f>
        <v>-84.414611816399997</v>
      </c>
    </row>
    <row r="11" spans="1:59">
      <c r="A11" t="s">
        <v>712</v>
      </c>
      <c r="B11" t="str">
        <f t="shared" si="0"/>
        <v>7301042</v>
      </c>
      <c r="C11">
        <v>7301042</v>
      </c>
      <c r="D11" t="s">
        <v>230</v>
      </c>
      <c r="E11">
        <v>73</v>
      </c>
      <c r="F11">
        <v>1</v>
      </c>
      <c r="G11">
        <v>42</v>
      </c>
      <c r="H11" t="s">
        <v>674</v>
      </c>
      <c r="I11" t="s">
        <v>675</v>
      </c>
      <c r="J11" t="s">
        <v>367</v>
      </c>
      <c r="K11">
        <v>2019</v>
      </c>
      <c r="L11">
        <f>VLOOKUP($J11,Zonal_Stats!$A$2:$J$308,10,FALSE)</f>
        <v>70855.710672200003</v>
      </c>
      <c r="M11">
        <f>VLOOKUP($J11,Zonal_Stats!$A$2:$P$308,8,FALSE)</f>
        <v>385.07514235999997</v>
      </c>
      <c r="N11">
        <f>VLOOKUP($J11,Zonal_Stats!$A$2:$P$308,12,FALSE)</f>
        <v>153105.36343500001</v>
      </c>
      <c r="O11">
        <f>VLOOKUP($J11,Zonal_Stats!$A$2:$P$308,9,FALSE)</f>
        <v>0</v>
      </c>
      <c r="P11">
        <f>VLOOKUP($J11,Zonal_Stats!$A$2:$P$308,7,FALSE)</f>
        <v>7025.8684612500001</v>
      </c>
      <c r="Q11">
        <f>VLOOKUP($J11,Zonal_Stats!$A$2:$P$308,11,FALSE)</f>
        <v>63171.714039300001</v>
      </c>
      <c r="R11">
        <f>VLOOKUP($J11,Zonal_Stats!$A$2:$P$308,5,FALSE)</f>
        <v>94912.1671393</v>
      </c>
      <c r="S11">
        <f>VLOOKUP($J11,raw!$A$3:$AB316,11,FALSE)</f>
        <v>0.21349267540478026</v>
      </c>
      <c r="T11">
        <f>VLOOKUP($J11,raw!$A$3:$AB316,12,FALSE)</f>
        <v>7.7101002313030063E-5</v>
      </c>
      <c r="U11">
        <f>VLOOKUP($J11,raw!$A$3:$AB316,13,FALSE)</f>
        <v>6.1680801850424051E-4</v>
      </c>
      <c r="V11">
        <f>VLOOKUP($J11,raw!$A$3:$AB316,14,FALSE)</f>
        <v>0</v>
      </c>
      <c r="W11">
        <f>VLOOKUP($J11,raw!$A$3:$AB316,15,FALSE)</f>
        <v>0</v>
      </c>
      <c r="X11">
        <f>VLOOKUP($J11,Zonal_Stats!$A$2:$P$308,6,FALSE)</f>
        <v>11399.297137</v>
      </c>
      <c r="Y11">
        <f>VLOOKUP($J11,raw!$A$3:$AB316,17,FALSE)</f>
        <v>0</v>
      </c>
      <c r="Z11">
        <f>VLOOKUP($J11,raw!$A$3:$AB316,20,FALSE)</f>
        <v>0.99460292983808785</v>
      </c>
      <c r="AA11">
        <f>VLOOKUP($J11,Zonal_Stats!$A$2:$P$308,13,FALSE)</f>
        <v>122503.41154</v>
      </c>
      <c r="AB11">
        <f>VLOOKUP($J11,Zonal_Stats!$A$2:$P$308,15,FALSE)</f>
        <v>2.91055304046E-2</v>
      </c>
      <c r="AC11">
        <f>VLOOKUP($J11,Zonal_Stats!$A$2:$P$308,16,FALSE)</f>
        <v>0.39052551852799999</v>
      </c>
      <c r="AD11">
        <f>VLOOKUP($J11,raw!$A$3:$AB316,24,FALSE)</f>
        <v>0</v>
      </c>
      <c r="AE11">
        <f>VLOOKUP($J11,Zonal_Stats!$A$2:$P$308,14,FALSE)</f>
        <v>8.7293068620600003E-2</v>
      </c>
      <c r="AF11">
        <f>VLOOKUP($C11,PODES_SULSEL!$D$1:$AL$311,2,FALSE)</f>
        <v>3842</v>
      </c>
      <c r="AG11">
        <f>VLOOKUP($C11,PODES_SULSEL!$D$1:$AL$311,25,FALSE)</f>
        <v>0.99583550234252904</v>
      </c>
      <c r="AH11">
        <f>VLOOKUP($C11,PODES_SULSEL!$D$1:$AL$311,26,FALSE)</f>
        <v>5.2056220718375802E-4</v>
      </c>
      <c r="AI11">
        <f>VLOOKUP($C11,PODES_SULSEL!$D$1:$AL$311,27,FALSE)</f>
        <v>0</v>
      </c>
      <c r="AJ11">
        <f>VLOOKUP($C11,PODES_SULSEL!$D$1:$AL$311,28,FALSE)</f>
        <v>0</v>
      </c>
      <c r="AK11">
        <f>VLOOKUP($C11,PODES_SULSEL!$D$1:$AL$311,29,FALSE)</f>
        <v>349.27272727272725</v>
      </c>
      <c r="AL11">
        <f>VLOOKUP($C11,PODES_SULSEL!$D$1:$AL$311,30,FALSE)</f>
        <v>1.04112441436751E-3</v>
      </c>
      <c r="AM11">
        <f>VLOOKUP($C11,PODES_SULSEL!$D$1:$AL$311,31,FALSE)</f>
        <v>0</v>
      </c>
      <c r="AN11">
        <f>VLOOKUP($C11,PODES_SULSEL!$D$1:$AL$311,10,FALSE)</f>
        <v>5</v>
      </c>
      <c r="AO11">
        <f>VLOOKUP($C11,PODES_SULSEL!$D$1:$AL$311,11,FALSE)</f>
        <v>0</v>
      </c>
      <c r="AP11">
        <f>VLOOKUP($C11,PODES_SULSEL!$D$1:$AL$311,12,FALSE)</f>
        <v>1</v>
      </c>
      <c r="AQ11">
        <f>VLOOKUP($C11,PODES_SULSEL!$D$1:$AL$311,13,FALSE)</f>
        <v>0</v>
      </c>
      <c r="AR11">
        <f>VLOOKUP($C11,PODES_SULSEL!$D$1:$AL$311,14,FALSE)</f>
        <v>0</v>
      </c>
      <c r="AS11">
        <f>VLOOKUP($C11,PODES_SULSEL!$D$1:$AL$311,15,FALSE)</f>
        <v>0</v>
      </c>
      <c r="AT11">
        <f>VLOOKUP($C11,PODES_SULSEL!$D$1:$AL$311,16,FALSE)</f>
        <v>0</v>
      </c>
      <c r="AU11">
        <f>VLOOKUP($C11,PODES_SULSEL!$D$1:$AL$311,17,FALSE)</f>
        <v>0</v>
      </c>
      <c r="AV11">
        <f>VLOOKUP($C11,PODES_SULSEL!$D$1:$AL$311,18,FALSE)</f>
        <v>0</v>
      </c>
      <c r="AW11">
        <f>VLOOKUP($C11,PODES_SULSEL!$D$1:$AL$311,19,FALSE)</f>
        <v>0</v>
      </c>
      <c r="AX11">
        <f>VLOOKUP($C11,PODES_SULSEL!$D$1:$AL$311,20,FALSE)</f>
        <v>20</v>
      </c>
      <c r="AY11">
        <f>VLOOKUP($C11,PODES_SULSEL!$D$1:$AL$311,35,FALSE)</f>
        <v>192.1</v>
      </c>
      <c r="AZ11">
        <f>VLOOKUP($C11,PODES_SULSEL!$D$1:$AL$311,32,FALSE)</f>
        <v>768.4</v>
      </c>
      <c r="BA11">
        <f>VLOOKUP($C11,PODES_SULSEL!$D$1:$AL$311,33,FALSE)</f>
        <v>1921</v>
      </c>
      <c r="BB11">
        <f>VLOOKUP($C11,PODES_SULSEL!$D$1:$AL$311,23,FALSE)</f>
        <v>0</v>
      </c>
      <c r="BC11">
        <f>VLOOKUP($C11,PODES_SULSEL!$D$1:$AL$311,34,FALSE)</f>
        <v>0</v>
      </c>
      <c r="BD11">
        <f>VLOOKUP($J11,Zonal_Stats!$A$2:$T$308,17,FALSE)</f>
        <v>26.071408895400001</v>
      </c>
      <c r="BE11">
        <f>VLOOKUP($J11,Zonal_Stats!$A$2:$T$308,18,FALSE)</f>
        <v>1.2427057419400001</v>
      </c>
      <c r="BF11">
        <f>VLOOKUP($J11,Zonal_Stats!$A$2:$T$308,19,FALSE)</f>
        <v>1824.9027326099999</v>
      </c>
      <c r="BG11">
        <f>VLOOKUP($J11,Zonal_Stats!$A$2:$T$308,20,FALSE)</f>
        <v>-100.463783431</v>
      </c>
    </row>
    <row r="12" spans="1:59">
      <c r="A12" t="s">
        <v>713</v>
      </c>
      <c r="B12" t="str">
        <f t="shared" si="0"/>
        <v>7301050</v>
      </c>
      <c r="C12">
        <v>7301050</v>
      </c>
      <c r="D12" t="s">
        <v>230</v>
      </c>
      <c r="E12">
        <v>73</v>
      </c>
      <c r="F12">
        <v>1</v>
      </c>
      <c r="G12">
        <v>50</v>
      </c>
      <c r="H12" t="s">
        <v>674</v>
      </c>
      <c r="I12" t="s">
        <v>675</v>
      </c>
      <c r="J12" t="s">
        <v>369</v>
      </c>
      <c r="K12">
        <v>2019</v>
      </c>
      <c r="L12">
        <f>VLOOKUP($J12,Zonal_Stats!$A$2:$J$308,10,FALSE)</f>
        <v>51607.466440199998</v>
      </c>
      <c r="M12">
        <f>VLOOKUP($J12,Zonal_Stats!$A$2:$P$308,8,FALSE)</f>
        <v>338.88429004800003</v>
      </c>
      <c r="N12">
        <f>VLOOKUP($J12,Zonal_Stats!$A$2:$P$308,12,FALSE)</f>
        <v>138449.91516199999</v>
      </c>
      <c r="O12">
        <f>VLOOKUP($J12,Zonal_Stats!$A$2:$P$308,9,FALSE)</f>
        <v>0</v>
      </c>
      <c r="P12">
        <f>VLOOKUP($J12,Zonal_Stats!$A$2:$P$308,7,FALSE)</f>
        <v>15891.7224491</v>
      </c>
      <c r="Q12">
        <f>VLOOKUP($J12,Zonal_Stats!$A$2:$P$308,11,FALSE)</f>
        <v>44432.287284099999</v>
      </c>
      <c r="R12">
        <f>VLOOKUP($J12,Zonal_Stats!$A$2:$P$308,5,FALSE)</f>
        <v>79895.916334900001</v>
      </c>
      <c r="S12">
        <f>VLOOKUP($J12,raw!$A$3:$AB317,11,FALSE)</f>
        <v>0.24888104393872534</v>
      </c>
      <c r="T12">
        <f>VLOOKUP($J12,raw!$A$3:$AB317,12,FALSE)</f>
        <v>9.4559667149971636E-3</v>
      </c>
      <c r="U12">
        <f>VLOOKUP($J12,raw!$A$3:$AB317,13,FALSE)</f>
        <v>0</v>
      </c>
      <c r="V12">
        <f>VLOOKUP($J12,raw!$A$3:$AB317,14,FALSE)</f>
        <v>0</v>
      </c>
      <c r="W12">
        <f>VLOOKUP($J12,raw!$A$3:$AB317,15,FALSE)</f>
        <v>0</v>
      </c>
      <c r="X12">
        <f>VLOOKUP($J12,Zonal_Stats!$A$2:$P$308,6,FALSE)</f>
        <v>19542.1085561</v>
      </c>
      <c r="Y12">
        <f>VLOOKUP($J12,raw!$A$3:$AB317,17,FALSE)</f>
        <v>0</v>
      </c>
      <c r="Z12">
        <f>VLOOKUP($J12,raw!$A$3:$AB317,20,FALSE)</f>
        <v>0.90657504885582807</v>
      </c>
      <c r="AA12">
        <f>VLOOKUP($J12,Zonal_Stats!$A$2:$P$308,13,FALSE)</f>
        <v>38363.549278600003</v>
      </c>
      <c r="AB12">
        <f>VLOOKUP($J12,Zonal_Stats!$A$2:$P$308,15,FALSE)</f>
        <v>3.1442496574500003E-2</v>
      </c>
      <c r="AC12">
        <f>VLOOKUP($J12,Zonal_Stats!$A$2:$P$308,16,FALSE)</f>
        <v>5.3306337723899998E-2</v>
      </c>
      <c r="AD12">
        <f>VLOOKUP($J12,raw!$A$3:$AB317,24,FALSE)</f>
        <v>0</v>
      </c>
      <c r="AE12">
        <f>VLOOKUP($J12,Zonal_Stats!$A$2:$P$308,14,FALSE)</f>
        <v>7.86861322068E-2</v>
      </c>
      <c r="AF12">
        <f>VLOOKUP($C12,PODES_SULSEL!$D$1:$AL$311,2,FALSE)</f>
        <v>4339</v>
      </c>
      <c r="AG12">
        <f>VLOOKUP($C12,PODES_SULSEL!$D$1:$AL$311,25,FALSE)</f>
        <v>0.99262502880848102</v>
      </c>
      <c r="AH12">
        <f>VLOOKUP($C12,PODES_SULSEL!$D$1:$AL$311,26,FALSE)</f>
        <v>4.60935699469923E-4</v>
      </c>
      <c r="AI12">
        <f>VLOOKUP($C12,PODES_SULSEL!$D$1:$AL$311,27,FALSE)</f>
        <v>0</v>
      </c>
      <c r="AJ12">
        <f>VLOOKUP($C12,PODES_SULSEL!$D$1:$AL$311,28,FALSE)</f>
        <v>0</v>
      </c>
      <c r="AK12">
        <f>VLOOKUP($C12,PODES_SULSEL!$D$1:$AL$311,29,FALSE)</f>
        <v>482.11111111111109</v>
      </c>
      <c r="AL12">
        <f>VLOOKUP($C12,PODES_SULSEL!$D$1:$AL$311,30,FALSE)</f>
        <v>1.84374279787969E-3</v>
      </c>
      <c r="AM12">
        <f>VLOOKUP($C12,PODES_SULSEL!$D$1:$AL$311,31,FALSE)</f>
        <v>0</v>
      </c>
      <c r="AN12">
        <f>VLOOKUP($C12,PODES_SULSEL!$D$1:$AL$311,10,FALSE)</f>
        <v>3</v>
      </c>
      <c r="AO12">
        <f>VLOOKUP($C12,PODES_SULSEL!$D$1:$AL$311,11,FALSE)</f>
        <v>0</v>
      </c>
      <c r="AP12">
        <f>VLOOKUP($C12,PODES_SULSEL!$D$1:$AL$311,12,FALSE)</f>
        <v>0</v>
      </c>
      <c r="AQ12">
        <f>VLOOKUP($C12,PODES_SULSEL!$D$1:$AL$311,13,FALSE)</f>
        <v>0</v>
      </c>
      <c r="AR12">
        <f>VLOOKUP($C12,PODES_SULSEL!$D$1:$AL$311,14,FALSE)</f>
        <v>0</v>
      </c>
      <c r="AS12">
        <f>VLOOKUP($C12,PODES_SULSEL!$D$1:$AL$311,15,FALSE)</f>
        <v>0</v>
      </c>
      <c r="AT12">
        <f>VLOOKUP($C12,PODES_SULSEL!$D$1:$AL$311,16,FALSE)</f>
        <v>0</v>
      </c>
      <c r="AU12">
        <f>VLOOKUP($C12,PODES_SULSEL!$D$1:$AL$311,17,FALSE)</f>
        <v>0</v>
      </c>
      <c r="AV12">
        <f>VLOOKUP($C12,PODES_SULSEL!$D$1:$AL$311,18,FALSE)</f>
        <v>0</v>
      </c>
      <c r="AW12">
        <f>VLOOKUP($C12,PODES_SULSEL!$D$1:$AL$311,19,FALSE)</f>
        <v>0</v>
      </c>
      <c r="AX12">
        <f>VLOOKUP($C12,PODES_SULSEL!$D$1:$AL$311,20,FALSE)</f>
        <v>23</v>
      </c>
      <c r="AY12">
        <f>VLOOKUP($C12,PODES_SULSEL!$D$1:$AL$311,35,FALSE)</f>
        <v>188.65217391304347</v>
      </c>
      <c r="AZ12">
        <f>VLOOKUP($C12,PODES_SULSEL!$D$1:$AL$311,32,FALSE)</f>
        <v>0</v>
      </c>
      <c r="BA12">
        <f>VLOOKUP($C12,PODES_SULSEL!$D$1:$AL$311,33,FALSE)</f>
        <v>0</v>
      </c>
      <c r="BB12">
        <f>VLOOKUP($C12,PODES_SULSEL!$D$1:$AL$311,23,FALSE)</f>
        <v>0</v>
      </c>
      <c r="BC12">
        <f>VLOOKUP($C12,PODES_SULSEL!$D$1:$AL$311,34,FALSE)</f>
        <v>0</v>
      </c>
      <c r="BD12">
        <f>VLOOKUP($J12,Zonal_Stats!$A$2:$T$308,17,FALSE)</f>
        <v>26.625663218900002</v>
      </c>
      <c r="BE12">
        <f>VLOOKUP($J12,Zonal_Stats!$A$2:$T$308,18,FALSE)</f>
        <v>1.2795532458500001</v>
      </c>
      <c r="BF12">
        <f>VLOOKUP($J12,Zonal_Stats!$A$2:$T$308,19,FALSE)</f>
        <v>1803.9241689099999</v>
      </c>
      <c r="BG12">
        <f>VLOOKUP($J12,Zonal_Stats!$A$2:$T$308,20,FALSE)</f>
        <v>-106.890223323</v>
      </c>
    </row>
    <row r="13" spans="1:59">
      <c r="A13" t="s">
        <v>714</v>
      </c>
      <c r="B13" t="str">
        <f t="shared" si="0"/>
        <v>7301051</v>
      </c>
      <c r="C13">
        <v>7301051</v>
      </c>
      <c r="D13" t="s">
        <v>230</v>
      </c>
      <c r="E13">
        <v>73</v>
      </c>
      <c r="F13">
        <v>1</v>
      </c>
      <c r="G13">
        <v>51</v>
      </c>
      <c r="H13" t="s">
        <v>674</v>
      </c>
      <c r="I13" t="s">
        <v>675</v>
      </c>
      <c r="J13" t="s">
        <v>376</v>
      </c>
      <c r="K13">
        <v>2019</v>
      </c>
      <c r="L13">
        <f>VLOOKUP($J13,Zonal_Stats!$A$2:$J$308,10,FALSE)</f>
        <v>62762.829039299999</v>
      </c>
      <c r="M13">
        <f>VLOOKUP($J13,Zonal_Stats!$A$2:$P$308,8,FALSE)</f>
        <v>380.593755488</v>
      </c>
      <c r="N13">
        <f>VLOOKUP($J13,Zonal_Stats!$A$2:$P$308,12,FALSE)</f>
        <v>146638.58288500001</v>
      </c>
      <c r="O13">
        <f>VLOOKUP($J13,Zonal_Stats!$A$2:$P$308,9,FALSE)</f>
        <v>0</v>
      </c>
      <c r="P13">
        <f>VLOOKUP($J13,Zonal_Stats!$A$2:$P$308,7,FALSE)</f>
        <v>9399.1989798300001</v>
      </c>
      <c r="Q13">
        <f>VLOOKUP($J13,Zonal_Stats!$A$2:$P$308,11,FALSE)</f>
        <v>55241.385853799999</v>
      </c>
      <c r="R13">
        <f>VLOOKUP($J13,Zonal_Stats!$A$2:$P$308,5,FALSE)</f>
        <v>88208.6941735</v>
      </c>
      <c r="S13">
        <f>VLOOKUP($J13,raw!$A$3:$AB318,11,FALSE)</f>
        <v>0.45861197800564718</v>
      </c>
      <c r="T13">
        <f>VLOOKUP($J13,raw!$A$3:$AB318,12,FALSE)</f>
        <v>0</v>
      </c>
      <c r="U13">
        <f>VLOOKUP($J13,raw!$A$3:$AB318,13,FALSE)</f>
        <v>0</v>
      </c>
      <c r="V13">
        <f>VLOOKUP($J13,raw!$A$3:$AB318,14,FALSE)</f>
        <v>0</v>
      </c>
      <c r="W13">
        <f>VLOOKUP($J13,raw!$A$3:$AB318,15,FALSE)</f>
        <v>0</v>
      </c>
      <c r="X13">
        <f>VLOOKUP($J13,Zonal_Stats!$A$2:$P$308,6,FALSE)</f>
        <v>16831.211514499999</v>
      </c>
      <c r="Y13">
        <f>VLOOKUP($J13,raw!$A$3:$AB318,17,FALSE)</f>
        <v>0</v>
      </c>
      <c r="Z13">
        <f>VLOOKUP($J13,raw!$A$3:$AB318,20,FALSE)</f>
        <v>0.99777084262148907</v>
      </c>
      <c r="AA13">
        <f>VLOOKUP($J13,Zonal_Stats!$A$2:$P$308,13,FALSE)</f>
        <v>57409.483878699997</v>
      </c>
      <c r="AB13">
        <f>VLOOKUP($J13,Zonal_Stats!$A$2:$P$308,15,FALSE)</f>
        <v>1.6985530869399999E-2</v>
      </c>
      <c r="AC13">
        <f>VLOOKUP($J13,Zonal_Stats!$A$2:$P$308,16,FALSE)</f>
        <v>0.249725108004</v>
      </c>
      <c r="AD13">
        <f>VLOOKUP($J13,raw!$A$3:$AB318,24,FALSE)</f>
        <v>0</v>
      </c>
      <c r="AE13">
        <f>VLOOKUP($J13,Zonal_Stats!$A$2:$P$308,14,FALSE)</f>
        <v>8.1770498741300005E-2</v>
      </c>
      <c r="AF13">
        <f>VLOOKUP($C13,PODES_SULSEL!$D$1:$AL$311,2,FALSE)</f>
        <v>1944</v>
      </c>
      <c r="AG13">
        <f>VLOOKUP($C13,PODES_SULSEL!$D$1:$AL$311,25,FALSE)</f>
        <v>1</v>
      </c>
      <c r="AH13">
        <f>VLOOKUP($C13,PODES_SULSEL!$D$1:$AL$311,26,FALSE)</f>
        <v>5.1440329218107E-4</v>
      </c>
      <c r="AI13">
        <f>VLOOKUP($C13,PODES_SULSEL!$D$1:$AL$311,27,FALSE)</f>
        <v>0</v>
      </c>
      <c r="AJ13">
        <f>VLOOKUP($C13,PODES_SULSEL!$D$1:$AL$311,28,FALSE)</f>
        <v>0</v>
      </c>
      <c r="AK13">
        <f>VLOOKUP($C13,PODES_SULSEL!$D$1:$AL$311,29,FALSE)</f>
        <v>324</v>
      </c>
      <c r="AL13">
        <f>VLOOKUP($C13,PODES_SULSEL!$D$1:$AL$311,30,FALSE)</f>
        <v>1.02880658436214E-3</v>
      </c>
      <c r="AM13">
        <f>VLOOKUP($C13,PODES_SULSEL!$D$1:$AL$311,31,FALSE)</f>
        <v>0</v>
      </c>
      <c r="AN13">
        <f>VLOOKUP($C13,PODES_SULSEL!$D$1:$AL$311,10,FALSE)</f>
        <v>0</v>
      </c>
      <c r="AO13">
        <f>VLOOKUP($C13,PODES_SULSEL!$D$1:$AL$311,11,FALSE)</f>
        <v>0</v>
      </c>
      <c r="AP13">
        <f>VLOOKUP($C13,PODES_SULSEL!$D$1:$AL$311,12,FALSE)</f>
        <v>0</v>
      </c>
      <c r="AQ13">
        <f>VLOOKUP($C13,PODES_SULSEL!$D$1:$AL$311,13,FALSE)</f>
        <v>0</v>
      </c>
      <c r="AR13">
        <f>VLOOKUP($C13,PODES_SULSEL!$D$1:$AL$311,14,FALSE)</f>
        <v>0</v>
      </c>
      <c r="AS13">
        <f>VLOOKUP($C13,PODES_SULSEL!$D$1:$AL$311,15,FALSE)</f>
        <v>0</v>
      </c>
      <c r="AT13">
        <f>VLOOKUP($C13,PODES_SULSEL!$D$1:$AL$311,16,FALSE)</f>
        <v>0</v>
      </c>
      <c r="AU13">
        <f>VLOOKUP($C13,PODES_SULSEL!$D$1:$AL$311,17,FALSE)</f>
        <v>0</v>
      </c>
      <c r="AV13">
        <f>VLOOKUP($C13,PODES_SULSEL!$D$1:$AL$311,18,FALSE)</f>
        <v>0</v>
      </c>
      <c r="AW13">
        <f>VLOOKUP($C13,PODES_SULSEL!$D$1:$AL$311,19,FALSE)</f>
        <v>0</v>
      </c>
      <c r="AX13">
        <f>VLOOKUP($C13,PODES_SULSEL!$D$1:$AL$311,20,FALSE)</f>
        <v>14</v>
      </c>
      <c r="AY13">
        <f>VLOOKUP($C13,PODES_SULSEL!$D$1:$AL$311,35,FALSE)</f>
        <v>138.85714285714286</v>
      </c>
      <c r="AZ13">
        <f>VLOOKUP($C13,PODES_SULSEL!$D$1:$AL$311,32,FALSE)</f>
        <v>972</v>
      </c>
      <c r="BA13">
        <f>VLOOKUP($C13,PODES_SULSEL!$D$1:$AL$311,33,FALSE)</f>
        <v>0</v>
      </c>
      <c r="BB13">
        <f>VLOOKUP($C13,PODES_SULSEL!$D$1:$AL$311,23,FALSE)</f>
        <v>1</v>
      </c>
      <c r="BC13">
        <f>VLOOKUP($C13,PODES_SULSEL!$D$1:$AL$311,34,FALSE)</f>
        <v>1944</v>
      </c>
      <c r="BD13">
        <f>VLOOKUP($J13,Zonal_Stats!$A$2:$T$308,17,FALSE)</f>
        <v>26.3801979078</v>
      </c>
      <c r="BE13">
        <f>VLOOKUP($J13,Zonal_Stats!$A$2:$T$308,18,FALSE)</f>
        <v>1.2308312291700001</v>
      </c>
      <c r="BF13">
        <f>VLOOKUP($J13,Zonal_Stats!$A$2:$T$308,19,FALSE)</f>
        <v>1800.4525323600001</v>
      </c>
      <c r="BG13">
        <f>VLOOKUP($J13,Zonal_Stats!$A$2:$T$308,20,FALSE)</f>
        <v>-99.231692991399996</v>
      </c>
    </row>
    <row r="14" spans="1:59">
      <c r="A14" t="s">
        <v>715</v>
      </c>
      <c r="B14" t="str">
        <f t="shared" si="0"/>
        <v>7302010</v>
      </c>
      <c r="C14">
        <v>7302010</v>
      </c>
      <c r="D14" t="s">
        <v>230</v>
      </c>
      <c r="E14">
        <v>73</v>
      </c>
      <c r="F14">
        <v>2</v>
      </c>
      <c r="G14">
        <v>10</v>
      </c>
      <c r="H14" t="s">
        <v>674</v>
      </c>
      <c r="I14" t="s">
        <v>676</v>
      </c>
      <c r="J14" t="s">
        <v>406</v>
      </c>
      <c r="K14">
        <v>2019</v>
      </c>
      <c r="L14">
        <f>VLOOKUP($J14,Zonal_Stats!$A$2:$J$308,10,FALSE)</f>
        <v>14426.3092868</v>
      </c>
      <c r="M14">
        <f>VLOOKUP($J14,Zonal_Stats!$A$2:$P$308,8,FALSE)</f>
        <v>272.58959545699997</v>
      </c>
      <c r="N14">
        <f>VLOOKUP($J14,Zonal_Stats!$A$2:$P$308,12,FALSE)</f>
        <v>83504.793140499998</v>
      </c>
      <c r="O14">
        <f>VLOOKUP($J14,Zonal_Stats!$A$2:$P$308,9,FALSE)</f>
        <v>9509.7072044699999</v>
      </c>
      <c r="P14">
        <f>VLOOKUP($J14,Zonal_Stats!$A$2:$P$308,7,FALSE)</f>
        <v>13146.0109995</v>
      </c>
      <c r="Q14">
        <f>VLOOKUP($J14,Zonal_Stats!$A$2:$P$308,11,FALSE)</f>
        <v>3114.0352298299999</v>
      </c>
      <c r="R14">
        <f>VLOOKUP($J14,Zonal_Stats!$A$2:$P$308,5,FALSE)</f>
        <v>26025.517315599998</v>
      </c>
      <c r="S14">
        <f>VLOOKUP($J14,raw!$A$3:$AB319,11,FALSE)</f>
        <v>0.57562872069007409</v>
      </c>
      <c r="T14">
        <f>VLOOKUP($J14,raw!$A$3:$AB319,12,FALSE)</f>
        <v>9.4216984570526061E-2</v>
      </c>
      <c r="U14">
        <f>VLOOKUP($J14,raw!$A$3:$AB319,13,FALSE)</f>
        <v>0</v>
      </c>
      <c r="V14">
        <f>VLOOKUP($J14,raw!$A$3:$AB319,14,FALSE)</f>
        <v>0</v>
      </c>
      <c r="W14">
        <f>VLOOKUP($J14,raw!$A$3:$AB319,15,FALSE)</f>
        <v>0</v>
      </c>
      <c r="X14">
        <f>VLOOKUP($J14,Zonal_Stats!$A$2:$P$308,6,FALSE)</f>
        <v>14917.863772299999</v>
      </c>
      <c r="Y14">
        <f>VLOOKUP($J14,raw!$A$3:$AB319,17,FALSE)</f>
        <v>0</v>
      </c>
      <c r="Z14">
        <f>VLOOKUP($J14,raw!$A$3:$AB319,20,FALSE)</f>
        <v>0.87534928927226341</v>
      </c>
      <c r="AA14">
        <f>VLOOKUP($J14,Zonal_Stats!$A$2:$P$308,13,FALSE)</f>
        <v>838215.40988499997</v>
      </c>
      <c r="AB14">
        <f>VLOOKUP($J14,Zonal_Stats!$A$2:$P$308,15,FALSE)</f>
        <v>0.110245775802</v>
      </c>
      <c r="AC14">
        <f>VLOOKUP($J14,Zonal_Stats!$A$2:$P$308,16,FALSE)</f>
        <v>1.8905528597799998E-2</v>
      </c>
      <c r="AD14">
        <f>VLOOKUP($J14,raw!$A$3:$AB319,24,FALSE)</f>
        <v>0</v>
      </c>
      <c r="AE14">
        <f>VLOOKUP($J14,Zonal_Stats!$A$2:$P$308,14,FALSE)</f>
        <v>0.11091326556800001</v>
      </c>
      <c r="AF14">
        <f>VLOOKUP($C14,PODES_SULSEL!$D$1:$AL$311,2,FALSE)</f>
        <v>28336</v>
      </c>
      <c r="AG14">
        <f>VLOOKUP($C14,PODES_SULSEL!$D$1:$AL$311,25,FALSE)</f>
        <v>0.99834133258046298</v>
      </c>
      <c r="AH14">
        <f>VLOOKUP($C14,PODES_SULSEL!$D$1:$AL$311,26,FALSE)</f>
        <v>3.5290796160361299E-4</v>
      </c>
      <c r="AI14">
        <f>VLOOKUP($C14,PODES_SULSEL!$D$1:$AL$311,27,FALSE)</f>
        <v>14168</v>
      </c>
      <c r="AJ14">
        <f>VLOOKUP($C14,PODES_SULSEL!$D$1:$AL$311,28,FALSE)</f>
        <v>28336</v>
      </c>
      <c r="AK14">
        <f>VLOOKUP($C14,PODES_SULSEL!$D$1:$AL$311,29,FALSE)</f>
        <v>2576</v>
      </c>
      <c r="AL14">
        <f>VLOOKUP($C14,PODES_SULSEL!$D$1:$AL$311,30,FALSE)</f>
        <v>3.8819875776397502E-4</v>
      </c>
      <c r="AM14">
        <f>VLOOKUP($C14,PODES_SULSEL!$D$1:$AL$311,31,FALSE)</f>
        <v>3148.4444444444443</v>
      </c>
      <c r="AN14">
        <f>VLOOKUP($C14,PODES_SULSEL!$D$1:$AL$311,10,FALSE)</f>
        <v>1</v>
      </c>
      <c r="AO14">
        <f>VLOOKUP($C14,PODES_SULSEL!$D$1:$AL$311,11,FALSE)</f>
        <v>0</v>
      </c>
      <c r="AP14">
        <f>VLOOKUP($C14,PODES_SULSEL!$D$1:$AL$311,12,FALSE)</f>
        <v>2</v>
      </c>
      <c r="AQ14">
        <f>VLOOKUP($C14,PODES_SULSEL!$D$1:$AL$311,13,FALSE)</f>
        <v>0</v>
      </c>
      <c r="AR14">
        <f>VLOOKUP($C14,PODES_SULSEL!$D$1:$AL$311,14,FALSE)</f>
        <v>0</v>
      </c>
      <c r="AS14">
        <f>VLOOKUP($C14,PODES_SULSEL!$D$1:$AL$311,15,FALSE)</f>
        <v>0</v>
      </c>
      <c r="AT14">
        <f>VLOOKUP($C14,PODES_SULSEL!$D$1:$AL$311,16,FALSE)</f>
        <v>0</v>
      </c>
      <c r="AU14">
        <f>VLOOKUP($C14,PODES_SULSEL!$D$1:$AL$311,17,FALSE)</f>
        <v>0</v>
      </c>
      <c r="AV14">
        <f>VLOOKUP($C14,PODES_SULSEL!$D$1:$AL$311,18,FALSE)</f>
        <v>2</v>
      </c>
      <c r="AW14">
        <f>VLOOKUP($C14,PODES_SULSEL!$D$1:$AL$311,19,FALSE)</f>
        <v>0</v>
      </c>
      <c r="AX14">
        <f>VLOOKUP($C14,PODES_SULSEL!$D$1:$AL$311,20,FALSE)</f>
        <v>42</v>
      </c>
      <c r="AY14">
        <f>VLOOKUP($C14,PODES_SULSEL!$D$1:$AL$311,35,FALSE)</f>
        <v>674.66666666666663</v>
      </c>
      <c r="AZ14">
        <f>VLOOKUP($C14,PODES_SULSEL!$D$1:$AL$311,32,FALSE)</f>
        <v>977.10344827586209</v>
      </c>
      <c r="BA14">
        <f>VLOOKUP($C14,PODES_SULSEL!$D$1:$AL$311,33,FALSE)</f>
        <v>28336</v>
      </c>
      <c r="BB14">
        <f>VLOOKUP($C14,PODES_SULSEL!$D$1:$AL$311,23,FALSE)</f>
        <v>0</v>
      </c>
      <c r="BC14">
        <f>VLOOKUP($C14,PODES_SULSEL!$D$1:$AL$311,34,FALSE)</f>
        <v>0</v>
      </c>
      <c r="BD14">
        <f>VLOOKUP($J14,Zonal_Stats!$A$2:$T$308,17,FALSE)</f>
        <v>26.521139851400001</v>
      </c>
      <c r="BE14">
        <f>VLOOKUP($J14,Zonal_Stats!$A$2:$T$308,18,FALSE)</f>
        <v>1.34507148985</v>
      </c>
      <c r="BF14">
        <f>VLOOKUP($J14,Zonal_Stats!$A$2:$T$308,19,FALSE)</f>
        <v>1937.9847172899999</v>
      </c>
      <c r="BG14">
        <f>VLOOKUP($J14,Zonal_Stats!$A$2:$T$308,20,FALSE)</f>
        <v>-111.55918472499999</v>
      </c>
    </row>
    <row r="15" spans="1:59">
      <c r="A15" t="s">
        <v>716</v>
      </c>
      <c r="B15" t="str">
        <f t="shared" si="0"/>
        <v>7302020</v>
      </c>
      <c r="C15">
        <v>7302020</v>
      </c>
      <c r="D15" t="s">
        <v>230</v>
      </c>
      <c r="E15">
        <v>73</v>
      </c>
      <c r="F15">
        <v>2</v>
      </c>
      <c r="G15">
        <v>20</v>
      </c>
      <c r="H15" t="s">
        <v>674</v>
      </c>
      <c r="I15" t="s">
        <v>676</v>
      </c>
      <c r="J15" t="s">
        <v>598</v>
      </c>
      <c r="K15">
        <v>2019</v>
      </c>
      <c r="L15">
        <f>VLOOKUP($J15,Zonal_Stats!$A$2:$J$308,10,FALSE)</f>
        <v>12574.5247067</v>
      </c>
      <c r="M15">
        <f>VLOOKUP($J15,Zonal_Stats!$A$2:$P$308,8,FALSE)</f>
        <v>148.586354957</v>
      </c>
      <c r="N15">
        <f>VLOOKUP($J15,Zonal_Stats!$A$2:$P$308,12,FALSE)</f>
        <v>91145.392484600001</v>
      </c>
      <c r="O15">
        <f>VLOOKUP($J15,Zonal_Stats!$A$2:$P$308,9,FALSE)</f>
        <v>5485.2685050800001</v>
      </c>
      <c r="P15">
        <f>VLOOKUP($J15,Zonal_Stats!$A$2:$P$308,7,FALSE)</f>
        <v>8671.6217678800003</v>
      </c>
      <c r="Q15">
        <f>VLOOKUP($J15,Zonal_Stats!$A$2:$P$308,11,FALSE)</f>
        <v>1155.6797606</v>
      </c>
      <c r="R15">
        <f>VLOOKUP($J15,Zonal_Stats!$A$2:$P$308,5,FALSE)</f>
        <v>33355.457432399999</v>
      </c>
      <c r="S15">
        <f>VLOOKUP($J15,raw!$A$3:$AB320,11,FALSE)</f>
        <v>0.17053701015965167</v>
      </c>
      <c r="T15">
        <f>VLOOKUP($J15,raw!$A$3:$AB320,12,FALSE)</f>
        <v>0.51451378809869375</v>
      </c>
      <c r="U15">
        <f>VLOOKUP($J15,raw!$A$3:$AB320,13,FALSE)</f>
        <v>0</v>
      </c>
      <c r="V15">
        <f>VLOOKUP($J15,raw!$A$3:$AB320,14,FALSE)</f>
        <v>0</v>
      </c>
      <c r="W15">
        <f>VLOOKUP($J15,raw!$A$3:$AB320,15,FALSE)</f>
        <v>0</v>
      </c>
      <c r="X15">
        <f>VLOOKUP($J15,Zonal_Stats!$A$2:$P$308,6,FALSE)</f>
        <v>10410.5131793</v>
      </c>
      <c r="Y15">
        <f>VLOOKUP($J15,raw!$A$3:$AB320,17,FALSE)</f>
        <v>0</v>
      </c>
      <c r="Z15">
        <f>VLOOKUP($J15,raw!$A$3:$AB320,20,FALSE)</f>
        <v>0.21335268505079827</v>
      </c>
      <c r="AA15">
        <f>VLOOKUP($J15,Zonal_Stats!$A$2:$P$308,13,FALSE)</f>
        <v>701455.85371099995</v>
      </c>
      <c r="AB15">
        <f>VLOOKUP($J15,Zonal_Stats!$A$2:$P$308,15,FALSE)</f>
        <v>0.42960864982399999</v>
      </c>
      <c r="AC15">
        <f>VLOOKUP($J15,Zonal_Stats!$A$2:$P$308,16,FALSE)</f>
        <v>0</v>
      </c>
      <c r="AD15">
        <f>VLOOKUP($J15,raw!$A$3:$AB320,24,FALSE)</f>
        <v>0</v>
      </c>
      <c r="AE15">
        <f>VLOOKUP($J15,Zonal_Stats!$A$2:$P$308,14,FALSE)</f>
        <v>8.9543032299100003E-2</v>
      </c>
      <c r="AF15">
        <f>VLOOKUP($C15,PODES_SULSEL!$D$1:$AL$311,2,FALSE)</f>
        <v>13589</v>
      </c>
      <c r="AG15">
        <f>VLOOKUP($C15,PODES_SULSEL!$D$1:$AL$311,25,FALSE)</f>
        <v>1</v>
      </c>
      <c r="AH15">
        <f>VLOOKUP($C15,PODES_SULSEL!$D$1:$AL$311,26,FALSE)</f>
        <v>1.1774229155934899E-3</v>
      </c>
      <c r="AI15">
        <f>VLOOKUP($C15,PODES_SULSEL!$D$1:$AL$311,27,FALSE)</f>
        <v>4529.666666666667</v>
      </c>
      <c r="AJ15">
        <f>VLOOKUP($C15,PODES_SULSEL!$D$1:$AL$311,28,FALSE)</f>
        <v>13589</v>
      </c>
      <c r="AK15">
        <f>VLOOKUP($C15,PODES_SULSEL!$D$1:$AL$311,29,FALSE)</f>
        <v>1941.2857142857142</v>
      </c>
      <c r="AL15">
        <f>VLOOKUP($C15,PODES_SULSEL!$D$1:$AL$311,30,FALSE)</f>
        <v>2.9435572889837302E-4</v>
      </c>
      <c r="AM15">
        <f>VLOOKUP($C15,PODES_SULSEL!$D$1:$AL$311,31,FALSE)</f>
        <v>543.55999999999995</v>
      </c>
      <c r="AN15">
        <f>VLOOKUP($C15,PODES_SULSEL!$D$1:$AL$311,10,FALSE)</f>
        <v>0</v>
      </c>
      <c r="AO15">
        <f>VLOOKUP($C15,PODES_SULSEL!$D$1:$AL$311,11,FALSE)</f>
        <v>0</v>
      </c>
      <c r="AP15">
        <f>VLOOKUP($C15,PODES_SULSEL!$D$1:$AL$311,12,FALSE)</f>
        <v>2</v>
      </c>
      <c r="AQ15">
        <f>VLOOKUP($C15,PODES_SULSEL!$D$1:$AL$311,13,FALSE)</f>
        <v>0</v>
      </c>
      <c r="AR15">
        <f>VLOOKUP($C15,PODES_SULSEL!$D$1:$AL$311,14,FALSE)</f>
        <v>0</v>
      </c>
      <c r="AS15">
        <f>VLOOKUP($C15,PODES_SULSEL!$D$1:$AL$311,15,FALSE)</f>
        <v>0</v>
      </c>
      <c r="AT15">
        <f>VLOOKUP($C15,PODES_SULSEL!$D$1:$AL$311,16,FALSE)</f>
        <v>0</v>
      </c>
      <c r="AU15">
        <f>VLOOKUP($C15,PODES_SULSEL!$D$1:$AL$311,17,FALSE)</f>
        <v>0</v>
      </c>
      <c r="AV15">
        <f>VLOOKUP($C15,PODES_SULSEL!$D$1:$AL$311,18,FALSE)</f>
        <v>0</v>
      </c>
      <c r="AW15">
        <f>VLOOKUP($C15,PODES_SULSEL!$D$1:$AL$311,19,FALSE)</f>
        <v>0</v>
      </c>
      <c r="AX15">
        <f>VLOOKUP($C15,PODES_SULSEL!$D$1:$AL$311,20,FALSE)</f>
        <v>18</v>
      </c>
      <c r="AY15">
        <f>VLOOKUP($C15,PODES_SULSEL!$D$1:$AL$311,35,FALSE)</f>
        <v>754.94444444444446</v>
      </c>
      <c r="AZ15">
        <f>VLOOKUP($C15,PODES_SULSEL!$D$1:$AL$311,32,FALSE)</f>
        <v>0</v>
      </c>
      <c r="BA15">
        <f>VLOOKUP($C15,PODES_SULSEL!$D$1:$AL$311,33,FALSE)</f>
        <v>0</v>
      </c>
      <c r="BB15">
        <f>VLOOKUP($C15,PODES_SULSEL!$D$1:$AL$311,23,FALSE)</f>
        <v>0</v>
      </c>
      <c r="BC15">
        <f>VLOOKUP($C15,PODES_SULSEL!$D$1:$AL$311,34,FALSE)</f>
        <v>0</v>
      </c>
      <c r="BD15">
        <f>VLOOKUP($J15,Zonal_Stats!$A$2:$T$308,17,FALSE)</f>
        <v>27.0717578175</v>
      </c>
      <c r="BE15">
        <f>VLOOKUP($J15,Zonal_Stats!$A$2:$T$308,18,FALSE)</f>
        <v>1.3264623369499999</v>
      </c>
      <c r="BF15">
        <f>VLOOKUP($J15,Zonal_Stats!$A$2:$T$308,19,FALSE)</f>
        <v>1871.44629642</v>
      </c>
      <c r="BG15">
        <f>VLOOKUP($J15,Zonal_Stats!$A$2:$T$308,20,FALSE)</f>
        <v>-112.76953996899999</v>
      </c>
    </row>
    <row r="16" spans="1:59">
      <c r="A16" t="s">
        <v>717</v>
      </c>
      <c r="B16" t="str">
        <f t="shared" si="0"/>
        <v>7302021</v>
      </c>
      <c r="C16">
        <v>7302021</v>
      </c>
      <c r="D16" t="s">
        <v>230</v>
      </c>
      <c r="E16">
        <v>73</v>
      </c>
      <c r="F16">
        <v>2</v>
      </c>
      <c r="G16">
        <v>21</v>
      </c>
      <c r="H16" t="s">
        <v>674</v>
      </c>
      <c r="I16" t="s">
        <v>676</v>
      </c>
      <c r="J16" t="s">
        <v>599</v>
      </c>
      <c r="K16">
        <v>2019</v>
      </c>
      <c r="L16">
        <f>VLOOKUP($J16,Zonal_Stats!$A$2:$J$308,10,FALSE)</f>
        <v>3548.1525781800001</v>
      </c>
      <c r="M16">
        <f>VLOOKUP($J16,Zonal_Stats!$A$2:$P$308,8,FALSE)</f>
        <v>394.69522242599999</v>
      </c>
      <c r="N16">
        <f>VLOOKUP($J16,Zonal_Stats!$A$2:$P$308,12,FALSE)</f>
        <v>94574.390081499994</v>
      </c>
      <c r="O16">
        <f>VLOOKUP($J16,Zonal_Stats!$A$2:$P$308,9,FALSE)</f>
        <v>13686.6066594</v>
      </c>
      <c r="P16">
        <f>VLOOKUP($J16,Zonal_Stats!$A$2:$P$308,7,FALSE)</f>
        <v>5764.4708289999999</v>
      </c>
      <c r="Q16">
        <f>VLOOKUP($J16,Zonal_Stats!$A$2:$P$308,11,FALSE)</f>
        <v>3596.2850554400002</v>
      </c>
      <c r="R16">
        <f>VLOOKUP($J16,Zonal_Stats!$A$2:$P$308,5,FALSE)</f>
        <v>39575.380481200002</v>
      </c>
      <c r="S16">
        <f>VLOOKUP($J16,raw!$A$3:$AB321,11,FALSE)</f>
        <v>0.26712236058473199</v>
      </c>
      <c r="T16">
        <f>VLOOKUP($J16,raw!$A$3:$AB321,12,FALSE)</f>
        <v>3.7154845695722791E-2</v>
      </c>
      <c r="U16">
        <f>VLOOKUP($J16,raw!$A$3:$AB321,13,FALSE)</f>
        <v>7.3768272874932322E-3</v>
      </c>
      <c r="V16">
        <f>VLOOKUP($J16,raw!$A$3:$AB321,14,FALSE)</f>
        <v>0</v>
      </c>
      <c r="W16">
        <f>VLOOKUP($J16,raw!$A$3:$AB321,15,FALSE)</f>
        <v>0</v>
      </c>
      <c r="X16">
        <f>VLOOKUP($J16,Zonal_Stats!$A$2:$P$308,6,FALSE)</f>
        <v>6145.5902061799998</v>
      </c>
      <c r="Y16">
        <f>VLOOKUP($J16,raw!$A$3:$AB321,17,FALSE)</f>
        <v>4.7374120194910665E-4</v>
      </c>
      <c r="Z16">
        <f>VLOOKUP($J16,raw!$A$3:$AB321,20,FALSE)</f>
        <v>0.83723605847319982</v>
      </c>
      <c r="AA16">
        <f>VLOOKUP($J16,Zonal_Stats!$A$2:$P$308,13,FALSE)</f>
        <v>870449.45328799996</v>
      </c>
      <c r="AB16">
        <f>VLOOKUP($J16,Zonal_Stats!$A$2:$P$308,15,FALSE)</f>
        <v>0.22917919755800001</v>
      </c>
      <c r="AC16">
        <f>VLOOKUP($J16,Zonal_Stats!$A$2:$P$308,16,FALSE)</f>
        <v>2.9239847761300002E-2</v>
      </c>
      <c r="AD16">
        <f>VLOOKUP($J16,raw!$A$3:$AB321,24,FALSE)</f>
        <v>0</v>
      </c>
      <c r="AE16">
        <f>VLOOKUP($J16,Zonal_Stats!$A$2:$P$308,14,FALSE)</f>
        <v>0.12093968275399999</v>
      </c>
      <c r="AF16">
        <f>VLOOKUP($C16,PODES_SULSEL!$D$1:$AL$311,2,FALSE)</f>
        <v>12841</v>
      </c>
      <c r="AG16">
        <f>VLOOKUP($C16,PODES_SULSEL!$D$1:$AL$311,25,FALSE)</f>
        <v>0.98964255120317701</v>
      </c>
      <c r="AH16">
        <f>VLOOKUP($C16,PODES_SULSEL!$D$1:$AL$311,26,FALSE)</f>
        <v>3.89377774316642E-4</v>
      </c>
      <c r="AI16">
        <f>VLOOKUP($C16,PODES_SULSEL!$D$1:$AL$311,27,FALSE)</f>
        <v>0</v>
      </c>
      <c r="AJ16">
        <f>VLOOKUP($C16,PODES_SULSEL!$D$1:$AL$311,28,FALSE)</f>
        <v>0</v>
      </c>
      <c r="AK16">
        <f>VLOOKUP($C16,PODES_SULSEL!$D$1:$AL$311,29,FALSE)</f>
        <v>1426.7777777777778</v>
      </c>
      <c r="AL16">
        <f>VLOOKUP($C16,PODES_SULSEL!$D$1:$AL$311,30,FALSE)</f>
        <v>4.6725332917997001E-4</v>
      </c>
      <c r="AM16">
        <f>VLOOKUP($C16,PODES_SULSEL!$D$1:$AL$311,31,FALSE)</f>
        <v>2568.1999999999998</v>
      </c>
      <c r="AN16">
        <f>VLOOKUP($C16,PODES_SULSEL!$D$1:$AL$311,10,FALSE)</f>
        <v>1</v>
      </c>
      <c r="AO16">
        <f>VLOOKUP($C16,PODES_SULSEL!$D$1:$AL$311,11,FALSE)</f>
        <v>0</v>
      </c>
      <c r="AP16">
        <f>VLOOKUP($C16,PODES_SULSEL!$D$1:$AL$311,12,FALSE)</f>
        <v>16</v>
      </c>
      <c r="AQ16">
        <f>VLOOKUP($C16,PODES_SULSEL!$D$1:$AL$311,13,FALSE)</f>
        <v>0</v>
      </c>
      <c r="AR16">
        <f>VLOOKUP($C16,PODES_SULSEL!$D$1:$AL$311,14,FALSE)</f>
        <v>0</v>
      </c>
      <c r="AS16">
        <f>VLOOKUP($C16,PODES_SULSEL!$D$1:$AL$311,15,FALSE)</f>
        <v>0</v>
      </c>
      <c r="AT16">
        <f>VLOOKUP($C16,PODES_SULSEL!$D$1:$AL$311,16,FALSE)</f>
        <v>0</v>
      </c>
      <c r="AU16">
        <f>VLOOKUP($C16,PODES_SULSEL!$D$1:$AL$311,17,FALSE)</f>
        <v>0</v>
      </c>
      <c r="AV16">
        <f>VLOOKUP($C16,PODES_SULSEL!$D$1:$AL$311,18,FALSE)</f>
        <v>1</v>
      </c>
      <c r="AW16">
        <f>VLOOKUP($C16,PODES_SULSEL!$D$1:$AL$311,19,FALSE)</f>
        <v>0</v>
      </c>
      <c r="AX16">
        <f>VLOOKUP($C16,PODES_SULSEL!$D$1:$AL$311,20,FALSE)</f>
        <v>25</v>
      </c>
      <c r="AY16">
        <f>VLOOKUP($C16,PODES_SULSEL!$D$1:$AL$311,35,FALSE)</f>
        <v>513.64</v>
      </c>
      <c r="AZ16">
        <f>VLOOKUP($C16,PODES_SULSEL!$D$1:$AL$311,32,FALSE)</f>
        <v>1167.3636363636363</v>
      </c>
      <c r="BA16">
        <f>VLOOKUP($C16,PODES_SULSEL!$D$1:$AL$311,33,FALSE)</f>
        <v>3210.25</v>
      </c>
      <c r="BB16">
        <f>VLOOKUP($C16,PODES_SULSEL!$D$1:$AL$311,23,FALSE)</f>
        <v>1</v>
      </c>
      <c r="BC16">
        <f>VLOOKUP($C16,PODES_SULSEL!$D$1:$AL$311,34,FALSE)</f>
        <v>12841</v>
      </c>
      <c r="BD16">
        <f>VLOOKUP($J16,Zonal_Stats!$A$2:$T$308,17,FALSE)</f>
        <v>26.8273146057</v>
      </c>
      <c r="BE16">
        <f>VLOOKUP($J16,Zonal_Stats!$A$2:$T$308,18,FALSE)</f>
        <v>1.3291560229099999</v>
      </c>
      <c r="BF16">
        <f>VLOOKUP($J16,Zonal_Stats!$A$2:$T$308,19,FALSE)</f>
        <v>2037.6675060800001</v>
      </c>
      <c r="BG16">
        <f>VLOOKUP($J16,Zonal_Stats!$A$2:$T$308,20,FALSE)</f>
        <v>-133.23624913800001</v>
      </c>
    </row>
    <row r="17" spans="1:59">
      <c r="A17" t="s">
        <v>718</v>
      </c>
      <c r="B17" t="str">
        <f t="shared" si="0"/>
        <v>7302030</v>
      </c>
      <c r="C17">
        <v>7302030</v>
      </c>
      <c r="D17" t="s">
        <v>230</v>
      </c>
      <c r="E17">
        <v>73</v>
      </c>
      <c r="F17">
        <v>2</v>
      </c>
      <c r="G17">
        <v>30</v>
      </c>
      <c r="H17" t="s">
        <v>674</v>
      </c>
      <c r="I17" t="s">
        <v>676</v>
      </c>
      <c r="J17" t="s">
        <v>361</v>
      </c>
      <c r="K17">
        <v>2019</v>
      </c>
      <c r="L17">
        <f>VLOOKUP($J17,Zonal_Stats!$A$2:$J$308,10,FALSE)</f>
        <v>15861.091737299999</v>
      </c>
      <c r="M17">
        <f>VLOOKUP($J17,Zonal_Stats!$A$2:$P$308,8,FALSE)</f>
        <v>593.50676541600001</v>
      </c>
      <c r="N17">
        <f>VLOOKUP($J17,Zonal_Stats!$A$2:$P$308,12,FALSE)</f>
        <v>111355.890233</v>
      </c>
      <c r="O17">
        <f>VLOOKUP($J17,Zonal_Stats!$A$2:$P$308,9,FALSE)</f>
        <v>5355.0675388700001</v>
      </c>
      <c r="P17">
        <f>VLOOKUP($J17,Zonal_Stats!$A$2:$P$308,7,FALSE)</f>
        <v>7769.79242041</v>
      </c>
      <c r="Q17">
        <f>VLOOKUP($J17,Zonal_Stats!$A$2:$P$308,11,FALSE)</f>
        <v>9490.0797424600005</v>
      </c>
      <c r="R17">
        <f>VLOOKUP($J17,Zonal_Stats!$A$2:$P$308,5,FALSE)</f>
        <v>55353.0822061</v>
      </c>
      <c r="S17">
        <f>VLOOKUP($J17,raw!$A$3:$AB322,11,FALSE)</f>
        <v>0.55543284342876564</v>
      </c>
      <c r="T17">
        <f>VLOOKUP($J17,raw!$A$3:$AB322,12,FALSE)</f>
        <v>4.4601138390960839E-2</v>
      </c>
      <c r="U17">
        <f>VLOOKUP($J17,raw!$A$3:$AB322,13,FALSE)</f>
        <v>8.4954549316115877E-3</v>
      </c>
      <c r="V17">
        <f>VLOOKUP($J17,raw!$A$3:$AB322,14,FALSE)</f>
        <v>0</v>
      </c>
      <c r="W17">
        <f>VLOOKUP($J17,raw!$A$3:$AB322,15,FALSE)</f>
        <v>0</v>
      </c>
      <c r="X17">
        <f>VLOOKUP($J17,Zonal_Stats!$A$2:$P$308,6,FALSE)</f>
        <v>7674.6334538299998</v>
      </c>
      <c r="Y17">
        <f>VLOOKUP($J17,raw!$A$3:$AB322,17,FALSE)</f>
        <v>1.953954634270665E-3</v>
      </c>
      <c r="Z17">
        <f>VLOOKUP($J17,raw!$A$3:$AB322,20,FALSE)</f>
        <v>0.9080791776399626</v>
      </c>
      <c r="AA17">
        <f>VLOOKUP($J17,Zonal_Stats!$A$2:$P$308,13,FALSE)</f>
        <v>1001969.83079</v>
      </c>
      <c r="AB17">
        <f>VLOOKUP($J17,Zonal_Stats!$A$2:$P$308,15,FALSE)</f>
        <v>5.1927735300999998E-2</v>
      </c>
      <c r="AC17">
        <f>VLOOKUP($J17,Zonal_Stats!$A$2:$P$308,16,FALSE)</f>
        <v>6.5997227242800003E-3</v>
      </c>
      <c r="AD17">
        <f>VLOOKUP($J17,raw!$A$3:$AB322,24,FALSE)</f>
        <v>0</v>
      </c>
      <c r="AE17">
        <f>VLOOKUP($J17,Zonal_Stats!$A$2:$P$308,14,FALSE)</f>
        <v>0.109593647544</v>
      </c>
      <c r="AF17">
        <f>VLOOKUP($C17,PODES_SULSEL!$D$1:$AL$311,2,FALSE)</f>
        <v>9319</v>
      </c>
      <c r="AG17">
        <f>VLOOKUP($C17,PODES_SULSEL!$D$1:$AL$311,25,FALSE)</f>
        <v>1</v>
      </c>
      <c r="AH17">
        <f>VLOOKUP($C17,PODES_SULSEL!$D$1:$AL$311,26,FALSE)</f>
        <v>3.2192295310655601E-4</v>
      </c>
      <c r="AI17">
        <f>VLOOKUP($C17,PODES_SULSEL!$D$1:$AL$311,27,FALSE)</f>
        <v>0</v>
      </c>
      <c r="AJ17">
        <f>VLOOKUP($C17,PODES_SULSEL!$D$1:$AL$311,28,FALSE)</f>
        <v>0</v>
      </c>
      <c r="AK17">
        <f>VLOOKUP($C17,PODES_SULSEL!$D$1:$AL$311,29,FALSE)</f>
        <v>1553.1666666666667</v>
      </c>
      <c r="AL17">
        <f>VLOOKUP($C17,PODES_SULSEL!$D$1:$AL$311,30,FALSE)</f>
        <v>3.2192295310655601E-4</v>
      </c>
      <c r="AM17">
        <f>VLOOKUP($C17,PODES_SULSEL!$D$1:$AL$311,31,FALSE)</f>
        <v>1863.8</v>
      </c>
      <c r="AN17">
        <f>VLOOKUP($C17,PODES_SULSEL!$D$1:$AL$311,10,FALSE)</f>
        <v>0</v>
      </c>
      <c r="AO17">
        <f>VLOOKUP($C17,PODES_SULSEL!$D$1:$AL$311,11,FALSE)</f>
        <v>0</v>
      </c>
      <c r="AP17">
        <f>VLOOKUP($C17,PODES_SULSEL!$D$1:$AL$311,12,FALSE)</f>
        <v>0</v>
      </c>
      <c r="AQ17">
        <f>VLOOKUP($C17,PODES_SULSEL!$D$1:$AL$311,13,FALSE)</f>
        <v>0</v>
      </c>
      <c r="AR17">
        <f>VLOOKUP($C17,PODES_SULSEL!$D$1:$AL$311,14,FALSE)</f>
        <v>0</v>
      </c>
      <c r="AS17">
        <f>VLOOKUP($C17,PODES_SULSEL!$D$1:$AL$311,15,FALSE)</f>
        <v>0</v>
      </c>
      <c r="AT17">
        <f>VLOOKUP($C17,PODES_SULSEL!$D$1:$AL$311,16,FALSE)</f>
        <v>0</v>
      </c>
      <c r="AU17">
        <f>VLOOKUP($C17,PODES_SULSEL!$D$1:$AL$311,17,FALSE)</f>
        <v>0</v>
      </c>
      <c r="AV17">
        <f>VLOOKUP($C17,PODES_SULSEL!$D$1:$AL$311,18,FALSE)</f>
        <v>0</v>
      </c>
      <c r="AW17">
        <f>VLOOKUP($C17,PODES_SULSEL!$D$1:$AL$311,19,FALSE)</f>
        <v>0</v>
      </c>
      <c r="AX17">
        <f>VLOOKUP($C17,PODES_SULSEL!$D$1:$AL$311,20,FALSE)</f>
        <v>16</v>
      </c>
      <c r="AY17">
        <f>VLOOKUP($C17,PODES_SULSEL!$D$1:$AL$311,35,FALSE)</f>
        <v>582.4375</v>
      </c>
      <c r="AZ17">
        <f>VLOOKUP($C17,PODES_SULSEL!$D$1:$AL$311,32,FALSE)</f>
        <v>0</v>
      </c>
      <c r="BA17">
        <f>VLOOKUP($C17,PODES_SULSEL!$D$1:$AL$311,33,FALSE)</f>
        <v>9319</v>
      </c>
      <c r="BB17">
        <f>VLOOKUP($C17,PODES_SULSEL!$D$1:$AL$311,23,FALSE)</f>
        <v>0</v>
      </c>
      <c r="BC17">
        <f>VLOOKUP($C17,PODES_SULSEL!$D$1:$AL$311,34,FALSE)</f>
        <v>0</v>
      </c>
      <c r="BD17">
        <f>VLOOKUP($J17,Zonal_Stats!$A$2:$T$308,17,FALSE)</f>
        <v>26.639888836600001</v>
      </c>
      <c r="BE17">
        <f>VLOOKUP($J17,Zonal_Stats!$A$2:$T$308,18,FALSE)</f>
        <v>1.31387538752</v>
      </c>
      <c r="BF17">
        <f>VLOOKUP($J17,Zonal_Stats!$A$2:$T$308,19,FALSE)</f>
        <v>2000.15830252</v>
      </c>
      <c r="BG17">
        <f>VLOOKUP($J17,Zonal_Stats!$A$2:$T$308,20,FALSE)</f>
        <v>-128.42198799100001</v>
      </c>
    </row>
    <row r="18" spans="1:59">
      <c r="A18" t="s">
        <v>719</v>
      </c>
      <c r="B18" t="str">
        <f t="shared" si="0"/>
        <v>7302040</v>
      </c>
      <c r="C18">
        <v>7302040</v>
      </c>
      <c r="D18" t="s">
        <v>230</v>
      </c>
      <c r="E18">
        <v>73</v>
      </c>
      <c r="F18">
        <v>2</v>
      </c>
      <c r="G18">
        <v>40</v>
      </c>
      <c r="H18" t="s">
        <v>674</v>
      </c>
      <c r="I18" t="s">
        <v>676</v>
      </c>
      <c r="J18" t="s">
        <v>374</v>
      </c>
      <c r="K18">
        <v>2019</v>
      </c>
      <c r="L18">
        <f>VLOOKUP($J18,Zonal_Stats!$A$2:$J$308,10,FALSE)</f>
        <v>9440.0242750300004</v>
      </c>
      <c r="M18">
        <f>VLOOKUP($J18,Zonal_Stats!$A$2:$P$308,8,FALSE)</f>
        <v>235.89587096400001</v>
      </c>
      <c r="N18">
        <f>VLOOKUP($J18,Zonal_Stats!$A$2:$P$308,12,FALSE)</f>
        <v>105962.154593</v>
      </c>
      <c r="O18">
        <f>VLOOKUP($J18,Zonal_Stats!$A$2:$P$308,9,FALSE)</f>
        <v>13942.4661175</v>
      </c>
      <c r="P18">
        <f>VLOOKUP($J18,Zonal_Stats!$A$2:$P$308,7,FALSE)</f>
        <v>9381.2946342699997</v>
      </c>
      <c r="Q18">
        <f>VLOOKUP($J18,Zonal_Stats!$A$2:$P$308,11,FALSE)</f>
        <v>4071.32761557</v>
      </c>
      <c r="R18">
        <f>VLOOKUP($J18,Zonal_Stats!$A$2:$P$308,5,FALSE)</f>
        <v>51983.037242799997</v>
      </c>
      <c r="S18">
        <f>VLOOKUP($J18,raw!$A$3:$AB323,11,FALSE)</f>
        <v>0.27664097794313047</v>
      </c>
      <c r="T18">
        <f>VLOOKUP($J18,raw!$A$3:$AB323,12,FALSE)</f>
        <v>6.3778899813978204E-2</v>
      </c>
      <c r="U18">
        <f>VLOOKUP($J18,raw!$A$3:$AB323,13,FALSE)</f>
        <v>0</v>
      </c>
      <c r="V18">
        <f>VLOOKUP($J18,raw!$A$3:$AB323,14,FALSE)</f>
        <v>0</v>
      </c>
      <c r="W18">
        <f>VLOOKUP($J18,raw!$A$3:$AB323,15,FALSE)</f>
        <v>0</v>
      </c>
      <c r="X18">
        <f>VLOOKUP($J18,Zonal_Stats!$A$2:$P$308,6,FALSE)</f>
        <v>9407.9129049599997</v>
      </c>
      <c r="Y18">
        <f>VLOOKUP($J18,raw!$A$3:$AB323,17,FALSE)</f>
        <v>0</v>
      </c>
      <c r="Z18">
        <f>VLOOKUP($J18,raw!$A$3:$AB323,20,FALSE)</f>
        <v>0.93117193728408187</v>
      </c>
      <c r="AA18">
        <f>VLOOKUP($J18,Zonal_Stats!$A$2:$P$308,13,FALSE)</f>
        <v>1260350.3313</v>
      </c>
      <c r="AB18">
        <f>VLOOKUP($J18,Zonal_Stats!$A$2:$P$308,15,FALSE)</f>
        <v>1.28224392521E-2</v>
      </c>
      <c r="AC18">
        <f>VLOOKUP($J18,Zonal_Stats!$A$2:$P$308,16,FALSE)</f>
        <v>7.917099759E-2</v>
      </c>
      <c r="AD18">
        <f>VLOOKUP($J18,raw!$A$3:$AB323,24,FALSE)</f>
        <v>0</v>
      </c>
      <c r="AE18">
        <f>VLOOKUP($J18,Zonal_Stats!$A$2:$P$308,14,FALSE)</f>
        <v>0.13355705827100001</v>
      </c>
      <c r="AF18">
        <f>VLOOKUP($C18,PODES_SULSEL!$D$1:$AL$311,2,FALSE)</f>
        <v>9200</v>
      </c>
      <c r="AG18">
        <f>VLOOKUP($C18,PODES_SULSEL!$D$1:$AL$311,25,FALSE)</f>
        <v>0.99923913043478196</v>
      </c>
      <c r="AH18">
        <f>VLOOKUP($C18,PODES_SULSEL!$D$1:$AL$311,26,FALSE)</f>
        <v>4.3478260869565197E-4</v>
      </c>
      <c r="AI18">
        <f>VLOOKUP($C18,PODES_SULSEL!$D$1:$AL$311,27,FALSE)</f>
        <v>0</v>
      </c>
      <c r="AJ18">
        <f>VLOOKUP($C18,PODES_SULSEL!$D$1:$AL$311,28,FALSE)</f>
        <v>0</v>
      </c>
      <c r="AK18">
        <f>VLOOKUP($C18,PODES_SULSEL!$D$1:$AL$311,29,FALSE)</f>
        <v>836.36363636363637</v>
      </c>
      <c r="AL18">
        <f>VLOOKUP($C18,PODES_SULSEL!$D$1:$AL$311,30,FALSE)</f>
        <v>9.7826086956521703E-4</v>
      </c>
      <c r="AM18">
        <f>VLOOKUP($C18,PODES_SULSEL!$D$1:$AL$311,31,FALSE)</f>
        <v>9200</v>
      </c>
      <c r="AN18">
        <f>VLOOKUP($C18,PODES_SULSEL!$D$1:$AL$311,10,FALSE)</f>
        <v>0</v>
      </c>
      <c r="AO18">
        <f>VLOOKUP($C18,PODES_SULSEL!$D$1:$AL$311,11,FALSE)</f>
        <v>0</v>
      </c>
      <c r="AP18">
        <f>VLOOKUP($C18,PODES_SULSEL!$D$1:$AL$311,12,FALSE)</f>
        <v>0</v>
      </c>
      <c r="AQ18">
        <f>VLOOKUP($C18,PODES_SULSEL!$D$1:$AL$311,13,FALSE)</f>
        <v>0</v>
      </c>
      <c r="AR18">
        <f>VLOOKUP($C18,PODES_SULSEL!$D$1:$AL$311,14,FALSE)</f>
        <v>0</v>
      </c>
      <c r="AS18">
        <f>VLOOKUP($C18,PODES_SULSEL!$D$1:$AL$311,15,FALSE)</f>
        <v>0</v>
      </c>
      <c r="AT18">
        <f>VLOOKUP($C18,PODES_SULSEL!$D$1:$AL$311,16,FALSE)</f>
        <v>0</v>
      </c>
      <c r="AU18">
        <f>VLOOKUP($C18,PODES_SULSEL!$D$1:$AL$311,17,FALSE)</f>
        <v>0</v>
      </c>
      <c r="AV18">
        <f>VLOOKUP($C18,PODES_SULSEL!$D$1:$AL$311,18,FALSE)</f>
        <v>0</v>
      </c>
      <c r="AW18">
        <f>VLOOKUP($C18,PODES_SULSEL!$D$1:$AL$311,19,FALSE)</f>
        <v>0</v>
      </c>
      <c r="AX18">
        <f>VLOOKUP($C18,PODES_SULSEL!$D$1:$AL$311,20,FALSE)</f>
        <v>26</v>
      </c>
      <c r="AY18">
        <f>VLOOKUP($C18,PODES_SULSEL!$D$1:$AL$311,35,FALSE)</f>
        <v>353.84615384615387</v>
      </c>
      <c r="AZ18">
        <f>VLOOKUP($C18,PODES_SULSEL!$D$1:$AL$311,32,FALSE)</f>
        <v>1840</v>
      </c>
      <c r="BA18">
        <f>VLOOKUP($C18,PODES_SULSEL!$D$1:$AL$311,33,FALSE)</f>
        <v>4600</v>
      </c>
      <c r="BB18">
        <f>VLOOKUP($C18,PODES_SULSEL!$D$1:$AL$311,23,FALSE)</f>
        <v>0</v>
      </c>
      <c r="BC18">
        <f>VLOOKUP($C18,PODES_SULSEL!$D$1:$AL$311,34,FALSE)</f>
        <v>0</v>
      </c>
      <c r="BD18">
        <f>VLOOKUP($J18,Zonal_Stats!$A$2:$T$308,17,FALSE)</f>
        <v>26.4555487698</v>
      </c>
      <c r="BE18">
        <f>VLOOKUP($J18,Zonal_Stats!$A$2:$T$308,18,FALSE)</f>
        <v>1.33941990496</v>
      </c>
      <c r="BF18">
        <f>VLOOKUP($J18,Zonal_Stats!$A$2:$T$308,19,FALSE)</f>
        <v>2109.6763365699999</v>
      </c>
      <c r="BG18">
        <f>VLOOKUP($J18,Zonal_Stats!$A$2:$T$308,20,FALSE)</f>
        <v>-144.510145072</v>
      </c>
    </row>
    <row r="19" spans="1:59">
      <c r="A19" t="s">
        <v>720</v>
      </c>
      <c r="B19" t="str">
        <f t="shared" si="0"/>
        <v>7302050</v>
      </c>
      <c r="C19">
        <v>7302050</v>
      </c>
      <c r="D19" t="s">
        <v>230</v>
      </c>
      <c r="E19">
        <v>73</v>
      </c>
      <c r="F19">
        <v>2</v>
      </c>
      <c r="G19">
        <v>50</v>
      </c>
      <c r="H19" t="s">
        <v>674</v>
      </c>
      <c r="I19" t="s">
        <v>676</v>
      </c>
      <c r="J19" t="s">
        <v>409</v>
      </c>
      <c r="K19">
        <v>2019</v>
      </c>
      <c r="L19">
        <f>VLOOKUP($J19,Zonal_Stats!$A$2:$J$308,10,FALSE)</f>
        <v>6863.1214360599997</v>
      </c>
      <c r="M19">
        <f>VLOOKUP($J19,Zonal_Stats!$A$2:$P$308,8,FALSE)</f>
        <v>302.50817111499998</v>
      </c>
      <c r="N19">
        <f>VLOOKUP($J19,Zonal_Stats!$A$2:$P$308,12,FALSE)</f>
        <v>101384.583404</v>
      </c>
      <c r="O19">
        <f>VLOOKUP($J19,Zonal_Stats!$A$2:$P$308,9,FALSE)</f>
        <v>20921.830898</v>
      </c>
      <c r="P19">
        <f>VLOOKUP($J19,Zonal_Stats!$A$2:$P$308,7,FALSE)</f>
        <v>11013.794009200001</v>
      </c>
      <c r="Q19">
        <f>VLOOKUP($J19,Zonal_Stats!$A$2:$P$308,11,FALSE)</f>
        <v>4847.4687664900002</v>
      </c>
      <c r="R19">
        <f>VLOOKUP($J19,Zonal_Stats!$A$2:$P$308,5,FALSE)</f>
        <v>49624.151960800002</v>
      </c>
      <c r="S19">
        <f>VLOOKUP($J19,raw!$A$3:$AB324,11,FALSE)</f>
        <v>0.28025477707006369</v>
      </c>
      <c r="T19">
        <f>VLOOKUP($J19,raw!$A$3:$AB324,12,FALSE)</f>
        <v>1.3363307106282004E-2</v>
      </c>
      <c r="U19">
        <f>VLOOKUP($J19,raw!$A$3:$AB324,13,FALSE)</f>
        <v>0</v>
      </c>
      <c r="V19">
        <f>VLOOKUP($J19,raw!$A$3:$AB324,14,FALSE)</f>
        <v>0</v>
      </c>
      <c r="W19">
        <f>VLOOKUP($J19,raw!$A$3:$AB324,15,FALSE)</f>
        <v>0</v>
      </c>
      <c r="X19">
        <f>VLOOKUP($J19,Zonal_Stats!$A$2:$P$308,6,FALSE)</f>
        <v>11045.380529599999</v>
      </c>
      <c r="Y19">
        <f>VLOOKUP($J19,raw!$A$3:$AB324,17,FALSE)</f>
        <v>0</v>
      </c>
      <c r="Z19">
        <f>VLOOKUP($J19,raw!$A$3:$AB324,20,FALSE)</f>
        <v>0.9835144248782316</v>
      </c>
      <c r="AA19">
        <f>VLOOKUP($J19,Zonal_Stats!$A$2:$P$308,13,FALSE)</f>
        <v>1327991.77492</v>
      </c>
      <c r="AB19">
        <f>VLOOKUP($J19,Zonal_Stats!$A$2:$P$308,15,FALSE)</f>
        <v>0.10014750234399999</v>
      </c>
      <c r="AC19">
        <f>VLOOKUP($J19,Zonal_Stats!$A$2:$P$308,16,FALSE)</f>
        <v>0.15374790204800001</v>
      </c>
      <c r="AD19">
        <f>VLOOKUP($J19,raw!$A$3:$AB324,24,FALSE)</f>
        <v>0</v>
      </c>
      <c r="AE19">
        <f>VLOOKUP($J19,Zonal_Stats!$A$2:$P$308,14,FALSE)</f>
        <v>0.138109746369</v>
      </c>
      <c r="AF19">
        <f>VLOOKUP($C19,PODES_SULSEL!$D$1:$AL$311,2,FALSE)</f>
        <v>9828</v>
      </c>
      <c r="AG19">
        <f>VLOOKUP($C19,PODES_SULSEL!$D$1:$AL$311,25,FALSE)</f>
        <v>1</v>
      </c>
      <c r="AH19">
        <f>VLOOKUP($C19,PODES_SULSEL!$D$1:$AL$311,26,FALSE)</f>
        <v>3.0525030525030498E-4</v>
      </c>
      <c r="AI19">
        <f>VLOOKUP($C19,PODES_SULSEL!$D$1:$AL$311,27,FALSE)</f>
        <v>0</v>
      </c>
      <c r="AJ19">
        <f>VLOOKUP($C19,PODES_SULSEL!$D$1:$AL$311,28,FALSE)</f>
        <v>0</v>
      </c>
      <c r="AK19">
        <f>VLOOKUP($C19,PODES_SULSEL!$D$1:$AL$311,29,FALSE)</f>
        <v>1228.5</v>
      </c>
      <c r="AL19">
        <f>VLOOKUP($C19,PODES_SULSEL!$D$1:$AL$311,30,FALSE)</f>
        <v>7.1225071225071196E-4</v>
      </c>
      <c r="AM19">
        <f>VLOOKUP($C19,PODES_SULSEL!$D$1:$AL$311,31,FALSE)</f>
        <v>9828</v>
      </c>
      <c r="AN19">
        <f>VLOOKUP($C19,PODES_SULSEL!$D$1:$AL$311,10,FALSE)</f>
        <v>0</v>
      </c>
      <c r="AO19">
        <f>VLOOKUP($C19,PODES_SULSEL!$D$1:$AL$311,11,FALSE)</f>
        <v>0</v>
      </c>
      <c r="AP19">
        <f>VLOOKUP($C19,PODES_SULSEL!$D$1:$AL$311,12,FALSE)</f>
        <v>3</v>
      </c>
      <c r="AQ19">
        <f>VLOOKUP($C19,PODES_SULSEL!$D$1:$AL$311,13,FALSE)</f>
        <v>0</v>
      </c>
      <c r="AR19">
        <f>VLOOKUP($C19,PODES_SULSEL!$D$1:$AL$311,14,FALSE)</f>
        <v>0</v>
      </c>
      <c r="AS19">
        <f>VLOOKUP($C19,PODES_SULSEL!$D$1:$AL$311,15,FALSE)</f>
        <v>0</v>
      </c>
      <c r="AT19">
        <f>VLOOKUP($C19,PODES_SULSEL!$D$1:$AL$311,16,FALSE)</f>
        <v>1</v>
      </c>
      <c r="AU19">
        <f>VLOOKUP($C19,PODES_SULSEL!$D$1:$AL$311,17,FALSE)</f>
        <v>0</v>
      </c>
      <c r="AV19">
        <f>VLOOKUP($C19,PODES_SULSEL!$D$1:$AL$311,18,FALSE)</f>
        <v>0</v>
      </c>
      <c r="AW19">
        <f>VLOOKUP($C19,PODES_SULSEL!$D$1:$AL$311,19,FALSE)</f>
        <v>0</v>
      </c>
      <c r="AX19">
        <f>VLOOKUP($C19,PODES_SULSEL!$D$1:$AL$311,20,FALSE)</f>
        <v>16</v>
      </c>
      <c r="AY19">
        <f>VLOOKUP($C19,PODES_SULSEL!$D$1:$AL$311,35,FALSE)</f>
        <v>614.25</v>
      </c>
      <c r="AZ19">
        <f>VLOOKUP($C19,PODES_SULSEL!$D$1:$AL$311,32,FALSE)</f>
        <v>756</v>
      </c>
      <c r="BA19">
        <f>VLOOKUP($C19,PODES_SULSEL!$D$1:$AL$311,33,FALSE)</f>
        <v>2457</v>
      </c>
      <c r="BB19">
        <f>VLOOKUP($C19,PODES_SULSEL!$D$1:$AL$311,23,FALSE)</f>
        <v>9</v>
      </c>
      <c r="BC19">
        <f>VLOOKUP($C19,PODES_SULSEL!$D$1:$AL$311,34,FALSE)</f>
        <v>1092</v>
      </c>
      <c r="BD19">
        <f>VLOOKUP($J19,Zonal_Stats!$A$2:$T$308,17,FALSE)</f>
        <v>26.690443372800001</v>
      </c>
      <c r="BE19">
        <f>VLOOKUP($J19,Zonal_Stats!$A$2:$T$308,18,FALSE)</f>
        <v>1.3441568739900001</v>
      </c>
      <c r="BF19">
        <f>VLOOKUP($J19,Zonal_Stats!$A$2:$T$308,19,FALSE)</f>
        <v>2148.1779980299998</v>
      </c>
      <c r="BG19">
        <f>VLOOKUP($J19,Zonal_Stats!$A$2:$T$308,20,FALSE)</f>
        <v>-152.86690699799999</v>
      </c>
    </row>
    <row r="20" spans="1:59">
      <c r="A20" t="s">
        <v>721</v>
      </c>
      <c r="B20" t="str">
        <f t="shared" si="0"/>
        <v>7302060</v>
      </c>
      <c r="C20">
        <v>7302060</v>
      </c>
      <c r="D20" t="s">
        <v>230</v>
      </c>
      <c r="E20">
        <v>73</v>
      </c>
      <c r="F20">
        <v>2</v>
      </c>
      <c r="G20">
        <v>60</v>
      </c>
      <c r="H20" t="s">
        <v>674</v>
      </c>
      <c r="I20" t="s">
        <v>676</v>
      </c>
      <c r="J20" t="s">
        <v>411</v>
      </c>
      <c r="K20">
        <v>2019</v>
      </c>
      <c r="L20">
        <f>VLOOKUP($J20,Zonal_Stats!$A$2:$J$308,10,FALSE)</f>
        <v>4382.3197246</v>
      </c>
      <c r="M20">
        <f>VLOOKUP($J20,Zonal_Stats!$A$2:$P$308,8,FALSE)</f>
        <v>313.56791459700003</v>
      </c>
      <c r="N20">
        <f>VLOOKUP($J20,Zonal_Stats!$A$2:$P$308,12,FALSE)</f>
        <v>93687.659135499998</v>
      </c>
      <c r="O20">
        <f>VLOOKUP($J20,Zonal_Stats!$A$2:$P$308,9,FALSE)</f>
        <v>28254.885830700001</v>
      </c>
      <c r="P20">
        <f>VLOOKUP($J20,Zonal_Stats!$A$2:$P$308,7,FALSE)</f>
        <v>4545.3618677599998</v>
      </c>
      <c r="Q20">
        <f>VLOOKUP($J20,Zonal_Stats!$A$2:$P$308,11,FALSE)</f>
        <v>4181.6232840499997</v>
      </c>
      <c r="R20">
        <f>VLOOKUP($J20,Zonal_Stats!$A$2:$P$308,5,FALSE)</f>
        <v>44432.949784900004</v>
      </c>
      <c r="S20">
        <f>VLOOKUP($J20,raw!$A$3:$AB325,11,FALSE)</f>
        <v>0.37264549857768892</v>
      </c>
      <c r="T20">
        <f>VLOOKUP($J20,raw!$A$3:$AB325,12,FALSE)</f>
        <v>4.4898900591988929E-2</v>
      </c>
      <c r="U20">
        <f>VLOOKUP($J20,raw!$A$3:$AB325,13,FALSE)</f>
        <v>1.7067732759283461E-2</v>
      </c>
      <c r="V20">
        <f>VLOOKUP($J20,raw!$A$3:$AB325,14,FALSE)</f>
        <v>0</v>
      </c>
      <c r="W20">
        <f>VLOOKUP($J20,raw!$A$3:$AB325,15,FALSE)</f>
        <v>0</v>
      </c>
      <c r="X20">
        <f>VLOOKUP($J20,Zonal_Stats!$A$2:$P$308,6,FALSE)</f>
        <v>4461.0725758099998</v>
      </c>
      <c r="Y20">
        <f>VLOOKUP($J20,raw!$A$3:$AB325,17,FALSE)</f>
        <v>5.3817175367110014E-3</v>
      </c>
      <c r="Z20">
        <f>VLOOKUP($J20,raw!$A$3:$AB325,20,FALSE)</f>
        <v>0.90997155377873451</v>
      </c>
      <c r="AA20">
        <f>VLOOKUP($J20,Zonal_Stats!$A$2:$P$308,13,FALSE)</f>
        <v>1323773.6808</v>
      </c>
      <c r="AB20">
        <f>VLOOKUP($J20,Zonal_Stats!$A$2:$P$308,15,FALSE)</f>
        <v>0.136294931545</v>
      </c>
      <c r="AC20">
        <f>VLOOKUP($J20,Zonal_Stats!$A$2:$P$308,16,FALSE)</f>
        <v>9.5302155593499999E-2</v>
      </c>
      <c r="AD20">
        <f>VLOOKUP($J20,raw!$A$3:$AB325,24,FALSE)</f>
        <v>0</v>
      </c>
      <c r="AE20">
        <f>VLOOKUP($J20,Zonal_Stats!$A$2:$P$308,14,FALSE)</f>
        <v>0.14806936643900001</v>
      </c>
      <c r="AF20">
        <f>VLOOKUP($C20,PODES_SULSEL!$D$1:$AL$311,2,FALSE)</f>
        <v>14424</v>
      </c>
      <c r="AG20">
        <f>VLOOKUP($C20,PODES_SULSEL!$D$1:$AL$311,25,FALSE)</f>
        <v>0.92110371602884</v>
      </c>
      <c r="AH20">
        <f>VLOOKUP($C20,PODES_SULSEL!$D$1:$AL$311,26,FALSE)</f>
        <v>4.1597337770382599E-4</v>
      </c>
      <c r="AI20">
        <f>VLOOKUP($C20,PODES_SULSEL!$D$1:$AL$311,27,FALSE)</f>
        <v>0</v>
      </c>
      <c r="AJ20">
        <f>VLOOKUP($C20,PODES_SULSEL!$D$1:$AL$311,28,FALSE)</f>
        <v>0</v>
      </c>
      <c r="AK20">
        <f>VLOOKUP($C20,PODES_SULSEL!$D$1:$AL$311,29,FALSE)</f>
        <v>1442.4</v>
      </c>
      <c r="AL20">
        <f>VLOOKUP($C20,PODES_SULSEL!$D$1:$AL$311,30,FALSE)</f>
        <v>3.46644481419855E-4</v>
      </c>
      <c r="AM20">
        <f>VLOOKUP($C20,PODES_SULSEL!$D$1:$AL$311,31,FALSE)</f>
        <v>4808</v>
      </c>
      <c r="AN20">
        <f>VLOOKUP($C20,PODES_SULSEL!$D$1:$AL$311,10,FALSE)</f>
        <v>0</v>
      </c>
      <c r="AO20">
        <f>VLOOKUP($C20,PODES_SULSEL!$D$1:$AL$311,11,FALSE)</f>
        <v>0</v>
      </c>
      <c r="AP20">
        <f>VLOOKUP($C20,PODES_SULSEL!$D$1:$AL$311,12,FALSE)</f>
        <v>0</v>
      </c>
      <c r="AQ20">
        <f>VLOOKUP($C20,PODES_SULSEL!$D$1:$AL$311,13,FALSE)</f>
        <v>0</v>
      </c>
      <c r="AR20">
        <f>VLOOKUP($C20,PODES_SULSEL!$D$1:$AL$311,14,FALSE)</f>
        <v>0</v>
      </c>
      <c r="AS20">
        <f>VLOOKUP($C20,PODES_SULSEL!$D$1:$AL$311,15,FALSE)</f>
        <v>0</v>
      </c>
      <c r="AT20">
        <f>VLOOKUP($C20,PODES_SULSEL!$D$1:$AL$311,16,FALSE)</f>
        <v>0</v>
      </c>
      <c r="AU20">
        <f>VLOOKUP($C20,PODES_SULSEL!$D$1:$AL$311,17,FALSE)</f>
        <v>0</v>
      </c>
      <c r="AV20">
        <f>VLOOKUP($C20,PODES_SULSEL!$D$1:$AL$311,18,FALSE)</f>
        <v>0</v>
      </c>
      <c r="AW20">
        <f>VLOOKUP($C20,PODES_SULSEL!$D$1:$AL$311,19,FALSE)</f>
        <v>0</v>
      </c>
      <c r="AX20">
        <f>VLOOKUP($C20,PODES_SULSEL!$D$1:$AL$311,20,FALSE)</f>
        <v>38</v>
      </c>
      <c r="AY20">
        <f>VLOOKUP($C20,PODES_SULSEL!$D$1:$AL$311,35,FALSE)</f>
        <v>379.57894736842104</v>
      </c>
      <c r="AZ20">
        <f>VLOOKUP($C20,PODES_SULSEL!$D$1:$AL$311,32,FALSE)</f>
        <v>1602.6666666666667</v>
      </c>
      <c r="BA20">
        <f>VLOOKUP($C20,PODES_SULSEL!$D$1:$AL$311,33,FALSE)</f>
        <v>4808</v>
      </c>
      <c r="BB20">
        <f>VLOOKUP($C20,PODES_SULSEL!$D$1:$AL$311,23,FALSE)</f>
        <v>0</v>
      </c>
      <c r="BC20">
        <f>VLOOKUP($C20,PODES_SULSEL!$D$1:$AL$311,34,FALSE)</f>
        <v>0</v>
      </c>
      <c r="BD20">
        <f>VLOOKUP($J20,Zonal_Stats!$A$2:$T$308,17,FALSE)</f>
        <v>26.623400270400001</v>
      </c>
      <c r="BE20">
        <f>VLOOKUP($J20,Zonal_Stats!$A$2:$T$308,18,FALSE)</f>
        <v>1.3601164081799999</v>
      </c>
      <c r="BF20">
        <f>VLOOKUP($J20,Zonal_Stats!$A$2:$T$308,19,FALSE)</f>
        <v>2222.3911327000001</v>
      </c>
      <c r="BG20">
        <f>VLOOKUP($J20,Zonal_Stats!$A$2:$T$308,20,FALSE)</f>
        <v>-161.55712562900001</v>
      </c>
    </row>
    <row r="21" spans="1:59">
      <c r="A21" t="s">
        <v>722</v>
      </c>
      <c r="B21" t="str">
        <f t="shared" si="0"/>
        <v>7302070</v>
      </c>
      <c r="C21">
        <v>7302070</v>
      </c>
      <c r="D21" t="s">
        <v>230</v>
      </c>
      <c r="E21">
        <v>73</v>
      </c>
      <c r="F21">
        <v>2</v>
      </c>
      <c r="G21">
        <v>70</v>
      </c>
      <c r="H21" t="s">
        <v>674</v>
      </c>
      <c r="I21" t="s">
        <v>676</v>
      </c>
      <c r="J21" t="s">
        <v>377</v>
      </c>
      <c r="K21">
        <v>2019</v>
      </c>
      <c r="L21">
        <f>VLOOKUP($J21,Zonal_Stats!$A$2:$J$308,10,FALSE)</f>
        <v>2082.09345235</v>
      </c>
      <c r="M21">
        <f>VLOOKUP($J21,Zonal_Stats!$A$2:$P$308,8,FALSE)</f>
        <v>233.92549693800001</v>
      </c>
      <c r="N21">
        <f>VLOOKUP($J21,Zonal_Stats!$A$2:$P$308,12,FALSE)</f>
        <v>79220.273303900001</v>
      </c>
      <c r="O21">
        <f>VLOOKUP($J21,Zonal_Stats!$A$2:$P$308,9,FALSE)</f>
        <v>27594.126652999999</v>
      </c>
      <c r="P21">
        <f>VLOOKUP($J21,Zonal_Stats!$A$2:$P$308,7,FALSE)</f>
        <v>8528.9554835800009</v>
      </c>
      <c r="Q21">
        <f>VLOOKUP($J21,Zonal_Stats!$A$2:$P$308,11,FALSE)</f>
        <v>10537.5249989</v>
      </c>
      <c r="R21">
        <f>VLOOKUP($J21,Zonal_Stats!$A$2:$P$308,5,FALSE)</f>
        <v>29393.726638700002</v>
      </c>
      <c r="S21">
        <f>VLOOKUP($J21,raw!$A$3:$AB326,11,FALSE)</f>
        <v>0.33620641090642783</v>
      </c>
      <c r="T21">
        <f>VLOOKUP($J21,raw!$A$3:$AB326,12,FALSE)</f>
        <v>9.1882147484648749E-2</v>
      </c>
      <c r="U21">
        <f>VLOOKUP($J21,raw!$A$3:$AB326,13,FALSE)</f>
        <v>0</v>
      </c>
      <c r="V21">
        <f>VLOOKUP($J21,raw!$A$3:$AB326,14,FALSE)</f>
        <v>0</v>
      </c>
      <c r="W21">
        <f>VLOOKUP($J21,raw!$A$3:$AB326,15,FALSE)</f>
        <v>0</v>
      </c>
      <c r="X21">
        <f>VLOOKUP($J21,Zonal_Stats!$A$2:$P$308,6,FALSE)</f>
        <v>8316.1795540099993</v>
      </c>
      <c r="Y21">
        <f>VLOOKUP($J21,raw!$A$3:$AB326,17,FALSE)</f>
        <v>0</v>
      </c>
      <c r="Z21">
        <f>VLOOKUP($J21,raw!$A$3:$AB326,20,FALSE)</f>
        <v>0.90777984338910489</v>
      </c>
      <c r="AA21">
        <f>VLOOKUP($J21,Zonal_Stats!$A$2:$P$308,13,FALSE)</f>
        <v>1076610.95729</v>
      </c>
      <c r="AB21">
        <f>VLOOKUP($J21,Zonal_Stats!$A$2:$P$308,15,FALSE)</f>
        <v>2.16666338702E-2</v>
      </c>
      <c r="AC21">
        <f>VLOOKUP($J21,Zonal_Stats!$A$2:$P$308,16,FALSE)</f>
        <v>8.7022045563600006E-2</v>
      </c>
      <c r="AD21">
        <f>VLOOKUP($J21,raw!$A$3:$AB326,24,FALSE)</f>
        <v>0</v>
      </c>
      <c r="AE21">
        <f>VLOOKUP($J21,Zonal_Stats!$A$2:$P$308,14,FALSE)</f>
        <v>0.17293982244799999</v>
      </c>
      <c r="AF21">
        <f>VLOOKUP($C21,PODES_SULSEL!$D$1:$AL$311,2,FALSE)</f>
        <v>15576</v>
      </c>
      <c r="AG21">
        <f>VLOOKUP($C21,PODES_SULSEL!$D$1:$AL$311,25,FALSE)</f>
        <v>0.99826656394452995</v>
      </c>
      <c r="AH21">
        <f>VLOOKUP($C21,PODES_SULSEL!$D$1:$AL$311,26,FALSE)</f>
        <v>4.4940934771443202E-4</v>
      </c>
      <c r="AI21">
        <f>VLOOKUP($C21,PODES_SULSEL!$D$1:$AL$311,27,FALSE)</f>
        <v>0</v>
      </c>
      <c r="AJ21">
        <f>VLOOKUP($C21,PODES_SULSEL!$D$1:$AL$311,28,FALSE)</f>
        <v>0</v>
      </c>
      <c r="AK21">
        <f>VLOOKUP($C21,PODES_SULSEL!$D$1:$AL$311,29,FALSE)</f>
        <v>1112.5714285714287</v>
      </c>
      <c r="AL21">
        <f>VLOOKUP($C21,PODES_SULSEL!$D$1:$AL$311,30,FALSE)</f>
        <v>1.28402670775552E-4</v>
      </c>
      <c r="AM21">
        <f>VLOOKUP($C21,PODES_SULSEL!$D$1:$AL$311,31,FALSE)</f>
        <v>5192</v>
      </c>
      <c r="AN21">
        <f>VLOOKUP($C21,PODES_SULSEL!$D$1:$AL$311,10,FALSE)</f>
        <v>2</v>
      </c>
      <c r="AO21">
        <f>VLOOKUP($C21,PODES_SULSEL!$D$1:$AL$311,11,FALSE)</f>
        <v>0</v>
      </c>
      <c r="AP21">
        <f>VLOOKUP($C21,PODES_SULSEL!$D$1:$AL$311,12,FALSE)</f>
        <v>0</v>
      </c>
      <c r="AQ21">
        <f>VLOOKUP($C21,PODES_SULSEL!$D$1:$AL$311,13,FALSE)</f>
        <v>0</v>
      </c>
      <c r="AR21">
        <f>VLOOKUP($C21,PODES_SULSEL!$D$1:$AL$311,14,FALSE)</f>
        <v>0</v>
      </c>
      <c r="AS21">
        <f>VLOOKUP($C21,PODES_SULSEL!$D$1:$AL$311,15,FALSE)</f>
        <v>0</v>
      </c>
      <c r="AT21">
        <f>VLOOKUP($C21,PODES_SULSEL!$D$1:$AL$311,16,FALSE)</f>
        <v>0</v>
      </c>
      <c r="AU21">
        <f>VLOOKUP($C21,PODES_SULSEL!$D$1:$AL$311,17,FALSE)</f>
        <v>0</v>
      </c>
      <c r="AV21">
        <f>VLOOKUP($C21,PODES_SULSEL!$D$1:$AL$311,18,FALSE)</f>
        <v>0</v>
      </c>
      <c r="AW21">
        <f>VLOOKUP($C21,PODES_SULSEL!$D$1:$AL$311,19,FALSE)</f>
        <v>0</v>
      </c>
      <c r="AX21">
        <f>VLOOKUP($C21,PODES_SULSEL!$D$1:$AL$311,20,FALSE)</f>
        <v>34</v>
      </c>
      <c r="AY21">
        <f>VLOOKUP($C21,PODES_SULSEL!$D$1:$AL$311,35,FALSE)</f>
        <v>458.11764705882354</v>
      </c>
      <c r="AZ21">
        <f>VLOOKUP($C21,PODES_SULSEL!$D$1:$AL$311,32,FALSE)</f>
        <v>283.2</v>
      </c>
      <c r="BA21">
        <f>VLOOKUP($C21,PODES_SULSEL!$D$1:$AL$311,33,FALSE)</f>
        <v>15576</v>
      </c>
      <c r="BB21">
        <f>VLOOKUP($C21,PODES_SULSEL!$D$1:$AL$311,23,FALSE)</f>
        <v>5</v>
      </c>
      <c r="BC21">
        <f>VLOOKUP($C21,PODES_SULSEL!$D$1:$AL$311,34,FALSE)</f>
        <v>3115.2</v>
      </c>
      <c r="BD21">
        <f>VLOOKUP($J21,Zonal_Stats!$A$2:$T$308,17,FALSE)</f>
        <v>25.1880781019</v>
      </c>
      <c r="BE21">
        <f>VLOOKUP($J21,Zonal_Stats!$A$2:$T$308,18,FALSE)</f>
        <v>1.39032096863</v>
      </c>
      <c r="BF21">
        <f>VLOOKUP($J21,Zonal_Stats!$A$2:$T$308,19,FALSE)</f>
        <v>2272.6573525600002</v>
      </c>
      <c r="BG21">
        <f>VLOOKUP($J21,Zonal_Stats!$A$2:$T$308,20,FALSE)</f>
        <v>-140.54463123100001</v>
      </c>
    </row>
    <row r="22" spans="1:59">
      <c r="A22" t="s">
        <v>723</v>
      </c>
      <c r="B22" t="str">
        <f t="shared" si="0"/>
        <v>7302080</v>
      </c>
      <c r="C22">
        <v>7302080</v>
      </c>
      <c r="D22" t="s">
        <v>230</v>
      </c>
      <c r="E22">
        <v>73</v>
      </c>
      <c r="F22">
        <v>2</v>
      </c>
      <c r="G22">
        <v>80</v>
      </c>
      <c r="H22" t="s">
        <v>674</v>
      </c>
      <c r="I22" t="s">
        <v>676</v>
      </c>
      <c r="J22" t="s">
        <v>522</v>
      </c>
      <c r="K22">
        <v>2019</v>
      </c>
      <c r="L22">
        <f>VLOOKUP($J22,Zonal_Stats!$A$2:$J$308,10,FALSE)</f>
        <v>5482.0053582199998</v>
      </c>
      <c r="M22">
        <f>VLOOKUP($J22,Zonal_Stats!$A$2:$P$308,8,FALSE)</f>
        <v>319.877161392</v>
      </c>
      <c r="N22">
        <f>VLOOKUP($J22,Zonal_Stats!$A$2:$P$308,12,FALSE)</f>
        <v>82673.099399900006</v>
      </c>
      <c r="O22">
        <f>VLOOKUP($J22,Zonal_Stats!$A$2:$P$308,9,FALSE)</f>
        <v>19984.553785200002</v>
      </c>
      <c r="P22">
        <f>VLOOKUP($J22,Zonal_Stats!$A$2:$P$308,7,FALSE)</f>
        <v>12785.6295443</v>
      </c>
      <c r="Q22">
        <f>VLOOKUP($J22,Zonal_Stats!$A$2:$P$308,11,FALSE)</f>
        <v>9709.3911410100009</v>
      </c>
      <c r="R22">
        <f>VLOOKUP($J22,Zonal_Stats!$A$2:$P$308,5,FALSE)</f>
        <v>29182.644352800002</v>
      </c>
      <c r="S22">
        <f>VLOOKUP($J22,raw!$A$3:$AB327,11,FALSE)</f>
        <v>0.30570461487657891</v>
      </c>
      <c r="T22">
        <f>VLOOKUP($J22,raw!$A$3:$AB327,12,FALSE)</f>
        <v>7.776768760835466E-2</v>
      </c>
      <c r="U22">
        <f>VLOOKUP($J22,raw!$A$3:$AB327,13,FALSE)</f>
        <v>0</v>
      </c>
      <c r="V22">
        <f>VLOOKUP($J22,raw!$A$3:$AB327,14,FALSE)</f>
        <v>0</v>
      </c>
      <c r="W22">
        <f>VLOOKUP($J22,raw!$A$3:$AB327,15,FALSE)</f>
        <v>0</v>
      </c>
      <c r="X22">
        <f>VLOOKUP($J22,Zonal_Stats!$A$2:$P$308,6,FALSE)</f>
        <v>12846.4722346</v>
      </c>
      <c r="Y22">
        <f>VLOOKUP($J22,raw!$A$3:$AB327,17,FALSE)</f>
        <v>0</v>
      </c>
      <c r="Z22">
        <f>VLOOKUP($J22,raw!$A$3:$AB327,20,FALSE)</f>
        <v>0.92140675307520847</v>
      </c>
      <c r="AA22">
        <f>VLOOKUP($J22,Zonal_Stats!$A$2:$P$308,13,FALSE)</f>
        <v>896797.50117299997</v>
      </c>
      <c r="AB22">
        <f>VLOOKUP($J22,Zonal_Stats!$A$2:$P$308,15,FALSE)</f>
        <v>4.0849826460499998E-2</v>
      </c>
      <c r="AC22">
        <f>VLOOKUP($J22,Zonal_Stats!$A$2:$P$308,16,FALSE)</f>
        <v>1.4371736960300001E-2</v>
      </c>
      <c r="AD22">
        <f>VLOOKUP($J22,raw!$A$3:$AB327,24,FALSE)</f>
        <v>0</v>
      </c>
      <c r="AE22">
        <f>VLOOKUP($J22,Zonal_Stats!$A$2:$P$308,14,FALSE)</f>
        <v>0.145014199058</v>
      </c>
      <c r="AF22">
        <f>VLOOKUP($C22,PODES_SULSEL!$D$1:$AL$311,2,FALSE)</f>
        <v>12448</v>
      </c>
      <c r="AG22">
        <f>VLOOKUP($C22,PODES_SULSEL!$D$1:$AL$311,25,FALSE)</f>
        <v>0.99871465295629802</v>
      </c>
      <c r="AH22">
        <f>VLOOKUP($C22,PODES_SULSEL!$D$1:$AL$311,26,FALSE)</f>
        <v>3.2133676092544898E-4</v>
      </c>
      <c r="AI22">
        <f>VLOOKUP($C22,PODES_SULSEL!$D$1:$AL$311,27,FALSE)</f>
        <v>0</v>
      </c>
      <c r="AJ22">
        <f>VLOOKUP($C22,PODES_SULSEL!$D$1:$AL$311,28,FALSE)</f>
        <v>0</v>
      </c>
      <c r="AK22">
        <f>VLOOKUP($C22,PODES_SULSEL!$D$1:$AL$311,29,FALSE)</f>
        <v>1244.8</v>
      </c>
      <c r="AL22">
        <f>VLOOKUP($C22,PODES_SULSEL!$D$1:$AL$311,30,FALSE)</f>
        <v>4.0167095115681203E-4</v>
      </c>
      <c r="AM22">
        <f>VLOOKUP($C22,PODES_SULSEL!$D$1:$AL$311,31,FALSE)</f>
        <v>6224</v>
      </c>
      <c r="AN22">
        <f>VLOOKUP($C22,PODES_SULSEL!$D$1:$AL$311,10,FALSE)</f>
        <v>0</v>
      </c>
      <c r="AO22">
        <f>VLOOKUP($C22,PODES_SULSEL!$D$1:$AL$311,11,FALSE)</f>
        <v>0</v>
      </c>
      <c r="AP22">
        <f>VLOOKUP($C22,PODES_SULSEL!$D$1:$AL$311,12,FALSE)</f>
        <v>4</v>
      </c>
      <c r="AQ22">
        <f>VLOOKUP($C22,PODES_SULSEL!$D$1:$AL$311,13,FALSE)</f>
        <v>0</v>
      </c>
      <c r="AR22">
        <f>VLOOKUP($C22,PODES_SULSEL!$D$1:$AL$311,14,FALSE)</f>
        <v>0</v>
      </c>
      <c r="AS22">
        <f>VLOOKUP($C22,PODES_SULSEL!$D$1:$AL$311,15,FALSE)</f>
        <v>0</v>
      </c>
      <c r="AT22">
        <f>VLOOKUP($C22,PODES_SULSEL!$D$1:$AL$311,16,FALSE)</f>
        <v>0</v>
      </c>
      <c r="AU22">
        <f>VLOOKUP($C22,PODES_SULSEL!$D$1:$AL$311,17,FALSE)</f>
        <v>0</v>
      </c>
      <c r="AV22">
        <f>VLOOKUP($C22,PODES_SULSEL!$D$1:$AL$311,18,FALSE)</f>
        <v>4</v>
      </c>
      <c r="AW22">
        <f>VLOOKUP($C22,PODES_SULSEL!$D$1:$AL$311,19,FALSE)</f>
        <v>0</v>
      </c>
      <c r="AX22">
        <f>VLOOKUP($C22,PODES_SULSEL!$D$1:$AL$311,20,FALSE)</f>
        <v>30</v>
      </c>
      <c r="AY22">
        <f>VLOOKUP($C22,PODES_SULSEL!$D$1:$AL$311,35,FALSE)</f>
        <v>414.93333333333334</v>
      </c>
      <c r="AZ22">
        <f>VLOOKUP($C22,PODES_SULSEL!$D$1:$AL$311,32,FALSE)</f>
        <v>401.54838709677421</v>
      </c>
      <c r="BA22">
        <f>VLOOKUP($C22,PODES_SULSEL!$D$1:$AL$311,33,FALSE)</f>
        <v>0</v>
      </c>
      <c r="BB22">
        <f>VLOOKUP($C22,PODES_SULSEL!$D$1:$AL$311,23,FALSE)</f>
        <v>2</v>
      </c>
      <c r="BC22">
        <f>VLOOKUP($C22,PODES_SULSEL!$D$1:$AL$311,34,FALSE)</f>
        <v>6224</v>
      </c>
      <c r="BD22">
        <f>VLOOKUP($J22,Zonal_Stats!$A$2:$T$308,17,FALSE)</f>
        <v>25.864006936700001</v>
      </c>
      <c r="BE22">
        <f>VLOOKUP($J22,Zonal_Stats!$A$2:$T$308,18,FALSE)</f>
        <v>1.3664488072000001</v>
      </c>
      <c r="BF22">
        <f>VLOOKUP($J22,Zonal_Stats!$A$2:$T$308,19,FALSE)</f>
        <v>2135.5676736199998</v>
      </c>
      <c r="BG22">
        <f>VLOOKUP($J22,Zonal_Stats!$A$2:$T$308,20,FALSE)</f>
        <v>-131.87803068100001</v>
      </c>
    </row>
    <row r="23" spans="1:59">
      <c r="A23" t="s">
        <v>724</v>
      </c>
      <c r="B23" t="str">
        <f t="shared" si="0"/>
        <v>7302090</v>
      </c>
      <c r="C23">
        <v>7302090</v>
      </c>
      <c r="D23" t="s">
        <v>230</v>
      </c>
      <c r="E23">
        <v>73</v>
      </c>
      <c r="F23">
        <v>2</v>
      </c>
      <c r="G23">
        <v>90</v>
      </c>
      <c r="H23" t="s">
        <v>674</v>
      </c>
      <c r="I23" t="s">
        <v>676</v>
      </c>
      <c r="J23" t="s">
        <v>420</v>
      </c>
      <c r="K23">
        <v>2019</v>
      </c>
      <c r="L23">
        <f>VLOOKUP($J23,Zonal_Stats!$A$2:$J$308,10,FALSE)</f>
        <v>12877.7207404</v>
      </c>
      <c r="M23">
        <f>VLOOKUP($J23,Zonal_Stats!$A$2:$P$308,8,FALSE)</f>
        <v>672.78460124200001</v>
      </c>
      <c r="N23">
        <f>VLOOKUP($J23,Zonal_Stats!$A$2:$P$308,12,FALSE)</f>
        <v>69182.377510499995</v>
      </c>
      <c r="O23">
        <f>VLOOKUP($J23,Zonal_Stats!$A$2:$P$308,9,FALSE)</f>
        <v>19616.014729800001</v>
      </c>
      <c r="P23">
        <f>VLOOKUP($J23,Zonal_Stats!$A$2:$P$308,7,FALSE)</f>
        <v>6207.7984883500003</v>
      </c>
      <c r="Q23">
        <f>VLOOKUP($J23,Zonal_Stats!$A$2:$P$308,11,FALSE)</f>
        <v>13001.2843278</v>
      </c>
      <c r="R23">
        <f>VLOOKUP($J23,Zonal_Stats!$A$2:$P$308,5,FALSE)</f>
        <v>16167.5974948</v>
      </c>
      <c r="S23">
        <f>VLOOKUP($J23,raw!$A$3:$AB328,11,FALSE)</f>
        <v>0.15915502649143329</v>
      </c>
      <c r="T23">
        <f>VLOOKUP($J23,raw!$A$3:$AB328,12,FALSE)</f>
        <v>4.7615771003922107E-2</v>
      </c>
      <c r="U23">
        <f>VLOOKUP($J23,raw!$A$3:$AB328,13,FALSE)</f>
        <v>0.16149452969104797</v>
      </c>
      <c r="V23">
        <f>VLOOKUP($J23,raw!$A$3:$AB328,14,FALSE)</f>
        <v>0</v>
      </c>
      <c r="W23">
        <f>VLOOKUP($J23,raw!$A$3:$AB328,15,FALSE)</f>
        <v>0</v>
      </c>
      <c r="X23">
        <f>VLOOKUP($J23,Zonal_Stats!$A$2:$P$308,6,FALSE)</f>
        <v>6725.8508021500002</v>
      </c>
      <c r="Y23">
        <f>VLOOKUP($J23,raw!$A$3:$AB328,17,FALSE)</f>
        <v>4.8166242345007914E-3</v>
      </c>
      <c r="Z23">
        <f>VLOOKUP($J23,raw!$A$3:$AB328,20,FALSE)</f>
        <v>0.76838918323814764</v>
      </c>
      <c r="AA23">
        <f>VLOOKUP($J23,Zonal_Stats!$A$2:$P$308,13,FALSE)</f>
        <v>1427106.42362</v>
      </c>
      <c r="AB23">
        <f>VLOOKUP($J23,Zonal_Stats!$A$2:$P$308,15,FALSE)</f>
        <v>1.4090537532699999E-3</v>
      </c>
      <c r="AC23">
        <f>VLOOKUP($J23,Zonal_Stats!$A$2:$P$308,16,FALSE)</f>
        <v>0.33095085189099999</v>
      </c>
      <c r="AD23">
        <f>VLOOKUP($J23,raw!$A$3:$AB328,24,FALSE)</f>
        <v>0</v>
      </c>
      <c r="AE23">
        <f>VLOOKUP($J23,Zonal_Stats!$A$2:$P$308,14,FALSE)</f>
        <v>0.27306356070100002</v>
      </c>
      <c r="AF23">
        <f>VLOOKUP($C23,PODES_SULSEL!$D$1:$AL$311,2,FALSE)</f>
        <v>10151</v>
      </c>
      <c r="AG23">
        <f>VLOOKUP($C23,PODES_SULSEL!$D$1:$AL$311,25,FALSE)</f>
        <v>0.99192197813023297</v>
      </c>
      <c r="AH23">
        <f>VLOOKUP($C23,PODES_SULSEL!$D$1:$AL$311,26,FALSE)</f>
        <v>3.94049847305684E-4</v>
      </c>
      <c r="AI23">
        <f>VLOOKUP($C23,PODES_SULSEL!$D$1:$AL$311,27,FALSE)</f>
        <v>0</v>
      </c>
      <c r="AJ23">
        <f>VLOOKUP($C23,PODES_SULSEL!$D$1:$AL$311,28,FALSE)</f>
        <v>0</v>
      </c>
      <c r="AK23">
        <f>VLOOKUP($C23,PODES_SULSEL!$D$1:$AL$311,29,FALSE)</f>
        <v>1450.1428571428571</v>
      </c>
      <c r="AL23">
        <f>VLOOKUP($C23,PODES_SULSEL!$D$1:$AL$311,30,FALSE)</f>
        <v>7.8809969461136799E-4</v>
      </c>
      <c r="AM23">
        <f>VLOOKUP($C23,PODES_SULSEL!$D$1:$AL$311,31,FALSE)</f>
        <v>0</v>
      </c>
      <c r="AN23">
        <f>VLOOKUP($C23,PODES_SULSEL!$D$1:$AL$311,10,FALSE)</f>
        <v>1</v>
      </c>
      <c r="AO23">
        <f>VLOOKUP($C23,PODES_SULSEL!$D$1:$AL$311,11,FALSE)</f>
        <v>0</v>
      </c>
      <c r="AP23">
        <f>VLOOKUP($C23,PODES_SULSEL!$D$1:$AL$311,12,FALSE)</f>
        <v>0</v>
      </c>
      <c r="AQ23">
        <f>VLOOKUP($C23,PODES_SULSEL!$D$1:$AL$311,13,FALSE)</f>
        <v>0</v>
      </c>
      <c r="AR23">
        <f>VLOOKUP($C23,PODES_SULSEL!$D$1:$AL$311,14,FALSE)</f>
        <v>0</v>
      </c>
      <c r="AS23">
        <f>VLOOKUP($C23,PODES_SULSEL!$D$1:$AL$311,15,FALSE)</f>
        <v>0</v>
      </c>
      <c r="AT23">
        <f>VLOOKUP($C23,PODES_SULSEL!$D$1:$AL$311,16,FALSE)</f>
        <v>0</v>
      </c>
      <c r="AU23">
        <f>VLOOKUP($C23,PODES_SULSEL!$D$1:$AL$311,17,FALSE)</f>
        <v>0</v>
      </c>
      <c r="AV23">
        <f>VLOOKUP($C23,PODES_SULSEL!$D$1:$AL$311,18,FALSE)</f>
        <v>0</v>
      </c>
      <c r="AW23">
        <f>VLOOKUP($C23,PODES_SULSEL!$D$1:$AL$311,19,FALSE)</f>
        <v>0</v>
      </c>
      <c r="AX23">
        <f>VLOOKUP($C23,PODES_SULSEL!$D$1:$AL$311,20,FALSE)</f>
        <v>25</v>
      </c>
      <c r="AY23">
        <f>VLOOKUP($C23,PODES_SULSEL!$D$1:$AL$311,35,FALSE)</f>
        <v>406.04</v>
      </c>
      <c r="AZ23">
        <f>VLOOKUP($C23,PODES_SULSEL!$D$1:$AL$311,32,FALSE)</f>
        <v>1691.8333333333333</v>
      </c>
      <c r="BA23">
        <f>VLOOKUP($C23,PODES_SULSEL!$D$1:$AL$311,33,FALSE)</f>
        <v>0</v>
      </c>
      <c r="BB23">
        <f>VLOOKUP($C23,PODES_SULSEL!$D$1:$AL$311,23,FALSE)</f>
        <v>0</v>
      </c>
      <c r="BC23">
        <f>VLOOKUP($C23,PODES_SULSEL!$D$1:$AL$311,34,FALSE)</f>
        <v>0</v>
      </c>
      <c r="BD23">
        <f>VLOOKUP($J23,Zonal_Stats!$A$2:$T$308,17,FALSE)</f>
        <v>22.376496521499998</v>
      </c>
      <c r="BE23">
        <f>VLOOKUP($J23,Zonal_Stats!$A$2:$T$308,18,FALSE)</f>
        <v>1.4665249353200001</v>
      </c>
      <c r="BF23">
        <f>VLOOKUP($J23,Zonal_Stats!$A$2:$T$308,19,FALSE)</f>
        <v>2504.2688232400001</v>
      </c>
      <c r="BG23">
        <f>VLOOKUP($J23,Zonal_Stats!$A$2:$T$308,20,FALSE)</f>
        <v>-123.13764480099999</v>
      </c>
    </row>
    <row r="24" spans="1:59">
      <c r="A24" t="s">
        <v>725</v>
      </c>
      <c r="B24" t="str">
        <f t="shared" si="0"/>
        <v>7303010</v>
      </c>
      <c r="C24">
        <v>7303010</v>
      </c>
      <c r="D24" t="s">
        <v>230</v>
      </c>
      <c r="E24">
        <v>73</v>
      </c>
      <c r="F24">
        <v>3</v>
      </c>
      <c r="G24">
        <v>10</v>
      </c>
      <c r="H24" t="s">
        <v>674</v>
      </c>
      <c r="I24" t="s">
        <v>333</v>
      </c>
      <c r="J24" t="s">
        <v>356</v>
      </c>
      <c r="K24">
        <v>2019</v>
      </c>
      <c r="L24">
        <f>VLOOKUP($J24,Zonal_Stats!$A$2:$J$308,10,FALSE)</f>
        <v>34838.265375700001</v>
      </c>
      <c r="M24">
        <f>VLOOKUP($J24,Zonal_Stats!$A$2:$P$308,8,FALSE)</f>
        <v>257.24199463000002</v>
      </c>
      <c r="N24">
        <f>VLOOKUP($J24,Zonal_Stats!$A$2:$P$308,12,FALSE)</f>
        <v>65157.316368599997</v>
      </c>
      <c r="O24">
        <f>VLOOKUP($J24,Zonal_Stats!$A$2:$P$308,9,FALSE)</f>
        <v>6478.0258817599997</v>
      </c>
      <c r="P24">
        <f>VLOOKUP($J24,Zonal_Stats!$A$2:$P$308,7,FALSE)</f>
        <v>10686.7757258</v>
      </c>
      <c r="Q24">
        <f>VLOOKUP($J24,Zonal_Stats!$A$2:$P$308,11,FALSE)</f>
        <v>4690.8214171</v>
      </c>
      <c r="R24">
        <f>VLOOKUP($J24,Zonal_Stats!$A$2:$P$308,5,FALSE)</f>
        <v>9692.5398574299998</v>
      </c>
      <c r="S24">
        <f>VLOOKUP($J24,raw!$A$3:$AB329,11,FALSE)</f>
        <v>0.91271250951535143</v>
      </c>
      <c r="T24">
        <f>VLOOKUP($J24,raw!$A$3:$AB329,12,FALSE)</f>
        <v>5.5062166962699825E-2</v>
      </c>
      <c r="U24">
        <f>VLOOKUP($J24,raw!$A$3:$AB329,13,FALSE)</f>
        <v>0</v>
      </c>
      <c r="V24">
        <f>VLOOKUP($J24,raw!$A$3:$AB329,14,FALSE)</f>
        <v>0</v>
      </c>
      <c r="W24">
        <f>VLOOKUP($J24,raw!$A$3:$AB329,15,FALSE)</f>
        <v>0</v>
      </c>
      <c r="X24">
        <f>VLOOKUP($J24,Zonal_Stats!$A$2:$P$308,6,FALSE)</f>
        <v>11438.022522400001</v>
      </c>
      <c r="Y24">
        <f>VLOOKUP($J24,raw!$A$3:$AB329,17,FALSE)</f>
        <v>0</v>
      </c>
      <c r="Z24">
        <f>VLOOKUP($J24,raw!$A$3:$AB329,20,FALSE)</f>
        <v>0.93554935295610253</v>
      </c>
      <c r="AA24">
        <f>VLOOKUP($J24,Zonal_Stats!$A$2:$P$308,13,FALSE)</f>
        <v>89120.829921700002</v>
      </c>
      <c r="AB24">
        <f>VLOOKUP($J24,Zonal_Stats!$A$2:$P$308,15,FALSE)</f>
        <v>6.3312767166600004E-2</v>
      </c>
      <c r="AC24">
        <f>VLOOKUP($J24,Zonal_Stats!$A$2:$P$308,16,FALSE)</f>
        <v>0.16404854331800001</v>
      </c>
      <c r="AD24">
        <f>VLOOKUP($J24,raw!$A$3:$AB329,24,FALSE)</f>
        <v>0</v>
      </c>
      <c r="AE24">
        <f>VLOOKUP($J24,Zonal_Stats!$A$2:$P$308,14,FALSE)</f>
        <v>7.9520724857500003E-2</v>
      </c>
      <c r="AF24">
        <f>VLOOKUP($C24,PODES_SULSEL!$D$1:$AL$311,2,FALSE)</f>
        <v>10472</v>
      </c>
      <c r="AG24">
        <f>VLOOKUP($C24,PODES_SULSEL!$D$1:$AL$311,25,FALSE)</f>
        <v>0.99828113063407098</v>
      </c>
      <c r="AH24">
        <f>VLOOKUP($C24,PODES_SULSEL!$D$1:$AL$311,26,FALSE)</f>
        <v>7.6394194041252798E-4</v>
      </c>
      <c r="AI24">
        <f>VLOOKUP($C24,PODES_SULSEL!$D$1:$AL$311,27,FALSE)</f>
        <v>0</v>
      </c>
      <c r="AJ24">
        <f>VLOOKUP($C24,PODES_SULSEL!$D$1:$AL$311,28,FALSE)</f>
        <v>0</v>
      </c>
      <c r="AK24">
        <f>VLOOKUP($C24,PODES_SULSEL!$D$1:$AL$311,29,FALSE)</f>
        <v>1047.2</v>
      </c>
      <c r="AL24">
        <f>VLOOKUP($C24,PODES_SULSEL!$D$1:$AL$311,30,FALSE)</f>
        <v>1.90985485103132E-4</v>
      </c>
      <c r="AM24">
        <f>VLOOKUP($C24,PODES_SULSEL!$D$1:$AL$311,31,FALSE)</f>
        <v>2094.4</v>
      </c>
      <c r="AN24">
        <f>VLOOKUP($C24,PODES_SULSEL!$D$1:$AL$311,10,FALSE)</f>
        <v>0</v>
      </c>
      <c r="AO24">
        <f>VLOOKUP($C24,PODES_SULSEL!$D$1:$AL$311,11,FALSE)</f>
        <v>0</v>
      </c>
      <c r="AP24">
        <f>VLOOKUP($C24,PODES_SULSEL!$D$1:$AL$311,12,FALSE)</f>
        <v>2</v>
      </c>
      <c r="AQ24">
        <f>VLOOKUP($C24,PODES_SULSEL!$D$1:$AL$311,13,FALSE)</f>
        <v>0</v>
      </c>
      <c r="AR24">
        <f>VLOOKUP($C24,PODES_SULSEL!$D$1:$AL$311,14,FALSE)</f>
        <v>0</v>
      </c>
      <c r="AS24">
        <f>VLOOKUP($C24,PODES_SULSEL!$D$1:$AL$311,15,FALSE)</f>
        <v>0</v>
      </c>
      <c r="AT24">
        <f>VLOOKUP($C24,PODES_SULSEL!$D$1:$AL$311,16,FALSE)</f>
        <v>0</v>
      </c>
      <c r="AU24">
        <f>VLOOKUP($C24,PODES_SULSEL!$D$1:$AL$311,17,FALSE)</f>
        <v>0</v>
      </c>
      <c r="AV24">
        <f>VLOOKUP($C24,PODES_SULSEL!$D$1:$AL$311,18,FALSE)</f>
        <v>0</v>
      </c>
      <c r="AW24">
        <f>VLOOKUP($C24,PODES_SULSEL!$D$1:$AL$311,19,FALSE)</f>
        <v>0</v>
      </c>
      <c r="AX24">
        <f>VLOOKUP($C24,PODES_SULSEL!$D$1:$AL$311,20,FALSE)</f>
        <v>22</v>
      </c>
      <c r="AY24">
        <f>VLOOKUP($C24,PODES_SULSEL!$D$1:$AL$311,35,FALSE)</f>
        <v>476</v>
      </c>
      <c r="AZ24">
        <f>VLOOKUP($C24,PODES_SULSEL!$D$1:$AL$311,32,FALSE)</f>
        <v>10472</v>
      </c>
      <c r="BA24">
        <f>VLOOKUP($C24,PODES_SULSEL!$D$1:$AL$311,33,FALSE)</f>
        <v>0</v>
      </c>
      <c r="BB24">
        <f>VLOOKUP($C24,PODES_SULSEL!$D$1:$AL$311,23,FALSE)</f>
        <v>1</v>
      </c>
      <c r="BC24">
        <f>VLOOKUP($C24,PODES_SULSEL!$D$1:$AL$311,34,FALSE)</f>
        <v>10472</v>
      </c>
      <c r="BD24">
        <f>VLOOKUP($J24,Zonal_Stats!$A$2:$T$308,17,FALSE)</f>
        <v>26.559504324100001</v>
      </c>
      <c r="BE24">
        <f>VLOOKUP($J24,Zonal_Stats!$A$2:$T$308,18,FALSE)</f>
        <v>1.33314343294</v>
      </c>
      <c r="BF24">
        <f>VLOOKUP($J24,Zonal_Stats!$A$2:$T$308,19,FALSE)</f>
        <v>1726.2927548299999</v>
      </c>
      <c r="BG24">
        <f>VLOOKUP($J24,Zonal_Stats!$A$2:$T$308,20,FALSE)</f>
        <v>-74.750457763699998</v>
      </c>
    </row>
    <row r="25" spans="1:59">
      <c r="A25" t="s">
        <v>726</v>
      </c>
      <c r="B25" t="str">
        <f t="shared" si="0"/>
        <v>7303011</v>
      </c>
      <c r="C25">
        <v>7303011</v>
      </c>
      <c r="D25" t="s">
        <v>230</v>
      </c>
      <c r="E25">
        <v>73</v>
      </c>
      <c r="F25">
        <v>3</v>
      </c>
      <c r="G25">
        <v>11</v>
      </c>
      <c r="H25" t="s">
        <v>674</v>
      </c>
      <c r="I25" t="s">
        <v>333</v>
      </c>
      <c r="J25" t="s">
        <v>603</v>
      </c>
      <c r="K25">
        <v>2019</v>
      </c>
      <c r="L25">
        <f>VLOOKUP($J25,Zonal_Stats!$A$2:$J$308,10,FALSE)</f>
        <v>25935.259845</v>
      </c>
      <c r="M25">
        <f>VLOOKUP($J25,Zonal_Stats!$A$2:$P$308,8,FALSE)</f>
        <v>1115.0156397000001</v>
      </c>
      <c r="N25">
        <f>VLOOKUP($J25,Zonal_Stats!$A$2:$P$308,12,FALSE)</f>
        <v>59804.087075000003</v>
      </c>
      <c r="O25">
        <f>VLOOKUP($J25,Zonal_Stats!$A$2:$P$308,9,FALSE)</f>
        <v>13298.9630996</v>
      </c>
      <c r="P25">
        <f>VLOOKUP($J25,Zonal_Stats!$A$2:$P$308,7,FALSE)</f>
        <v>1836.1531614200001</v>
      </c>
      <c r="Q25">
        <f>VLOOKUP($J25,Zonal_Stats!$A$2:$P$308,11,FALSE)</f>
        <v>11228.9170073</v>
      </c>
      <c r="R25">
        <f>VLOOKUP($J25,Zonal_Stats!$A$2:$P$308,5,FALSE)</f>
        <v>4562.1011860899998</v>
      </c>
      <c r="S25">
        <f>VLOOKUP($J25,raw!$A$3:$AB330,11,FALSE)</f>
        <v>0.17915961212867476</v>
      </c>
      <c r="T25">
        <f>VLOOKUP($J25,raw!$A$3:$AB330,12,FALSE)</f>
        <v>9.2350315530244733E-4</v>
      </c>
      <c r="U25">
        <f>VLOOKUP($J25,raw!$A$3:$AB330,13,FALSE)</f>
        <v>0.33184546713867941</v>
      </c>
      <c r="V25">
        <f>VLOOKUP($J25,raw!$A$3:$AB330,14,FALSE)</f>
        <v>0</v>
      </c>
      <c r="W25">
        <f>VLOOKUP($J25,raw!$A$3:$AB330,15,FALSE)</f>
        <v>0</v>
      </c>
      <c r="X25">
        <f>VLOOKUP($J25,Zonal_Stats!$A$2:$P$308,6,FALSE)</f>
        <v>2232.5024216400002</v>
      </c>
      <c r="Y25">
        <f>VLOOKUP($J25,raw!$A$3:$AB330,17,FALSE)</f>
        <v>4.1711559181160533E-2</v>
      </c>
      <c r="Z25">
        <f>VLOOKUP($J25,raw!$A$3:$AB330,20,FALSE)</f>
        <v>0.60227797444974607</v>
      </c>
      <c r="AA25">
        <f>VLOOKUP($J25,Zonal_Stats!$A$2:$P$308,13,FALSE)</f>
        <v>1626193.77407</v>
      </c>
      <c r="AB25">
        <f>VLOOKUP($J25,Zonal_Stats!$A$2:$P$308,15,FALSE)</f>
        <v>0</v>
      </c>
      <c r="AC25">
        <f>VLOOKUP($J25,Zonal_Stats!$A$2:$P$308,16,FALSE)</f>
        <v>0.515343199739</v>
      </c>
      <c r="AD25">
        <f>VLOOKUP($J25,raw!$A$3:$AB330,24,FALSE)</f>
        <v>0</v>
      </c>
      <c r="AE25">
        <f>VLOOKUP($J25,Zonal_Stats!$A$2:$P$308,14,FALSE)</f>
        <v>0.39478834114799999</v>
      </c>
      <c r="AF25">
        <f>VLOOKUP($C25,PODES_SULSEL!$D$1:$AL$311,2,FALSE)</f>
        <v>3546</v>
      </c>
      <c r="AG25">
        <f>VLOOKUP($C25,PODES_SULSEL!$D$1:$AL$311,25,FALSE)</f>
        <v>1</v>
      </c>
      <c r="AH25">
        <f>VLOOKUP($C25,PODES_SULSEL!$D$1:$AL$311,26,FALSE)</f>
        <v>8.46023688663282E-4</v>
      </c>
      <c r="AI25">
        <f>VLOOKUP($C25,PODES_SULSEL!$D$1:$AL$311,27,FALSE)</f>
        <v>0</v>
      </c>
      <c r="AJ25">
        <f>VLOOKUP($C25,PODES_SULSEL!$D$1:$AL$311,28,FALSE)</f>
        <v>0</v>
      </c>
      <c r="AK25">
        <f>VLOOKUP($C25,PODES_SULSEL!$D$1:$AL$311,29,FALSE)</f>
        <v>886.5</v>
      </c>
      <c r="AL25">
        <f>VLOOKUP($C25,PODES_SULSEL!$D$1:$AL$311,30,FALSE)</f>
        <v>5.64015792442188E-4</v>
      </c>
      <c r="AM25">
        <f>VLOOKUP($C25,PODES_SULSEL!$D$1:$AL$311,31,FALSE)</f>
        <v>0</v>
      </c>
      <c r="AN25">
        <f>VLOOKUP($C25,PODES_SULSEL!$D$1:$AL$311,10,FALSE)</f>
        <v>1</v>
      </c>
      <c r="AO25">
        <f>VLOOKUP($C25,PODES_SULSEL!$D$1:$AL$311,11,FALSE)</f>
        <v>0</v>
      </c>
      <c r="AP25">
        <f>VLOOKUP($C25,PODES_SULSEL!$D$1:$AL$311,12,FALSE)</f>
        <v>0</v>
      </c>
      <c r="AQ25">
        <f>VLOOKUP($C25,PODES_SULSEL!$D$1:$AL$311,13,FALSE)</f>
        <v>0</v>
      </c>
      <c r="AR25">
        <f>VLOOKUP($C25,PODES_SULSEL!$D$1:$AL$311,14,FALSE)</f>
        <v>0</v>
      </c>
      <c r="AS25">
        <f>VLOOKUP($C25,PODES_SULSEL!$D$1:$AL$311,15,FALSE)</f>
        <v>0</v>
      </c>
      <c r="AT25">
        <f>VLOOKUP($C25,PODES_SULSEL!$D$1:$AL$311,16,FALSE)</f>
        <v>2</v>
      </c>
      <c r="AU25">
        <f>VLOOKUP($C25,PODES_SULSEL!$D$1:$AL$311,17,FALSE)</f>
        <v>0</v>
      </c>
      <c r="AV25">
        <f>VLOOKUP($C25,PODES_SULSEL!$D$1:$AL$311,18,FALSE)</f>
        <v>1</v>
      </c>
      <c r="AW25">
        <f>VLOOKUP($C25,PODES_SULSEL!$D$1:$AL$311,19,FALSE)</f>
        <v>0</v>
      </c>
      <c r="AX25">
        <f>VLOOKUP($C25,PODES_SULSEL!$D$1:$AL$311,20,FALSE)</f>
        <v>12</v>
      </c>
      <c r="AY25">
        <f>VLOOKUP($C25,PODES_SULSEL!$D$1:$AL$311,35,FALSE)</f>
        <v>295.5</v>
      </c>
      <c r="AZ25">
        <f>VLOOKUP($C25,PODES_SULSEL!$D$1:$AL$311,32,FALSE)</f>
        <v>322.36363636363637</v>
      </c>
      <c r="BA25">
        <f>VLOOKUP($C25,PODES_SULSEL!$D$1:$AL$311,33,FALSE)</f>
        <v>0</v>
      </c>
      <c r="BB25">
        <f>VLOOKUP($C25,PODES_SULSEL!$D$1:$AL$311,23,FALSE)</f>
        <v>1</v>
      </c>
      <c r="BC25">
        <f>VLOOKUP($C25,PODES_SULSEL!$D$1:$AL$311,34,FALSE)</f>
        <v>3546</v>
      </c>
      <c r="BD25">
        <f>VLOOKUP($J25,Zonal_Stats!$A$2:$T$308,17,FALSE)</f>
        <v>19.5617957314</v>
      </c>
      <c r="BE25">
        <f>VLOOKUP($J25,Zonal_Stats!$A$2:$T$308,18,FALSE)</f>
        <v>1.3081473112099999</v>
      </c>
      <c r="BF25">
        <f>VLOOKUP($J25,Zonal_Stats!$A$2:$T$308,19,FALSE)</f>
        <v>2791.8168366800001</v>
      </c>
      <c r="BG25">
        <f>VLOOKUP($J25,Zonal_Stats!$A$2:$T$308,20,FALSE)</f>
        <v>-88.317614746100006</v>
      </c>
    </row>
    <row r="26" spans="1:59">
      <c r="A26" t="s">
        <v>727</v>
      </c>
      <c r="B26" t="str">
        <f t="shared" si="0"/>
        <v>7303012</v>
      </c>
      <c r="C26">
        <v>7303012</v>
      </c>
      <c r="D26" t="s">
        <v>230</v>
      </c>
      <c r="E26">
        <v>73</v>
      </c>
      <c r="F26">
        <v>3</v>
      </c>
      <c r="G26">
        <v>12</v>
      </c>
      <c r="H26" t="s">
        <v>674</v>
      </c>
      <c r="I26" t="s">
        <v>333</v>
      </c>
      <c r="J26" t="s">
        <v>552</v>
      </c>
      <c r="K26">
        <v>2019</v>
      </c>
      <c r="L26">
        <f>VLOOKUP($J26,Zonal_Stats!$A$2:$J$308,10,FALSE)</f>
        <v>29658.272152599999</v>
      </c>
      <c r="M26">
        <f>VLOOKUP($J26,Zonal_Stats!$A$2:$P$308,8,FALSE)</f>
        <v>276.00906541900002</v>
      </c>
      <c r="N26">
        <f>VLOOKUP($J26,Zonal_Stats!$A$2:$P$308,12,FALSE)</f>
        <v>63505.304161300002</v>
      </c>
      <c r="O26">
        <f>VLOOKUP($J26,Zonal_Stats!$A$2:$P$308,9,FALSE)</f>
        <v>11463.1471908</v>
      </c>
      <c r="P26">
        <f>VLOOKUP($J26,Zonal_Stats!$A$2:$P$308,7,FALSE)</f>
        <v>5206.2809322499998</v>
      </c>
      <c r="Q26">
        <f>VLOOKUP($J26,Zonal_Stats!$A$2:$P$308,11,FALSE)</f>
        <v>5688.1188004799997</v>
      </c>
      <c r="R26">
        <f>VLOOKUP($J26,Zonal_Stats!$A$2:$P$308,5,FALSE)</f>
        <v>6920.7610622499997</v>
      </c>
      <c r="S26">
        <f>VLOOKUP($J26,raw!$A$3:$AB331,11,FALSE)</f>
        <v>0.51490947816826416</v>
      </c>
      <c r="T26">
        <f>VLOOKUP($J26,raw!$A$3:$AB331,12,FALSE)</f>
        <v>0</v>
      </c>
      <c r="U26">
        <f>VLOOKUP($J26,raw!$A$3:$AB331,13,FALSE)</f>
        <v>0</v>
      </c>
      <c r="V26">
        <f>VLOOKUP($J26,raw!$A$3:$AB331,14,FALSE)</f>
        <v>0</v>
      </c>
      <c r="W26">
        <f>VLOOKUP($J26,raw!$A$3:$AB331,15,FALSE)</f>
        <v>0</v>
      </c>
      <c r="X26">
        <f>VLOOKUP($J26,Zonal_Stats!$A$2:$P$308,6,FALSE)</f>
        <v>6124.2492612699998</v>
      </c>
      <c r="Y26">
        <f>VLOOKUP($J26,raw!$A$3:$AB331,17,FALSE)</f>
        <v>0</v>
      </c>
      <c r="Z26">
        <f>VLOOKUP($J26,raw!$A$3:$AB331,20,FALSE)</f>
        <v>0.96166134185303509</v>
      </c>
      <c r="AA26">
        <f>VLOOKUP($J26,Zonal_Stats!$A$2:$P$308,13,FALSE)</f>
        <v>1119860.82834</v>
      </c>
      <c r="AB26">
        <f>VLOOKUP($J26,Zonal_Stats!$A$2:$P$308,15,FALSE)</f>
        <v>0</v>
      </c>
      <c r="AC26">
        <f>VLOOKUP($J26,Zonal_Stats!$A$2:$P$308,16,FALSE)</f>
        <v>0.50739333045599999</v>
      </c>
      <c r="AD26">
        <f>VLOOKUP($J26,raw!$A$3:$AB331,24,FALSE)</f>
        <v>0</v>
      </c>
      <c r="AE26">
        <f>VLOOKUP($J26,Zonal_Stats!$A$2:$P$308,14,FALSE)</f>
        <v>0.170611056328</v>
      </c>
      <c r="AF26">
        <f>VLOOKUP($C26,PODES_SULSEL!$D$1:$AL$311,2,FALSE)</f>
        <v>4285</v>
      </c>
      <c r="AG26">
        <f>VLOOKUP($C26,PODES_SULSEL!$D$1:$AL$311,25,FALSE)</f>
        <v>1</v>
      </c>
      <c r="AH26">
        <f>VLOOKUP($C26,PODES_SULSEL!$D$1:$AL$311,26,FALSE)</f>
        <v>0</v>
      </c>
      <c r="AI26">
        <f>VLOOKUP($C26,PODES_SULSEL!$D$1:$AL$311,27,FALSE)</f>
        <v>0</v>
      </c>
      <c r="AJ26">
        <f>VLOOKUP($C26,PODES_SULSEL!$D$1:$AL$311,28,FALSE)</f>
        <v>0</v>
      </c>
      <c r="AK26">
        <f>VLOOKUP($C26,PODES_SULSEL!$D$1:$AL$311,29,FALSE)</f>
        <v>1071.25</v>
      </c>
      <c r="AL26">
        <f>VLOOKUP($C26,PODES_SULSEL!$D$1:$AL$311,30,FALSE)</f>
        <v>2.3337222870478401E-4</v>
      </c>
      <c r="AM26">
        <f>VLOOKUP($C26,PODES_SULSEL!$D$1:$AL$311,31,FALSE)</f>
        <v>0</v>
      </c>
      <c r="AN26">
        <f>VLOOKUP($C26,PODES_SULSEL!$D$1:$AL$311,10,FALSE)</f>
        <v>0</v>
      </c>
      <c r="AO26">
        <f>VLOOKUP($C26,PODES_SULSEL!$D$1:$AL$311,11,FALSE)</f>
        <v>0</v>
      </c>
      <c r="AP26">
        <f>VLOOKUP($C26,PODES_SULSEL!$D$1:$AL$311,12,FALSE)</f>
        <v>0</v>
      </c>
      <c r="AQ26">
        <f>VLOOKUP($C26,PODES_SULSEL!$D$1:$AL$311,13,FALSE)</f>
        <v>0</v>
      </c>
      <c r="AR26">
        <f>VLOOKUP($C26,PODES_SULSEL!$D$1:$AL$311,14,FALSE)</f>
        <v>0</v>
      </c>
      <c r="AS26">
        <f>VLOOKUP($C26,PODES_SULSEL!$D$1:$AL$311,15,FALSE)</f>
        <v>0</v>
      </c>
      <c r="AT26">
        <f>VLOOKUP($C26,PODES_SULSEL!$D$1:$AL$311,16,FALSE)</f>
        <v>0</v>
      </c>
      <c r="AU26">
        <f>VLOOKUP($C26,PODES_SULSEL!$D$1:$AL$311,17,FALSE)</f>
        <v>0</v>
      </c>
      <c r="AV26">
        <f>VLOOKUP($C26,PODES_SULSEL!$D$1:$AL$311,18,FALSE)</f>
        <v>0</v>
      </c>
      <c r="AW26">
        <f>VLOOKUP($C26,PODES_SULSEL!$D$1:$AL$311,19,FALSE)</f>
        <v>0</v>
      </c>
      <c r="AX26">
        <f>VLOOKUP($C26,PODES_SULSEL!$D$1:$AL$311,20,FALSE)</f>
        <v>12</v>
      </c>
      <c r="AY26">
        <f>VLOOKUP($C26,PODES_SULSEL!$D$1:$AL$311,35,FALSE)</f>
        <v>357.08333333333331</v>
      </c>
      <c r="AZ26">
        <f>VLOOKUP($C26,PODES_SULSEL!$D$1:$AL$311,32,FALSE)</f>
        <v>2142.5</v>
      </c>
      <c r="BA26">
        <f>VLOOKUP($C26,PODES_SULSEL!$D$1:$AL$311,33,FALSE)</f>
        <v>0</v>
      </c>
      <c r="BB26">
        <f>VLOOKUP($C26,PODES_SULSEL!$D$1:$AL$311,23,FALSE)</f>
        <v>4</v>
      </c>
      <c r="BC26">
        <f>VLOOKUP($C26,PODES_SULSEL!$D$1:$AL$311,34,FALSE)</f>
        <v>1071.25</v>
      </c>
      <c r="BD26">
        <f>VLOOKUP($J26,Zonal_Stats!$A$2:$T$308,17,FALSE)</f>
        <v>24.482296225599999</v>
      </c>
      <c r="BE26">
        <f>VLOOKUP($J26,Zonal_Stats!$A$2:$T$308,18,FALSE)</f>
        <v>1.32355408669</v>
      </c>
      <c r="BF26">
        <f>VLOOKUP($J26,Zonal_Stats!$A$2:$T$308,19,FALSE)</f>
        <v>2189.9995912499999</v>
      </c>
      <c r="BG26">
        <f>VLOOKUP($J26,Zonal_Stats!$A$2:$T$308,20,FALSE)</f>
        <v>-88.252719116199998</v>
      </c>
    </row>
    <row r="27" spans="1:59">
      <c r="A27" t="s">
        <v>728</v>
      </c>
      <c r="B27" t="str">
        <f t="shared" si="0"/>
        <v>7303020</v>
      </c>
      <c r="C27">
        <v>7303020</v>
      </c>
      <c r="D27" t="s">
        <v>230</v>
      </c>
      <c r="E27">
        <v>73</v>
      </c>
      <c r="F27">
        <v>3</v>
      </c>
      <c r="G27">
        <v>20</v>
      </c>
      <c r="H27" t="s">
        <v>674</v>
      </c>
      <c r="I27" t="s">
        <v>333</v>
      </c>
      <c r="J27" t="s">
        <v>333</v>
      </c>
      <c r="K27">
        <v>2019</v>
      </c>
      <c r="L27">
        <f>VLOOKUP($J27,Zonal_Stats!$A$2:$J$308,10,FALSE)</f>
        <v>27161.710879800001</v>
      </c>
      <c r="M27">
        <f>VLOOKUP($J27,Zonal_Stats!$A$2:$P$308,8,FALSE)</f>
        <v>163.240577487</v>
      </c>
      <c r="N27">
        <f>VLOOKUP($J27,Zonal_Stats!$A$2:$P$308,12,FALSE)</f>
        <v>67755.146020300002</v>
      </c>
      <c r="O27">
        <f>VLOOKUP($J27,Zonal_Stats!$A$2:$P$308,9,FALSE)</f>
        <v>10165.7133878</v>
      </c>
      <c r="P27">
        <f>VLOOKUP($J27,Zonal_Stats!$A$2:$P$308,7,FALSE)</f>
        <v>5786.7595720500003</v>
      </c>
      <c r="Q27">
        <f>VLOOKUP($J27,Zonal_Stats!$A$2:$P$308,11,FALSE)</f>
        <v>3607.0161372299999</v>
      </c>
      <c r="R27">
        <f>VLOOKUP($J27,Zonal_Stats!$A$2:$P$308,5,FALSE)</f>
        <v>9841.6863268699999</v>
      </c>
      <c r="S27">
        <f>VLOOKUP($J27,raw!$A$3:$AB332,11,FALSE)</f>
        <v>0.73161533626649911</v>
      </c>
      <c r="T27">
        <f>VLOOKUP($J27,raw!$A$3:$AB332,12,FALSE)</f>
        <v>8.3909490886235075E-2</v>
      </c>
      <c r="U27">
        <f>VLOOKUP($J27,raw!$A$3:$AB332,13,FALSE)</f>
        <v>3.1426775612822125E-4</v>
      </c>
      <c r="V27">
        <f>VLOOKUP($J27,raw!$A$3:$AB332,14,FALSE)</f>
        <v>0</v>
      </c>
      <c r="W27">
        <f>VLOOKUP($J27,raw!$A$3:$AB332,15,FALSE)</f>
        <v>0</v>
      </c>
      <c r="X27">
        <f>VLOOKUP($J27,Zonal_Stats!$A$2:$P$308,6,FALSE)</f>
        <v>6559.9852853100001</v>
      </c>
      <c r="Y27">
        <f>VLOOKUP($J27,raw!$A$3:$AB332,17,FALSE)</f>
        <v>9.4280326838466376E-4</v>
      </c>
      <c r="Z27">
        <f>VLOOKUP($J27,raw!$A$3:$AB332,20,FALSE)</f>
        <v>0.86360779384035202</v>
      </c>
      <c r="AA27">
        <f>VLOOKUP($J27,Zonal_Stats!$A$2:$P$308,13,FALSE)</f>
        <v>666485.97920199996</v>
      </c>
      <c r="AB27">
        <f>VLOOKUP($J27,Zonal_Stats!$A$2:$P$308,15,FALSE)</f>
        <v>9.5960927854399997E-2</v>
      </c>
      <c r="AC27">
        <f>VLOOKUP($J27,Zonal_Stats!$A$2:$P$308,16,FALSE)</f>
        <v>0.25967064132200002</v>
      </c>
      <c r="AD27">
        <f>VLOOKUP($J27,raw!$A$3:$AB332,24,FALSE)</f>
        <v>0</v>
      </c>
      <c r="AE27">
        <f>VLOOKUP($J27,Zonal_Stats!$A$2:$P$308,14,FALSE)</f>
        <v>0.12814192725000001</v>
      </c>
      <c r="AF27">
        <f>VLOOKUP($C27,PODES_SULSEL!$D$1:$AL$311,2,FALSE)</f>
        <v>11107</v>
      </c>
      <c r="AG27">
        <f>VLOOKUP($C27,PODES_SULSEL!$D$1:$AL$311,25,FALSE)</f>
        <v>1</v>
      </c>
      <c r="AH27">
        <f>VLOOKUP($C27,PODES_SULSEL!$D$1:$AL$311,26,FALSE)</f>
        <v>1.08039974790672E-3</v>
      </c>
      <c r="AI27">
        <f>VLOOKUP($C27,PODES_SULSEL!$D$1:$AL$311,27,FALSE)</f>
        <v>0</v>
      </c>
      <c r="AJ27">
        <f>VLOOKUP($C27,PODES_SULSEL!$D$1:$AL$311,28,FALSE)</f>
        <v>11107</v>
      </c>
      <c r="AK27">
        <f>VLOOKUP($C27,PODES_SULSEL!$D$1:$AL$311,29,FALSE)</f>
        <v>1009.7272727272727</v>
      </c>
      <c r="AL27">
        <f>VLOOKUP($C27,PODES_SULSEL!$D$1:$AL$311,30,FALSE)</f>
        <v>1.8006662465111999E-4</v>
      </c>
      <c r="AM27">
        <f>VLOOKUP($C27,PODES_SULSEL!$D$1:$AL$311,31,FALSE)</f>
        <v>1110.7</v>
      </c>
      <c r="AN27">
        <f>VLOOKUP($C27,PODES_SULSEL!$D$1:$AL$311,10,FALSE)</f>
        <v>0</v>
      </c>
      <c r="AO27">
        <f>VLOOKUP($C27,PODES_SULSEL!$D$1:$AL$311,11,FALSE)</f>
        <v>0</v>
      </c>
      <c r="AP27">
        <f>VLOOKUP($C27,PODES_SULSEL!$D$1:$AL$311,12,FALSE)</f>
        <v>7</v>
      </c>
      <c r="AQ27">
        <f>VLOOKUP($C27,PODES_SULSEL!$D$1:$AL$311,13,FALSE)</f>
        <v>0</v>
      </c>
      <c r="AR27">
        <f>VLOOKUP($C27,PODES_SULSEL!$D$1:$AL$311,14,FALSE)</f>
        <v>0</v>
      </c>
      <c r="AS27">
        <f>VLOOKUP($C27,PODES_SULSEL!$D$1:$AL$311,15,FALSE)</f>
        <v>0</v>
      </c>
      <c r="AT27">
        <f>VLOOKUP($C27,PODES_SULSEL!$D$1:$AL$311,16,FALSE)</f>
        <v>0</v>
      </c>
      <c r="AU27">
        <f>VLOOKUP($C27,PODES_SULSEL!$D$1:$AL$311,17,FALSE)</f>
        <v>0</v>
      </c>
      <c r="AV27">
        <f>VLOOKUP($C27,PODES_SULSEL!$D$1:$AL$311,18,FALSE)</f>
        <v>0</v>
      </c>
      <c r="AW27">
        <f>VLOOKUP($C27,PODES_SULSEL!$D$1:$AL$311,19,FALSE)</f>
        <v>0</v>
      </c>
      <c r="AX27">
        <f>VLOOKUP($C27,PODES_SULSEL!$D$1:$AL$311,20,FALSE)</f>
        <v>17</v>
      </c>
      <c r="AY27">
        <f>VLOOKUP($C27,PODES_SULSEL!$D$1:$AL$311,35,FALSE)</f>
        <v>653.35294117647061</v>
      </c>
      <c r="AZ27">
        <f>VLOOKUP($C27,PODES_SULSEL!$D$1:$AL$311,32,FALSE)</f>
        <v>3702.3333333333335</v>
      </c>
      <c r="BA27">
        <f>VLOOKUP($C27,PODES_SULSEL!$D$1:$AL$311,33,FALSE)</f>
        <v>0</v>
      </c>
      <c r="BB27">
        <f>VLOOKUP($C27,PODES_SULSEL!$D$1:$AL$311,23,FALSE)</f>
        <v>0</v>
      </c>
      <c r="BC27">
        <f>VLOOKUP($C27,PODES_SULSEL!$D$1:$AL$311,34,FALSE)</f>
        <v>0</v>
      </c>
      <c r="BD27">
        <f>VLOOKUP($J27,Zonal_Stats!$A$2:$T$308,17,FALSE)</f>
        <v>25.364613047300001</v>
      </c>
      <c r="BE27">
        <f>VLOOKUP($J27,Zonal_Stats!$A$2:$T$308,18,FALSE)</f>
        <v>1.2764018290800001</v>
      </c>
      <c r="BF27">
        <f>VLOOKUP($J27,Zonal_Stats!$A$2:$T$308,19,FALSE)</f>
        <v>1971.9989127399999</v>
      </c>
      <c r="BG27">
        <f>VLOOKUP($J27,Zonal_Stats!$A$2:$T$308,20,FALSE)</f>
        <v>-76.875696130700007</v>
      </c>
    </row>
    <row r="28" spans="1:59">
      <c r="A28" t="s">
        <v>729</v>
      </c>
      <c r="B28" t="str">
        <f t="shared" si="0"/>
        <v>7303021</v>
      </c>
      <c r="C28">
        <v>7303021</v>
      </c>
      <c r="D28" t="s">
        <v>230</v>
      </c>
      <c r="E28">
        <v>73</v>
      </c>
      <c r="F28">
        <v>3</v>
      </c>
      <c r="G28">
        <v>21</v>
      </c>
      <c r="H28" t="s">
        <v>674</v>
      </c>
      <c r="I28" t="s">
        <v>333</v>
      </c>
      <c r="J28" t="s">
        <v>400</v>
      </c>
      <c r="K28">
        <v>2019</v>
      </c>
      <c r="L28">
        <f>VLOOKUP($J28,Zonal_Stats!$A$2:$J$308,10,FALSE)</f>
        <v>23447.121607699999</v>
      </c>
      <c r="M28">
        <f>VLOOKUP($J28,Zonal_Stats!$A$2:$P$308,8,FALSE)</f>
        <v>258.316385588</v>
      </c>
      <c r="N28">
        <f>VLOOKUP($J28,Zonal_Stats!$A$2:$P$308,12,FALSE)</f>
        <v>67661.928862300003</v>
      </c>
      <c r="O28">
        <f>VLOOKUP($J28,Zonal_Stats!$A$2:$P$308,9,FALSE)</f>
        <v>12886.5611214</v>
      </c>
      <c r="P28">
        <f>VLOOKUP($J28,Zonal_Stats!$A$2:$P$308,7,FALSE)</f>
        <v>4098.4452209499996</v>
      </c>
      <c r="Q28">
        <f>VLOOKUP($J28,Zonal_Stats!$A$2:$P$308,11,FALSE)</f>
        <v>6429.5528263699998</v>
      </c>
      <c r="R28">
        <f>VLOOKUP($J28,Zonal_Stats!$A$2:$P$308,5,FALSE)</f>
        <v>9592.5958635200004</v>
      </c>
      <c r="S28">
        <f>VLOOKUP($J28,raw!$A$3:$AB333,11,FALSE)</f>
        <v>0.42922275293095963</v>
      </c>
      <c r="T28">
        <f>VLOOKUP($J28,raw!$A$3:$AB333,12,FALSE)</f>
        <v>1.1723838471558836E-2</v>
      </c>
      <c r="U28">
        <f>VLOOKUP($J28,raw!$A$3:$AB333,13,FALSE)</f>
        <v>2.4316109422492401E-2</v>
      </c>
      <c r="V28">
        <f>VLOOKUP($J28,raw!$A$3:$AB333,14,FALSE)</f>
        <v>0</v>
      </c>
      <c r="W28">
        <f>VLOOKUP($J28,raw!$A$3:$AB333,15,FALSE)</f>
        <v>0</v>
      </c>
      <c r="X28">
        <f>VLOOKUP($J28,Zonal_Stats!$A$2:$P$308,6,FALSE)</f>
        <v>4841.7995909800002</v>
      </c>
      <c r="Y28">
        <f>VLOOKUP($J28,raw!$A$3:$AB333,17,FALSE)</f>
        <v>4.125054277029961E-3</v>
      </c>
      <c r="Z28">
        <f>VLOOKUP($J28,raw!$A$3:$AB333,20,FALSE)</f>
        <v>0.89036039947894052</v>
      </c>
      <c r="AA28">
        <f>VLOOKUP($J28,Zonal_Stats!$A$2:$P$308,13,FALSE)</f>
        <v>1015911.03278</v>
      </c>
      <c r="AB28">
        <f>VLOOKUP($J28,Zonal_Stats!$A$2:$P$308,15,FALSE)</f>
        <v>1.8548921992900001E-2</v>
      </c>
      <c r="AC28">
        <f>VLOOKUP($J28,Zonal_Stats!$A$2:$P$308,16,FALSE)</f>
        <v>0.253225991416</v>
      </c>
      <c r="AD28">
        <f>VLOOKUP($J28,raw!$A$3:$AB333,24,FALSE)</f>
        <v>0</v>
      </c>
      <c r="AE28">
        <f>VLOOKUP($J28,Zonal_Stats!$A$2:$P$308,14,FALSE)</f>
        <v>0.180052597826</v>
      </c>
      <c r="AF28">
        <f>VLOOKUP($C28,PODES_SULSEL!$D$1:$AL$311,2,FALSE)</f>
        <v>6419</v>
      </c>
      <c r="AG28">
        <f>VLOOKUP($C28,PODES_SULSEL!$D$1:$AL$311,25,FALSE)</f>
        <v>0.99002959962611004</v>
      </c>
      <c r="AH28">
        <f>VLOOKUP($C28,PODES_SULSEL!$D$1:$AL$311,26,FALSE)</f>
        <v>4.67362517526094E-4</v>
      </c>
      <c r="AI28">
        <f>VLOOKUP($C28,PODES_SULSEL!$D$1:$AL$311,27,FALSE)</f>
        <v>0</v>
      </c>
      <c r="AJ28">
        <f>VLOOKUP($C28,PODES_SULSEL!$D$1:$AL$311,28,FALSE)</f>
        <v>0</v>
      </c>
      <c r="AK28">
        <f>VLOOKUP($C28,PODES_SULSEL!$D$1:$AL$311,29,FALSE)</f>
        <v>1283.8</v>
      </c>
      <c r="AL28">
        <f>VLOOKUP($C28,PODES_SULSEL!$D$1:$AL$311,30,FALSE)</f>
        <v>7.7893752921015698E-4</v>
      </c>
      <c r="AM28">
        <f>VLOOKUP($C28,PODES_SULSEL!$D$1:$AL$311,31,FALSE)</f>
        <v>6419</v>
      </c>
      <c r="AN28">
        <f>VLOOKUP($C28,PODES_SULSEL!$D$1:$AL$311,10,FALSE)</f>
        <v>4</v>
      </c>
      <c r="AO28">
        <f>VLOOKUP($C28,PODES_SULSEL!$D$1:$AL$311,11,FALSE)</f>
        <v>0</v>
      </c>
      <c r="AP28">
        <f>VLOOKUP($C28,PODES_SULSEL!$D$1:$AL$311,12,FALSE)</f>
        <v>0</v>
      </c>
      <c r="AQ28">
        <f>VLOOKUP($C28,PODES_SULSEL!$D$1:$AL$311,13,FALSE)</f>
        <v>0</v>
      </c>
      <c r="AR28">
        <f>VLOOKUP($C28,PODES_SULSEL!$D$1:$AL$311,14,FALSE)</f>
        <v>0</v>
      </c>
      <c r="AS28">
        <f>VLOOKUP($C28,PODES_SULSEL!$D$1:$AL$311,15,FALSE)</f>
        <v>0</v>
      </c>
      <c r="AT28">
        <f>VLOOKUP($C28,PODES_SULSEL!$D$1:$AL$311,16,FALSE)</f>
        <v>0</v>
      </c>
      <c r="AU28">
        <f>VLOOKUP($C28,PODES_SULSEL!$D$1:$AL$311,17,FALSE)</f>
        <v>0</v>
      </c>
      <c r="AV28">
        <f>VLOOKUP($C28,PODES_SULSEL!$D$1:$AL$311,18,FALSE)</f>
        <v>0</v>
      </c>
      <c r="AW28">
        <f>VLOOKUP($C28,PODES_SULSEL!$D$1:$AL$311,19,FALSE)</f>
        <v>0</v>
      </c>
      <c r="AX28">
        <f>VLOOKUP($C28,PODES_SULSEL!$D$1:$AL$311,20,FALSE)</f>
        <v>16</v>
      </c>
      <c r="AY28">
        <f>VLOOKUP($C28,PODES_SULSEL!$D$1:$AL$311,35,FALSE)</f>
        <v>401.1875</v>
      </c>
      <c r="AZ28">
        <f>VLOOKUP($C28,PODES_SULSEL!$D$1:$AL$311,32,FALSE)</f>
        <v>377.58823529411762</v>
      </c>
      <c r="BA28">
        <f>VLOOKUP($C28,PODES_SULSEL!$D$1:$AL$311,33,FALSE)</f>
        <v>0</v>
      </c>
      <c r="BB28">
        <f>VLOOKUP($C28,PODES_SULSEL!$D$1:$AL$311,23,FALSE)</f>
        <v>1</v>
      </c>
      <c r="BC28">
        <f>VLOOKUP($C28,PODES_SULSEL!$D$1:$AL$311,34,FALSE)</f>
        <v>6419</v>
      </c>
      <c r="BD28">
        <f>VLOOKUP($J28,Zonal_Stats!$A$2:$T$308,17,FALSE)</f>
        <v>24.2676668105</v>
      </c>
      <c r="BE28">
        <f>VLOOKUP($J28,Zonal_Stats!$A$2:$T$308,18,FALSE)</f>
        <v>1.3579195829499999</v>
      </c>
      <c r="BF28">
        <f>VLOOKUP($J28,Zonal_Stats!$A$2:$T$308,19,FALSE)</f>
        <v>2170.7972490299999</v>
      </c>
      <c r="BG28">
        <f>VLOOKUP($J28,Zonal_Stats!$A$2:$T$308,20,FALSE)</f>
        <v>-98.940490722700005</v>
      </c>
    </row>
    <row r="29" spans="1:59">
      <c r="A29" t="s">
        <v>730</v>
      </c>
      <c r="B29" t="str">
        <f t="shared" si="0"/>
        <v>7303030</v>
      </c>
      <c r="C29">
        <v>7303030</v>
      </c>
      <c r="D29" t="s">
        <v>230</v>
      </c>
      <c r="E29">
        <v>73</v>
      </c>
      <c r="F29">
        <v>3</v>
      </c>
      <c r="G29">
        <v>30</v>
      </c>
      <c r="H29" t="s">
        <v>674</v>
      </c>
      <c r="I29" t="s">
        <v>333</v>
      </c>
      <c r="J29" t="s">
        <v>589</v>
      </c>
      <c r="K29">
        <v>2019</v>
      </c>
      <c r="L29">
        <f>VLOOKUP($J29,Zonal_Stats!$A$2:$J$308,10,FALSE)</f>
        <v>27261.605849899999</v>
      </c>
      <c r="M29">
        <f>VLOOKUP($J29,Zonal_Stats!$A$2:$P$308,8,FALSE)</f>
        <v>598.45618289200002</v>
      </c>
      <c r="N29">
        <f>VLOOKUP($J29,Zonal_Stats!$A$2:$P$308,12,FALSE)</f>
        <v>58631.8990452</v>
      </c>
      <c r="O29">
        <f>VLOOKUP($J29,Zonal_Stats!$A$2:$P$308,9,FALSE)</f>
        <v>10208.779988</v>
      </c>
      <c r="P29">
        <f>VLOOKUP($J29,Zonal_Stats!$A$2:$P$308,7,FALSE)</f>
        <v>4024.60735385</v>
      </c>
      <c r="Q29">
        <f>VLOOKUP($J29,Zonal_Stats!$A$2:$P$308,11,FALSE)</f>
        <v>10415.1181464</v>
      </c>
      <c r="R29">
        <f>VLOOKUP($J29,Zonal_Stats!$A$2:$P$308,5,FALSE)</f>
        <v>6570.4248906499997</v>
      </c>
      <c r="S29">
        <f>VLOOKUP($J29,raw!$A$3:$AB334,11,FALSE)</f>
        <v>8.652180369252091E-2</v>
      </c>
      <c r="T29">
        <f>VLOOKUP($J29,raw!$A$3:$AB334,12,FALSE)</f>
        <v>2.4798297282581795E-2</v>
      </c>
      <c r="U29">
        <f>VLOOKUP($J29,raw!$A$3:$AB334,13,FALSE)</f>
        <v>0.13567291986338662</v>
      </c>
      <c r="V29">
        <f>VLOOKUP($J29,raw!$A$3:$AB334,14,FALSE)</f>
        <v>0</v>
      </c>
      <c r="W29">
        <f>VLOOKUP($J29,raw!$A$3:$AB334,15,FALSE)</f>
        <v>0</v>
      </c>
      <c r="X29">
        <f>VLOOKUP($J29,Zonal_Stats!$A$2:$P$308,6,FALSE)</f>
        <v>4708.1576030599999</v>
      </c>
      <c r="Y29">
        <f>VLOOKUP($J29,raw!$A$3:$AB334,17,FALSE)</f>
        <v>2.1729446121863089E-2</v>
      </c>
      <c r="Z29">
        <f>VLOOKUP($J29,raw!$A$3:$AB334,20,FALSE)</f>
        <v>0.62465970400435578</v>
      </c>
      <c r="AA29">
        <f>VLOOKUP($J29,Zonal_Stats!$A$2:$P$308,13,FALSE)</f>
        <v>1331067.57455</v>
      </c>
      <c r="AB29">
        <f>VLOOKUP($J29,Zonal_Stats!$A$2:$P$308,15,FALSE)</f>
        <v>0</v>
      </c>
      <c r="AC29">
        <f>VLOOKUP($J29,Zonal_Stats!$A$2:$P$308,16,FALSE)</f>
        <v>0.36517145882699997</v>
      </c>
      <c r="AD29">
        <f>VLOOKUP($J29,raw!$A$3:$AB334,24,FALSE)</f>
        <v>0</v>
      </c>
      <c r="AE29">
        <f>VLOOKUP($J29,Zonal_Stats!$A$2:$P$308,14,FALSE)</f>
        <v>0.28939032061600001</v>
      </c>
      <c r="AF29">
        <f>VLOOKUP($C29,PODES_SULSEL!$D$1:$AL$311,2,FALSE)</f>
        <v>7778</v>
      </c>
      <c r="AG29">
        <f>VLOOKUP($C29,PODES_SULSEL!$D$1:$AL$311,25,FALSE)</f>
        <v>0.99447158652609902</v>
      </c>
      <c r="AH29">
        <f>VLOOKUP($C29,PODES_SULSEL!$D$1:$AL$311,26,FALSE)</f>
        <v>1.9285163281049099E-3</v>
      </c>
      <c r="AI29">
        <f>VLOOKUP($C29,PODES_SULSEL!$D$1:$AL$311,27,FALSE)</f>
        <v>0</v>
      </c>
      <c r="AJ29">
        <f>VLOOKUP($C29,PODES_SULSEL!$D$1:$AL$311,28,FALSE)</f>
        <v>0</v>
      </c>
      <c r="AK29">
        <f>VLOOKUP($C29,PODES_SULSEL!$D$1:$AL$311,29,FALSE)</f>
        <v>1944.5</v>
      </c>
      <c r="AL29">
        <f>VLOOKUP($C29,PODES_SULSEL!$D$1:$AL$311,30,FALSE)</f>
        <v>5.1427102082797602E-4</v>
      </c>
      <c r="AM29">
        <f>VLOOKUP($C29,PODES_SULSEL!$D$1:$AL$311,31,FALSE)</f>
        <v>3889</v>
      </c>
      <c r="AN29">
        <f>VLOOKUP($C29,PODES_SULSEL!$D$1:$AL$311,10,FALSE)</f>
        <v>8</v>
      </c>
      <c r="AO29">
        <f>VLOOKUP($C29,PODES_SULSEL!$D$1:$AL$311,11,FALSE)</f>
        <v>0</v>
      </c>
      <c r="AP29">
        <f>VLOOKUP($C29,PODES_SULSEL!$D$1:$AL$311,12,FALSE)</f>
        <v>0</v>
      </c>
      <c r="AQ29">
        <f>VLOOKUP($C29,PODES_SULSEL!$D$1:$AL$311,13,FALSE)</f>
        <v>0</v>
      </c>
      <c r="AR29">
        <f>VLOOKUP($C29,PODES_SULSEL!$D$1:$AL$311,14,FALSE)</f>
        <v>0</v>
      </c>
      <c r="AS29">
        <f>VLOOKUP($C29,PODES_SULSEL!$D$1:$AL$311,15,FALSE)</f>
        <v>0</v>
      </c>
      <c r="AT29">
        <f>VLOOKUP($C29,PODES_SULSEL!$D$1:$AL$311,16,FALSE)</f>
        <v>1</v>
      </c>
      <c r="AU29">
        <f>VLOOKUP($C29,PODES_SULSEL!$D$1:$AL$311,17,FALSE)</f>
        <v>0</v>
      </c>
      <c r="AV29">
        <f>VLOOKUP($C29,PODES_SULSEL!$D$1:$AL$311,18,FALSE)</f>
        <v>0</v>
      </c>
      <c r="AW29">
        <f>VLOOKUP($C29,PODES_SULSEL!$D$1:$AL$311,19,FALSE)</f>
        <v>0</v>
      </c>
      <c r="AX29">
        <f>VLOOKUP($C29,PODES_SULSEL!$D$1:$AL$311,20,FALSE)</f>
        <v>20</v>
      </c>
      <c r="AY29">
        <f>VLOOKUP($C29,PODES_SULSEL!$D$1:$AL$311,35,FALSE)</f>
        <v>388.9</v>
      </c>
      <c r="AZ29">
        <f>VLOOKUP($C29,PODES_SULSEL!$D$1:$AL$311,32,FALSE)</f>
        <v>864.22222222222217</v>
      </c>
      <c r="BA29">
        <f>VLOOKUP($C29,PODES_SULSEL!$D$1:$AL$311,33,FALSE)</f>
        <v>0</v>
      </c>
      <c r="BB29">
        <f>VLOOKUP($C29,PODES_SULSEL!$D$1:$AL$311,23,FALSE)</f>
        <v>0</v>
      </c>
      <c r="BC29">
        <f>VLOOKUP($C29,PODES_SULSEL!$D$1:$AL$311,34,FALSE)</f>
        <v>0</v>
      </c>
      <c r="BD29">
        <f>VLOOKUP($J29,Zonal_Stats!$A$2:$T$308,17,FALSE)</f>
        <v>21.815702426800001</v>
      </c>
      <c r="BE29">
        <f>VLOOKUP($J29,Zonal_Stats!$A$2:$T$308,18,FALSE)</f>
        <v>1.2304988166799999</v>
      </c>
      <c r="BF29">
        <f>VLOOKUP($J29,Zonal_Stats!$A$2:$T$308,19,FALSE)</f>
        <v>2566.7512153900002</v>
      </c>
      <c r="BG29">
        <f>VLOOKUP($J29,Zonal_Stats!$A$2:$T$308,20,FALSE)</f>
        <v>-87.587729226600004</v>
      </c>
    </row>
    <row r="30" spans="1:59">
      <c r="A30" t="s">
        <v>731</v>
      </c>
      <c r="B30" t="str">
        <f t="shared" si="0"/>
        <v>7303031</v>
      </c>
      <c r="C30">
        <v>7303031</v>
      </c>
      <c r="D30" t="s">
        <v>230</v>
      </c>
      <c r="E30">
        <v>73</v>
      </c>
      <c r="F30">
        <v>3</v>
      </c>
      <c r="G30">
        <v>31</v>
      </c>
      <c r="H30" t="s">
        <v>674</v>
      </c>
      <c r="I30" t="s">
        <v>333</v>
      </c>
      <c r="J30" t="s">
        <v>486</v>
      </c>
      <c r="K30">
        <v>2019</v>
      </c>
      <c r="L30">
        <f>VLOOKUP($J30,Zonal_Stats!$A$2:$J$308,10,FALSE)</f>
        <v>25785.997067299999</v>
      </c>
      <c r="M30">
        <f>VLOOKUP($J30,Zonal_Stats!$A$2:$P$308,8,FALSE)</f>
        <v>185.22669144599999</v>
      </c>
      <c r="N30">
        <f>VLOOKUP($J30,Zonal_Stats!$A$2:$P$308,12,FALSE)</f>
        <v>77296.769516400003</v>
      </c>
      <c r="O30">
        <f>VLOOKUP($J30,Zonal_Stats!$A$2:$P$308,9,FALSE)</f>
        <v>4730.0163132099997</v>
      </c>
      <c r="P30">
        <f>VLOOKUP($J30,Zonal_Stats!$A$2:$P$308,7,FALSE)</f>
        <v>13415.3524382</v>
      </c>
      <c r="Q30">
        <f>VLOOKUP($J30,Zonal_Stats!$A$2:$P$308,11,FALSE)</f>
        <v>6641.1051766399996</v>
      </c>
      <c r="R30">
        <f>VLOOKUP($J30,Zonal_Stats!$A$2:$P$308,5,FALSE)</f>
        <v>18880.346277500001</v>
      </c>
      <c r="S30">
        <f>VLOOKUP($J30,raw!$A$3:$AB335,11,FALSE)</f>
        <v>0.81384810585463119</v>
      </c>
      <c r="T30">
        <f>VLOOKUP($J30,raw!$A$3:$AB335,12,FALSE)</f>
        <v>4.3864419068334243E-2</v>
      </c>
      <c r="U30">
        <f>VLOOKUP($J30,raw!$A$3:$AB335,13,FALSE)</f>
        <v>0</v>
      </c>
      <c r="V30">
        <f>VLOOKUP($J30,raw!$A$3:$AB335,14,FALSE)</f>
        <v>0</v>
      </c>
      <c r="W30">
        <f>VLOOKUP($J30,raw!$A$3:$AB335,15,FALSE)</f>
        <v>0</v>
      </c>
      <c r="X30">
        <f>VLOOKUP($J30,Zonal_Stats!$A$2:$P$308,6,FALSE)</f>
        <v>14454.380305000001</v>
      </c>
      <c r="Y30">
        <f>VLOOKUP($J30,raw!$A$3:$AB335,17,FALSE)</f>
        <v>0</v>
      </c>
      <c r="Z30">
        <f>VLOOKUP($J30,raw!$A$3:$AB335,20,FALSE)</f>
        <v>0.93438462932753308</v>
      </c>
      <c r="AA30">
        <f>VLOOKUP($J30,Zonal_Stats!$A$2:$P$308,13,FALSE)</f>
        <v>30999.772481799999</v>
      </c>
      <c r="AB30">
        <f>VLOOKUP($J30,Zonal_Stats!$A$2:$P$308,15,FALSE)</f>
        <v>0.109023139054</v>
      </c>
      <c r="AC30">
        <f>VLOOKUP($J30,Zonal_Stats!$A$2:$P$308,16,FALSE)</f>
        <v>0</v>
      </c>
      <c r="AD30">
        <f>VLOOKUP($J30,raw!$A$3:$AB335,24,FALSE)</f>
        <v>0</v>
      </c>
      <c r="AE30">
        <f>VLOOKUP($J30,Zonal_Stats!$A$2:$P$308,14,FALSE)</f>
        <v>7.8448514113899998E-2</v>
      </c>
      <c r="AF30">
        <f>VLOOKUP($C30,PODES_SULSEL!$D$1:$AL$311,2,FALSE)</f>
        <v>9438</v>
      </c>
      <c r="AG30">
        <f>VLOOKUP($C30,PODES_SULSEL!$D$1:$AL$311,25,FALSE)</f>
        <v>1</v>
      </c>
      <c r="AH30">
        <f>VLOOKUP($C30,PODES_SULSEL!$D$1:$AL$311,26,FALSE)</f>
        <v>5.2977325704598398E-4</v>
      </c>
      <c r="AI30">
        <f>VLOOKUP($C30,PODES_SULSEL!$D$1:$AL$311,27,FALSE)</f>
        <v>4719</v>
      </c>
      <c r="AJ30">
        <f>VLOOKUP($C30,PODES_SULSEL!$D$1:$AL$311,28,FALSE)</f>
        <v>0</v>
      </c>
      <c r="AK30">
        <f>VLOOKUP($C30,PODES_SULSEL!$D$1:$AL$311,29,FALSE)</f>
        <v>1573</v>
      </c>
      <c r="AL30">
        <f>VLOOKUP($C30,PODES_SULSEL!$D$1:$AL$311,30,FALSE)</f>
        <v>2.1190930281839301E-4</v>
      </c>
      <c r="AM30">
        <f>VLOOKUP($C30,PODES_SULSEL!$D$1:$AL$311,31,FALSE)</f>
        <v>3146</v>
      </c>
      <c r="AN30">
        <f>VLOOKUP($C30,PODES_SULSEL!$D$1:$AL$311,10,FALSE)</f>
        <v>0</v>
      </c>
      <c r="AO30">
        <f>VLOOKUP($C30,PODES_SULSEL!$D$1:$AL$311,11,FALSE)</f>
        <v>0</v>
      </c>
      <c r="AP30">
        <f>VLOOKUP($C30,PODES_SULSEL!$D$1:$AL$311,12,FALSE)</f>
        <v>1</v>
      </c>
      <c r="AQ30">
        <f>VLOOKUP($C30,PODES_SULSEL!$D$1:$AL$311,13,FALSE)</f>
        <v>0</v>
      </c>
      <c r="AR30">
        <f>VLOOKUP($C30,PODES_SULSEL!$D$1:$AL$311,14,FALSE)</f>
        <v>0</v>
      </c>
      <c r="AS30">
        <f>VLOOKUP($C30,PODES_SULSEL!$D$1:$AL$311,15,FALSE)</f>
        <v>0</v>
      </c>
      <c r="AT30">
        <f>VLOOKUP($C30,PODES_SULSEL!$D$1:$AL$311,16,FALSE)</f>
        <v>0</v>
      </c>
      <c r="AU30">
        <f>VLOOKUP($C30,PODES_SULSEL!$D$1:$AL$311,17,FALSE)</f>
        <v>0</v>
      </c>
      <c r="AV30">
        <f>VLOOKUP($C30,PODES_SULSEL!$D$1:$AL$311,18,FALSE)</f>
        <v>1</v>
      </c>
      <c r="AW30">
        <f>VLOOKUP($C30,PODES_SULSEL!$D$1:$AL$311,19,FALSE)</f>
        <v>0</v>
      </c>
      <c r="AX30">
        <f>VLOOKUP($C30,PODES_SULSEL!$D$1:$AL$311,20,FALSE)</f>
        <v>20</v>
      </c>
      <c r="AY30">
        <f>VLOOKUP($C30,PODES_SULSEL!$D$1:$AL$311,35,FALSE)</f>
        <v>471.9</v>
      </c>
      <c r="AZ30">
        <f>VLOOKUP($C30,PODES_SULSEL!$D$1:$AL$311,32,FALSE)</f>
        <v>1573</v>
      </c>
      <c r="BA30">
        <f>VLOOKUP($C30,PODES_SULSEL!$D$1:$AL$311,33,FALSE)</f>
        <v>0</v>
      </c>
      <c r="BB30">
        <f>VLOOKUP($C30,PODES_SULSEL!$D$1:$AL$311,23,FALSE)</f>
        <v>1</v>
      </c>
      <c r="BC30">
        <f>VLOOKUP($C30,PODES_SULSEL!$D$1:$AL$311,34,FALSE)</f>
        <v>9438</v>
      </c>
      <c r="BD30">
        <f>VLOOKUP($J30,Zonal_Stats!$A$2:$T$308,17,FALSE)</f>
        <v>26.861907303399999</v>
      </c>
      <c r="BE30">
        <f>VLOOKUP($J30,Zonal_Stats!$A$2:$T$308,18,FALSE)</f>
        <v>1.31387165189</v>
      </c>
      <c r="BF30">
        <f>VLOOKUP($J30,Zonal_Stats!$A$2:$T$308,19,FALSE)</f>
        <v>1758.33157147</v>
      </c>
      <c r="BG30">
        <f>VLOOKUP($J30,Zonal_Stats!$A$2:$T$308,20,FALSE)</f>
        <v>-85.525669097900007</v>
      </c>
    </row>
    <row r="31" spans="1:59">
      <c r="A31" t="s">
        <v>732</v>
      </c>
      <c r="B31" t="str">
        <f t="shared" si="0"/>
        <v>7303032</v>
      </c>
      <c r="C31">
        <v>7303032</v>
      </c>
      <c r="D31" t="s">
        <v>230</v>
      </c>
      <c r="E31">
        <v>73</v>
      </c>
      <c r="F31">
        <v>3</v>
      </c>
      <c r="G31">
        <v>32</v>
      </c>
      <c r="H31" t="s">
        <v>674</v>
      </c>
      <c r="I31" t="s">
        <v>333</v>
      </c>
      <c r="J31" t="s">
        <v>407</v>
      </c>
      <c r="K31">
        <v>2019</v>
      </c>
      <c r="L31">
        <f>VLOOKUP($J31,Zonal_Stats!$A$2:$J$308,10,FALSE)</f>
        <v>21793.389095099999</v>
      </c>
      <c r="M31">
        <f>VLOOKUP($J31,Zonal_Stats!$A$2:$P$308,8,FALSE)</f>
        <v>252.68932696900001</v>
      </c>
      <c r="N31">
        <f>VLOOKUP($J31,Zonal_Stats!$A$2:$P$308,12,FALSE)</f>
        <v>76356.030358599994</v>
      </c>
      <c r="O31">
        <f>VLOOKUP($J31,Zonal_Stats!$A$2:$P$308,9,FALSE)</f>
        <v>8730.0484652699997</v>
      </c>
      <c r="P31">
        <f>VLOOKUP($J31,Zonal_Stats!$A$2:$P$308,7,FALSE)</f>
        <v>10816.9725762</v>
      </c>
      <c r="Q31">
        <f>VLOOKUP($J31,Zonal_Stats!$A$2:$P$308,11,FALSE)</f>
        <v>6773.0338936899998</v>
      </c>
      <c r="R31">
        <f>VLOOKUP($J31,Zonal_Stats!$A$2:$P$308,5,FALSE)</f>
        <v>17892.6702214</v>
      </c>
      <c r="S31">
        <f>VLOOKUP($J31,raw!$A$3:$AB336,11,FALSE)</f>
        <v>0.17932148626817448</v>
      </c>
      <c r="T31">
        <f>VLOOKUP($J31,raw!$A$3:$AB336,12,FALSE)</f>
        <v>5.2302100161550888E-2</v>
      </c>
      <c r="U31">
        <f>VLOOKUP($J31,raw!$A$3:$AB336,13,FALSE)</f>
        <v>0</v>
      </c>
      <c r="V31">
        <f>VLOOKUP($J31,raw!$A$3:$AB336,14,FALSE)</f>
        <v>0</v>
      </c>
      <c r="W31">
        <f>VLOOKUP($J31,raw!$A$3:$AB336,15,FALSE)</f>
        <v>0</v>
      </c>
      <c r="X31">
        <f>VLOOKUP($J31,Zonal_Stats!$A$2:$P$308,6,FALSE)</f>
        <v>12727.8686246</v>
      </c>
      <c r="Y31">
        <f>VLOOKUP($J31,raw!$A$3:$AB336,17,FALSE)</f>
        <v>0</v>
      </c>
      <c r="Z31">
        <f>VLOOKUP($J31,raw!$A$3:$AB336,20,FALSE)</f>
        <v>0.9476978998384491</v>
      </c>
      <c r="AA31">
        <f>VLOOKUP($J31,Zonal_Stats!$A$2:$P$308,13,FALSE)</f>
        <v>77243.689372699999</v>
      </c>
      <c r="AB31">
        <f>VLOOKUP($J31,Zonal_Stats!$A$2:$P$308,15,FALSE)</f>
        <v>9.3403554766700002E-3</v>
      </c>
      <c r="AC31">
        <f>VLOOKUP($J31,Zonal_Stats!$A$2:$P$308,16,FALSE)</f>
        <v>0</v>
      </c>
      <c r="AD31">
        <f>VLOOKUP($J31,raw!$A$3:$AB336,24,FALSE)</f>
        <v>0</v>
      </c>
      <c r="AE31">
        <f>VLOOKUP($J31,Zonal_Stats!$A$2:$P$308,14,FALSE)</f>
        <v>0.105630462575</v>
      </c>
      <c r="AF31">
        <f>VLOOKUP($C31,PODES_SULSEL!$D$1:$AL$311,2,FALSE)</f>
        <v>6385</v>
      </c>
      <c r="AG31">
        <f>VLOOKUP($C31,PODES_SULSEL!$D$1:$AL$311,25,FALSE)</f>
        <v>0.99968676585747795</v>
      </c>
      <c r="AH31">
        <f>VLOOKUP($C31,PODES_SULSEL!$D$1:$AL$311,26,FALSE)</f>
        <v>1.09631949882537E-3</v>
      </c>
      <c r="AI31">
        <f>VLOOKUP($C31,PODES_SULSEL!$D$1:$AL$311,27,FALSE)</f>
        <v>0</v>
      </c>
      <c r="AJ31">
        <f>VLOOKUP($C31,PODES_SULSEL!$D$1:$AL$311,28,FALSE)</f>
        <v>0</v>
      </c>
      <c r="AK31">
        <f>VLOOKUP($C31,PODES_SULSEL!$D$1:$AL$311,29,FALSE)</f>
        <v>1596.25</v>
      </c>
      <c r="AL31">
        <f>VLOOKUP($C31,PODES_SULSEL!$D$1:$AL$311,30,FALSE)</f>
        <v>1.5661707126076699E-4</v>
      </c>
      <c r="AM31">
        <f>VLOOKUP($C31,PODES_SULSEL!$D$1:$AL$311,31,FALSE)</f>
        <v>0</v>
      </c>
      <c r="AN31">
        <f>VLOOKUP($C31,PODES_SULSEL!$D$1:$AL$311,10,FALSE)</f>
        <v>0</v>
      </c>
      <c r="AO31">
        <f>VLOOKUP($C31,PODES_SULSEL!$D$1:$AL$311,11,FALSE)</f>
        <v>0</v>
      </c>
      <c r="AP31">
        <f>VLOOKUP($C31,PODES_SULSEL!$D$1:$AL$311,12,FALSE)</f>
        <v>1</v>
      </c>
      <c r="AQ31">
        <f>VLOOKUP($C31,PODES_SULSEL!$D$1:$AL$311,13,FALSE)</f>
        <v>0</v>
      </c>
      <c r="AR31">
        <f>VLOOKUP($C31,PODES_SULSEL!$D$1:$AL$311,14,FALSE)</f>
        <v>0</v>
      </c>
      <c r="AS31">
        <f>VLOOKUP($C31,PODES_SULSEL!$D$1:$AL$311,15,FALSE)</f>
        <v>0</v>
      </c>
      <c r="AT31">
        <f>VLOOKUP($C31,PODES_SULSEL!$D$1:$AL$311,16,FALSE)</f>
        <v>3</v>
      </c>
      <c r="AU31">
        <f>VLOOKUP($C31,PODES_SULSEL!$D$1:$AL$311,17,FALSE)</f>
        <v>0</v>
      </c>
      <c r="AV31">
        <f>VLOOKUP($C31,PODES_SULSEL!$D$1:$AL$311,18,FALSE)</f>
        <v>0</v>
      </c>
      <c r="AW31">
        <f>VLOOKUP($C31,PODES_SULSEL!$D$1:$AL$311,19,FALSE)</f>
        <v>0</v>
      </c>
      <c r="AX31">
        <f>VLOOKUP($C31,PODES_SULSEL!$D$1:$AL$311,20,FALSE)</f>
        <v>12</v>
      </c>
      <c r="AY31">
        <f>VLOOKUP($C31,PODES_SULSEL!$D$1:$AL$311,35,FALSE)</f>
        <v>532.08333333333337</v>
      </c>
      <c r="AZ31">
        <f>VLOOKUP($C31,PODES_SULSEL!$D$1:$AL$311,32,FALSE)</f>
        <v>709.44444444444446</v>
      </c>
      <c r="BA31">
        <f>VLOOKUP($C31,PODES_SULSEL!$D$1:$AL$311,33,FALSE)</f>
        <v>6385</v>
      </c>
      <c r="BB31">
        <f>VLOOKUP($C31,PODES_SULSEL!$D$1:$AL$311,23,FALSE)</f>
        <v>0</v>
      </c>
      <c r="BC31">
        <f>VLOOKUP($C31,PODES_SULSEL!$D$1:$AL$311,34,FALSE)</f>
        <v>0</v>
      </c>
      <c r="BD31">
        <f>VLOOKUP($J31,Zonal_Stats!$A$2:$T$308,17,FALSE)</f>
        <v>26.402749251100001</v>
      </c>
      <c r="BE31">
        <f>VLOOKUP($J31,Zonal_Stats!$A$2:$T$308,18,FALSE)</f>
        <v>1.31359386444</v>
      </c>
      <c r="BF31">
        <f>VLOOKUP($J31,Zonal_Stats!$A$2:$T$308,19,FALSE)</f>
        <v>1886.5902600500001</v>
      </c>
      <c r="BG31">
        <f>VLOOKUP($J31,Zonal_Stats!$A$2:$T$308,20,FALSE)</f>
        <v>-95.069588797400002</v>
      </c>
    </row>
    <row r="32" spans="1:59">
      <c r="A32" t="s">
        <v>733</v>
      </c>
      <c r="B32" t="str">
        <f t="shared" si="0"/>
        <v>7304010</v>
      </c>
      <c r="C32">
        <v>7304010</v>
      </c>
      <c r="D32" t="s">
        <v>230</v>
      </c>
      <c r="E32">
        <v>73</v>
      </c>
      <c r="F32">
        <v>4</v>
      </c>
      <c r="G32">
        <v>10</v>
      </c>
      <c r="H32" t="s">
        <v>674</v>
      </c>
      <c r="I32" t="s">
        <v>677</v>
      </c>
      <c r="J32" t="s">
        <v>331</v>
      </c>
      <c r="K32">
        <v>2019</v>
      </c>
      <c r="L32">
        <f>VLOOKUP($J32,Zonal_Stats!$A$2:$J$308,10,FALSE)</f>
        <v>43753.630462100002</v>
      </c>
      <c r="M32">
        <f>VLOOKUP($J32,Zonal_Stats!$A$2:$P$308,8,FALSE)</f>
        <v>356.58752534799999</v>
      </c>
      <c r="N32">
        <f>VLOOKUP($J32,Zonal_Stats!$A$2:$P$308,12,FALSE)</f>
        <v>51619.156595100001</v>
      </c>
      <c r="O32">
        <f>VLOOKUP($J32,Zonal_Stats!$A$2:$P$308,9,FALSE)</f>
        <v>3517.7747384999998</v>
      </c>
      <c r="P32">
        <f>VLOOKUP($J32,Zonal_Stats!$A$2:$P$308,7,FALSE)</f>
        <v>5533.0187719899995</v>
      </c>
      <c r="Q32">
        <f>VLOOKUP($J32,Zonal_Stats!$A$2:$P$308,11,FALSE)</f>
        <v>3491.7560906099998</v>
      </c>
      <c r="R32">
        <f>VLOOKUP($J32,Zonal_Stats!$A$2:$P$308,5,FALSE)</f>
        <v>9943.6980584199991</v>
      </c>
      <c r="S32">
        <f>VLOOKUP($J32,raw!$A$3:$AB337,11,FALSE)</f>
        <v>0.19657212194752011</v>
      </c>
      <c r="T32">
        <f>VLOOKUP($J32,raw!$A$3:$AB337,12,FALSE)</f>
        <v>4.8536326406795088E-2</v>
      </c>
      <c r="U32">
        <f>VLOOKUP($J32,raw!$A$3:$AB337,13,FALSE)</f>
        <v>3.5340512664947671E-2</v>
      </c>
      <c r="V32">
        <f>VLOOKUP($J32,raw!$A$3:$AB337,14,FALSE)</f>
        <v>0</v>
      </c>
      <c r="W32">
        <f>VLOOKUP($J32,raw!$A$3:$AB337,15,FALSE)</f>
        <v>0</v>
      </c>
      <c r="X32">
        <f>VLOOKUP($J32,Zonal_Stats!$A$2:$P$308,6,FALSE)</f>
        <v>13714.907044699999</v>
      </c>
      <c r="Y32">
        <f>VLOOKUP($J32,raw!$A$3:$AB337,17,FALSE)</f>
        <v>0</v>
      </c>
      <c r="Z32">
        <f>VLOOKUP($J32,raw!$A$3:$AB337,20,FALSE)</f>
        <v>0.8484756559987866</v>
      </c>
      <c r="AA32">
        <f>VLOOKUP($J32,Zonal_Stats!$A$2:$P$308,13,FALSE)</f>
        <v>633385.75395200006</v>
      </c>
      <c r="AB32">
        <f>VLOOKUP($J32,Zonal_Stats!$A$2:$P$308,15,FALSE)</f>
        <v>0.13099086466900001</v>
      </c>
      <c r="AC32">
        <f>VLOOKUP($J32,Zonal_Stats!$A$2:$P$308,16,FALSE)</f>
        <v>0.19024660988799999</v>
      </c>
      <c r="AD32">
        <f>VLOOKUP($J32,raw!$A$3:$AB337,24,FALSE)</f>
        <v>0.1312755953283786</v>
      </c>
      <c r="AE32">
        <f>VLOOKUP($J32,Zonal_Stats!$A$2:$P$308,14,FALSE)</f>
        <v>7.7983029848399998E-2</v>
      </c>
      <c r="AF32">
        <f>VLOOKUP($C32,PODES_SULSEL!$D$1:$AL$311,2,FALSE)</f>
        <v>17093</v>
      </c>
      <c r="AG32">
        <f>VLOOKUP($C32,PODES_SULSEL!$D$1:$AL$311,25,FALSE)</f>
        <v>0.99409114842333102</v>
      </c>
      <c r="AH32">
        <f>VLOOKUP($C32,PODES_SULSEL!$D$1:$AL$311,26,FALSE)</f>
        <v>4.6802784765693502E-4</v>
      </c>
      <c r="AI32">
        <f>VLOOKUP($C32,PODES_SULSEL!$D$1:$AL$311,27,FALSE)</f>
        <v>0</v>
      </c>
      <c r="AJ32">
        <f>VLOOKUP($C32,PODES_SULSEL!$D$1:$AL$311,28,FALSE)</f>
        <v>0</v>
      </c>
      <c r="AK32">
        <f>VLOOKUP($C32,PODES_SULSEL!$D$1:$AL$311,29,FALSE)</f>
        <v>1553.909090909091</v>
      </c>
      <c r="AL32">
        <f>VLOOKUP($C32,PODES_SULSEL!$D$1:$AL$311,30,FALSE)</f>
        <v>2.34013923828467E-4</v>
      </c>
      <c r="AM32">
        <f>VLOOKUP($C32,PODES_SULSEL!$D$1:$AL$311,31,FALSE)</f>
        <v>8546.5</v>
      </c>
      <c r="AN32">
        <f>VLOOKUP($C32,PODES_SULSEL!$D$1:$AL$311,10,FALSE)</f>
        <v>2</v>
      </c>
      <c r="AO32">
        <f>VLOOKUP($C32,PODES_SULSEL!$D$1:$AL$311,11,FALSE)</f>
        <v>0</v>
      </c>
      <c r="AP32">
        <f>VLOOKUP($C32,PODES_SULSEL!$D$1:$AL$311,12,FALSE)</f>
        <v>4</v>
      </c>
      <c r="AQ32">
        <f>VLOOKUP($C32,PODES_SULSEL!$D$1:$AL$311,13,FALSE)</f>
        <v>0</v>
      </c>
      <c r="AR32">
        <f>VLOOKUP($C32,PODES_SULSEL!$D$1:$AL$311,14,FALSE)</f>
        <v>2</v>
      </c>
      <c r="AS32">
        <f>VLOOKUP($C32,PODES_SULSEL!$D$1:$AL$311,15,FALSE)</f>
        <v>0</v>
      </c>
      <c r="AT32">
        <f>VLOOKUP($C32,PODES_SULSEL!$D$1:$AL$311,16,FALSE)</f>
        <v>4</v>
      </c>
      <c r="AU32">
        <f>VLOOKUP($C32,PODES_SULSEL!$D$1:$AL$311,17,FALSE)</f>
        <v>0</v>
      </c>
      <c r="AV32">
        <f>VLOOKUP($C32,PODES_SULSEL!$D$1:$AL$311,18,FALSE)</f>
        <v>2</v>
      </c>
      <c r="AW32">
        <f>VLOOKUP($C32,PODES_SULSEL!$D$1:$AL$311,19,FALSE)</f>
        <v>0</v>
      </c>
      <c r="AX32">
        <f>VLOOKUP($C32,PODES_SULSEL!$D$1:$AL$311,20,FALSE)</f>
        <v>28</v>
      </c>
      <c r="AY32">
        <f>VLOOKUP($C32,PODES_SULSEL!$D$1:$AL$311,35,FALSE)</f>
        <v>610.46428571428567</v>
      </c>
      <c r="AZ32">
        <f>VLOOKUP($C32,PODES_SULSEL!$D$1:$AL$311,32,FALSE)</f>
        <v>1068.3125</v>
      </c>
      <c r="BA32">
        <f>VLOOKUP($C32,PODES_SULSEL!$D$1:$AL$311,33,FALSE)</f>
        <v>0</v>
      </c>
      <c r="BB32">
        <f>VLOOKUP($C32,PODES_SULSEL!$D$1:$AL$311,23,FALSE)</f>
        <v>0</v>
      </c>
      <c r="BC32">
        <f>VLOOKUP($C32,PODES_SULSEL!$D$1:$AL$311,34,FALSE)</f>
        <v>0</v>
      </c>
      <c r="BD32">
        <f>VLOOKUP($J32,Zonal_Stats!$A$2:$T$308,17,FALSE)</f>
        <v>26.751438726500002</v>
      </c>
      <c r="BE32">
        <f>VLOOKUP($J32,Zonal_Stats!$A$2:$T$308,18,FALSE)</f>
        <v>1.3347443350899999</v>
      </c>
      <c r="BF32">
        <f>VLOOKUP($J32,Zonal_Stats!$A$2:$T$308,19,FALSE)</f>
        <v>1694.8762410899999</v>
      </c>
      <c r="BG32">
        <f>VLOOKUP($J32,Zonal_Stats!$A$2:$T$308,20,FALSE)</f>
        <v>-42.5739104556</v>
      </c>
    </row>
    <row r="33" spans="1:59">
      <c r="A33" t="s">
        <v>734</v>
      </c>
      <c r="B33" t="str">
        <f t="shared" si="0"/>
        <v>7304011</v>
      </c>
      <c r="C33">
        <v>7304011</v>
      </c>
      <c r="D33" t="s">
        <v>230</v>
      </c>
      <c r="E33">
        <v>73</v>
      </c>
      <c r="F33">
        <v>4</v>
      </c>
      <c r="G33">
        <v>11</v>
      </c>
      <c r="H33" t="s">
        <v>674</v>
      </c>
      <c r="I33" t="s">
        <v>677</v>
      </c>
      <c r="J33" t="s">
        <v>332</v>
      </c>
      <c r="K33">
        <v>2019</v>
      </c>
      <c r="L33">
        <f>VLOOKUP($J33,Zonal_Stats!$A$2:$J$308,10,FALSE)</f>
        <v>37507.2289667</v>
      </c>
      <c r="M33">
        <f>VLOOKUP($J33,Zonal_Stats!$A$2:$P$308,8,FALSE)</f>
        <v>844.08858797300002</v>
      </c>
      <c r="N33">
        <f>VLOOKUP($J33,Zonal_Stats!$A$2:$P$308,12,FALSE)</f>
        <v>43431.256778800001</v>
      </c>
      <c r="O33">
        <f>VLOOKUP($J33,Zonal_Stats!$A$2:$P$308,9,FALSE)</f>
        <v>6266.1456427399999</v>
      </c>
      <c r="P33">
        <f>VLOOKUP($J33,Zonal_Stats!$A$2:$P$308,7,FALSE)</f>
        <v>3625.3368322000001</v>
      </c>
      <c r="Q33">
        <f>VLOOKUP($J33,Zonal_Stats!$A$2:$P$308,11,FALSE)</f>
        <v>1903.0948530999999</v>
      </c>
      <c r="R33">
        <f>VLOOKUP($J33,Zonal_Stats!$A$2:$P$308,5,FALSE)</f>
        <v>4045.2176563399998</v>
      </c>
      <c r="S33">
        <f>VLOOKUP($J33,raw!$A$3:$AB338,11,FALSE)</f>
        <v>0.38026142973294141</v>
      </c>
      <c r="T33">
        <f>VLOOKUP($J33,raw!$A$3:$AB338,12,FALSE)</f>
        <v>1.8262555506911003E-2</v>
      </c>
      <c r="U33">
        <f>VLOOKUP($J33,raw!$A$3:$AB338,13,FALSE)</f>
        <v>0.13571830633560572</v>
      </c>
      <c r="V33">
        <f>VLOOKUP($J33,raw!$A$3:$AB338,14,FALSE)</f>
        <v>0</v>
      </c>
      <c r="W33">
        <f>VLOOKUP($J33,raw!$A$3:$AB338,15,FALSE)</f>
        <v>0</v>
      </c>
      <c r="X33">
        <f>VLOOKUP($J33,Zonal_Stats!$A$2:$P$308,6,FALSE)</f>
        <v>12604.9292085</v>
      </c>
      <c r="Y33">
        <f>VLOOKUP($J33,raw!$A$3:$AB338,17,FALSE)</f>
        <v>0</v>
      </c>
      <c r="Z33">
        <f>VLOOKUP($J33,raw!$A$3:$AB338,20,FALSE)</f>
        <v>0.79342047657764714</v>
      </c>
      <c r="AA33">
        <f>VLOOKUP($J33,Zonal_Stats!$A$2:$P$308,13,FALSE)</f>
        <v>698801.00264399999</v>
      </c>
      <c r="AB33">
        <f>VLOOKUP($J33,Zonal_Stats!$A$2:$P$308,15,FALSE)</f>
        <v>0.11450143853600001</v>
      </c>
      <c r="AC33">
        <f>VLOOKUP($J33,Zonal_Stats!$A$2:$P$308,16,FALSE)</f>
        <v>0.21381386990099999</v>
      </c>
      <c r="AD33">
        <f>VLOOKUP($J33,raw!$A$3:$AB338,24,FALSE)</f>
        <v>3.8651572956407532E-2</v>
      </c>
      <c r="AE33">
        <f>VLOOKUP($J33,Zonal_Stats!$A$2:$P$308,14,FALSE)</f>
        <v>0.116829239152</v>
      </c>
      <c r="AF33">
        <f>VLOOKUP($C33,PODES_SULSEL!$D$1:$AL$311,2,FALSE)</f>
        <v>8178</v>
      </c>
      <c r="AG33">
        <f>VLOOKUP($C33,PODES_SULSEL!$D$1:$AL$311,25,FALSE)</f>
        <v>1</v>
      </c>
      <c r="AH33">
        <f>VLOOKUP($C33,PODES_SULSEL!$D$1:$AL$311,26,FALSE)</f>
        <v>4.8911714355588101E-4</v>
      </c>
      <c r="AI33">
        <f>VLOOKUP($C33,PODES_SULSEL!$D$1:$AL$311,27,FALSE)</f>
        <v>0</v>
      </c>
      <c r="AJ33">
        <f>VLOOKUP($C33,PODES_SULSEL!$D$1:$AL$311,28,FALSE)</f>
        <v>0</v>
      </c>
      <c r="AK33">
        <f>VLOOKUP($C33,PODES_SULSEL!$D$1:$AL$311,29,FALSE)</f>
        <v>1022.25</v>
      </c>
      <c r="AL33">
        <f>VLOOKUP($C33,PODES_SULSEL!$D$1:$AL$311,30,FALSE)</f>
        <v>3.6683785766691097E-4</v>
      </c>
      <c r="AM33">
        <f>VLOOKUP($C33,PODES_SULSEL!$D$1:$AL$311,31,FALSE)</f>
        <v>0</v>
      </c>
      <c r="AN33">
        <f>VLOOKUP($C33,PODES_SULSEL!$D$1:$AL$311,10,FALSE)</f>
        <v>0</v>
      </c>
      <c r="AO33">
        <f>VLOOKUP($C33,PODES_SULSEL!$D$1:$AL$311,11,FALSE)</f>
        <v>0</v>
      </c>
      <c r="AP33">
        <f>VLOOKUP($C33,PODES_SULSEL!$D$1:$AL$311,12,FALSE)</f>
        <v>0</v>
      </c>
      <c r="AQ33">
        <f>VLOOKUP($C33,PODES_SULSEL!$D$1:$AL$311,13,FALSE)</f>
        <v>0</v>
      </c>
      <c r="AR33">
        <f>VLOOKUP($C33,PODES_SULSEL!$D$1:$AL$311,14,FALSE)</f>
        <v>10</v>
      </c>
      <c r="AS33">
        <f>VLOOKUP($C33,PODES_SULSEL!$D$1:$AL$311,15,FALSE)</f>
        <v>0</v>
      </c>
      <c r="AT33">
        <f>VLOOKUP($C33,PODES_SULSEL!$D$1:$AL$311,16,FALSE)</f>
        <v>0</v>
      </c>
      <c r="AU33">
        <f>VLOOKUP($C33,PODES_SULSEL!$D$1:$AL$311,17,FALSE)</f>
        <v>0</v>
      </c>
      <c r="AV33">
        <f>VLOOKUP($C33,PODES_SULSEL!$D$1:$AL$311,18,FALSE)</f>
        <v>0</v>
      </c>
      <c r="AW33">
        <f>VLOOKUP($C33,PODES_SULSEL!$D$1:$AL$311,19,FALSE)</f>
        <v>0</v>
      </c>
      <c r="AX33">
        <f>VLOOKUP($C33,PODES_SULSEL!$D$1:$AL$311,20,FALSE)</f>
        <v>10</v>
      </c>
      <c r="AY33">
        <f>VLOOKUP($C33,PODES_SULSEL!$D$1:$AL$311,35,FALSE)</f>
        <v>817.8</v>
      </c>
      <c r="AZ33">
        <f>VLOOKUP($C33,PODES_SULSEL!$D$1:$AL$311,32,FALSE)</f>
        <v>454.33333333333331</v>
      </c>
      <c r="BA33">
        <f>VLOOKUP($C33,PODES_SULSEL!$D$1:$AL$311,33,FALSE)</f>
        <v>0</v>
      </c>
      <c r="BB33">
        <f>VLOOKUP($C33,PODES_SULSEL!$D$1:$AL$311,23,FALSE)</f>
        <v>0</v>
      </c>
      <c r="BC33">
        <f>VLOOKUP($C33,PODES_SULSEL!$D$1:$AL$311,34,FALSE)</f>
        <v>0</v>
      </c>
      <c r="BD33">
        <f>VLOOKUP($J33,Zonal_Stats!$A$2:$T$308,17,FALSE)</f>
        <v>26.463964842199999</v>
      </c>
      <c r="BE33">
        <f>VLOOKUP($J33,Zonal_Stats!$A$2:$T$308,18,FALSE)</f>
        <v>1.2995423126200001</v>
      </c>
      <c r="BF33">
        <f>VLOOKUP($J33,Zonal_Stats!$A$2:$T$308,19,FALSE)</f>
        <v>1910.44547743</v>
      </c>
      <c r="BG33">
        <f>VLOOKUP($J33,Zonal_Stats!$A$2:$T$308,20,FALSE)</f>
        <v>-34.819519391699998</v>
      </c>
    </row>
    <row r="34" spans="1:59">
      <c r="A34" t="s">
        <v>735</v>
      </c>
      <c r="B34" t="str">
        <f t="shared" si="0"/>
        <v>7304020</v>
      </c>
      <c r="C34">
        <v>7304020</v>
      </c>
      <c r="D34" t="s">
        <v>230</v>
      </c>
      <c r="E34">
        <v>73</v>
      </c>
      <c r="F34">
        <v>4</v>
      </c>
      <c r="G34">
        <v>20</v>
      </c>
      <c r="H34" t="s">
        <v>674</v>
      </c>
      <c r="I34" t="s">
        <v>677</v>
      </c>
      <c r="J34" t="s">
        <v>568</v>
      </c>
      <c r="K34">
        <v>2019</v>
      </c>
      <c r="L34">
        <f>VLOOKUP($J34,Zonal_Stats!$A$2:$J$308,10,FALSE)</f>
        <v>53222.636921500001</v>
      </c>
      <c r="M34">
        <f>VLOOKUP($J34,Zonal_Stats!$A$2:$P$308,8,FALSE)</f>
        <v>261.118521026</v>
      </c>
      <c r="N34">
        <f>VLOOKUP($J34,Zonal_Stats!$A$2:$P$308,12,FALSE)</f>
        <v>61249.878863099999</v>
      </c>
      <c r="O34">
        <f>VLOOKUP($J34,Zonal_Stats!$A$2:$P$308,9,FALSE)</f>
        <v>27.3188189681</v>
      </c>
      <c r="P34">
        <f>VLOOKUP($J34,Zonal_Stats!$A$2:$P$308,7,FALSE)</f>
        <v>8057.9543615800003</v>
      </c>
      <c r="Q34">
        <f>VLOOKUP($J34,Zonal_Stats!$A$2:$P$308,11,FALSE)</f>
        <v>2522.8363951000001</v>
      </c>
      <c r="R34">
        <f>VLOOKUP($J34,Zonal_Stats!$A$2:$P$308,5,FALSE)</f>
        <v>9962.1778714800002</v>
      </c>
      <c r="S34">
        <f>VLOOKUP($J34,raw!$A$3:$AB339,11,FALSE)</f>
        <v>0.19907545481658218</v>
      </c>
      <c r="T34">
        <f>VLOOKUP($J34,raw!$A$3:$AB339,12,FALSE)</f>
        <v>6.1437518640023857E-2</v>
      </c>
      <c r="U34">
        <f>VLOOKUP($J34,raw!$A$3:$AB339,13,FALSE)</f>
        <v>0</v>
      </c>
      <c r="V34">
        <f>VLOOKUP($J34,raw!$A$3:$AB339,14,FALSE)</f>
        <v>0</v>
      </c>
      <c r="W34">
        <f>VLOOKUP($J34,raw!$A$3:$AB339,15,FALSE)</f>
        <v>0</v>
      </c>
      <c r="X34">
        <f>VLOOKUP($J34,Zonal_Stats!$A$2:$P$308,6,FALSE)</f>
        <v>9425.6966838499993</v>
      </c>
      <c r="Y34">
        <f>VLOOKUP($J34,raw!$A$3:$AB339,17,FALSE)</f>
        <v>0</v>
      </c>
      <c r="Z34">
        <f>VLOOKUP($J34,raw!$A$3:$AB339,20,FALSE)</f>
        <v>0.84879212645392188</v>
      </c>
      <c r="AA34">
        <f>VLOOKUP($J34,Zonal_Stats!$A$2:$P$308,13,FALSE)</f>
        <v>352225.25792399998</v>
      </c>
      <c r="AB34">
        <f>VLOOKUP($J34,Zonal_Stats!$A$2:$P$308,15,FALSE)</f>
        <v>0.19918239443300001</v>
      </c>
      <c r="AC34">
        <f>VLOOKUP($J34,Zonal_Stats!$A$2:$P$308,16,FALSE)</f>
        <v>4.6617425171300002E-3</v>
      </c>
      <c r="AD34">
        <f>VLOOKUP($J34,raw!$A$3:$AB339,24,FALSE)</f>
        <v>0.17954070981210857</v>
      </c>
      <c r="AE34">
        <f>VLOOKUP($J34,Zonal_Stats!$A$2:$P$308,14,FALSE)</f>
        <v>3.4312659734800001E-2</v>
      </c>
      <c r="AF34">
        <f>VLOOKUP($C34,PODES_SULSEL!$D$1:$AL$311,2,FALSE)</f>
        <v>11071</v>
      </c>
      <c r="AG34">
        <f>VLOOKUP($C34,PODES_SULSEL!$D$1:$AL$311,25,FALSE)</f>
        <v>0.99990967392286101</v>
      </c>
      <c r="AH34">
        <f>VLOOKUP($C34,PODES_SULSEL!$D$1:$AL$311,26,FALSE)</f>
        <v>9.9358684852316804E-4</v>
      </c>
      <c r="AI34">
        <f>VLOOKUP($C34,PODES_SULSEL!$D$1:$AL$311,27,FALSE)</f>
        <v>11071</v>
      </c>
      <c r="AJ34">
        <f>VLOOKUP($C34,PODES_SULSEL!$D$1:$AL$311,28,FALSE)</f>
        <v>0</v>
      </c>
      <c r="AK34">
        <f>VLOOKUP($C34,PODES_SULSEL!$D$1:$AL$311,29,FALSE)</f>
        <v>922.58333333333337</v>
      </c>
      <c r="AL34">
        <f>VLOOKUP($C34,PODES_SULSEL!$D$1:$AL$311,30,FALSE)</f>
        <v>9.0326077138469795E-5</v>
      </c>
      <c r="AM34">
        <f>VLOOKUP($C34,PODES_SULSEL!$D$1:$AL$311,31,FALSE)</f>
        <v>3690.3333333333335</v>
      </c>
      <c r="AN34">
        <f>VLOOKUP($C34,PODES_SULSEL!$D$1:$AL$311,10,FALSE)</f>
        <v>0</v>
      </c>
      <c r="AO34">
        <f>VLOOKUP($C34,PODES_SULSEL!$D$1:$AL$311,11,FALSE)</f>
        <v>0</v>
      </c>
      <c r="AP34">
        <f>VLOOKUP($C34,PODES_SULSEL!$D$1:$AL$311,12,FALSE)</f>
        <v>0</v>
      </c>
      <c r="AQ34">
        <f>VLOOKUP($C34,PODES_SULSEL!$D$1:$AL$311,13,FALSE)</f>
        <v>0</v>
      </c>
      <c r="AR34">
        <f>VLOOKUP($C34,PODES_SULSEL!$D$1:$AL$311,14,FALSE)</f>
        <v>0</v>
      </c>
      <c r="AS34">
        <f>VLOOKUP($C34,PODES_SULSEL!$D$1:$AL$311,15,FALSE)</f>
        <v>0</v>
      </c>
      <c r="AT34">
        <f>VLOOKUP($C34,PODES_SULSEL!$D$1:$AL$311,16,FALSE)</f>
        <v>0</v>
      </c>
      <c r="AU34">
        <f>VLOOKUP($C34,PODES_SULSEL!$D$1:$AL$311,17,FALSE)</f>
        <v>0</v>
      </c>
      <c r="AV34">
        <f>VLOOKUP($C34,PODES_SULSEL!$D$1:$AL$311,18,FALSE)</f>
        <v>0</v>
      </c>
      <c r="AW34">
        <f>VLOOKUP($C34,PODES_SULSEL!$D$1:$AL$311,19,FALSE)</f>
        <v>0</v>
      </c>
      <c r="AX34">
        <f>VLOOKUP($C34,PODES_SULSEL!$D$1:$AL$311,20,FALSE)</f>
        <v>24</v>
      </c>
      <c r="AY34">
        <f>VLOOKUP($C34,PODES_SULSEL!$D$1:$AL$311,35,FALSE)</f>
        <v>461.29166666666669</v>
      </c>
      <c r="AZ34">
        <f>VLOOKUP($C34,PODES_SULSEL!$D$1:$AL$311,32,FALSE)</f>
        <v>738.06666666666672</v>
      </c>
      <c r="BA34">
        <f>VLOOKUP($C34,PODES_SULSEL!$D$1:$AL$311,33,FALSE)</f>
        <v>0</v>
      </c>
      <c r="BB34">
        <f>VLOOKUP($C34,PODES_SULSEL!$D$1:$AL$311,23,FALSE)</f>
        <v>0</v>
      </c>
      <c r="BC34">
        <f>VLOOKUP($C34,PODES_SULSEL!$D$1:$AL$311,34,FALSE)</f>
        <v>0</v>
      </c>
      <c r="BD34">
        <f>VLOOKUP($J34,Zonal_Stats!$A$2:$T$308,17,FALSE)</f>
        <v>27.1791394581</v>
      </c>
      <c r="BE34">
        <f>VLOOKUP($J34,Zonal_Stats!$A$2:$T$308,18,FALSE)</f>
        <v>1.36392201015</v>
      </c>
      <c r="BF34">
        <f>VLOOKUP($J34,Zonal_Stats!$A$2:$T$308,19,FALSE)</f>
        <v>1417.0624560599999</v>
      </c>
      <c r="BG34">
        <f>VLOOKUP($J34,Zonal_Stats!$A$2:$T$308,20,FALSE)</f>
        <v>-39.086570521799999</v>
      </c>
    </row>
    <row r="35" spans="1:59">
      <c r="A35" t="s">
        <v>736</v>
      </c>
      <c r="B35" t="str">
        <f t="shared" si="0"/>
        <v>7304021</v>
      </c>
      <c r="C35">
        <v>7304021</v>
      </c>
      <c r="D35" t="s">
        <v>230</v>
      </c>
      <c r="E35">
        <v>73</v>
      </c>
      <c r="F35">
        <v>4</v>
      </c>
      <c r="G35">
        <v>21</v>
      </c>
      <c r="H35" t="s">
        <v>674</v>
      </c>
      <c r="I35" t="s">
        <v>677</v>
      </c>
      <c r="J35" t="s">
        <v>372</v>
      </c>
      <c r="K35">
        <v>2019</v>
      </c>
      <c r="L35">
        <f>VLOOKUP($J35,Zonal_Stats!$A$2:$J$308,10,FALSE)</f>
        <v>52076.339065300002</v>
      </c>
      <c r="M35">
        <f>VLOOKUP($J35,Zonal_Stats!$A$2:$P$308,8,FALSE)</f>
        <v>576.86091652000005</v>
      </c>
      <c r="N35">
        <f>VLOOKUP($J35,Zonal_Stats!$A$2:$P$308,12,FALSE)</f>
        <v>54689.3638508</v>
      </c>
      <c r="O35">
        <f>VLOOKUP($J35,Zonal_Stats!$A$2:$P$308,9,FALSE)</f>
        <v>1849.8166454100001</v>
      </c>
      <c r="P35">
        <f>VLOOKUP($J35,Zonal_Stats!$A$2:$P$308,7,FALSE)</f>
        <v>8216.3487652000003</v>
      </c>
      <c r="Q35">
        <f>VLOOKUP($J35,Zonal_Stats!$A$2:$P$308,11,FALSE)</f>
        <v>4426.5213471099996</v>
      </c>
      <c r="R35">
        <f>VLOOKUP($J35,Zonal_Stats!$A$2:$P$308,5,FALSE)</f>
        <v>3399.4662091999999</v>
      </c>
      <c r="S35">
        <f>VLOOKUP($J35,raw!$A$3:$AB340,11,FALSE)</f>
        <v>0.10498442367601246</v>
      </c>
      <c r="T35">
        <f>VLOOKUP($J35,raw!$A$3:$AB340,12,FALSE)</f>
        <v>1.339563862928349E-2</v>
      </c>
      <c r="U35">
        <f>VLOOKUP($J35,raw!$A$3:$AB340,13,FALSE)</f>
        <v>0</v>
      </c>
      <c r="V35">
        <f>VLOOKUP($J35,raw!$A$3:$AB340,14,FALSE)</f>
        <v>0</v>
      </c>
      <c r="W35">
        <f>VLOOKUP($J35,raw!$A$3:$AB340,15,FALSE)</f>
        <v>0</v>
      </c>
      <c r="X35">
        <f>VLOOKUP($J35,Zonal_Stats!$A$2:$P$308,6,FALSE)</f>
        <v>11030.3001907</v>
      </c>
      <c r="Y35">
        <f>VLOOKUP($J35,raw!$A$3:$AB340,17,FALSE)</f>
        <v>0</v>
      </c>
      <c r="Z35">
        <f>VLOOKUP($J35,raw!$A$3:$AB340,20,FALSE)</f>
        <v>0.97487019730010382</v>
      </c>
      <c r="AA35">
        <f>VLOOKUP($J35,Zonal_Stats!$A$2:$P$308,13,FALSE)</f>
        <v>665569.66878099996</v>
      </c>
      <c r="AB35">
        <f>VLOOKUP($J35,Zonal_Stats!$A$2:$P$308,15,FALSE)</f>
        <v>0.109237106821</v>
      </c>
      <c r="AC35">
        <f>VLOOKUP($J35,Zonal_Stats!$A$2:$P$308,16,FALSE)</f>
        <v>0.22569768006499999</v>
      </c>
      <c r="AD35">
        <f>VLOOKUP($J35,raw!$A$3:$AB340,24,FALSE)</f>
        <v>4.4859813084112146E-2</v>
      </c>
      <c r="AE35">
        <f>VLOOKUP($J35,Zonal_Stats!$A$2:$P$308,14,FALSE)</f>
        <v>7.4930225477100001E-2</v>
      </c>
      <c r="AF35">
        <f>VLOOKUP($C35,PODES_SULSEL!$D$1:$AL$311,2,FALSE)</f>
        <v>12087</v>
      </c>
      <c r="AG35">
        <f>VLOOKUP($C35,PODES_SULSEL!$D$1:$AL$311,25,FALSE)</f>
        <v>1</v>
      </c>
      <c r="AH35">
        <f>VLOOKUP($C35,PODES_SULSEL!$D$1:$AL$311,26,FALSE)</f>
        <v>5.7913460742946895E-4</v>
      </c>
      <c r="AI35">
        <f>VLOOKUP($C35,PODES_SULSEL!$D$1:$AL$311,27,FALSE)</f>
        <v>0</v>
      </c>
      <c r="AJ35">
        <f>VLOOKUP($C35,PODES_SULSEL!$D$1:$AL$311,28,FALSE)</f>
        <v>0</v>
      </c>
      <c r="AK35">
        <f>VLOOKUP($C35,PODES_SULSEL!$D$1:$AL$311,29,FALSE)</f>
        <v>1208.7</v>
      </c>
      <c r="AL35">
        <f>VLOOKUP($C35,PODES_SULSEL!$D$1:$AL$311,30,FALSE)</f>
        <v>3.3093406138826802E-4</v>
      </c>
      <c r="AM35">
        <f>VLOOKUP($C35,PODES_SULSEL!$D$1:$AL$311,31,FALSE)</f>
        <v>12087</v>
      </c>
      <c r="AN35">
        <f>VLOOKUP($C35,PODES_SULSEL!$D$1:$AL$311,10,FALSE)</f>
        <v>8</v>
      </c>
      <c r="AO35">
        <f>VLOOKUP($C35,PODES_SULSEL!$D$1:$AL$311,11,FALSE)</f>
        <v>0</v>
      </c>
      <c r="AP35">
        <f>VLOOKUP($C35,PODES_SULSEL!$D$1:$AL$311,12,FALSE)</f>
        <v>13</v>
      </c>
      <c r="AQ35">
        <f>VLOOKUP($C35,PODES_SULSEL!$D$1:$AL$311,13,FALSE)</f>
        <v>0</v>
      </c>
      <c r="AR35">
        <f>VLOOKUP($C35,PODES_SULSEL!$D$1:$AL$311,14,FALSE)</f>
        <v>8</v>
      </c>
      <c r="AS35">
        <f>VLOOKUP($C35,PODES_SULSEL!$D$1:$AL$311,15,FALSE)</f>
        <v>0</v>
      </c>
      <c r="AT35">
        <f>VLOOKUP($C35,PODES_SULSEL!$D$1:$AL$311,16,FALSE)</f>
        <v>0</v>
      </c>
      <c r="AU35">
        <f>VLOOKUP($C35,PODES_SULSEL!$D$1:$AL$311,17,FALSE)</f>
        <v>0</v>
      </c>
      <c r="AV35">
        <f>VLOOKUP($C35,PODES_SULSEL!$D$1:$AL$311,18,FALSE)</f>
        <v>0</v>
      </c>
      <c r="AW35">
        <f>VLOOKUP($C35,PODES_SULSEL!$D$1:$AL$311,19,FALSE)</f>
        <v>0</v>
      </c>
      <c r="AX35">
        <f>VLOOKUP($C35,PODES_SULSEL!$D$1:$AL$311,20,FALSE)</f>
        <v>22</v>
      </c>
      <c r="AY35">
        <f>VLOOKUP($C35,PODES_SULSEL!$D$1:$AL$311,35,FALSE)</f>
        <v>549.40909090909088</v>
      </c>
      <c r="AZ35">
        <f>VLOOKUP($C35,PODES_SULSEL!$D$1:$AL$311,32,FALSE)</f>
        <v>1007.25</v>
      </c>
      <c r="BA35">
        <f>VLOOKUP($C35,PODES_SULSEL!$D$1:$AL$311,33,FALSE)</f>
        <v>12087</v>
      </c>
      <c r="BB35">
        <f>VLOOKUP($C35,PODES_SULSEL!$D$1:$AL$311,23,FALSE)</f>
        <v>4</v>
      </c>
      <c r="BC35">
        <f>VLOOKUP($C35,PODES_SULSEL!$D$1:$AL$311,34,FALSE)</f>
        <v>3021.75</v>
      </c>
      <c r="BD35">
        <f>VLOOKUP($J35,Zonal_Stats!$A$2:$T$308,17,FALSE)</f>
        <v>26.846649629400002</v>
      </c>
      <c r="BE35">
        <f>VLOOKUP($J35,Zonal_Stats!$A$2:$T$308,18,FALSE)</f>
        <v>1.3338393827499999</v>
      </c>
      <c r="BF35">
        <f>VLOOKUP($J35,Zonal_Stats!$A$2:$T$308,19,FALSE)</f>
        <v>1654.50196768</v>
      </c>
      <c r="BG35">
        <f>VLOOKUP($J35,Zonal_Stats!$A$2:$T$308,20,FALSE)</f>
        <v>-47.1951180517</v>
      </c>
    </row>
    <row r="36" spans="1:59">
      <c r="A36" t="s">
        <v>737</v>
      </c>
      <c r="B36" t="str">
        <f t="shared" si="0"/>
        <v>7304030</v>
      </c>
      <c r="C36">
        <v>7304030</v>
      </c>
      <c r="D36" t="s">
        <v>230</v>
      </c>
      <c r="E36">
        <v>73</v>
      </c>
      <c r="F36">
        <v>4</v>
      </c>
      <c r="G36">
        <v>30</v>
      </c>
      <c r="H36" t="s">
        <v>674</v>
      </c>
      <c r="I36" t="s">
        <v>677</v>
      </c>
      <c r="J36" t="s">
        <v>353</v>
      </c>
      <c r="K36">
        <v>2019</v>
      </c>
      <c r="L36">
        <f>VLOOKUP($J36,Zonal_Stats!$A$2:$J$308,10,FALSE)</f>
        <v>57973.447067000001</v>
      </c>
      <c r="M36">
        <f>VLOOKUP($J36,Zonal_Stats!$A$2:$P$308,8,FALSE)</f>
        <v>198.456574053</v>
      </c>
      <c r="N36">
        <f>VLOOKUP($J36,Zonal_Stats!$A$2:$P$308,12,FALSE)</f>
        <v>67366.624689300006</v>
      </c>
      <c r="O36">
        <f>VLOOKUP($J36,Zonal_Stats!$A$2:$P$308,9,FALSE)</f>
        <v>0</v>
      </c>
      <c r="P36">
        <f>VLOOKUP($J36,Zonal_Stats!$A$2:$P$308,7,FALSE)</f>
        <v>3176.7208679800001</v>
      </c>
      <c r="Q36">
        <f>VLOOKUP($J36,Zonal_Stats!$A$2:$P$308,11,FALSE)</f>
        <v>1758.0363464899999</v>
      </c>
      <c r="R36">
        <f>VLOOKUP($J36,Zonal_Stats!$A$2:$P$308,5,FALSE)</f>
        <v>12124.6345998</v>
      </c>
      <c r="S36">
        <f>VLOOKUP($J36,raw!$A$3:$AB341,11,FALSE)</f>
        <v>0.39273190946764425</v>
      </c>
      <c r="T36">
        <f>VLOOKUP($J36,raw!$A$3:$AB341,12,FALSE)</f>
        <v>0.12097545425565827</v>
      </c>
      <c r="U36">
        <f>VLOOKUP($J36,raw!$A$3:$AB341,13,FALSE)</f>
        <v>1.0200828817341408E-2</v>
      </c>
      <c r="V36">
        <f>VLOOKUP($J36,raw!$A$3:$AB341,14,FALSE)</f>
        <v>0</v>
      </c>
      <c r="W36">
        <f>VLOOKUP($J36,raw!$A$3:$AB341,15,FALSE)</f>
        <v>0</v>
      </c>
      <c r="X36">
        <f>VLOOKUP($J36,Zonal_Stats!$A$2:$P$308,6,FALSE)</f>
        <v>3638.8774358999999</v>
      </c>
      <c r="Y36">
        <f>VLOOKUP($J36,raw!$A$3:$AB341,17,FALSE)</f>
        <v>1.9126554032515141E-3</v>
      </c>
      <c r="Z36">
        <f>VLOOKUP($J36,raw!$A$3:$AB341,20,FALSE)</f>
        <v>0.81367548613324836</v>
      </c>
      <c r="AA36">
        <f>VLOOKUP($J36,Zonal_Stats!$A$2:$P$308,13,FALSE)</f>
        <v>251896.70483100001</v>
      </c>
      <c r="AB36">
        <f>VLOOKUP($J36,Zonal_Stats!$A$2:$P$308,15,FALSE)</f>
        <v>0.22477069224900001</v>
      </c>
      <c r="AC36">
        <f>VLOOKUP($J36,Zonal_Stats!$A$2:$P$308,16,FALSE)</f>
        <v>0</v>
      </c>
      <c r="AD36">
        <f>VLOOKUP($J36,raw!$A$3:$AB341,24,FALSE)</f>
        <v>4.9091488683455531E-2</v>
      </c>
      <c r="AE36">
        <f>VLOOKUP($J36,Zonal_Stats!$A$2:$P$308,14,FALSE)</f>
        <v>2.3283083862900001E-2</v>
      </c>
      <c r="AF36">
        <f>VLOOKUP($C36,PODES_SULSEL!$D$1:$AL$311,2,FALSE)</f>
        <v>20751</v>
      </c>
      <c r="AG36">
        <f>VLOOKUP($C36,PODES_SULSEL!$D$1:$AL$311,25,FALSE)</f>
        <v>0.99990361910269299</v>
      </c>
      <c r="AH36">
        <f>VLOOKUP($C36,PODES_SULSEL!$D$1:$AL$311,26,FALSE)</f>
        <v>7.2285672979615398E-4</v>
      </c>
      <c r="AI36">
        <f>VLOOKUP($C36,PODES_SULSEL!$D$1:$AL$311,27,FALSE)</f>
        <v>6917</v>
      </c>
      <c r="AJ36">
        <f>VLOOKUP($C36,PODES_SULSEL!$D$1:$AL$311,28,FALSE)</f>
        <v>20751</v>
      </c>
      <c r="AK36">
        <f>VLOOKUP($C36,PODES_SULSEL!$D$1:$AL$311,29,FALSE)</f>
        <v>4150.2</v>
      </c>
      <c r="AL36">
        <f>VLOOKUP($C36,PODES_SULSEL!$D$1:$AL$311,30,FALSE)</f>
        <v>4.81904486530769E-5</v>
      </c>
      <c r="AM36">
        <f>VLOOKUP($C36,PODES_SULSEL!$D$1:$AL$311,31,FALSE)</f>
        <v>1886.4545454545455</v>
      </c>
      <c r="AN36">
        <f>VLOOKUP($C36,PODES_SULSEL!$D$1:$AL$311,10,FALSE)</f>
        <v>1</v>
      </c>
      <c r="AO36">
        <f>VLOOKUP($C36,PODES_SULSEL!$D$1:$AL$311,11,FALSE)</f>
        <v>0</v>
      </c>
      <c r="AP36">
        <f>VLOOKUP($C36,PODES_SULSEL!$D$1:$AL$311,12,FALSE)</f>
        <v>2</v>
      </c>
      <c r="AQ36">
        <f>VLOOKUP($C36,PODES_SULSEL!$D$1:$AL$311,13,FALSE)</f>
        <v>0</v>
      </c>
      <c r="AR36">
        <f>VLOOKUP($C36,PODES_SULSEL!$D$1:$AL$311,14,FALSE)</f>
        <v>10</v>
      </c>
      <c r="AS36">
        <f>VLOOKUP($C36,PODES_SULSEL!$D$1:$AL$311,15,FALSE)</f>
        <v>14</v>
      </c>
      <c r="AT36">
        <f>VLOOKUP($C36,PODES_SULSEL!$D$1:$AL$311,16,FALSE)</f>
        <v>0</v>
      </c>
      <c r="AU36">
        <f>VLOOKUP($C36,PODES_SULSEL!$D$1:$AL$311,17,FALSE)</f>
        <v>0</v>
      </c>
      <c r="AV36">
        <f>VLOOKUP($C36,PODES_SULSEL!$D$1:$AL$311,18,FALSE)</f>
        <v>2</v>
      </c>
      <c r="AW36">
        <f>VLOOKUP($C36,PODES_SULSEL!$D$1:$AL$311,19,FALSE)</f>
        <v>0</v>
      </c>
      <c r="AX36">
        <f>VLOOKUP($C36,PODES_SULSEL!$D$1:$AL$311,20,FALSE)</f>
        <v>19</v>
      </c>
      <c r="AY36">
        <f>VLOOKUP($C36,PODES_SULSEL!$D$1:$AL$311,35,FALSE)</f>
        <v>1092.1578947368421</v>
      </c>
      <c r="AZ36">
        <f>VLOOKUP($C36,PODES_SULSEL!$D$1:$AL$311,32,FALSE)</f>
        <v>2964.4285714285716</v>
      </c>
      <c r="BA36">
        <f>VLOOKUP($C36,PODES_SULSEL!$D$1:$AL$311,33,FALSE)</f>
        <v>0</v>
      </c>
      <c r="BB36">
        <f>VLOOKUP($C36,PODES_SULSEL!$D$1:$AL$311,23,FALSE)</f>
        <v>0</v>
      </c>
      <c r="BC36">
        <f>VLOOKUP($C36,PODES_SULSEL!$D$1:$AL$311,34,FALSE)</f>
        <v>0</v>
      </c>
      <c r="BD36">
        <f>VLOOKUP($J36,Zonal_Stats!$A$2:$T$308,17,FALSE)</f>
        <v>27.259893202600001</v>
      </c>
      <c r="BE36">
        <f>VLOOKUP($J36,Zonal_Stats!$A$2:$T$308,18,FALSE)</f>
        <v>1.3248502391700001</v>
      </c>
      <c r="BF36">
        <f>VLOOKUP($J36,Zonal_Stats!$A$2:$T$308,19,FALSE)</f>
        <v>1356.73537222</v>
      </c>
      <c r="BG36">
        <f>VLOOKUP($J36,Zonal_Stats!$A$2:$T$308,20,FALSE)</f>
        <v>-43.2804557069</v>
      </c>
    </row>
    <row r="37" spans="1:59">
      <c r="A37" t="s">
        <v>738</v>
      </c>
      <c r="B37" t="str">
        <f t="shared" si="0"/>
        <v>7304031</v>
      </c>
      <c r="C37">
        <v>7304031</v>
      </c>
      <c r="D37" t="s">
        <v>230</v>
      </c>
      <c r="E37">
        <v>73</v>
      </c>
      <c r="F37">
        <v>4</v>
      </c>
      <c r="G37">
        <v>31</v>
      </c>
      <c r="H37" t="s">
        <v>674</v>
      </c>
      <c r="I37" t="s">
        <v>677</v>
      </c>
      <c r="J37" t="s">
        <v>595</v>
      </c>
      <c r="K37">
        <v>2019</v>
      </c>
      <c r="L37">
        <f>VLOOKUP($J37,Zonal_Stats!$A$2:$J$308,10,FALSE)</f>
        <v>51915.981366100001</v>
      </c>
      <c r="M37">
        <f>VLOOKUP($J37,Zonal_Stats!$A$2:$P$308,8,FALSE)</f>
        <v>233.67733833</v>
      </c>
      <c r="N37">
        <f>VLOOKUP($J37,Zonal_Stats!$A$2:$P$308,12,FALSE)</f>
        <v>61717.112781900003</v>
      </c>
      <c r="O37">
        <f>VLOOKUP($J37,Zonal_Stats!$A$2:$P$308,9,FALSE)</f>
        <v>375.15021815</v>
      </c>
      <c r="P37">
        <f>VLOOKUP($J37,Zonal_Stats!$A$2:$P$308,7,FALSE)</f>
        <v>10294.163039999999</v>
      </c>
      <c r="Q37">
        <f>VLOOKUP($J37,Zonal_Stats!$A$2:$P$308,11,FALSE)</f>
        <v>1200.3838879</v>
      </c>
      <c r="R37">
        <f>VLOOKUP($J37,Zonal_Stats!$A$2:$P$308,5,FALSE)</f>
        <v>6686.4060114499998</v>
      </c>
      <c r="S37">
        <f>VLOOKUP($J37,raw!$A$3:$AB342,11,FALSE)</f>
        <v>0.54413607878245296</v>
      </c>
      <c r="T37">
        <f>VLOOKUP($J37,raw!$A$3:$AB342,12,FALSE)</f>
        <v>3.4914950760966873E-2</v>
      </c>
      <c r="U37">
        <f>VLOOKUP($J37,raw!$A$3:$AB342,13,FALSE)</f>
        <v>0</v>
      </c>
      <c r="V37">
        <f>VLOOKUP($J37,raw!$A$3:$AB342,14,FALSE)</f>
        <v>0</v>
      </c>
      <c r="W37">
        <f>VLOOKUP($J37,raw!$A$3:$AB342,15,FALSE)</f>
        <v>0</v>
      </c>
      <c r="X37">
        <f>VLOOKUP($J37,Zonal_Stats!$A$2:$P$308,6,FALSE)</f>
        <v>10419.887868100001</v>
      </c>
      <c r="Y37">
        <f>VLOOKUP($J37,raw!$A$3:$AB342,17,FALSE)</f>
        <v>0</v>
      </c>
      <c r="Z37">
        <f>VLOOKUP($J37,raw!$A$3:$AB342,20,FALSE)</f>
        <v>0.94914950760966876</v>
      </c>
      <c r="AA37">
        <f>VLOOKUP($J37,Zonal_Stats!$A$2:$P$308,13,FALSE)</f>
        <v>514418.284147</v>
      </c>
      <c r="AB37">
        <f>VLOOKUP($J37,Zonal_Stats!$A$2:$P$308,15,FALSE)</f>
        <v>6.8029619938799996E-2</v>
      </c>
      <c r="AC37">
        <f>VLOOKUP($J37,Zonal_Stats!$A$2:$P$308,16,FALSE)</f>
        <v>2.81812310669E-2</v>
      </c>
      <c r="AD37">
        <f>VLOOKUP($J37,raw!$A$3:$AB342,24,FALSE)</f>
        <v>0</v>
      </c>
      <c r="AE37">
        <f>VLOOKUP($J37,Zonal_Stats!$A$2:$P$308,14,FALSE)</f>
        <v>5.1590651211699999E-2</v>
      </c>
      <c r="AF37">
        <f>VLOOKUP($C37,PODES_SULSEL!$D$1:$AL$311,2,FALSE)</f>
        <v>8682</v>
      </c>
      <c r="AG37">
        <f>VLOOKUP($C37,PODES_SULSEL!$D$1:$AL$311,25,FALSE)</f>
        <v>1</v>
      </c>
      <c r="AH37">
        <f>VLOOKUP($C37,PODES_SULSEL!$D$1:$AL$311,26,FALSE)</f>
        <v>8.06265837364662E-4</v>
      </c>
      <c r="AI37">
        <f>VLOOKUP($C37,PODES_SULSEL!$D$1:$AL$311,27,FALSE)</f>
        <v>0</v>
      </c>
      <c r="AJ37">
        <f>VLOOKUP($C37,PODES_SULSEL!$D$1:$AL$311,28,FALSE)</f>
        <v>0</v>
      </c>
      <c r="AK37">
        <f>VLOOKUP($C37,PODES_SULSEL!$D$1:$AL$311,29,FALSE)</f>
        <v>964.66666666666663</v>
      </c>
      <c r="AL37">
        <f>VLOOKUP($C37,PODES_SULSEL!$D$1:$AL$311,30,FALSE)</f>
        <v>3.4554250172771201E-4</v>
      </c>
      <c r="AM37">
        <f>VLOOKUP($C37,PODES_SULSEL!$D$1:$AL$311,31,FALSE)</f>
        <v>8682</v>
      </c>
      <c r="AN37">
        <f>VLOOKUP($C37,PODES_SULSEL!$D$1:$AL$311,10,FALSE)</f>
        <v>0</v>
      </c>
      <c r="AO37">
        <f>VLOOKUP($C37,PODES_SULSEL!$D$1:$AL$311,11,FALSE)</f>
        <v>0</v>
      </c>
      <c r="AP37">
        <f>VLOOKUP($C37,PODES_SULSEL!$D$1:$AL$311,12,FALSE)</f>
        <v>0</v>
      </c>
      <c r="AQ37">
        <f>VLOOKUP($C37,PODES_SULSEL!$D$1:$AL$311,13,FALSE)</f>
        <v>0</v>
      </c>
      <c r="AR37">
        <f>VLOOKUP($C37,PODES_SULSEL!$D$1:$AL$311,14,FALSE)</f>
        <v>5</v>
      </c>
      <c r="AS37">
        <f>VLOOKUP($C37,PODES_SULSEL!$D$1:$AL$311,15,FALSE)</f>
        <v>5</v>
      </c>
      <c r="AT37">
        <f>VLOOKUP($C37,PODES_SULSEL!$D$1:$AL$311,16,FALSE)</f>
        <v>0</v>
      </c>
      <c r="AU37">
        <f>VLOOKUP($C37,PODES_SULSEL!$D$1:$AL$311,17,FALSE)</f>
        <v>0</v>
      </c>
      <c r="AV37">
        <f>VLOOKUP($C37,PODES_SULSEL!$D$1:$AL$311,18,FALSE)</f>
        <v>0</v>
      </c>
      <c r="AW37">
        <f>VLOOKUP($C37,PODES_SULSEL!$D$1:$AL$311,19,FALSE)</f>
        <v>0</v>
      </c>
      <c r="AX37">
        <f>VLOOKUP($C37,PODES_SULSEL!$D$1:$AL$311,20,FALSE)</f>
        <v>22</v>
      </c>
      <c r="AY37">
        <f>VLOOKUP($C37,PODES_SULSEL!$D$1:$AL$311,35,FALSE)</f>
        <v>394.63636363636363</v>
      </c>
      <c r="AZ37">
        <f>VLOOKUP($C37,PODES_SULSEL!$D$1:$AL$311,32,FALSE)</f>
        <v>667.84615384615381</v>
      </c>
      <c r="BA37">
        <f>VLOOKUP($C37,PODES_SULSEL!$D$1:$AL$311,33,FALSE)</f>
        <v>2894</v>
      </c>
      <c r="BB37">
        <f>VLOOKUP($C37,PODES_SULSEL!$D$1:$AL$311,23,FALSE)</f>
        <v>0</v>
      </c>
      <c r="BC37">
        <f>VLOOKUP($C37,PODES_SULSEL!$D$1:$AL$311,34,FALSE)</f>
        <v>0</v>
      </c>
      <c r="BD37">
        <f>VLOOKUP($J37,Zonal_Stats!$A$2:$T$308,17,FALSE)</f>
        <v>27.0219600271</v>
      </c>
      <c r="BE37">
        <f>VLOOKUP($J37,Zonal_Stats!$A$2:$T$308,18,FALSE)</f>
        <v>1.3097256211699999</v>
      </c>
      <c r="BF37">
        <f>VLOOKUP($J37,Zonal_Stats!$A$2:$T$308,19,FALSE)</f>
        <v>1530.10574937</v>
      </c>
      <c r="BG37">
        <f>VLOOKUP($J37,Zonal_Stats!$A$2:$T$308,20,FALSE)</f>
        <v>-48.338055779000001</v>
      </c>
    </row>
    <row r="38" spans="1:59">
      <c r="A38" t="s">
        <v>739</v>
      </c>
      <c r="B38" t="str">
        <f t="shared" si="0"/>
        <v>7304040</v>
      </c>
      <c r="C38">
        <v>7304040</v>
      </c>
      <c r="D38" t="s">
        <v>230</v>
      </c>
      <c r="E38">
        <v>73</v>
      </c>
      <c r="F38">
        <v>4</v>
      </c>
      <c r="G38">
        <v>40</v>
      </c>
      <c r="H38" t="s">
        <v>674</v>
      </c>
      <c r="I38" t="s">
        <v>677</v>
      </c>
      <c r="J38" t="s">
        <v>345</v>
      </c>
      <c r="K38">
        <v>2019</v>
      </c>
      <c r="L38">
        <f>VLOOKUP($J38,Zonal_Stats!$A$2:$J$308,10,FALSE)</f>
        <v>48837.922509800002</v>
      </c>
      <c r="M38">
        <f>VLOOKUP($J38,Zonal_Stats!$A$2:$P$308,8,FALSE)</f>
        <v>172.01471056099999</v>
      </c>
      <c r="N38">
        <f>VLOOKUP($J38,Zonal_Stats!$A$2:$P$308,12,FALSE)</f>
        <v>66485.876430200005</v>
      </c>
      <c r="O38">
        <f>VLOOKUP($J38,Zonal_Stats!$A$2:$P$308,9,FALSE)</f>
        <v>57.409713574100003</v>
      </c>
      <c r="P38">
        <f>VLOOKUP($J38,Zonal_Stats!$A$2:$P$308,7,FALSE)</f>
        <v>9390.5953276399996</v>
      </c>
      <c r="Q38">
        <f>VLOOKUP($J38,Zonal_Stats!$A$2:$P$308,11,FALSE)</f>
        <v>4439.9343833299999</v>
      </c>
      <c r="R38">
        <f>VLOOKUP($J38,Zonal_Stats!$A$2:$P$308,5,FALSE)</f>
        <v>11346.3253812</v>
      </c>
      <c r="S38">
        <f>VLOOKUP($J38,raw!$A$3:$AB343,11,FALSE)</f>
        <v>0.96108343711083433</v>
      </c>
      <c r="T38">
        <f>VLOOKUP($J38,raw!$A$3:$AB343,12,FALSE)</f>
        <v>2.2415940224159402E-2</v>
      </c>
      <c r="U38">
        <f>VLOOKUP($J38,raw!$A$3:$AB343,13,FALSE)</f>
        <v>0</v>
      </c>
      <c r="V38">
        <f>VLOOKUP($J38,raw!$A$3:$AB343,14,FALSE)</f>
        <v>0</v>
      </c>
      <c r="W38">
        <f>VLOOKUP($J38,raw!$A$3:$AB343,15,FALSE)</f>
        <v>0</v>
      </c>
      <c r="X38">
        <f>VLOOKUP($J38,Zonal_Stats!$A$2:$P$308,6,FALSE)</f>
        <v>11669.5309691</v>
      </c>
      <c r="Y38">
        <f>VLOOKUP($J38,raw!$A$3:$AB343,17,FALSE)</f>
        <v>0</v>
      </c>
      <c r="Z38">
        <f>VLOOKUP($J38,raw!$A$3:$AB343,20,FALSE)</f>
        <v>0.96108343711083433</v>
      </c>
      <c r="AA38">
        <f>VLOOKUP($J38,Zonal_Stats!$A$2:$P$308,13,FALSE)</f>
        <v>497355.16661000001</v>
      </c>
      <c r="AB38">
        <f>VLOOKUP($J38,Zonal_Stats!$A$2:$P$308,15,FALSE)</f>
        <v>6.1257883832099999E-2</v>
      </c>
      <c r="AC38">
        <f>VLOOKUP($J38,Zonal_Stats!$A$2:$P$308,16,FALSE)</f>
        <v>6.9669741733599999E-3</v>
      </c>
      <c r="AD38">
        <f>VLOOKUP($J38,raw!$A$3:$AB343,24,FALSE)</f>
        <v>0</v>
      </c>
      <c r="AE38">
        <f>VLOOKUP($J38,Zonal_Stats!$A$2:$P$308,14,FALSE)</f>
        <v>4.3289518002400003E-2</v>
      </c>
      <c r="AF38">
        <f>VLOOKUP($C38,PODES_SULSEL!$D$1:$AL$311,2,FALSE)</f>
        <v>5394</v>
      </c>
      <c r="AG38">
        <f>VLOOKUP($C38,PODES_SULSEL!$D$1:$AL$311,25,FALSE)</f>
        <v>1</v>
      </c>
      <c r="AH38">
        <f>VLOOKUP($C38,PODES_SULSEL!$D$1:$AL$311,26,FALSE)</f>
        <v>5.5617352614015497E-4</v>
      </c>
      <c r="AI38">
        <f>VLOOKUP($C38,PODES_SULSEL!$D$1:$AL$311,27,FALSE)</f>
        <v>0</v>
      </c>
      <c r="AJ38">
        <f>VLOOKUP($C38,PODES_SULSEL!$D$1:$AL$311,28,FALSE)</f>
        <v>0</v>
      </c>
      <c r="AK38">
        <f>VLOOKUP($C38,PODES_SULSEL!$D$1:$AL$311,29,FALSE)</f>
        <v>1078.8</v>
      </c>
      <c r="AL38">
        <f>VLOOKUP($C38,PODES_SULSEL!$D$1:$AL$311,30,FALSE)</f>
        <v>1.85391175380051E-4</v>
      </c>
      <c r="AM38">
        <f>VLOOKUP($C38,PODES_SULSEL!$D$1:$AL$311,31,FALSE)</f>
        <v>5394</v>
      </c>
      <c r="AN38">
        <f>VLOOKUP($C38,PODES_SULSEL!$D$1:$AL$311,10,FALSE)</f>
        <v>0</v>
      </c>
      <c r="AO38">
        <f>VLOOKUP($C38,PODES_SULSEL!$D$1:$AL$311,11,FALSE)</f>
        <v>0</v>
      </c>
      <c r="AP38">
        <f>VLOOKUP($C38,PODES_SULSEL!$D$1:$AL$311,12,FALSE)</f>
        <v>0</v>
      </c>
      <c r="AQ38">
        <f>VLOOKUP($C38,PODES_SULSEL!$D$1:$AL$311,13,FALSE)</f>
        <v>0</v>
      </c>
      <c r="AR38">
        <f>VLOOKUP($C38,PODES_SULSEL!$D$1:$AL$311,14,FALSE)</f>
        <v>0</v>
      </c>
      <c r="AS38">
        <f>VLOOKUP($C38,PODES_SULSEL!$D$1:$AL$311,15,FALSE)</f>
        <v>0</v>
      </c>
      <c r="AT38">
        <f>VLOOKUP($C38,PODES_SULSEL!$D$1:$AL$311,16,FALSE)</f>
        <v>0</v>
      </c>
      <c r="AU38">
        <f>VLOOKUP($C38,PODES_SULSEL!$D$1:$AL$311,17,FALSE)</f>
        <v>0</v>
      </c>
      <c r="AV38">
        <f>VLOOKUP($C38,PODES_SULSEL!$D$1:$AL$311,18,FALSE)</f>
        <v>0</v>
      </c>
      <c r="AW38">
        <f>VLOOKUP($C38,PODES_SULSEL!$D$1:$AL$311,19,FALSE)</f>
        <v>0</v>
      </c>
      <c r="AX38">
        <f>VLOOKUP($C38,PODES_SULSEL!$D$1:$AL$311,20,FALSE)</f>
        <v>12</v>
      </c>
      <c r="AY38">
        <f>VLOOKUP($C38,PODES_SULSEL!$D$1:$AL$311,35,FALSE)</f>
        <v>449.5</v>
      </c>
      <c r="AZ38">
        <f>VLOOKUP($C38,PODES_SULSEL!$D$1:$AL$311,32,FALSE)</f>
        <v>337.125</v>
      </c>
      <c r="BA38">
        <f>VLOOKUP($C38,PODES_SULSEL!$D$1:$AL$311,33,FALSE)</f>
        <v>0</v>
      </c>
      <c r="BB38">
        <f>VLOOKUP($C38,PODES_SULSEL!$D$1:$AL$311,23,FALSE)</f>
        <v>0</v>
      </c>
      <c r="BC38">
        <f>VLOOKUP($C38,PODES_SULSEL!$D$1:$AL$311,34,FALSE)</f>
        <v>0</v>
      </c>
      <c r="BD38">
        <f>VLOOKUP($J38,Zonal_Stats!$A$2:$T$308,17,FALSE)</f>
        <v>27.109132902199999</v>
      </c>
      <c r="BE38">
        <f>VLOOKUP($J38,Zonal_Stats!$A$2:$T$308,18,FALSE)</f>
        <v>1.3275562055200001</v>
      </c>
      <c r="BF38">
        <f>VLOOKUP($J38,Zonal_Stats!$A$2:$T$308,19,FALSE)</f>
        <v>1495.4365054100001</v>
      </c>
      <c r="BG38">
        <f>VLOOKUP($J38,Zonal_Stats!$A$2:$T$308,20,FALSE)</f>
        <v>-56.037416400300003</v>
      </c>
    </row>
    <row r="39" spans="1:59">
      <c r="A39" t="s">
        <v>740</v>
      </c>
      <c r="B39" t="str">
        <f t="shared" si="0"/>
        <v>7304041</v>
      </c>
      <c r="C39">
        <v>7304041</v>
      </c>
      <c r="D39" t="s">
        <v>230</v>
      </c>
      <c r="E39">
        <v>73</v>
      </c>
      <c r="F39">
        <v>4</v>
      </c>
      <c r="G39">
        <v>41</v>
      </c>
      <c r="H39" t="s">
        <v>674</v>
      </c>
      <c r="I39" t="s">
        <v>677</v>
      </c>
      <c r="J39" t="s">
        <v>318</v>
      </c>
      <c r="K39">
        <v>2019</v>
      </c>
      <c r="L39">
        <f>VLOOKUP($J39,Zonal_Stats!$A$2:$J$308,10,FALSE)</f>
        <v>52024.577099499998</v>
      </c>
      <c r="M39">
        <f>VLOOKUP($J39,Zonal_Stats!$A$2:$P$308,8,FALSE)</f>
        <v>287.38819448700002</v>
      </c>
      <c r="N39">
        <f>VLOOKUP($J39,Zonal_Stats!$A$2:$P$308,12,FALSE)</f>
        <v>70352.348048900007</v>
      </c>
      <c r="O39">
        <f>VLOOKUP($J39,Zonal_Stats!$A$2:$P$308,9,FALSE)</f>
        <v>0</v>
      </c>
      <c r="P39">
        <f>VLOOKUP($J39,Zonal_Stats!$A$2:$P$308,7,FALSE)</f>
        <v>5390.2403074399999</v>
      </c>
      <c r="Q39">
        <f>VLOOKUP($J39,Zonal_Stats!$A$2:$P$308,11,FALSE)</f>
        <v>3571.6910385400001</v>
      </c>
      <c r="R39">
        <f>VLOOKUP($J39,Zonal_Stats!$A$2:$P$308,5,FALSE)</f>
        <v>14984.491465700001</v>
      </c>
      <c r="S39">
        <f>VLOOKUP($J39,raw!$A$3:$AB344,11,FALSE)</f>
        <v>0.76808452993768628</v>
      </c>
      <c r="T39">
        <f>VLOOKUP($J39,raw!$A$3:$AB344,12,FALSE)</f>
        <v>1.7610403684638308E-2</v>
      </c>
      <c r="U39">
        <f>VLOOKUP($J39,raw!$A$3:$AB344,13,FALSE)</f>
        <v>8.1278786236792201E-4</v>
      </c>
      <c r="V39">
        <f>VLOOKUP($J39,raw!$A$3:$AB344,14,FALSE)</f>
        <v>0</v>
      </c>
      <c r="W39">
        <f>VLOOKUP($J39,raw!$A$3:$AB344,15,FALSE)</f>
        <v>0</v>
      </c>
      <c r="X39">
        <f>VLOOKUP($J39,Zonal_Stats!$A$2:$P$308,6,FALSE)</f>
        <v>9245.9383572400002</v>
      </c>
      <c r="Y39">
        <f>VLOOKUP($J39,raw!$A$3:$AB344,17,FALSE)</f>
        <v>0</v>
      </c>
      <c r="Z39">
        <f>VLOOKUP($J39,raw!$A$3:$AB344,20,FALSE)</f>
        <v>0.78569493362232457</v>
      </c>
      <c r="AA39">
        <f>VLOOKUP($J39,Zonal_Stats!$A$2:$P$308,13,FALSE)</f>
        <v>242520.77667699999</v>
      </c>
      <c r="AB39">
        <f>VLOOKUP($J39,Zonal_Stats!$A$2:$P$308,15,FALSE)</f>
        <v>0.33588111582699998</v>
      </c>
      <c r="AC39">
        <f>VLOOKUP($J39,Zonal_Stats!$A$2:$P$308,16,FALSE)</f>
        <v>0</v>
      </c>
      <c r="AD39">
        <f>VLOOKUP($J39,raw!$A$3:$AB344,24,FALSE)</f>
        <v>0</v>
      </c>
      <c r="AE39">
        <f>VLOOKUP($J39,Zonal_Stats!$A$2:$P$308,14,FALSE)</f>
        <v>2.5114006475099999E-2</v>
      </c>
      <c r="AF39">
        <f>VLOOKUP($C39,PODES_SULSEL!$D$1:$AL$311,2,FALSE)</f>
        <v>5175</v>
      </c>
      <c r="AG39">
        <f>VLOOKUP($C39,PODES_SULSEL!$D$1:$AL$311,25,FALSE)</f>
        <v>1</v>
      </c>
      <c r="AH39">
        <f>VLOOKUP($C39,PODES_SULSEL!$D$1:$AL$311,26,FALSE)</f>
        <v>7.7294685990338097E-4</v>
      </c>
      <c r="AI39">
        <f>VLOOKUP($C39,PODES_SULSEL!$D$1:$AL$311,27,FALSE)</f>
        <v>0</v>
      </c>
      <c r="AJ39">
        <f>VLOOKUP($C39,PODES_SULSEL!$D$1:$AL$311,28,FALSE)</f>
        <v>0</v>
      </c>
      <c r="AK39">
        <f>VLOOKUP($C39,PODES_SULSEL!$D$1:$AL$311,29,FALSE)</f>
        <v>1725</v>
      </c>
      <c r="AL39">
        <f>VLOOKUP($C39,PODES_SULSEL!$D$1:$AL$311,30,FALSE)</f>
        <v>3.8647342995169E-4</v>
      </c>
      <c r="AM39">
        <f>VLOOKUP($C39,PODES_SULSEL!$D$1:$AL$311,31,FALSE)</f>
        <v>5175</v>
      </c>
      <c r="AN39">
        <f>VLOOKUP($C39,PODES_SULSEL!$D$1:$AL$311,10,FALSE)</f>
        <v>0</v>
      </c>
      <c r="AO39">
        <f>VLOOKUP($C39,PODES_SULSEL!$D$1:$AL$311,11,FALSE)</f>
        <v>0</v>
      </c>
      <c r="AP39">
        <f>VLOOKUP($C39,PODES_SULSEL!$D$1:$AL$311,12,FALSE)</f>
        <v>9</v>
      </c>
      <c r="AQ39">
        <f>VLOOKUP($C39,PODES_SULSEL!$D$1:$AL$311,13,FALSE)</f>
        <v>8</v>
      </c>
      <c r="AR39">
        <f>VLOOKUP($C39,PODES_SULSEL!$D$1:$AL$311,14,FALSE)</f>
        <v>1</v>
      </c>
      <c r="AS39">
        <f>VLOOKUP($C39,PODES_SULSEL!$D$1:$AL$311,15,FALSE)</f>
        <v>0</v>
      </c>
      <c r="AT39">
        <f>VLOOKUP($C39,PODES_SULSEL!$D$1:$AL$311,16,FALSE)</f>
        <v>0</v>
      </c>
      <c r="AU39">
        <f>VLOOKUP($C39,PODES_SULSEL!$D$1:$AL$311,17,FALSE)</f>
        <v>0</v>
      </c>
      <c r="AV39">
        <f>VLOOKUP($C39,PODES_SULSEL!$D$1:$AL$311,18,FALSE)</f>
        <v>0</v>
      </c>
      <c r="AW39">
        <f>VLOOKUP($C39,PODES_SULSEL!$D$1:$AL$311,19,FALSE)</f>
        <v>0</v>
      </c>
      <c r="AX39">
        <f>VLOOKUP($C39,PODES_SULSEL!$D$1:$AL$311,20,FALSE)</f>
        <v>14</v>
      </c>
      <c r="AY39">
        <f>VLOOKUP($C39,PODES_SULSEL!$D$1:$AL$311,35,FALSE)</f>
        <v>369.64285714285717</v>
      </c>
      <c r="AZ39">
        <f>VLOOKUP($C39,PODES_SULSEL!$D$1:$AL$311,32,FALSE)</f>
        <v>470.45454545454544</v>
      </c>
      <c r="BA39">
        <f>VLOOKUP($C39,PODES_SULSEL!$D$1:$AL$311,33,FALSE)</f>
        <v>0</v>
      </c>
      <c r="BB39">
        <f>VLOOKUP($C39,PODES_SULSEL!$D$1:$AL$311,23,FALSE)</f>
        <v>0</v>
      </c>
      <c r="BC39">
        <f>VLOOKUP($C39,PODES_SULSEL!$D$1:$AL$311,34,FALSE)</f>
        <v>0</v>
      </c>
      <c r="BD39">
        <f>VLOOKUP($J39,Zonal_Stats!$A$2:$T$308,17,FALSE)</f>
        <v>27.242465083199999</v>
      </c>
      <c r="BE39">
        <f>VLOOKUP($J39,Zonal_Stats!$A$2:$T$308,18,FALSE)</f>
        <v>1.3274762952600001</v>
      </c>
      <c r="BF39">
        <f>VLOOKUP($J39,Zonal_Stats!$A$2:$T$308,19,FALSE)</f>
        <v>1403.30256093</v>
      </c>
      <c r="BG39">
        <f>VLOOKUP($J39,Zonal_Stats!$A$2:$T$308,20,FALSE)</f>
        <v>-52.863950987099997</v>
      </c>
    </row>
    <row r="40" spans="1:59">
      <c r="A40" t="s">
        <v>741</v>
      </c>
      <c r="B40" t="str">
        <f t="shared" si="0"/>
        <v>7304042</v>
      </c>
      <c r="C40">
        <v>7304042</v>
      </c>
      <c r="D40" t="s">
        <v>230</v>
      </c>
      <c r="E40">
        <v>73</v>
      </c>
      <c r="F40">
        <v>4</v>
      </c>
      <c r="G40">
        <v>42</v>
      </c>
      <c r="H40" t="s">
        <v>674</v>
      </c>
      <c r="I40" t="s">
        <v>677</v>
      </c>
      <c r="J40" t="s">
        <v>577</v>
      </c>
      <c r="K40">
        <v>2019</v>
      </c>
      <c r="L40">
        <f>VLOOKUP($J40,Zonal_Stats!$A$2:$J$308,10,FALSE)</f>
        <v>41635.496824200003</v>
      </c>
      <c r="M40">
        <f>VLOOKUP($J40,Zonal_Stats!$A$2:$P$308,8,FALSE)</f>
        <v>235.89046898199999</v>
      </c>
      <c r="N40">
        <f>VLOOKUP($J40,Zonal_Stats!$A$2:$P$308,12,FALSE)</f>
        <v>66345.700215899997</v>
      </c>
      <c r="O40">
        <f>VLOOKUP($J40,Zonal_Stats!$A$2:$P$308,9,FALSE)</f>
        <v>1506.4758329399999</v>
      </c>
      <c r="P40">
        <f>VLOOKUP($J40,Zonal_Stats!$A$2:$P$308,7,FALSE)</f>
        <v>14606.7795107</v>
      </c>
      <c r="Q40">
        <f>VLOOKUP($J40,Zonal_Stats!$A$2:$P$308,11,FALSE)</f>
        <v>6312.9963117699999</v>
      </c>
      <c r="R40">
        <f>VLOOKUP($J40,Zonal_Stats!$A$2:$P$308,5,FALSE)</f>
        <v>9976.8793846799999</v>
      </c>
      <c r="S40">
        <f>VLOOKUP($J40,raw!$A$3:$AB345,11,FALSE)</f>
        <v>0.93829188174565936</v>
      </c>
      <c r="T40">
        <f>VLOOKUP($J40,raw!$A$3:$AB345,12,FALSE)</f>
        <v>2.3932426091037073E-2</v>
      </c>
      <c r="U40">
        <f>VLOOKUP($J40,raw!$A$3:$AB345,13,FALSE)</f>
        <v>0</v>
      </c>
      <c r="V40">
        <f>VLOOKUP($J40,raw!$A$3:$AB345,14,FALSE)</f>
        <v>0</v>
      </c>
      <c r="W40">
        <f>VLOOKUP($J40,raw!$A$3:$AB345,15,FALSE)</f>
        <v>0</v>
      </c>
      <c r="X40">
        <f>VLOOKUP($J40,Zonal_Stats!$A$2:$P$308,6,FALSE)</f>
        <v>16272.436185500001</v>
      </c>
      <c r="Y40">
        <f>VLOOKUP($J40,raw!$A$3:$AB345,17,FALSE)</f>
        <v>0</v>
      </c>
      <c r="Z40">
        <f>VLOOKUP($J40,raw!$A$3:$AB345,20,FALSE)</f>
        <v>0.94650398873768182</v>
      </c>
      <c r="AA40">
        <f>VLOOKUP($J40,Zonal_Stats!$A$2:$P$308,13,FALSE)</f>
        <v>442631.64039199997</v>
      </c>
      <c r="AB40">
        <f>VLOOKUP($J40,Zonal_Stats!$A$2:$P$308,15,FALSE)</f>
        <v>7.8056606264400002E-2</v>
      </c>
      <c r="AC40">
        <f>VLOOKUP($J40,Zonal_Stats!$A$2:$P$308,16,FALSE)</f>
        <v>2.8290559652199999E-2</v>
      </c>
      <c r="AD40">
        <f>VLOOKUP($J40,raw!$A$3:$AB345,24,FALSE)</f>
        <v>0</v>
      </c>
      <c r="AE40">
        <f>VLOOKUP($J40,Zonal_Stats!$A$2:$P$308,14,FALSE)</f>
        <v>5.36583134356E-2</v>
      </c>
      <c r="AF40">
        <f>VLOOKUP($C40,PODES_SULSEL!$D$1:$AL$311,2,FALSE)</f>
        <v>6463</v>
      </c>
      <c r="AG40">
        <f>VLOOKUP($C40,PODES_SULSEL!$D$1:$AL$311,25,FALSE)</f>
        <v>1</v>
      </c>
      <c r="AH40">
        <f>VLOOKUP($C40,PODES_SULSEL!$D$1:$AL$311,26,FALSE)</f>
        <v>6.1890762803651497E-4</v>
      </c>
      <c r="AI40">
        <f>VLOOKUP($C40,PODES_SULSEL!$D$1:$AL$311,27,FALSE)</f>
        <v>0</v>
      </c>
      <c r="AJ40">
        <f>VLOOKUP($C40,PODES_SULSEL!$D$1:$AL$311,28,FALSE)</f>
        <v>0</v>
      </c>
      <c r="AK40">
        <f>VLOOKUP($C40,PODES_SULSEL!$D$1:$AL$311,29,FALSE)</f>
        <v>2154.3333333333335</v>
      </c>
      <c r="AL40">
        <f>VLOOKUP($C40,PODES_SULSEL!$D$1:$AL$311,30,FALSE)</f>
        <v>1.5472690700912801E-4</v>
      </c>
      <c r="AM40">
        <f>VLOOKUP($C40,PODES_SULSEL!$D$1:$AL$311,31,FALSE)</f>
        <v>2154.3333333333335</v>
      </c>
      <c r="AN40">
        <f>VLOOKUP($C40,PODES_SULSEL!$D$1:$AL$311,10,FALSE)</f>
        <v>0</v>
      </c>
      <c r="AO40">
        <f>VLOOKUP($C40,PODES_SULSEL!$D$1:$AL$311,11,FALSE)</f>
        <v>0</v>
      </c>
      <c r="AP40">
        <f>VLOOKUP($C40,PODES_SULSEL!$D$1:$AL$311,12,FALSE)</f>
        <v>3</v>
      </c>
      <c r="AQ40">
        <f>VLOOKUP($C40,PODES_SULSEL!$D$1:$AL$311,13,FALSE)</f>
        <v>0</v>
      </c>
      <c r="AR40">
        <f>VLOOKUP($C40,PODES_SULSEL!$D$1:$AL$311,14,FALSE)</f>
        <v>1</v>
      </c>
      <c r="AS40">
        <f>VLOOKUP($C40,PODES_SULSEL!$D$1:$AL$311,15,FALSE)</f>
        <v>0</v>
      </c>
      <c r="AT40">
        <f>VLOOKUP($C40,PODES_SULSEL!$D$1:$AL$311,16,FALSE)</f>
        <v>0</v>
      </c>
      <c r="AU40">
        <f>VLOOKUP($C40,PODES_SULSEL!$D$1:$AL$311,17,FALSE)</f>
        <v>0</v>
      </c>
      <c r="AV40">
        <f>VLOOKUP($C40,PODES_SULSEL!$D$1:$AL$311,18,FALSE)</f>
        <v>0</v>
      </c>
      <c r="AW40">
        <f>VLOOKUP($C40,PODES_SULSEL!$D$1:$AL$311,19,FALSE)</f>
        <v>0</v>
      </c>
      <c r="AX40">
        <f>VLOOKUP($C40,PODES_SULSEL!$D$1:$AL$311,20,FALSE)</f>
        <v>16</v>
      </c>
      <c r="AY40">
        <f>VLOOKUP($C40,PODES_SULSEL!$D$1:$AL$311,35,FALSE)</f>
        <v>403.9375</v>
      </c>
      <c r="AZ40">
        <f>VLOOKUP($C40,PODES_SULSEL!$D$1:$AL$311,32,FALSE)</f>
        <v>323.14999999999998</v>
      </c>
      <c r="BA40">
        <f>VLOOKUP($C40,PODES_SULSEL!$D$1:$AL$311,33,FALSE)</f>
        <v>0</v>
      </c>
      <c r="BB40">
        <f>VLOOKUP($C40,PODES_SULSEL!$D$1:$AL$311,23,FALSE)</f>
        <v>0</v>
      </c>
      <c r="BC40">
        <f>VLOOKUP($C40,PODES_SULSEL!$D$1:$AL$311,34,FALSE)</f>
        <v>0</v>
      </c>
      <c r="BD40">
        <f>VLOOKUP($J40,Zonal_Stats!$A$2:$T$308,17,FALSE)</f>
        <v>27.0543488448</v>
      </c>
      <c r="BE40">
        <f>VLOOKUP($J40,Zonal_Stats!$A$2:$T$308,18,FALSE)</f>
        <v>1.3395736217500001</v>
      </c>
      <c r="BF40">
        <f>VLOOKUP($J40,Zonal_Stats!$A$2:$T$308,19,FALSE)</f>
        <v>1573.0081554799999</v>
      </c>
      <c r="BG40">
        <f>VLOOKUP($J40,Zonal_Stats!$A$2:$T$308,20,FALSE)</f>
        <v>-67.134068807000006</v>
      </c>
    </row>
    <row r="41" spans="1:59">
      <c r="A41" t="s">
        <v>742</v>
      </c>
      <c r="B41" t="str">
        <f t="shared" si="0"/>
        <v>7304050</v>
      </c>
      <c r="C41">
        <v>7304050</v>
      </c>
      <c r="D41" t="s">
        <v>230</v>
      </c>
      <c r="E41">
        <v>73</v>
      </c>
      <c r="F41">
        <v>4</v>
      </c>
      <c r="G41">
        <v>50</v>
      </c>
      <c r="H41" t="s">
        <v>674</v>
      </c>
      <c r="I41" t="s">
        <v>677</v>
      </c>
      <c r="J41" t="s">
        <v>417</v>
      </c>
      <c r="K41">
        <v>2019</v>
      </c>
      <c r="L41">
        <f>VLOOKUP($J41,Zonal_Stats!$A$2:$J$308,10,FALSE)</f>
        <v>42629.953630099997</v>
      </c>
      <c r="M41">
        <f>VLOOKUP($J41,Zonal_Stats!$A$2:$P$308,8,FALSE)</f>
        <v>190.440769289</v>
      </c>
      <c r="N41">
        <f>VLOOKUP($J41,Zonal_Stats!$A$2:$P$308,12,FALSE)</f>
        <v>60768.451890700002</v>
      </c>
      <c r="O41">
        <f>VLOOKUP($J41,Zonal_Stats!$A$2:$P$308,9,FALSE)</f>
        <v>4642.9352664600001</v>
      </c>
      <c r="P41">
        <f>VLOOKUP($J41,Zonal_Stats!$A$2:$P$308,7,FALSE)</f>
        <v>14023.799961999999</v>
      </c>
      <c r="Q41">
        <f>VLOOKUP($J41,Zonal_Stats!$A$2:$P$308,11,FALSE)</f>
        <v>2286.2498797200001</v>
      </c>
      <c r="R41">
        <f>VLOOKUP($J41,Zonal_Stats!$A$2:$P$308,5,FALSE)</f>
        <v>4978.6341528800003</v>
      </c>
      <c r="S41">
        <f>VLOOKUP($J41,raw!$A$3:$AB346,11,FALSE)</f>
        <v>0.83668032786885249</v>
      </c>
      <c r="T41">
        <f>VLOOKUP($J41,raw!$A$3:$AB346,12,FALSE)</f>
        <v>6.4549180327868855E-2</v>
      </c>
      <c r="U41">
        <f>VLOOKUP($J41,raw!$A$3:$AB346,13,FALSE)</f>
        <v>0</v>
      </c>
      <c r="V41">
        <f>VLOOKUP($J41,raw!$A$3:$AB346,14,FALSE)</f>
        <v>0</v>
      </c>
      <c r="W41">
        <f>VLOOKUP($J41,raw!$A$3:$AB346,15,FALSE)</f>
        <v>0</v>
      </c>
      <c r="X41">
        <f>VLOOKUP($J41,Zonal_Stats!$A$2:$P$308,6,FALSE)</f>
        <v>14469.3780718</v>
      </c>
      <c r="Y41">
        <f>VLOOKUP($J41,raw!$A$3:$AB346,17,FALSE)</f>
        <v>0</v>
      </c>
      <c r="Z41">
        <f>VLOOKUP($J41,raw!$A$3:$AB346,20,FALSE)</f>
        <v>0.92807377049180328</v>
      </c>
      <c r="AA41">
        <f>VLOOKUP($J41,Zonal_Stats!$A$2:$P$308,13,FALSE)</f>
        <v>788960.13642600004</v>
      </c>
      <c r="AB41">
        <f>VLOOKUP($J41,Zonal_Stats!$A$2:$P$308,15,FALSE)</f>
        <v>3.5007735622700001E-3</v>
      </c>
      <c r="AC41">
        <f>VLOOKUP($J41,Zonal_Stats!$A$2:$P$308,16,FALSE)</f>
        <v>0.102136442716</v>
      </c>
      <c r="AD41">
        <f>VLOOKUP($J41,raw!$A$3:$AB346,24,FALSE)</f>
        <v>0</v>
      </c>
      <c r="AE41">
        <f>VLOOKUP($J41,Zonal_Stats!$A$2:$P$308,14,FALSE)</f>
        <v>9.4989316158599998E-2</v>
      </c>
      <c r="AF41">
        <f>VLOOKUP($C41,PODES_SULSEL!$D$1:$AL$311,2,FALSE)</f>
        <v>8602</v>
      </c>
      <c r="AG41">
        <f>VLOOKUP($C41,PODES_SULSEL!$D$1:$AL$311,25,FALSE)</f>
        <v>0.99872122762148297</v>
      </c>
      <c r="AH41">
        <f>VLOOKUP($C41,PODES_SULSEL!$D$1:$AL$311,26,FALSE)</f>
        <v>5.8126017205300997E-4</v>
      </c>
      <c r="AI41">
        <f>VLOOKUP($C41,PODES_SULSEL!$D$1:$AL$311,27,FALSE)</f>
        <v>0</v>
      </c>
      <c r="AJ41">
        <f>VLOOKUP($C41,PODES_SULSEL!$D$1:$AL$311,28,FALSE)</f>
        <v>0</v>
      </c>
      <c r="AK41">
        <f>VLOOKUP($C41,PODES_SULSEL!$D$1:$AL$311,29,FALSE)</f>
        <v>1433.6666666666667</v>
      </c>
      <c r="AL41">
        <f>VLOOKUP($C41,PODES_SULSEL!$D$1:$AL$311,30,FALSE)</f>
        <v>2.3250406882120399E-4</v>
      </c>
      <c r="AM41">
        <f>VLOOKUP($C41,PODES_SULSEL!$D$1:$AL$311,31,FALSE)</f>
        <v>2867.3333333333335</v>
      </c>
      <c r="AN41">
        <f>VLOOKUP($C41,PODES_SULSEL!$D$1:$AL$311,10,FALSE)</f>
        <v>1</v>
      </c>
      <c r="AO41">
        <f>VLOOKUP($C41,PODES_SULSEL!$D$1:$AL$311,11,FALSE)</f>
        <v>0</v>
      </c>
      <c r="AP41">
        <f>VLOOKUP($C41,PODES_SULSEL!$D$1:$AL$311,12,FALSE)</f>
        <v>1</v>
      </c>
      <c r="AQ41">
        <f>VLOOKUP($C41,PODES_SULSEL!$D$1:$AL$311,13,FALSE)</f>
        <v>0</v>
      </c>
      <c r="AR41">
        <f>VLOOKUP($C41,PODES_SULSEL!$D$1:$AL$311,14,FALSE)</f>
        <v>0</v>
      </c>
      <c r="AS41">
        <f>VLOOKUP($C41,PODES_SULSEL!$D$1:$AL$311,15,FALSE)</f>
        <v>0</v>
      </c>
      <c r="AT41">
        <f>VLOOKUP($C41,PODES_SULSEL!$D$1:$AL$311,16,FALSE)</f>
        <v>0</v>
      </c>
      <c r="AU41">
        <f>VLOOKUP($C41,PODES_SULSEL!$D$1:$AL$311,17,FALSE)</f>
        <v>0</v>
      </c>
      <c r="AV41">
        <f>VLOOKUP($C41,PODES_SULSEL!$D$1:$AL$311,18,FALSE)</f>
        <v>0</v>
      </c>
      <c r="AW41">
        <f>VLOOKUP($C41,PODES_SULSEL!$D$1:$AL$311,19,FALSE)</f>
        <v>0</v>
      </c>
      <c r="AX41">
        <f>VLOOKUP($C41,PODES_SULSEL!$D$1:$AL$311,20,FALSE)</f>
        <v>20</v>
      </c>
      <c r="AY41">
        <f>VLOOKUP($C41,PODES_SULSEL!$D$1:$AL$311,35,FALSE)</f>
        <v>430.1</v>
      </c>
      <c r="AZ41">
        <f>VLOOKUP($C41,PODES_SULSEL!$D$1:$AL$311,32,FALSE)</f>
        <v>1433.6666666666667</v>
      </c>
      <c r="BA41">
        <f>VLOOKUP($C41,PODES_SULSEL!$D$1:$AL$311,33,FALSE)</f>
        <v>0</v>
      </c>
      <c r="BB41">
        <f>VLOOKUP($C41,PODES_SULSEL!$D$1:$AL$311,23,FALSE)</f>
        <v>0</v>
      </c>
      <c r="BC41">
        <f>VLOOKUP($C41,PODES_SULSEL!$D$1:$AL$311,34,FALSE)</f>
        <v>0</v>
      </c>
      <c r="BD41">
        <f>VLOOKUP($J41,Zonal_Stats!$A$2:$T$308,17,FALSE)</f>
        <v>26.284897855099999</v>
      </c>
      <c r="BE41">
        <f>VLOOKUP($J41,Zonal_Stats!$A$2:$T$308,18,FALSE)</f>
        <v>1.2790886507200001</v>
      </c>
      <c r="BF41">
        <f>VLOOKUP($J41,Zonal_Stats!$A$2:$T$308,19,FALSE)</f>
        <v>1785.8150655300001</v>
      </c>
      <c r="BG41">
        <f>VLOOKUP($J41,Zonal_Stats!$A$2:$T$308,20,FALSE)</f>
        <v>-49.8011040122</v>
      </c>
    </row>
    <row r="42" spans="1:59">
      <c r="A42" t="s">
        <v>743</v>
      </c>
      <c r="B42" t="str">
        <f t="shared" si="0"/>
        <v>7304051</v>
      </c>
      <c r="C42">
        <v>7304051</v>
      </c>
      <c r="D42" t="s">
        <v>230</v>
      </c>
      <c r="E42">
        <v>73</v>
      </c>
      <c r="F42">
        <v>4</v>
      </c>
      <c r="G42">
        <v>51</v>
      </c>
      <c r="H42" t="s">
        <v>674</v>
      </c>
      <c r="I42" t="s">
        <v>677</v>
      </c>
      <c r="J42" t="s">
        <v>525</v>
      </c>
      <c r="K42">
        <v>2019</v>
      </c>
      <c r="L42">
        <f>VLOOKUP($J42,Zonal_Stats!$A$2:$J$308,10,FALSE)</f>
        <v>32479.579825100001</v>
      </c>
      <c r="M42">
        <f>VLOOKUP($J42,Zonal_Stats!$A$2:$P$308,8,FALSE)</f>
        <v>297.554135809</v>
      </c>
      <c r="N42">
        <f>VLOOKUP($J42,Zonal_Stats!$A$2:$P$308,12,FALSE)</f>
        <v>57347.672009599999</v>
      </c>
      <c r="O42">
        <f>VLOOKUP($J42,Zonal_Stats!$A$2:$P$308,9,FALSE)</f>
        <v>10311.8136356</v>
      </c>
      <c r="P42">
        <f>VLOOKUP($J42,Zonal_Stats!$A$2:$P$308,7,FALSE)</f>
        <v>5182.6280186599997</v>
      </c>
      <c r="Q42">
        <f>VLOOKUP($J42,Zonal_Stats!$A$2:$P$308,11,FALSE)</f>
        <v>6684.5679998599999</v>
      </c>
      <c r="R42">
        <f>VLOOKUP($J42,Zonal_Stats!$A$2:$P$308,5,FALSE)</f>
        <v>4444.77334548</v>
      </c>
      <c r="S42">
        <f>VLOOKUP($J42,raw!$A$3:$AB347,11,FALSE)</f>
        <v>0.2642162518542937</v>
      </c>
      <c r="T42">
        <f>VLOOKUP($J42,raw!$A$3:$AB347,12,FALSE)</f>
        <v>2.8844568979726388E-2</v>
      </c>
      <c r="U42">
        <f>VLOOKUP($J42,raw!$A$3:$AB347,13,FALSE)</f>
        <v>2.7031481786715016E-2</v>
      </c>
      <c r="V42">
        <f>VLOOKUP($J42,raw!$A$3:$AB347,14,FALSE)</f>
        <v>0</v>
      </c>
      <c r="W42">
        <f>VLOOKUP($J42,raw!$A$3:$AB347,15,FALSE)</f>
        <v>0</v>
      </c>
      <c r="X42">
        <f>VLOOKUP($J42,Zonal_Stats!$A$2:$P$308,6,FALSE)</f>
        <v>5211.3425808700003</v>
      </c>
      <c r="Y42">
        <f>VLOOKUP($J42,raw!$A$3:$AB347,17,FALSE)</f>
        <v>1.4010219218724246E-2</v>
      </c>
      <c r="Z42">
        <f>VLOOKUP($J42,raw!$A$3:$AB347,20,FALSE)</f>
        <v>0.94033294873908024</v>
      </c>
      <c r="AA42">
        <f>VLOOKUP($J42,Zonal_Stats!$A$2:$P$308,13,FALSE)</f>
        <v>1250618.94514</v>
      </c>
      <c r="AB42">
        <f>VLOOKUP($J42,Zonal_Stats!$A$2:$P$308,15,FALSE)</f>
        <v>0</v>
      </c>
      <c r="AC42">
        <f>VLOOKUP($J42,Zonal_Stats!$A$2:$P$308,16,FALSE)</f>
        <v>0.2252708054</v>
      </c>
      <c r="AD42">
        <f>VLOOKUP($J42,raw!$A$3:$AB347,24,FALSE)</f>
        <v>0</v>
      </c>
      <c r="AE42">
        <f>VLOOKUP($J42,Zonal_Stats!$A$2:$P$308,14,FALSE)</f>
        <v>0.24956366596400001</v>
      </c>
      <c r="AF42">
        <f>VLOOKUP($C42,PODES_SULSEL!$D$1:$AL$311,2,FALSE)</f>
        <v>7686</v>
      </c>
      <c r="AG42">
        <f>VLOOKUP($C42,PODES_SULSEL!$D$1:$AL$311,25,FALSE)</f>
        <v>0.99583658600052005</v>
      </c>
      <c r="AH42">
        <f>VLOOKUP($C42,PODES_SULSEL!$D$1:$AL$311,26,FALSE)</f>
        <v>9.10746812386156E-4</v>
      </c>
      <c r="AI42">
        <f>VLOOKUP($C42,PODES_SULSEL!$D$1:$AL$311,27,FALSE)</f>
        <v>0</v>
      </c>
      <c r="AJ42">
        <f>VLOOKUP($C42,PODES_SULSEL!$D$1:$AL$311,28,FALSE)</f>
        <v>0</v>
      </c>
      <c r="AK42">
        <f>VLOOKUP($C42,PODES_SULSEL!$D$1:$AL$311,29,FALSE)</f>
        <v>1098</v>
      </c>
      <c r="AL42">
        <f>VLOOKUP($C42,PODES_SULSEL!$D$1:$AL$311,30,FALSE)</f>
        <v>2.60213374967473E-4</v>
      </c>
      <c r="AM42">
        <f>VLOOKUP($C42,PODES_SULSEL!$D$1:$AL$311,31,FALSE)</f>
        <v>7686</v>
      </c>
      <c r="AN42">
        <f>VLOOKUP($C42,PODES_SULSEL!$D$1:$AL$311,10,FALSE)</f>
        <v>0</v>
      </c>
      <c r="AO42">
        <f>VLOOKUP($C42,PODES_SULSEL!$D$1:$AL$311,11,FALSE)</f>
        <v>0</v>
      </c>
      <c r="AP42">
        <f>VLOOKUP($C42,PODES_SULSEL!$D$1:$AL$311,12,FALSE)</f>
        <v>0</v>
      </c>
      <c r="AQ42">
        <f>VLOOKUP($C42,PODES_SULSEL!$D$1:$AL$311,13,FALSE)</f>
        <v>0</v>
      </c>
      <c r="AR42">
        <f>VLOOKUP($C42,PODES_SULSEL!$D$1:$AL$311,14,FALSE)</f>
        <v>5</v>
      </c>
      <c r="AS42">
        <f>VLOOKUP($C42,PODES_SULSEL!$D$1:$AL$311,15,FALSE)</f>
        <v>0</v>
      </c>
      <c r="AT42">
        <f>VLOOKUP($C42,PODES_SULSEL!$D$1:$AL$311,16,FALSE)</f>
        <v>0</v>
      </c>
      <c r="AU42">
        <f>VLOOKUP($C42,PODES_SULSEL!$D$1:$AL$311,17,FALSE)</f>
        <v>0</v>
      </c>
      <c r="AV42">
        <f>VLOOKUP($C42,PODES_SULSEL!$D$1:$AL$311,18,FALSE)</f>
        <v>0</v>
      </c>
      <c r="AW42">
        <f>VLOOKUP($C42,PODES_SULSEL!$D$1:$AL$311,19,FALSE)</f>
        <v>0</v>
      </c>
      <c r="AX42">
        <f>VLOOKUP($C42,PODES_SULSEL!$D$1:$AL$311,20,FALSE)</f>
        <v>24</v>
      </c>
      <c r="AY42">
        <f>VLOOKUP($C42,PODES_SULSEL!$D$1:$AL$311,35,FALSE)</f>
        <v>320.25</v>
      </c>
      <c r="AZ42">
        <f>VLOOKUP($C42,PODES_SULSEL!$D$1:$AL$311,32,FALSE)</f>
        <v>219.6</v>
      </c>
      <c r="BA42">
        <f>VLOOKUP($C42,PODES_SULSEL!$D$1:$AL$311,33,FALSE)</f>
        <v>3843</v>
      </c>
      <c r="BB42">
        <f>VLOOKUP($C42,PODES_SULSEL!$D$1:$AL$311,23,FALSE)</f>
        <v>2</v>
      </c>
      <c r="BC42">
        <f>VLOOKUP($C42,PODES_SULSEL!$D$1:$AL$311,34,FALSE)</f>
        <v>3843</v>
      </c>
      <c r="BD42">
        <f>VLOOKUP($J42,Zonal_Stats!$A$2:$T$308,17,FALSE)</f>
        <v>22.614140685999999</v>
      </c>
      <c r="BE42">
        <f>VLOOKUP($J42,Zonal_Stats!$A$2:$T$308,18,FALSE)</f>
        <v>1.1697585340900001</v>
      </c>
      <c r="BF42">
        <f>VLOOKUP($J42,Zonal_Stats!$A$2:$T$308,19,FALSE)</f>
        <v>2497.6955339900001</v>
      </c>
      <c r="BG42">
        <f>VLOOKUP($J42,Zonal_Stats!$A$2:$T$308,20,FALSE)</f>
        <v>-67.633613918099996</v>
      </c>
    </row>
    <row r="43" spans="1:59">
      <c r="A43" t="s">
        <v>744</v>
      </c>
      <c r="B43" t="str">
        <f t="shared" si="0"/>
        <v>7305010</v>
      </c>
      <c r="C43">
        <v>7305010</v>
      </c>
      <c r="D43" t="s">
        <v>230</v>
      </c>
      <c r="E43">
        <v>73</v>
      </c>
      <c r="F43">
        <v>5</v>
      </c>
      <c r="G43">
        <v>10</v>
      </c>
      <c r="H43" t="s">
        <v>674</v>
      </c>
      <c r="I43" t="s">
        <v>678</v>
      </c>
      <c r="J43" t="s">
        <v>459</v>
      </c>
      <c r="K43">
        <v>2019</v>
      </c>
      <c r="L43">
        <f>VLOOKUP($J43,Zonal_Stats!$A$2:$J$308,10,FALSE)</f>
        <v>27767.0979444</v>
      </c>
      <c r="M43">
        <f>VLOOKUP($J43,Zonal_Stats!$A$2:$P$308,8,FALSE)</f>
        <v>243.25862775600001</v>
      </c>
      <c r="N43">
        <f>VLOOKUP($J43,Zonal_Stats!$A$2:$P$308,12,FALSE)</f>
        <v>47450.033962000001</v>
      </c>
      <c r="O43">
        <f>VLOOKUP($J43,Zonal_Stats!$A$2:$P$308,9,FALSE)</f>
        <v>7211.7852468299998</v>
      </c>
      <c r="P43">
        <f>VLOOKUP($J43,Zonal_Stats!$A$2:$P$308,7,FALSE)</f>
        <v>13077.8831899</v>
      </c>
      <c r="Q43">
        <f>VLOOKUP($J43,Zonal_Stats!$A$2:$P$308,11,FALSE)</f>
        <v>1510.13006935</v>
      </c>
      <c r="R43">
        <f>VLOOKUP($J43,Zonal_Stats!$A$2:$P$308,5,FALSE)</f>
        <v>6358.7046127100002</v>
      </c>
      <c r="S43">
        <f>VLOOKUP($J43,raw!$A$3:$AB348,11,FALSE)</f>
        <v>0.81844741235392315</v>
      </c>
      <c r="T43">
        <f>VLOOKUP($J43,raw!$A$3:$AB348,12,FALSE)</f>
        <v>4.0588480801335557E-2</v>
      </c>
      <c r="U43">
        <f>VLOOKUP($J43,raw!$A$3:$AB348,13,FALSE)</f>
        <v>0</v>
      </c>
      <c r="V43">
        <f>VLOOKUP($J43,raw!$A$3:$AB348,14,FALSE)</f>
        <v>0</v>
      </c>
      <c r="W43">
        <f>VLOOKUP($J43,raw!$A$3:$AB348,15,FALSE)</f>
        <v>0</v>
      </c>
      <c r="X43">
        <f>VLOOKUP($J43,Zonal_Stats!$A$2:$P$308,6,FALSE)</f>
        <v>16368.2808983</v>
      </c>
      <c r="Y43">
        <f>VLOOKUP($J43,raw!$A$3:$AB348,17,FALSE)</f>
        <v>0</v>
      </c>
      <c r="Z43">
        <f>VLOOKUP($J43,raw!$A$3:$AB348,20,FALSE)</f>
        <v>0.83002921535893159</v>
      </c>
      <c r="AA43">
        <f>VLOOKUP($J43,Zonal_Stats!$A$2:$P$308,13,FALSE)</f>
        <v>446919.94332299998</v>
      </c>
      <c r="AB43">
        <f>VLOOKUP($J43,Zonal_Stats!$A$2:$P$308,15,FALSE)</f>
        <v>0.31269213088800002</v>
      </c>
      <c r="AC43">
        <f>VLOOKUP($J43,Zonal_Stats!$A$2:$P$308,16,FALSE)</f>
        <v>0</v>
      </c>
      <c r="AD43">
        <f>VLOOKUP($J43,raw!$A$3:$AB348,24,FALSE)</f>
        <v>0.13480801335559264</v>
      </c>
      <c r="AE43">
        <f>VLOOKUP($J43,Zonal_Stats!$A$2:$P$308,14,FALSE)</f>
        <v>9.6884586417600005E-2</v>
      </c>
      <c r="AF43">
        <f>VLOOKUP($C43,PODES_SULSEL!$D$1:$AL$311,2,FALSE)</f>
        <v>11577</v>
      </c>
      <c r="AG43">
        <f>VLOOKUP($C43,PODES_SULSEL!$D$1:$AL$311,25,FALSE)</f>
        <v>1</v>
      </c>
      <c r="AH43">
        <f>VLOOKUP($C43,PODES_SULSEL!$D$1:$AL$311,26,FALSE)</f>
        <v>3.4551265440096698E-4</v>
      </c>
      <c r="AI43">
        <f>VLOOKUP($C43,PODES_SULSEL!$D$1:$AL$311,27,FALSE)</f>
        <v>0</v>
      </c>
      <c r="AJ43">
        <f>VLOOKUP($C43,PODES_SULSEL!$D$1:$AL$311,28,FALSE)</f>
        <v>0</v>
      </c>
      <c r="AK43">
        <f>VLOOKUP($C43,PODES_SULSEL!$D$1:$AL$311,29,FALSE)</f>
        <v>1157.7</v>
      </c>
      <c r="AL43">
        <f>VLOOKUP($C43,PODES_SULSEL!$D$1:$AL$311,30,FALSE)</f>
        <v>2.5913449080072499E-4</v>
      </c>
      <c r="AM43">
        <f>VLOOKUP($C43,PODES_SULSEL!$D$1:$AL$311,31,FALSE)</f>
        <v>2315.4</v>
      </c>
      <c r="AN43">
        <f>VLOOKUP($C43,PODES_SULSEL!$D$1:$AL$311,10,FALSE)</f>
        <v>0</v>
      </c>
      <c r="AO43">
        <f>VLOOKUP($C43,PODES_SULSEL!$D$1:$AL$311,11,FALSE)</f>
        <v>0</v>
      </c>
      <c r="AP43">
        <f>VLOOKUP($C43,PODES_SULSEL!$D$1:$AL$311,12,FALSE)</f>
        <v>5</v>
      </c>
      <c r="AQ43">
        <f>VLOOKUP($C43,PODES_SULSEL!$D$1:$AL$311,13,FALSE)</f>
        <v>0</v>
      </c>
      <c r="AR43">
        <f>VLOOKUP($C43,PODES_SULSEL!$D$1:$AL$311,14,FALSE)</f>
        <v>0</v>
      </c>
      <c r="AS43">
        <f>VLOOKUP($C43,PODES_SULSEL!$D$1:$AL$311,15,FALSE)</f>
        <v>0</v>
      </c>
      <c r="AT43">
        <f>VLOOKUP($C43,PODES_SULSEL!$D$1:$AL$311,16,FALSE)</f>
        <v>0</v>
      </c>
      <c r="AU43">
        <f>VLOOKUP($C43,PODES_SULSEL!$D$1:$AL$311,17,FALSE)</f>
        <v>0</v>
      </c>
      <c r="AV43">
        <f>VLOOKUP($C43,PODES_SULSEL!$D$1:$AL$311,18,FALSE)</f>
        <v>0</v>
      </c>
      <c r="AW43">
        <f>VLOOKUP($C43,PODES_SULSEL!$D$1:$AL$311,19,FALSE)</f>
        <v>0</v>
      </c>
      <c r="AX43">
        <f>VLOOKUP($C43,PODES_SULSEL!$D$1:$AL$311,20,FALSE)</f>
        <v>24</v>
      </c>
      <c r="AY43">
        <f>VLOOKUP($C43,PODES_SULSEL!$D$1:$AL$311,35,FALSE)</f>
        <v>482.375</v>
      </c>
      <c r="AZ43">
        <f>VLOOKUP($C43,PODES_SULSEL!$D$1:$AL$311,32,FALSE)</f>
        <v>0</v>
      </c>
      <c r="BA43">
        <f>VLOOKUP($C43,PODES_SULSEL!$D$1:$AL$311,33,FALSE)</f>
        <v>3859</v>
      </c>
      <c r="BB43">
        <f>VLOOKUP($C43,PODES_SULSEL!$D$1:$AL$311,23,FALSE)</f>
        <v>0</v>
      </c>
      <c r="BC43">
        <f>VLOOKUP($C43,PODES_SULSEL!$D$1:$AL$311,34,FALSE)</f>
        <v>0</v>
      </c>
      <c r="BD43">
        <f>VLOOKUP($J43,Zonal_Stats!$A$2:$T$308,17,FALSE)</f>
        <v>26.961483680299999</v>
      </c>
      <c r="BE43">
        <f>VLOOKUP($J43,Zonal_Stats!$A$2:$T$308,18,FALSE)</f>
        <v>1.36803742741</v>
      </c>
      <c r="BF43">
        <f>VLOOKUP($J43,Zonal_Stats!$A$2:$T$308,19,FALSE)</f>
        <v>1826.4250089499999</v>
      </c>
      <c r="BG43">
        <f>VLOOKUP($J43,Zonal_Stats!$A$2:$T$308,20,FALSE)</f>
        <v>-31.860645079899999</v>
      </c>
    </row>
    <row r="44" spans="1:59">
      <c r="A44" t="s">
        <v>745</v>
      </c>
      <c r="B44" t="str">
        <f t="shared" si="0"/>
        <v>7305020</v>
      </c>
      <c r="C44">
        <v>7305020</v>
      </c>
      <c r="D44" t="s">
        <v>230</v>
      </c>
      <c r="E44">
        <v>73</v>
      </c>
      <c r="F44">
        <v>5</v>
      </c>
      <c r="G44">
        <v>20</v>
      </c>
      <c r="H44" t="s">
        <v>674</v>
      </c>
      <c r="I44" t="s">
        <v>678</v>
      </c>
      <c r="J44" t="s">
        <v>465</v>
      </c>
      <c r="K44">
        <v>2019</v>
      </c>
      <c r="L44">
        <f>VLOOKUP($J44,Zonal_Stats!$A$2:$J$308,10,FALSE)</f>
        <v>10107.0916684</v>
      </c>
      <c r="M44">
        <f>VLOOKUP($J44,Zonal_Stats!$A$2:$P$308,8,FALSE)</f>
        <v>2180.8371633699999</v>
      </c>
      <c r="N44">
        <f>VLOOKUP($J44,Zonal_Stats!$A$2:$P$308,12,FALSE)</f>
        <v>47571.003107800003</v>
      </c>
      <c r="O44">
        <f>VLOOKUP($J44,Zonal_Stats!$A$2:$P$308,9,FALSE)</f>
        <v>12877.6690917</v>
      </c>
      <c r="P44">
        <f>VLOOKUP($J44,Zonal_Stats!$A$2:$P$308,7,FALSE)</f>
        <v>1819.4840436500001</v>
      </c>
      <c r="Q44">
        <f>VLOOKUP($J44,Zonal_Stats!$A$2:$P$308,11,FALSE)</f>
        <v>4095.20439029</v>
      </c>
      <c r="R44">
        <f>VLOOKUP($J44,Zonal_Stats!$A$2:$P$308,5,FALSE)</f>
        <v>20337.007926099999</v>
      </c>
      <c r="S44">
        <f>VLOOKUP($J44,raw!$A$3:$AB349,11,FALSE)</f>
        <v>3.2731202717307395E-2</v>
      </c>
      <c r="T44">
        <f>VLOOKUP($J44,raw!$A$3:$AB349,12,FALSE)</f>
        <v>1.667438628994905E-2</v>
      </c>
      <c r="U44">
        <f>VLOOKUP($J44,raw!$A$3:$AB349,13,FALSE)</f>
        <v>0.20132777520457001</v>
      </c>
      <c r="V44">
        <f>VLOOKUP($J44,raw!$A$3:$AB349,14,FALSE)</f>
        <v>0</v>
      </c>
      <c r="W44">
        <f>VLOOKUP($J44,raw!$A$3:$AB349,15,FALSE)</f>
        <v>0</v>
      </c>
      <c r="X44">
        <f>VLOOKUP($J44,Zonal_Stats!$A$2:$P$308,6,FALSE)</f>
        <v>1888.30319151</v>
      </c>
      <c r="Y44">
        <f>VLOOKUP($J44,raw!$A$3:$AB349,17,FALSE)</f>
        <v>6.2374556121661262E-2</v>
      </c>
      <c r="Z44">
        <f>VLOOKUP($J44,raw!$A$3:$AB349,20,FALSE)</f>
        <v>0.15624517523544851</v>
      </c>
      <c r="AA44">
        <f>VLOOKUP($J44,Zonal_Stats!$A$2:$P$308,13,FALSE)</f>
        <v>20364.695743200002</v>
      </c>
      <c r="AB44">
        <f>VLOOKUP($J44,Zonal_Stats!$A$2:$P$308,15,FALSE)</f>
        <v>0.40944293832899997</v>
      </c>
      <c r="AC44">
        <f>VLOOKUP($J44,Zonal_Stats!$A$2:$P$308,16,FALSE)</f>
        <v>0</v>
      </c>
      <c r="AD44">
        <f>VLOOKUP($J44,raw!$A$3:$AB349,24,FALSE)</f>
        <v>0.48973290103442951</v>
      </c>
      <c r="AE44">
        <f>VLOOKUP($J44,Zonal_Stats!$A$2:$P$308,14,FALSE)</f>
        <v>8.0734870840100004E-2</v>
      </c>
      <c r="AF44">
        <f>VLOOKUP($C44,PODES_SULSEL!$D$1:$AL$311,2,FALSE)</f>
        <v>4786</v>
      </c>
      <c r="AG44">
        <f>VLOOKUP($C44,PODES_SULSEL!$D$1:$AL$311,25,FALSE)</f>
        <v>0.99122440451316296</v>
      </c>
      <c r="AH44">
        <f>VLOOKUP($C44,PODES_SULSEL!$D$1:$AL$311,26,FALSE)</f>
        <v>6.2682824905975704E-4</v>
      </c>
      <c r="AI44">
        <f>VLOOKUP($C44,PODES_SULSEL!$D$1:$AL$311,27,FALSE)</f>
        <v>0</v>
      </c>
      <c r="AJ44">
        <f>VLOOKUP($C44,PODES_SULSEL!$D$1:$AL$311,28,FALSE)</f>
        <v>0</v>
      </c>
      <c r="AK44">
        <f>VLOOKUP($C44,PODES_SULSEL!$D$1:$AL$311,29,FALSE)</f>
        <v>435.09090909090907</v>
      </c>
      <c r="AL44">
        <f>VLOOKUP($C44,PODES_SULSEL!$D$1:$AL$311,30,FALSE)</f>
        <v>0</v>
      </c>
      <c r="AM44">
        <f>VLOOKUP($C44,PODES_SULSEL!$D$1:$AL$311,31,FALSE)</f>
        <v>0</v>
      </c>
      <c r="AN44">
        <f>VLOOKUP($C44,PODES_SULSEL!$D$1:$AL$311,10,FALSE)</f>
        <v>0</v>
      </c>
      <c r="AO44">
        <f>VLOOKUP($C44,PODES_SULSEL!$D$1:$AL$311,11,FALSE)</f>
        <v>0</v>
      </c>
      <c r="AP44">
        <f>VLOOKUP($C44,PODES_SULSEL!$D$1:$AL$311,12,FALSE)</f>
        <v>0</v>
      </c>
      <c r="AQ44">
        <f>VLOOKUP($C44,PODES_SULSEL!$D$1:$AL$311,13,FALSE)</f>
        <v>0</v>
      </c>
      <c r="AR44">
        <f>VLOOKUP($C44,PODES_SULSEL!$D$1:$AL$311,14,FALSE)</f>
        <v>0</v>
      </c>
      <c r="AS44">
        <f>VLOOKUP($C44,PODES_SULSEL!$D$1:$AL$311,15,FALSE)</f>
        <v>0</v>
      </c>
      <c r="AT44">
        <f>VLOOKUP($C44,PODES_SULSEL!$D$1:$AL$311,16,FALSE)</f>
        <v>0</v>
      </c>
      <c r="AU44">
        <f>VLOOKUP($C44,PODES_SULSEL!$D$1:$AL$311,17,FALSE)</f>
        <v>0</v>
      </c>
      <c r="AV44">
        <f>VLOOKUP($C44,PODES_SULSEL!$D$1:$AL$311,18,FALSE)</f>
        <v>0</v>
      </c>
      <c r="AW44">
        <f>VLOOKUP($C44,PODES_SULSEL!$D$1:$AL$311,19,FALSE)</f>
        <v>0</v>
      </c>
      <c r="AX44">
        <f>VLOOKUP($C44,PODES_SULSEL!$D$1:$AL$311,20,FALSE)</f>
        <v>18</v>
      </c>
      <c r="AY44">
        <f>VLOOKUP($C44,PODES_SULSEL!$D$1:$AL$311,35,FALSE)</f>
        <v>265.88888888888891</v>
      </c>
      <c r="AZ44">
        <f>VLOOKUP($C44,PODES_SULSEL!$D$1:$AL$311,32,FALSE)</f>
        <v>0</v>
      </c>
      <c r="BA44">
        <f>VLOOKUP($C44,PODES_SULSEL!$D$1:$AL$311,33,FALSE)</f>
        <v>0</v>
      </c>
      <c r="BB44">
        <f>VLOOKUP($C44,PODES_SULSEL!$D$1:$AL$311,23,FALSE)</f>
        <v>0</v>
      </c>
      <c r="BC44">
        <f>VLOOKUP($C44,PODES_SULSEL!$D$1:$AL$311,34,FALSE)</f>
        <v>0</v>
      </c>
      <c r="BD44">
        <f>VLOOKUP($J44,Zonal_Stats!$A$2:$T$308,17,FALSE)</f>
        <v>26.832481052399999</v>
      </c>
      <c r="BE44">
        <f>VLOOKUP($J44,Zonal_Stats!$A$2:$T$308,18,FALSE)</f>
        <v>1.3730836232500001</v>
      </c>
      <c r="BF44">
        <f>VLOOKUP($J44,Zonal_Stats!$A$2:$T$308,19,FALSE)</f>
        <v>2033.8616778999999</v>
      </c>
      <c r="BG44">
        <f>VLOOKUP($J44,Zonal_Stats!$A$2:$T$308,20,FALSE)</f>
        <v>-23.854858398400001</v>
      </c>
    </row>
    <row r="45" spans="1:59">
      <c r="A45" t="s">
        <v>746</v>
      </c>
      <c r="B45" t="str">
        <f t="shared" si="0"/>
        <v>7305021</v>
      </c>
      <c r="C45">
        <v>7305021</v>
      </c>
      <c r="D45" t="s">
        <v>230</v>
      </c>
      <c r="E45">
        <v>73</v>
      </c>
      <c r="F45">
        <v>5</v>
      </c>
      <c r="G45">
        <v>21</v>
      </c>
      <c r="H45" t="s">
        <v>674</v>
      </c>
      <c r="I45" t="s">
        <v>678</v>
      </c>
      <c r="J45" t="s">
        <v>537</v>
      </c>
      <c r="K45">
        <v>2019</v>
      </c>
      <c r="L45">
        <f>VLOOKUP($J45,Zonal_Stats!$A$2:$J$308,10,FALSE)</f>
        <v>18372.0647168</v>
      </c>
      <c r="M45">
        <f>VLOOKUP($J45,Zonal_Stats!$A$2:$P$308,8,FALSE)</f>
        <v>199.130347368</v>
      </c>
      <c r="N45">
        <f>VLOOKUP($J45,Zonal_Stats!$A$2:$P$308,12,FALSE)</f>
        <v>37574.268089099998</v>
      </c>
      <c r="O45">
        <f>VLOOKUP($J45,Zonal_Stats!$A$2:$P$308,9,FALSE)</f>
        <v>17860.239980499999</v>
      </c>
      <c r="P45">
        <f>VLOOKUP($J45,Zonal_Stats!$A$2:$P$308,7,FALSE)</f>
        <v>10067.201087699999</v>
      </c>
      <c r="Q45">
        <f>VLOOKUP($J45,Zonal_Stats!$A$2:$P$308,11,FALSE)</f>
        <v>1853.53808327</v>
      </c>
      <c r="R45">
        <f>VLOOKUP($J45,Zonal_Stats!$A$2:$P$308,5,FALSE)</f>
        <v>10693.379261100001</v>
      </c>
      <c r="S45">
        <f>VLOOKUP($J45,raw!$A$3:$AB350,11,FALSE)</f>
        <v>0.2932372505543237</v>
      </c>
      <c r="T45">
        <f>VLOOKUP($J45,raw!$A$3:$AB350,12,FALSE)</f>
        <v>8.2594235033259425E-2</v>
      </c>
      <c r="U45">
        <f>VLOOKUP($J45,raw!$A$3:$AB350,13,FALSE)</f>
        <v>0</v>
      </c>
      <c r="V45">
        <f>VLOOKUP($J45,raw!$A$3:$AB350,14,FALSE)</f>
        <v>0</v>
      </c>
      <c r="W45">
        <f>VLOOKUP($J45,raw!$A$3:$AB350,15,FALSE)</f>
        <v>0</v>
      </c>
      <c r="X45">
        <f>VLOOKUP($J45,Zonal_Stats!$A$2:$P$308,6,FALSE)</f>
        <v>10259.573546400001</v>
      </c>
      <c r="Y45">
        <f>VLOOKUP($J45,raw!$A$3:$AB350,17,FALSE)</f>
        <v>0</v>
      </c>
      <c r="Z45">
        <f>VLOOKUP($J45,raw!$A$3:$AB350,20,FALSE)</f>
        <v>0.59035476718403546</v>
      </c>
      <c r="AA45">
        <f>VLOOKUP($J45,Zonal_Stats!$A$2:$P$308,13,FALSE)</f>
        <v>252692.796982</v>
      </c>
      <c r="AB45">
        <f>VLOOKUP($J45,Zonal_Stats!$A$2:$P$308,15,FALSE)</f>
        <v>0.62345775689299998</v>
      </c>
      <c r="AC45">
        <f>VLOOKUP($J45,Zonal_Stats!$A$2:$P$308,16,FALSE)</f>
        <v>0</v>
      </c>
      <c r="AD45">
        <f>VLOOKUP($J45,raw!$A$3:$AB350,24,FALSE)</f>
        <v>0.57206208425720617</v>
      </c>
      <c r="AE45">
        <f>VLOOKUP($J45,Zonal_Stats!$A$2:$P$308,14,FALSE)</f>
        <v>9.6456675209999995E-2</v>
      </c>
      <c r="AF45">
        <f>VLOOKUP($C45,PODES_SULSEL!$D$1:$AL$311,2,FALSE)</f>
        <v>4328</v>
      </c>
      <c r="AG45">
        <f>VLOOKUP($C45,PODES_SULSEL!$D$1:$AL$311,25,FALSE)</f>
        <v>1</v>
      </c>
      <c r="AH45">
        <f>VLOOKUP($C45,PODES_SULSEL!$D$1:$AL$311,26,FALSE)</f>
        <v>4.6210720887245802E-4</v>
      </c>
      <c r="AI45">
        <f>VLOOKUP($C45,PODES_SULSEL!$D$1:$AL$311,27,FALSE)</f>
        <v>0</v>
      </c>
      <c r="AJ45">
        <f>VLOOKUP($C45,PODES_SULSEL!$D$1:$AL$311,28,FALSE)</f>
        <v>0</v>
      </c>
      <c r="AK45">
        <f>VLOOKUP($C45,PODES_SULSEL!$D$1:$AL$311,29,FALSE)</f>
        <v>1082</v>
      </c>
      <c r="AL45">
        <f>VLOOKUP($C45,PODES_SULSEL!$D$1:$AL$311,30,FALSE)</f>
        <v>2.3105360443622901E-4</v>
      </c>
      <c r="AM45">
        <f>VLOOKUP($C45,PODES_SULSEL!$D$1:$AL$311,31,FALSE)</f>
        <v>0</v>
      </c>
      <c r="AN45">
        <f>VLOOKUP($C45,PODES_SULSEL!$D$1:$AL$311,10,FALSE)</f>
        <v>0</v>
      </c>
      <c r="AO45">
        <f>VLOOKUP($C45,PODES_SULSEL!$D$1:$AL$311,11,FALSE)</f>
        <v>0</v>
      </c>
      <c r="AP45">
        <f>VLOOKUP($C45,PODES_SULSEL!$D$1:$AL$311,12,FALSE)</f>
        <v>0</v>
      </c>
      <c r="AQ45">
        <f>VLOOKUP($C45,PODES_SULSEL!$D$1:$AL$311,13,FALSE)</f>
        <v>0</v>
      </c>
      <c r="AR45">
        <f>VLOOKUP($C45,PODES_SULSEL!$D$1:$AL$311,14,FALSE)</f>
        <v>0</v>
      </c>
      <c r="AS45">
        <f>VLOOKUP($C45,PODES_SULSEL!$D$1:$AL$311,15,FALSE)</f>
        <v>0</v>
      </c>
      <c r="AT45">
        <f>VLOOKUP($C45,PODES_SULSEL!$D$1:$AL$311,16,FALSE)</f>
        <v>0</v>
      </c>
      <c r="AU45">
        <f>VLOOKUP($C45,PODES_SULSEL!$D$1:$AL$311,17,FALSE)</f>
        <v>0</v>
      </c>
      <c r="AV45">
        <f>VLOOKUP($C45,PODES_SULSEL!$D$1:$AL$311,18,FALSE)</f>
        <v>0</v>
      </c>
      <c r="AW45">
        <f>VLOOKUP($C45,PODES_SULSEL!$D$1:$AL$311,19,FALSE)</f>
        <v>0</v>
      </c>
      <c r="AX45">
        <f>VLOOKUP($C45,PODES_SULSEL!$D$1:$AL$311,20,FALSE)</f>
        <v>12</v>
      </c>
      <c r="AY45">
        <f>VLOOKUP($C45,PODES_SULSEL!$D$1:$AL$311,35,FALSE)</f>
        <v>360.66666666666669</v>
      </c>
      <c r="AZ45">
        <f>VLOOKUP($C45,PODES_SULSEL!$D$1:$AL$311,32,FALSE)</f>
        <v>0</v>
      </c>
      <c r="BA45">
        <f>VLOOKUP($C45,PODES_SULSEL!$D$1:$AL$311,33,FALSE)</f>
        <v>0</v>
      </c>
      <c r="BB45">
        <f>VLOOKUP($C45,PODES_SULSEL!$D$1:$AL$311,23,FALSE)</f>
        <v>4</v>
      </c>
      <c r="BC45">
        <f>VLOOKUP($C45,PODES_SULSEL!$D$1:$AL$311,34,FALSE)</f>
        <v>1082</v>
      </c>
      <c r="BD45">
        <f>VLOOKUP($J45,Zonal_Stats!$A$2:$T$308,17,FALSE)</f>
        <v>26.8767743684</v>
      </c>
      <c r="BE45">
        <f>VLOOKUP($J45,Zonal_Stats!$A$2:$T$308,18,FALSE)</f>
        <v>1.3943731134599999</v>
      </c>
      <c r="BF45">
        <f>VLOOKUP($J45,Zonal_Stats!$A$2:$T$308,19,FALSE)</f>
        <v>2099.2953791700002</v>
      </c>
      <c r="BG45">
        <f>VLOOKUP($J45,Zonal_Stats!$A$2:$T$308,20,FALSE)</f>
        <v>-26.9724564986</v>
      </c>
    </row>
    <row r="46" spans="1:59">
      <c r="A46" t="s">
        <v>747</v>
      </c>
      <c r="B46" t="str">
        <f t="shared" si="0"/>
        <v>7305030</v>
      </c>
      <c r="C46">
        <v>7305030</v>
      </c>
      <c r="D46" t="s">
        <v>230</v>
      </c>
      <c r="E46">
        <v>73</v>
      </c>
      <c r="F46">
        <v>5</v>
      </c>
      <c r="G46">
        <v>30</v>
      </c>
      <c r="H46" t="s">
        <v>674</v>
      </c>
      <c r="I46" t="s">
        <v>678</v>
      </c>
      <c r="J46" t="s">
        <v>508</v>
      </c>
      <c r="K46">
        <v>2019</v>
      </c>
      <c r="L46">
        <f>VLOOKUP($J46,Zonal_Stats!$A$2:$J$308,10,FALSE)</f>
        <v>29835.6247521</v>
      </c>
      <c r="M46">
        <f>VLOOKUP($J46,Zonal_Stats!$A$2:$P$308,8,FALSE)</f>
        <v>339.62533202100002</v>
      </c>
      <c r="N46">
        <f>VLOOKUP($J46,Zonal_Stats!$A$2:$P$308,12,FALSE)</f>
        <v>36686.208515099999</v>
      </c>
      <c r="O46">
        <f>VLOOKUP($J46,Zonal_Stats!$A$2:$P$308,9,FALSE)</f>
        <v>8117.0036922500003</v>
      </c>
      <c r="P46">
        <f>VLOOKUP($J46,Zonal_Stats!$A$2:$P$308,7,FALSE)</f>
        <v>6297.2917711399996</v>
      </c>
      <c r="Q46">
        <f>VLOOKUP($J46,Zonal_Stats!$A$2:$P$308,11,FALSE)</f>
        <v>849.17662789600001</v>
      </c>
      <c r="R46">
        <f>VLOOKUP($J46,Zonal_Stats!$A$2:$P$308,5,FALSE)</f>
        <v>1747.3969451800001</v>
      </c>
      <c r="S46">
        <f>VLOOKUP($J46,raw!$A$3:$AB351,11,FALSE)</f>
        <v>0.7982174688057041</v>
      </c>
      <c r="T46">
        <f>VLOOKUP($J46,raw!$A$3:$AB351,12,FALSE)</f>
        <v>6.8449197860962568E-2</v>
      </c>
      <c r="U46">
        <f>VLOOKUP($J46,raw!$A$3:$AB351,13,FALSE)</f>
        <v>6.6547831253713609E-3</v>
      </c>
      <c r="V46">
        <f>VLOOKUP($J46,raw!$A$3:$AB351,14,FALSE)</f>
        <v>0</v>
      </c>
      <c r="W46">
        <f>VLOOKUP($J46,raw!$A$3:$AB351,15,FALSE)</f>
        <v>0</v>
      </c>
      <c r="X46">
        <f>VLOOKUP($J46,Zonal_Stats!$A$2:$P$308,6,FALSE)</f>
        <v>16345.909047200001</v>
      </c>
      <c r="Y46">
        <f>VLOOKUP($J46,raw!$A$3:$AB351,17,FALSE)</f>
        <v>0</v>
      </c>
      <c r="Z46">
        <f>VLOOKUP($J46,raw!$A$3:$AB351,20,FALSE)</f>
        <v>0.90683303624480094</v>
      </c>
      <c r="AA46">
        <f>VLOOKUP($J46,Zonal_Stats!$A$2:$P$308,13,FALSE)</f>
        <v>791154.83708099998</v>
      </c>
      <c r="AB46">
        <f>VLOOKUP($J46,Zonal_Stats!$A$2:$P$308,15,FALSE)</f>
        <v>0.35111735545299999</v>
      </c>
      <c r="AC46">
        <f>VLOOKUP($J46,Zonal_Stats!$A$2:$P$308,16,FALSE)</f>
        <v>8.7924807982700005E-3</v>
      </c>
      <c r="AD46">
        <f>VLOOKUP($J46,raw!$A$3:$AB351,24,FALSE)</f>
        <v>0.39595959595959596</v>
      </c>
      <c r="AE46">
        <f>VLOOKUP($J46,Zonal_Stats!$A$2:$P$308,14,FALSE)</f>
        <v>0.133485214938</v>
      </c>
      <c r="AF46">
        <f>VLOOKUP($C46,PODES_SULSEL!$D$1:$AL$311,2,FALSE)</f>
        <v>8829</v>
      </c>
      <c r="AG46">
        <f>VLOOKUP($C46,PODES_SULSEL!$D$1:$AL$311,25,FALSE)</f>
        <v>1</v>
      </c>
      <c r="AH46">
        <f>VLOOKUP($C46,PODES_SULSEL!$D$1:$AL$311,26,FALSE)</f>
        <v>2.26526220410012E-4</v>
      </c>
      <c r="AI46">
        <f>VLOOKUP($C46,PODES_SULSEL!$D$1:$AL$311,27,FALSE)</f>
        <v>0</v>
      </c>
      <c r="AJ46">
        <f>VLOOKUP($C46,PODES_SULSEL!$D$1:$AL$311,28,FALSE)</f>
        <v>0</v>
      </c>
      <c r="AK46">
        <f>VLOOKUP($C46,PODES_SULSEL!$D$1:$AL$311,29,FALSE)</f>
        <v>1103.625</v>
      </c>
      <c r="AL46">
        <f>VLOOKUP($C46,PODES_SULSEL!$D$1:$AL$311,30,FALSE)</f>
        <v>2.26526220410012E-4</v>
      </c>
      <c r="AM46">
        <f>VLOOKUP($C46,PODES_SULSEL!$D$1:$AL$311,31,FALSE)</f>
        <v>8829</v>
      </c>
      <c r="AN46">
        <f>VLOOKUP($C46,PODES_SULSEL!$D$1:$AL$311,10,FALSE)</f>
        <v>0</v>
      </c>
      <c r="AO46">
        <f>VLOOKUP($C46,PODES_SULSEL!$D$1:$AL$311,11,FALSE)</f>
        <v>0</v>
      </c>
      <c r="AP46">
        <f>VLOOKUP($C46,PODES_SULSEL!$D$1:$AL$311,12,FALSE)</f>
        <v>16</v>
      </c>
      <c r="AQ46">
        <f>VLOOKUP($C46,PODES_SULSEL!$D$1:$AL$311,13,FALSE)</f>
        <v>0</v>
      </c>
      <c r="AR46">
        <f>VLOOKUP($C46,PODES_SULSEL!$D$1:$AL$311,14,FALSE)</f>
        <v>2</v>
      </c>
      <c r="AS46">
        <f>VLOOKUP($C46,PODES_SULSEL!$D$1:$AL$311,15,FALSE)</f>
        <v>0</v>
      </c>
      <c r="AT46">
        <f>VLOOKUP($C46,PODES_SULSEL!$D$1:$AL$311,16,FALSE)</f>
        <v>0</v>
      </c>
      <c r="AU46">
        <f>VLOOKUP($C46,PODES_SULSEL!$D$1:$AL$311,17,FALSE)</f>
        <v>0</v>
      </c>
      <c r="AV46">
        <f>VLOOKUP($C46,PODES_SULSEL!$D$1:$AL$311,18,FALSE)</f>
        <v>0</v>
      </c>
      <c r="AW46">
        <f>VLOOKUP($C46,PODES_SULSEL!$D$1:$AL$311,19,FALSE)</f>
        <v>0</v>
      </c>
      <c r="AX46">
        <f>VLOOKUP($C46,PODES_SULSEL!$D$1:$AL$311,20,FALSE)</f>
        <v>20</v>
      </c>
      <c r="AY46">
        <f>VLOOKUP($C46,PODES_SULSEL!$D$1:$AL$311,35,FALSE)</f>
        <v>441.45</v>
      </c>
      <c r="AZ46">
        <f>VLOOKUP($C46,PODES_SULSEL!$D$1:$AL$311,32,FALSE)</f>
        <v>441.45</v>
      </c>
      <c r="BA46">
        <f>VLOOKUP($C46,PODES_SULSEL!$D$1:$AL$311,33,FALSE)</f>
        <v>0</v>
      </c>
      <c r="BB46">
        <f>VLOOKUP($C46,PODES_SULSEL!$D$1:$AL$311,23,FALSE)</f>
        <v>3</v>
      </c>
      <c r="BC46">
        <f>VLOOKUP($C46,PODES_SULSEL!$D$1:$AL$311,34,FALSE)</f>
        <v>2943</v>
      </c>
      <c r="BD46">
        <f>VLOOKUP($J46,Zonal_Stats!$A$2:$T$308,17,FALSE)</f>
        <v>27.037446207799999</v>
      </c>
      <c r="BE46">
        <f>VLOOKUP($J46,Zonal_Stats!$A$2:$T$308,18,FALSE)</f>
        <v>1.3617098998999999</v>
      </c>
      <c r="BF46">
        <f>VLOOKUP($J46,Zonal_Stats!$A$2:$T$308,19,FALSE)</f>
        <v>2001.0714065499999</v>
      </c>
      <c r="BG46">
        <f>VLOOKUP($J46,Zonal_Stats!$A$2:$T$308,20,FALSE)</f>
        <v>-36.103771972700002</v>
      </c>
    </row>
    <row r="47" spans="1:59">
      <c r="A47" t="s">
        <v>748</v>
      </c>
      <c r="B47" t="str">
        <f t="shared" si="0"/>
        <v>7305031</v>
      </c>
      <c r="C47">
        <v>7305031</v>
      </c>
      <c r="D47" t="s">
        <v>230</v>
      </c>
      <c r="E47">
        <v>73</v>
      </c>
      <c r="F47">
        <v>5</v>
      </c>
      <c r="G47">
        <v>31</v>
      </c>
      <c r="H47" t="s">
        <v>674</v>
      </c>
      <c r="I47" t="s">
        <v>678</v>
      </c>
      <c r="J47" t="s">
        <v>503</v>
      </c>
      <c r="K47">
        <v>2019</v>
      </c>
      <c r="L47">
        <f>VLOOKUP($J47,Zonal_Stats!$A$2:$J$308,10,FALSE)</f>
        <v>39193.956223200003</v>
      </c>
      <c r="M47">
        <f>VLOOKUP($J47,Zonal_Stats!$A$2:$P$308,8,FALSE)</f>
        <v>248.33425591899999</v>
      </c>
      <c r="N47">
        <f>VLOOKUP($J47,Zonal_Stats!$A$2:$P$308,12,FALSE)</f>
        <v>18847.7721399</v>
      </c>
      <c r="O47">
        <f>VLOOKUP($J47,Zonal_Stats!$A$2:$P$308,9,FALSE)</f>
        <v>7648.8465485300003</v>
      </c>
      <c r="P47">
        <f>VLOOKUP($J47,Zonal_Stats!$A$2:$P$308,7,FALSE)</f>
        <v>5308.0788532300003</v>
      </c>
      <c r="Q47">
        <f>VLOOKUP($J47,Zonal_Stats!$A$2:$P$308,11,FALSE)</f>
        <v>1641.70414785</v>
      </c>
      <c r="R47">
        <f>VLOOKUP($J47,Zonal_Stats!$A$2:$P$308,5,FALSE)</f>
        <v>3853.9080711299998</v>
      </c>
      <c r="S47">
        <f>VLOOKUP($J47,raw!$A$3:$AB352,11,FALSE)</f>
        <v>0.66745519061049952</v>
      </c>
      <c r="T47">
        <f>VLOOKUP($J47,raw!$A$3:$AB352,12,FALSE)</f>
        <v>0.10499499590574106</v>
      </c>
      <c r="U47">
        <f>VLOOKUP($J47,raw!$A$3:$AB352,13,FALSE)</f>
        <v>2.747702665817487E-2</v>
      </c>
      <c r="V47">
        <f>VLOOKUP($J47,raw!$A$3:$AB352,14,FALSE)</f>
        <v>0</v>
      </c>
      <c r="W47">
        <f>VLOOKUP($J47,raw!$A$3:$AB352,15,FALSE)</f>
        <v>0</v>
      </c>
      <c r="X47">
        <f>VLOOKUP($J47,Zonal_Stats!$A$2:$P$308,6,FALSE)</f>
        <v>6311.4168255599998</v>
      </c>
      <c r="Y47">
        <f>VLOOKUP($J47,raw!$A$3:$AB352,17,FALSE)</f>
        <v>2.1836047675370756E-3</v>
      </c>
      <c r="Z47">
        <f>VLOOKUP($J47,raw!$A$3:$AB352,20,FALSE)</f>
        <v>0.84441816031298333</v>
      </c>
      <c r="AA47">
        <f>VLOOKUP($J47,Zonal_Stats!$A$2:$P$308,13,FALSE)</f>
        <v>339142.69387700001</v>
      </c>
      <c r="AB47">
        <f>VLOOKUP($J47,Zonal_Stats!$A$2:$P$308,15,FALSE)</f>
        <v>0.40531013697200002</v>
      </c>
      <c r="AC47">
        <f>VLOOKUP($J47,Zonal_Stats!$A$2:$P$308,16,FALSE)</f>
        <v>2.8151372280399999E-2</v>
      </c>
      <c r="AD47">
        <f>VLOOKUP($J47,raw!$A$3:$AB352,24,FALSE)</f>
        <v>0.21681375671003547</v>
      </c>
      <c r="AE47">
        <f>VLOOKUP($J47,Zonal_Stats!$A$2:$P$308,14,FALSE)</f>
        <v>0.195160575818</v>
      </c>
      <c r="AF47">
        <f>VLOOKUP($C47,PODES_SULSEL!$D$1:$AL$311,2,FALSE)</f>
        <v>9764</v>
      </c>
      <c r="AG47">
        <f>VLOOKUP($C47,PODES_SULSEL!$D$1:$AL$311,25,FALSE)</f>
        <v>0.99989758295780395</v>
      </c>
      <c r="AH47">
        <f>VLOOKUP($C47,PODES_SULSEL!$D$1:$AL$311,26,FALSE)</f>
        <v>1.43383859074149E-3</v>
      </c>
      <c r="AI47">
        <f>VLOOKUP($C47,PODES_SULSEL!$D$1:$AL$311,27,FALSE)</f>
        <v>4882</v>
      </c>
      <c r="AJ47">
        <f>VLOOKUP($C47,PODES_SULSEL!$D$1:$AL$311,28,FALSE)</f>
        <v>4882</v>
      </c>
      <c r="AK47">
        <f>VLOOKUP($C47,PODES_SULSEL!$D$1:$AL$311,29,FALSE)</f>
        <v>2441</v>
      </c>
      <c r="AL47">
        <f>VLOOKUP($C47,PODES_SULSEL!$D$1:$AL$311,30,FALSE)</f>
        <v>3.0725112658746401E-4</v>
      </c>
      <c r="AM47">
        <f>VLOOKUP($C47,PODES_SULSEL!$D$1:$AL$311,31,FALSE)</f>
        <v>424.52173913043481</v>
      </c>
      <c r="AN47">
        <f>VLOOKUP($C47,PODES_SULSEL!$D$1:$AL$311,10,FALSE)</f>
        <v>0</v>
      </c>
      <c r="AO47">
        <f>VLOOKUP($C47,PODES_SULSEL!$D$1:$AL$311,11,FALSE)</f>
        <v>0</v>
      </c>
      <c r="AP47">
        <f>VLOOKUP($C47,PODES_SULSEL!$D$1:$AL$311,12,FALSE)</f>
        <v>10</v>
      </c>
      <c r="AQ47">
        <f>VLOOKUP($C47,PODES_SULSEL!$D$1:$AL$311,13,FALSE)</f>
        <v>0</v>
      </c>
      <c r="AR47">
        <f>VLOOKUP($C47,PODES_SULSEL!$D$1:$AL$311,14,FALSE)</f>
        <v>0</v>
      </c>
      <c r="AS47">
        <f>VLOOKUP($C47,PODES_SULSEL!$D$1:$AL$311,15,FALSE)</f>
        <v>0</v>
      </c>
      <c r="AT47">
        <f>VLOOKUP($C47,PODES_SULSEL!$D$1:$AL$311,16,FALSE)</f>
        <v>0</v>
      </c>
      <c r="AU47">
        <f>VLOOKUP($C47,PODES_SULSEL!$D$1:$AL$311,17,FALSE)</f>
        <v>0</v>
      </c>
      <c r="AV47">
        <f>VLOOKUP($C47,PODES_SULSEL!$D$1:$AL$311,18,FALSE)</f>
        <v>0</v>
      </c>
      <c r="AW47">
        <f>VLOOKUP($C47,PODES_SULSEL!$D$1:$AL$311,19,FALSE)</f>
        <v>0</v>
      </c>
      <c r="AX47">
        <f>VLOOKUP($C47,PODES_SULSEL!$D$1:$AL$311,20,FALSE)</f>
        <v>18</v>
      </c>
      <c r="AY47">
        <f>VLOOKUP($C47,PODES_SULSEL!$D$1:$AL$311,35,FALSE)</f>
        <v>542.44444444444446</v>
      </c>
      <c r="AZ47">
        <f>VLOOKUP($C47,PODES_SULSEL!$D$1:$AL$311,32,FALSE)</f>
        <v>0</v>
      </c>
      <c r="BA47">
        <f>VLOOKUP($C47,PODES_SULSEL!$D$1:$AL$311,33,FALSE)</f>
        <v>0</v>
      </c>
      <c r="BB47">
        <f>VLOOKUP($C47,PODES_SULSEL!$D$1:$AL$311,23,FALSE)</f>
        <v>0</v>
      </c>
      <c r="BC47">
        <f>VLOOKUP($C47,PODES_SULSEL!$D$1:$AL$311,34,FALSE)</f>
        <v>0</v>
      </c>
      <c r="BD47">
        <f>VLOOKUP($J47,Zonal_Stats!$A$2:$T$308,17,FALSE)</f>
        <v>26.942720040800001</v>
      </c>
      <c r="BE47">
        <f>VLOOKUP($J47,Zonal_Stats!$A$2:$T$308,18,FALSE)</f>
        <v>1.3817709711699999</v>
      </c>
      <c r="BF47">
        <f>VLOOKUP($J47,Zonal_Stats!$A$2:$T$308,19,FALSE)</f>
        <v>2390.9241582300001</v>
      </c>
      <c r="BG47">
        <f>VLOOKUP($J47,Zonal_Stats!$A$2:$T$308,20,FALSE)</f>
        <v>-41.268448458400002</v>
      </c>
    </row>
    <row r="48" spans="1:59">
      <c r="A48" t="s">
        <v>749</v>
      </c>
      <c r="B48" t="str">
        <f t="shared" si="0"/>
        <v>7305040</v>
      </c>
      <c r="C48">
        <v>7305040</v>
      </c>
      <c r="D48" t="s">
        <v>230</v>
      </c>
      <c r="E48">
        <v>73</v>
      </c>
      <c r="F48">
        <v>5</v>
      </c>
      <c r="G48">
        <v>40</v>
      </c>
      <c r="H48" t="s">
        <v>674</v>
      </c>
      <c r="I48" t="s">
        <v>678</v>
      </c>
      <c r="J48" t="s">
        <v>509</v>
      </c>
      <c r="K48">
        <v>2019</v>
      </c>
      <c r="L48">
        <f>VLOOKUP($J48,Zonal_Stats!$A$2:$J$308,10,FALSE)</f>
        <v>36262.186763400001</v>
      </c>
      <c r="M48">
        <f>VLOOKUP($J48,Zonal_Stats!$A$2:$P$308,8,FALSE)</f>
        <v>739.67203456899995</v>
      </c>
      <c r="N48">
        <f>VLOOKUP($J48,Zonal_Stats!$A$2:$P$308,12,FALSE)</f>
        <v>29669.3657953</v>
      </c>
      <c r="O48">
        <f>VLOOKUP($J48,Zonal_Stats!$A$2:$P$308,9,FALSE)</f>
        <v>4113.0689823900002</v>
      </c>
      <c r="P48">
        <f>VLOOKUP($J48,Zonal_Stats!$A$2:$P$308,7,FALSE)</f>
        <v>4230.0823499099997</v>
      </c>
      <c r="Q48">
        <f>VLOOKUP($J48,Zonal_Stats!$A$2:$P$308,11,FALSE)</f>
        <v>1471.8919306600001</v>
      </c>
      <c r="R48">
        <f>VLOOKUP($J48,Zonal_Stats!$A$2:$P$308,5,FALSE)</f>
        <v>1250.51671831</v>
      </c>
      <c r="S48">
        <f>VLOOKUP($J48,raw!$A$3:$AB353,11,FALSE)</f>
        <v>0.58573222341068687</v>
      </c>
      <c r="T48">
        <f>VLOOKUP($J48,raw!$A$3:$AB353,12,FALSE)</f>
        <v>3.0181835092777751E-2</v>
      </c>
      <c r="U48">
        <f>VLOOKUP($J48,raw!$A$3:$AB353,13,FALSE)</f>
        <v>0.12114588662047156</v>
      </c>
      <c r="V48">
        <f>VLOOKUP($J48,raw!$A$3:$AB353,14,FALSE)</f>
        <v>0</v>
      </c>
      <c r="W48">
        <f>VLOOKUP($J48,raw!$A$3:$AB353,15,FALSE)</f>
        <v>0</v>
      </c>
      <c r="X48">
        <f>VLOOKUP($J48,Zonal_Stats!$A$2:$P$308,6,FALSE)</f>
        <v>11008.099884400001</v>
      </c>
      <c r="Y48">
        <f>VLOOKUP($J48,raw!$A$3:$AB353,17,FALSE)</f>
        <v>0</v>
      </c>
      <c r="Z48">
        <f>VLOOKUP($J48,raw!$A$3:$AB353,20,FALSE)</f>
        <v>0.76324233827837973</v>
      </c>
      <c r="AA48">
        <f>VLOOKUP($J48,Zonal_Stats!$A$2:$P$308,13,FALSE)</f>
        <v>1171799.22786</v>
      </c>
      <c r="AB48">
        <f>VLOOKUP($J48,Zonal_Stats!$A$2:$P$308,15,FALSE)</f>
        <v>0.18159526007099999</v>
      </c>
      <c r="AC48">
        <f>VLOOKUP($J48,Zonal_Stats!$A$2:$P$308,16,FALSE)</f>
        <v>0.160198033336</v>
      </c>
      <c r="AD48">
        <f>VLOOKUP($J48,raw!$A$3:$AB353,24,FALSE)</f>
        <v>0.3785983351160303</v>
      </c>
      <c r="AE48">
        <f>VLOOKUP($J48,Zonal_Stats!$A$2:$P$308,14,FALSE)</f>
        <v>0.16111635644899999</v>
      </c>
      <c r="AF48">
        <f>VLOOKUP($C48,PODES_SULSEL!$D$1:$AL$311,2,FALSE)</f>
        <v>15285</v>
      </c>
      <c r="AG48">
        <f>VLOOKUP($C48,PODES_SULSEL!$D$1:$AL$311,25,FALSE)</f>
        <v>0.99941118743866497</v>
      </c>
      <c r="AH48">
        <f>VLOOKUP($C48,PODES_SULSEL!$D$1:$AL$311,26,FALSE)</f>
        <v>5.8881256133464096E-4</v>
      </c>
      <c r="AI48">
        <f>VLOOKUP($C48,PODES_SULSEL!$D$1:$AL$311,27,FALSE)</f>
        <v>0</v>
      </c>
      <c r="AJ48">
        <f>VLOOKUP($C48,PODES_SULSEL!$D$1:$AL$311,28,FALSE)</f>
        <v>0</v>
      </c>
      <c r="AK48">
        <f>VLOOKUP($C48,PODES_SULSEL!$D$1:$AL$311,29,FALSE)</f>
        <v>1019</v>
      </c>
      <c r="AL48">
        <f>VLOOKUP($C48,PODES_SULSEL!$D$1:$AL$311,30,FALSE)</f>
        <v>2.6169447170428499E-4</v>
      </c>
      <c r="AM48">
        <f>VLOOKUP($C48,PODES_SULSEL!$D$1:$AL$311,31,FALSE)</f>
        <v>3821.25</v>
      </c>
      <c r="AN48">
        <f>VLOOKUP($C48,PODES_SULSEL!$D$1:$AL$311,10,FALSE)</f>
        <v>0</v>
      </c>
      <c r="AO48">
        <f>VLOOKUP($C48,PODES_SULSEL!$D$1:$AL$311,11,FALSE)</f>
        <v>0</v>
      </c>
      <c r="AP48">
        <f>VLOOKUP($C48,PODES_SULSEL!$D$1:$AL$311,12,FALSE)</f>
        <v>0</v>
      </c>
      <c r="AQ48">
        <f>VLOOKUP($C48,PODES_SULSEL!$D$1:$AL$311,13,FALSE)</f>
        <v>0</v>
      </c>
      <c r="AR48">
        <f>VLOOKUP($C48,PODES_SULSEL!$D$1:$AL$311,14,FALSE)</f>
        <v>0</v>
      </c>
      <c r="AS48">
        <f>VLOOKUP($C48,PODES_SULSEL!$D$1:$AL$311,15,FALSE)</f>
        <v>0</v>
      </c>
      <c r="AT48">
        <f>VLOOKUP($C48,PODES_SULSEL!$D$1:$AL$311,16,FALSE)</f>
        <v>0</v>
      </c>
      <c r="AU48">
        <f>VLOOKUP($C48,PODES_SULSEL!$D$1:$AL$311,17,FALSE)</f>
        <v>0</v>
      </c>
      <c r="AV48">
        <f>VLOOKUP($C48,PODES_SULSEL!$D$1:$AL$311,18,FALSE)</f>
        <v>0</v>
      </c>
      <c r="AW48">
        <f>VLOOKUP($C48,PODES_SULSEL!$D$1:$AL$311,19,FALSE)</f>
        <v>0</v>
      </c>
      <c r="AX48">
        <f>VLOOKUP($C48,PODES_SULSEL!$D$1:$AL$311,20,FALSE)</f>
        <v>35</v>
      </c>
      <c r="AY48">
        <f>VLOOKUP($C48,PODES_SULSEL!$D$1:$AL$311,35,FALSE)</f>
        <v>436.71428571428572</v>
      </c>
      <c r="AZ48">
        <f>VLOOKUP($C48,PODES_SULSEL!$D$1:$AL$311,32,FALSE)</f>
        <v>1698.3333333333333</v>
      </c>
      <c r="BA48">
        <f>VLOOKUP($C48,PODES_SULSEL!$D$1:$AL$311,33,FALSE)</f>
        <v>0</v>
      </c>
      <c r="BB48">
        <f>VLOOKUP($C48,PODES_SULSEL!$D$1:$AL$311,23,FALSE)</f>
        <v>3</v>
      </c>
      <c r="BC48">
        <f>VLOOKUP($C48,PODES_SULSEL!$D$1:$AL$311,34,FALSE)</f>
        <v>5095</v>
      </c>
      <c r="BD48">
        <f>VLOOKUP($J48,Zonal_Stats!$A$2:$T$308,17,FALSE)</f>
        <v>26.4277425127</v>
      </c>
      <c r="BE48">
        <f>VLOOKUP($J48,Zonal_Stats!$A$2:$T$308,18,FALSE)</f>
        <v>1.3410867521700001</v>
      </c>
      <c r="BF48">
        <f>VLOOKUP($J48,Zonal_Stats!$A$2:$T$308,19,FALSE)</f>
        <v>2166.0630179</v>
      </c>
      <c r="BG48">
        <f>VLOOKUP($J48,Zonal_Stats!$A$2:$T$308,20,FALSE)</f>
        <v>-38.757114012700001</v>
      </c>
    </row>
    <row r="49" spans="1:59">
      <c r="A49" t="s">
        <v>750</v>
      </c>
      <c r="B49" t="str">
        <f t="shared" si="0"/>
        <v>7305050</v>
      </c>
      <c r="C49">
        <v>7305050</v>
      </c>
      <c r="D49" t="s">
        <v>230</v>
      </c>
      <c r="E49">
        <v>73</v>
      </c>
      <c r="F49">
        <v>5</v>
      </c>
      <c r="G49">
        <v>50</v>
      </c>
      <c r="H49" t="s">
        <v>674</v>
      </c>
      <c r="I49" t="s">
        <v>678</v>
      </c>
      <c r="J49" t="s">
        <v>402</v>
      </c>
      <c r="K49">
        <v>2019</v>
      </c>
      <c r="L49">
        <f>VLOOKUP($J49,Zonal_Stats!$A$2:$J$308,10,FALSE)</f>
        <v>17864.693848399998</v>
      </c>
      <c r="M49">
        <f>VLOOKUP($J49,Zonal_Stats!$A$2:$P$308,8,FALSE)</f>
        <v>155.52249669</v>
      </c>
      <c r="N49">
        <f>VLOOKUP($J49,Zonal_Stats!$A$2:$P$308,12,FALSE)</f>
        <v>32277.1758046</v>
      </c>
      <c r="O49">
        <f>VLOOKUP($J49,Zonal_Stats!$A$2:$P$308,9,FALSE)</f>
        <v>21038.720799499999</v>
      </c>
      <c r="P49">
        <f>VLOOKUP($J49,Zonal_Stats!$A$2:$P$308,7,FALSE)</f>
        <v>12731.906904199999</v>
      </c>
      <c r="Q49">
        <f>VLOOKUP($J49,Zonal_Stats!$A$2:$P$308,11,FALSE)</f>
        <v>1696.0426723999999</v>
      </c>
      <c r="R49">
        <f>VLOOKUP($J49,Zonal_Stats!$A$2:$P$308,5,FALSE)</f>
        <v>11799.312573499999</v>
      </c>
      <c r="S49">
        <f>VLOOKUP($J49,raw!$A$3:$AB354,11,FALSE)</f>
        <v>0.71633924293243889</v>
      </c>
      <c r="T49">
        <f>VLOOKUP($J49,raw!$A$3:$AB354,12,FALSE)</f>
        <v>0.18112122664111163</v>
      </c>
      <c r="U49">
        <f>VLOOKUP($J49,raw!$A$3:$AB354,13,FALSE)</f>
        <v>0</v>
      </c>
      <c r="V49">
        <f>VLOOKUP($J49,raw!$A$3:$AB354,14,FALSE)</f>
        <v>0</v>
      </c>
      <c r="W49">
        <f>VLOOKUP($J49,raw!$A$3:$AB354,15,FALSE)</f>
        <v>0</v>
      </c>
      <c r="X49">
        <f>VLOOKUP($J49,Zonal_Stats!$A$2:$P$308,6,FALSE)</f>
        <v>12724.7846359</v>
      </c>
      <c r="Y49">
        <f>VLOOKUP($J49,raw!$A$3:$AB354,17,FALSE)</f>
        <v>0</v>
      </c>
      <c r="Z49">
        <f>VLOOKUP($J49,raw!$A$3:$AB354,20,FALSE)</f>
        <v>0.71873502635361763</v>
      </c>
      <c r="AA49">
        <f>VLOOKUP($J49,Zonal_Stats!$A$2:$P$308,13,FALSE)</f>
        <v>214106.11290000001</v>
      </c>
      <c r="AB49">
        <f>VLOOKUP($J49,Zonal_Stats!$A$2:$P$308,15,FALSE)</f>
        <v>0.58701182550599995</v>
      </c>
      <c r="AC49">
        <f>VLOOKUP($J49,Zonal_Stats!$A$2:$P$308,16,FALSE)</f>
        <v>0</v>
      </c>
      <c r="AD49">
        <f>VLOOKUP($J49,raw!$A$3:$AB354,24,FALSE)</f>
        <v>0.58648778150455194</v>
      </c>
      <c r="AE49">
        <f>VLOOKUP($J49,Zonal_Stats!$A$2:$P$308,14,FALSE)</f>
        <v>0.16477955832800001</v>
      </c>
      <c r="AF49">
        <f>VLOOKUP($C49,PODES_SULSEL!$D$1:$AL$311,2,FALSE)</f>
        <v>7081</v>
      </c>
      <c r="AG49">
        <f>VLOOKUP($C49,PODES_SULSEL!$D$1:$AL$311,25,FALSE)</f>
        <v>1</v>
      </c>
      <c r="AH49">
        <f>VLOOKUP($C49,PODES_SULSEL!$D$1:$AL$311,26,FALSE)</f>
        <v>7.0611495551475703E-4</v>
      </c>
      <c r="AI49">
        <f>VLOOKUP($C49,PODES_SULSEL!$D$1:$AL$311,27,FALSE)</f>
        <v>0</v>
      </c>
      <c r="AJ49">
        <f>VLOOKUP($C49,PODES_SULSEL!$D$1:$AL$311,28,FALSE)</f>
        <v>0</v>
      </c>
      <c r="AK49">
        <f>VLOOKUP($C49,PODES_SULSEL!$D$1:$AL$311,29,FALSE)</f>
        <v>1180.1666666666667</v>
      </c>
      <c r="AL49">
        <f>VLOOKUP($C49,PODES_SULSEL!$D$1:$AL$311,30,FALSE)</f>
        <v>1.4122299110295099E-4</v>
      </c>
      <c r="AM49">
        <f>VLOOKUP($C49,PODES_SULSEL!$D$1:$AL$311,31,FALSE)</f>
        <v>3540.5</v>
      </c>
      <c r="AN49">
        <f>VLOOKUP($C49,PODES_SULSEL!$D$1:$AL$311,10,FALSE)</f>
        <v>0</v>
      </c>
      <c r="AO49">
        <f>VLOOKUP($C49,PODES_SULSEL!$D$1:$AL$311,11,FALSE)</f>
        <v>0</v>
      </c>
      <c r="AP49">
        <f>VLOOKUP($C49,PODES_SULSEL!$D$1:$AL$311,12,FALSE)</f>
        <v>0</v>
      </c>
      <c r="AQ49">
        <f>VLOOKUP($C49,PODES_SULSEL!$D$1:$AL$311,13,FALSE)</f>
        <v>0</v>
      </c>
      <c r="AR49">
        <f>VLOOKUP($C49,PODES_SULSEL!$D$1:$AL$311,14,FALSE)</f>
        <v>0</v>
      </c>
      <c r="AS49">
        <f>VLOOKUP($C49,PODES_SULSEL!$D$1:$AL$311,15,FALSE)</f>
        <v>0</v>
      </c>
      <c r="AT49">
        <f>VLOOKUP($C49,PODES_SULSEL!$D$1:$AL$311,16,FALSE)</f>
        <v>0</v>
      </c>
      <c r="AU49">
        <f>VLOOKUP($C49,PODES_SULSEL!$D$1:$AL$311,17,FALSE)</f>
        <v>0</v>
      </c>
      <c r="AV49">
        <f>VLOOKUP($C49,PODES_SULSEL!$D$1:$AL$311,18,FALSE)</f>
        <v>0</v>
      </c>
      <c r="AW49">
        <f>VLOOKUP($C49,PODES_SULSEL!$D$1:$AL$311,19,FALSE)</f>
        <v>0</v>
      </c>
      <c r="AX49">
        <f>VLOOKUP($C49,PODES_SULSEL!$D$1:$AL$311,20,FALSE)</f>
        <v>24</v>
      </c>
      <c r="AY49">
        <f>VLOOKUP($C49,PODES_SULSEL!$D$1:$AL$311,35,FALSE)</f>
        <v>295.04166666666669</v>
      </c>
      <c r="AZ49">
        <f>VLOOKUP($C49,PODES_SULSEL!$D$1:$AL$311,32,FALSE)</f>
        <v>0</v>
      </c>
      <c r="BA49">
        <f>VLOOKUP($C49,PODES_SULSEL!$D$1:$AL$311,33,FALSE)</f>
        <v>0</v>
      </c>
      <c r="BB49">
        <f>VLOOKUP($C49,PODES_SULSEL!$D$1:$AL$311,23,FALSE)</f>
        <v>1</v>
      </c>
      <c r="BC49">
        <f>VLOOKUP($C49,PODES_SULSEL!$D$1:$AL$311,34,FALSE)</f>
        <v>7081</v>
      </c>
      <c r="BD49">
        <f>VLOOKUP($J49,Zonal_Stats!$A$2:$T$308,17,FALSE)</f>
        <v>26.795112210500001</v>
      </c>
      <c r="BE49">
        <f>VLOOKUP($J49,Zonal_Stats!$A$2:$T$308,18,FALSE)</f>
        <v>1.3961228457399999</v>
      </c>
      <c r="BF49">
        <f>VLOOKUP($J49,Zonal_Stats!$A$2:$T$308,19,FALSE)</f>
        <v>2208.7691066100001</v>
      </c>
      <c r="BG49">
        <f>VLOOKUP($J49,Zonal_Stats!$A$2:$T$308,20,FALSE)</f>
        <v>-25.306740500699998</v>
      </c>
    </row>
    <row r="50" spans="1:59">
      <c r="A50" t="s">
        <v>751</v>
      </c>
      <c r="B50" t="str">
        <f t="shared" si="0"/>
        <v>7305051</v>
      </c>
      <c r="C50">
        <v>7305051</v>
      </c>
      <c r="D50" t="s">
        <v>230</v>
      </c>
      <c r="E50">
        <v>73</v>
      </c>
      <c r="F50">
        <v>5</v>
      </c>
      <c r="G50">
        <v>51</v>
      </c>
      <c r="H50" t="s">
        <v>674</v>
      </c>
      <c r="I50" t="s">
        <v>678</v>
      </c>
      <c r="J50" t="s">
        <v>401</v>
      </c>
      <c r="K50">
        <v>2019</v>
      </c>
      <c r="L50">
        <f>VLOOKUP($J50,Zonal_Stats!$A$2:$J$308,10,FALSE)</f>
        <v>20224.975034899999</v>
      </c>
      <c r="M50">
        <f>VLOOKUP($J50,Zonal_Stats!$A$2:$P$308,8,FALSE)</f>
        <v>175.23751858399999</v>
      </c>
      <c r="N50">
        <f>VLOOKUP($J50,Zonal_Stats!$A$2:$P$308,12,FALSE)</f>
        <v>28118.010461900001</v>
      </c>
      <c r="O50">
        <f>VLOOKUP($J50,Zonal_Stats!$A$2:$P$308,9,FALSE)</f>
        <v>21559.634368300001</v>
      </c>
      <c r="P50">
        <f>VLOOKUP($J50,Zonal_Stats!$A$2:$P$308,7,FALSE)</f>
        <v>16606.413026599999</v>
      </c>
      <c r="Q50">
        <f>VLOOKUP($J50,Zonal_Stats!$A$2:$P$308,11,FALSE)</f>
        <v>1852.1857641900001</v>
      </c>
      <c r="R50">
        <f>VLOOKUP($J50,Zonal_Stats!$A$2:$P$308,5,FALSE)</f>
        <v>11932.002016300001</v>
      </c>
      <c r="S50">
        <f>VLOOKUP($J50,raw!$A$3:$AB355,11,FALSE)</f>
        <v>0.59317585301837272</v>
      </c>
      <c r="T50">
        <f>VLOOKUP($J50,raw!$A$3:$AB355,12,FALSE)</f>
        <v>0.35039370078740156</v>
      </c>
      <c r="U50">
        <f>VLOOKUP($J50,raw!$A$3:$AB355,13,FALSE)</f>
        <v>0</v>
      </c>
      <c r="V50">
        <f>VLOOKUP($J50,raw!$A$3:$AB355,14,FALSE)</f>
        <v>0</v>
      </c>
      <c r="W50">
        <f>VLOOKUP($J50,raw!$A$3:$AB355,15,FALSE)</f>
        <v>0</v>
      </c>
      <c r="X50">
        <f>VLOOKUP($J50,Zonal_Stats!$A$2:$P$308,6,FALSE)</f>
        <v>16596.007135</v>
      </c>
      <c r="Y50">
        <f>VLOOKUP($J50,raw!$A$3:$AB355,17,FALSE)</f>
        <v>0</v>
      </c>
      <c r="Z50">
        <f>VLOOKUP($J50,raw!$A$3:$AB355,20,FALSE)</f>
        <v>0.59317585301837272</v>
      </c>
      <c r="AA50">
        <f>VLOOKUP($J50,Zonal_Stats!$A$2:$P$308,13,FALSE)</f>
        <v>167087.28935199999</v>
      </c>
      <c r="AB50">
        <f>VLOOKUP($J50,Zonal_Stats!$A$2:$P$308,15,FALSE)</f>
        <v>0.53260880386700005</v>
      </c>
      <c r="AC50">
        <f>VLOOKUP($J50,Zonal_Stats!$A$2:$P$308,16,FALSE)</f>
        <v>0</v>
      </c>
      <c r="AD50">
        <f>VLOOKUP($J50,raw!$A$3:$AB355,24,FALSE)</f>
        <v>0.21478565179352582</v>
      </c>
      <c r="AE50">
        <f>VLOOKUP($J50,Zonal_Stats!$A$2:$P$308,14,FALSE)</f>
        <v>0.16921482117200001</v>
      </c>
      <c r="AF50">
        <f>VLOOKUP($C50,PODES_SULSEL!$D$1:$AL$311,2,FALSE)</f>
        <v>11083</v>
      </c>
      <c r="AG50">
        <f>VLOOKUP($C50,PODES_SULSEL!$D$1:$AL$311,25,FALSE)</f>
        <v>1</v>
      </c>
      <c r="AH50">
        <f>VLOOKUP($C50,PODES_SULSEL!$D$1:$AL$311,26,FALSE)</f>
        <v>4.5114138771090798E-4</v>
      </c>
      <c r="AI50">
        <f>VLOOKUP($C50,PODES_SULSEL!$D$1:$AL$311,27,FALSE)</f>
        <v>0</v>
      </c>
      <c r="AJ50">
        <f>VLOOKUP($C50,PODES_SULSEL!$D$1:$AL$311,28,FALSE)</f>
        <v>0</v>
      </c>
      <c r="AK50">
        <f>VLOOKUP($C50,PODES_SULSEL!$D$1:$AL$311,29,FALSE)</f>
        <v>1231.4444444444443</v>
      </c>
      <c r="AL50">
        <f>VLOOKUP($C50,PODES_SULSEL!$D$1:$AL$311,30,FALSE)</f>
        <v>2.7068483262654501E-4</v>
      </c>
      <c r="AM50">
        <f>VLOOKUP($C50,PODES_SULSEL!$D$1:$AL$311,31,FALSE)</f>
        <v>1231.4444444444443</v>
      </c>
      <c r="AN50">
        <f>VLOOKUP($C50,PODES_SULSEL!$D$1:$AL$311,10,FALSE)</f>
        <v>0</v>
      </c>
      <c r="AO50">
        <f>VLOOKUP($C50,PODES_SULSEL!$D$1:$AL$311,11,FALSE)</f>
        <v>0</v>
      </c>
      <c r="AP50">
        <f>VLOOKUP($C50,PODES_SULSEL!$D$1:$AL$311,12,FALSE)</f>
        <v>0</v>
      </c>
      <c r="AQ50">
        <f>VLOOKUP($C50,PODES_SULSEL!$D$1:$AL$311,13,FALSE)</f>
        <v>0</v>
      </c>
      <c r="AR50">
        <f>VLOOKUP($C50,PODES_SULSEL!$D$1:$AL$311,14,FALSE)</f>
        <v>0</v>
      </c>
      <c r="AS50">
        <f>VLOOKUP($C50,PODES_SULSEL!$D$1:$AL$311,15,FALSE)</f>
        <v>0</v>
      </c>
      <c r="AT50">
        <f>VLOOKUP($C50,PODES_SULSEL!$D$1:$AL$311,16,FALSE)</f>
        <v>0</v>
      </c>
      <c r="AU50">
        <f>VLOOKUP($C50,PODES_SULSEL!$D$1:$AL$311,17,FALSE)</f>
        <v>0</v>
      </c>
      <c r="AV50">
        <f>VLOOKUP($C50,PODES_SULSEL!$D$1:$AL$311,18,FALSE)</f>
        <v>0</v>
      </c>
      <c r="AW50">
        <f>VLOOKUP($C50,PODES_SULSEL!$D$1:$AL$311,19,FALSE)</f>
        <v>0</v>
      </c>
      <c r="AX50">
        <f>VLOOKUP($C50,PODES_SULSEL!$D$1:$AL$311,20,FALSE)</f>
        <v>27</v>
      </c>
      <c r="AY50">
        <f>VLOOKUP($C50,PODES_SULSEL!$D$1:$AL$311,35,FALSE)</f>
        <v>410.48148148148147</v>
      </c>
      <c r="AZ50">
        <f>VLOOKUP($C50,PODES_SULSEL!$D$1:$AL$311,32,FALSE)</f>
        <v>0</v>
      </c>
      <c r="BA50">
        <f>VLOOKUP($C50,PODES_SULSEL!$D$1:$AL$311,33,FALSE)</f>
        <v>0</v>
      </c>
      <c r="BB50">
        <f>VLOOKUP($C50,PODES_SULSEL!$D$1:$AL$311,23,FALSE)</f>
        <v>9</v>
      </c>
      <c r="BC50">
        <f>VLOOKUP($C50,PODES_SULSEL!$D$1:$AL$311,34,FALSE)</f>
        <v>1231.4444444444443</v>
      </c>
      <c r="BD50">
        <f>VLOOKUP($J50,Zonal_Stats!$A$2:$T$308,17,FALSE)</f>
        <v>26.781895969099999</v>
      </c>
      <c r="BE50">
        <f>VLOOKUP($J50,Zonal_Stats!$A$2:$T$308,18,FALSE)</f>
        <v>1.4097422724199999</v>
      </c>
      <c r="BF50">
        <f>VLOOKUP($J50,Zonal_Stats!$A$2:$T$308,19,FALSE)</f>
        <v>2300.3061827400002</v>
      </c>
      <c r="BG50">
        <f>VLOOKUP($J50,Zonal_Stats!$A$2:$T$308,20,FALSE)</f>
        <v>-25.885073454499999</v>
      </c>
    </row>
    <row r="51" spans="1:59">
      <c r="A51" t="s">
        <v>752</v>
      </c>
      <c r="B51" t="str">
        <f t="shared" si="0"/>
        <v>7305060</v>
      </c>
      <c r="C51">
        <v>7305060</v>
      </c>
      <c r="D51" t="s">
        <v>230</v>
      </c>
      <c r="E51">
        <v>73</v>
      </c>
      <c r="F51">
        <v>5</v>
      </c>
      <c r="G51">
        <v>60</v>
      </c>
      <c r="H51" t="s">
        <v>674</v>
      </c>
      <c r="I51" t="s">
        <v>678</v>
      </c>
      <c r="J51" t="s">
        <v>403</v>
      </c>
      <c r="K51">
        <v>2019</v>
      </c>
      <c r="L51">
        <f>VLOOKUP($J51,Zonal_Stats!$A$2:$J$308,10,FALSE)</f>
        <v>26963.3784744</v>
      </c>
      <c r="M51">
        <f>VLOOKUP($J51,Zonal_Stats!$A$2:$P$308,8,FALSE)</f>
        <v>134.94684457</v>
      </c>
      <c r="N51">
        <f>VLOOKUP($J51,Zonal_Stats!$A$2:$P$308,12,FALSE)</f>
        <v>20292.2967422</v>
      </c>
      <c r="O51">
        <f>VLOOKUP($J51,Zonal_Stats!$A$2:$P$308,9,FALSE)</f>
        <v>20765.837506299998</v>
      </c>
      <c r="P51">
        <f>VLOOKUP($J51,Zonal_Stats!$A$2:$P$308,7,FALSE)</f>
        <v>14307.1103845</v>
      </c>
      <c r="Q51">
        <f>VLOOKUP($J51,Zonal_Stats!$A$2:$P$308,11,FALSE)</f>
        <v>1478.5711069900001</v>
      </c>
      <c r="R51">
        <f>VLOOKUP($J51,Zonal_Stats!$A$2:$P$308,5,FALSE)</f>
        <v>12190.1278358</v>
      </c>
      <c r="S51">
        <f>VLOOKUP($J51,raw!$A$3:$AB356,11,FALSE)</f>
        <v>0.37313432835820898</v>
      </c>
      <c r="T51">
        <f>VLOOKUP($J51,raw!$A$3:$AB356,12,FALSE)</f>
        <v>0.50248756218905477</v>
      </c>
      <c r="U51">
        <f>VLOOKUP($J51,raw!$A$3:$AB356,13,FALSE)</f>
        <v>0</v>
      </c>
      <c r="V51">
        <f>VLOOKUP($J51,raw!$A$3:$AB356,14,FALSE)</f>
        <v>0</v>
      </c>
      <c r="W51">
        <f>VLOOKUP($J51,raw!$A$3:$AB356,15,FALSE)</f>
        <v>0</v>
      </c>
      <c r="X51">
        <f>VLOOKUP($J51,Zonal_Stats!$A$2:$P$308,6,FALSE)</f>
        <v>14313.713752199999</v>
      </c>
      <c r="Y51">
        <f>VLOOKUP($J51,raw!$A$3:$AB356,17,FALSE)</f>
        <v>0</v>
      </c>
      <c r="Z51">
        <f>VLOOKUP($J51,raw!$A$3:$AB356,20,FALSE)</f>
        <v>0.45163073521282476</v>
      </c>
      <c r="AA51">
        <f>VLOOKUP($J51,Zonal_Stats!$A$2:$P$308,13,FALSE)</f>
        <v>474584.56638500001</v>
      </c>
      <c r="AB51">
        <f>VLOOKUP($J51,Zonal_Stats!$A$2:$P$308,15,FALSE)</f>
        <v>0.50492297789999996</v>
      </c>
      <c r="AC51">
        <f>VLOOKUP($J51,Zonal_Stats!$A$2:$P$308,16,FALSE)</f>
        <v>0</v>
      </c>
      <c r="AD51">
        <f>VLOOKUP($J51,raw!$A$3:$AB356,24,FALSE)</f>
        <v>0.45660585959093419</v>
      </c>
      <c r="AE51">
        <f>VLOOKUP($J51,Zonal_Stats!$A$2:$P$308,14,FALSE)</f>
        <v>0.19618554290599999</v>
      </c>
      <c r="AF51">
        <f>VLOOKUP($C51,PODES_SULSEL!$D$1:$AL$311,2,FALSE)</f>
        <v>10807</v>
      </c>
      <c r="AG51">
        <f>VLOOKUP($C51,PODES_SULSEL!$D$1:$AL$311,25,FALSE)</f>
        <v>1</v>
      </c>
      <c r="AH51">
        <f>VLOOKUP($C51,PODES_SULSEL!$D$1:$AL$311,26,FALSE)</f>
        <v>3.70130470991024E-4</v>
      </c>
      <c r="AI51">
        <f>VLOOKUP($C51,PODES_SULSEL!$D$1:$AL$311,27,FALSE)</f>
        <v>0</v>
      </c>
      <c r="AJ51">
        <f>VLOOKUP($C51,PODES_SULSEL!$D$1:$AL$311,28,FALSE)</f>
        <v>0</v>
      </c>
      <c r="AK51">
        <f>VLOOKUP($C51,PODES_SULSEL!$D$1:$AL$311,29,FALSE)</f>
        <v>1200.7777777777778</v>
      </c>
      <c r="AL51">
        <f>VLOOKUP($C51,PODES_SULSEL!$D$1:$AL$311,30,FALSE)</f>
        <v>2.7759785324326801E-4</v>
      </c>
      <c r="AM51">
        <f>VLOOKUP($C51,PODES_SULSEL!$D$1:$AL$311,31,FALSE)</f>
        <v>1350.875</v>
      </c>
      <c r="AN51">
        <f>VLOOKUP($C51,PODES_SULSEL!$D$1:$AL$311,10,FALSE)</f>
        <v>0</v>
      </c>
      <c r="AO51">
        <f>VLOOKUP($C51,PODES_SULSEL!$D$1:$AL$311,11,FALSE)</f>
        <v>0</v>
      </c>
      <c r="AP51">
        <f>VLOOKUP($C51,PODES_SULSEL!$D$1:$AL$311,12,FALSE)</f>
        <v>0</v>
      </c>
      <c r="AQ51">
        <f>VLOOKUP($C51,PODES_SULSEL!$D$1:$AL$311,13,FALSE)</f>
        <v>0</v>
      </c>
      <c r="AR51">
        <f>VLOOKUP($C51,PODES_SULSEL!$D$1:$AL$311,14,FALSE)</f>
        <v>0</v>
      </c>
      <c r="AS51">
        <f>VLOOKUP($C51,PODES_SULSEL!$D$1:$AL$311,15,FALSE)</f>
        <v>0</v>
      </c>
      <c r="AT51">
        <f>VLOOKUP($C51,PODES_SULSEL!$D$1:$AL$311,16,FALSE)</f>
        <v>0</v>
      </c>
      <c r="AU51">
        <f>VLOOKUP($C51,PODES_SULSEL!$D$1:$AL$311,17,FALSE)</f>
        <v>0</v>
      </c>
      <c r="AV51">
        <f>VLOOKUP($C51,PODES_SULSEL!$D$1:$AL$311,18,FALSE)</f>
        <v>0</v>
      </c>
      <c r="AW51">
        <f>VLOOKUP($C51,PODES_SULSEL!$D$1:$AL$311,19,FALSE)</f>
        <v>0</v>
      </c>
      <c r="AX51">
        <f>VLOOKUP($C51,PODES_SULSEL!$D$1:$AL$311,20,FALSE)</f>
        <v>20</v>
      </c>
      <c r="AY51">
        <f>VLOOKUP($C51,PODES_SULSEL!$D$1:$AL$311,35,FALSE)</f>
        <v>540.35</v>
      </c>
      <c r="AZ51">
        <f>VLOOKUP($C51,PODES_SULSEL!$D$1:$AL$311,32,FALSE)</f>
        <v>0</v>
      </c>
      <c r="BA51">
        <f>VLOOKUP($C51,PODES_SULSEL!$D$1:$AL$311,33,FALSE)</f>
        <v>3602.3333333333335</v>
      </c>
      <c r="BB51">
        <f>VLOOKUP($C51,PODES_SULSEL!$D$1:$AL$311,23,FALSE)</f>
        <v>0</v>
      </c>
      <c r="BC51">
        <f>VLOOKUP($C51,PODES_SULSEL!$D$1:$AL$311,34,FALSE)</f>
        <v>0</v>
      </c>
      <c r="BD51">
        <f>VLOOKUP($J51,Zonal_Stats!$A$2:$T$308,17,FALSE)</f>
        <v>26.782809016600002</v>
      </c>
      <c r="BE51">
        <f>VLOOKUP($J51,Zonal_Stats!$A$2:$T$308,18,FALSE)</f>
        <v>1.4220807928800001</v>
      </c>
      <c r="BF51">
        <f>VLOOKUP($J51,Zonal_Stats!$A$2:$T$308,19,FALSE)</f>
        <v>2470.2646637100001</v>
      </c>
      <c r="BG51">
        <f>VLOOKUP($J51,Zonal_Stats!$A$2:$T$308,20,FALSE)</f>
        <v>-25.715653268899999</v>
      </c>
    </row>
    <row r="52" spans="1:59">
      <c r="A52" t="s">
        <v>753</v>
      </c>
      <c r="B52" t="str">
        <f t="shared" si="0"/>
        <v>7306010</v>
      </c>
      <c r="C52">
        <v>7306010</v>
      </c>
      <c r="D52" t="s">
        <v>230</v>
      </c>
      <c r="E52">
        <v>73</v>
      </c>
      <c r="F52">
        <v>6</v>
      </c>
      <c r="G52">
        <v>10</v>
      </c>
      <c r="H52" t="s">
        <v>674</v>
      </c>
      <c r="I52" t="s">
        <v>679</v>
      </c>
      <c r="J52" t="s">
        <v>370</v>
      </c>
      <c r="K52">
        <v>2019</v>
      </c>
      <c r="L52">
        <f>VLOOKUP($J52,Zonal_Stats!$A$2:$J$308,10,FALSE)</f>
        <v>24216.100721700001</v>
      </c>
      <c r="M52">
        <f>VLOOKUP($J52,Zonal_Stats!$A$2:$P$308,8,FALSE)</f>
        <v>142.41011746199999</v>
      </c>
      <c r="N52">
        <f>VLOOKUP($J52,Zonal_Stats!$A$2:$P$308,12,FALSE)</f>
        <v>28299.155830399999</v>
      </c>
      <c r="O52">
        <f>VLOOKUP($J52,Zonal_Stats!$A$2:$P$308,9,FALSE)</f>
        <v>15497.3295129</v>
      </c>
      <c r="P52">
        <f>VLOOKUP($J52,Zonal_Stats!$A$2:$P$308,7,FALSE)</f>
        <v>15026.1325445</v>
      </c>
      <c r="Q52">
        <f>VLOOKUP($J52,Zonal_Stats!$A$2:$P$308,11,FALSE)</f>
        <v>3912.1632473599998</v>
      </c>
      <c r="R52">
        <f>VLOOKUP($J52,Zonal_Stats!$A$2:$P$308,5,FALSE)</f>
        <v>5858.3304712999998</v>
      </c>
      <c r="S52">
        <f>VLOOKUP($J52,raw!$A$3:$AB357,11,FALSE)</f>
        <v>0.69434717358679343</v>
      </c>
      <c r="T52">
        <f>VLOOKUP($J52,raw!$A$3:$AB357,12,FALSE)</f>
        <v>0.30390195097548772</v>
      </c>
      <c r="U52">
        <f>VLOOKUP($J52,raw!$A$3:$AB357,13,FALSE)</f>
        <v>0</v>
      </c>
      <c r="V52">
        <f>VLOOKUP($J52,raw!$A$3:$AB357,14,FALSE)</f>
        <v>0</v>
      </c>
      <c r="W52">
        <f>VLOOKUP($J52,raw!$A$3:$AB357,15,FALSE)</f>
        <v>0</v>
      </c>
      <c r="X52">
        <f>VLOOKUP($J52,Zonal_Stats!$A$2:$P$308,6,FALSE)</f>
        <v>17383.064242100001</v>
      </c>
      <c r="Y52">
        <f>VLOOKUP($J52,raw!$A$3:$AB357,17,FALSE)</f>
        <v>0</v>
      </c>
      <c r="Z52">
        <f>VLOOKUP($J52,raw!$A$3:$AB357,20,FALSE)</f>
        <v>0.69434717358679343</v>
      </c>
      <c r="AA52">
        <f>VLOOKUP($J52,Zonal_Stats!$A$2:$P$308,13,FALSE)</f>
        <v>333560.65034599998</v>
      </c>
      <c r="AB52">
        <f>VLOOKUP($J52,Zonal_Stats!$A$2:$P$308,15,FALSE)</f>
        <v>0.53998915354999999</v>
      </c>
      <c r="AC52">
        <f>VLOOKUP($J52,Zonal_Stats!$A$2:$P$308,16,FALSE)</f>
        <v>0</v>
      </c>
      <c r="AD52">
        <f>VLOOKUP($J52,raw!$A$3:$AB357,24,FALSE)</f>
        <v>0.37418709354677337</v>
      </c>
      <c r="AE52">
        <f>VLOOKUP($J52,Zonal_Stats!$A$2:$P$308,14,FALSE)</f>
        <v>0.17263697603200001</v>
      </c>
      <c r="AF52">
        <f>VLOOKUP($C52,PODES_SULSEL!$D$1:$AL$311,2,FALSE)</f>
        <v>11532</v>
      </c>
      <c r="AG52">
        <f>VLOOKUP($C52,PODES_SULSEL!$D$1:$AL$311,25,FALSE)</f>
        <v>0.999826569545612</v>
      </c>
      <c r="AH52">
        <f>VLOOKUP($C52,PODES_SULSEL!$D$1:$AL$311,26,FALSE)</f>
        <v>4.3357613596947599E-4</v>
      </c>
      <c r="AI52">
        <f>VLOOKUP($C52,PODES_SULSEL!$D$1:$AL$311,27,FALSE)</f>
        <v>0</v>
      </c>
      <c r="AJ52">
        <f>VLOOKUP($C52,PODES_SULSEL!$D$1:$AL$311,28,FALSE)</f>
        <v>0</v>
      </c>
      <c r="AK52">
        <f>VLOOKUP($C52,PODES_SULSEL!$D$1:$AL$311,29,FALSE)</f>
        <v>823.71428571428567</v>
      </c>
      <c r="AL52">
        <f>VLOOKUP($C52,PODES_SULSEL!$D$1:$AL$311,30,FALSE)</f>
        <v>8.6715227193895206E-5</v>
      </c>
      <c r="AM52">
        <f>VLOOKUP($C52,PODES_SULSEL!$D$1:$AL$311,31,FALSE)</f>
        <v>11532</v>
      </c>
      <c r="AN52">
        <f>VLOOKUP($C52,PODES_SULSEL!$D$1:$AL$311,10,FALSE)</f>
        <v>0</v>
      </c>
      <c r="AO52">
        <f>VLOOKUP($C52,PODES_SULSEL!$D$1:$AL$311,11,FALSE)</f>
        <v>0</v>
      </c>
      <c r="AP52">
        <f>VLOOKUP($C52,PODES_SULSEL!$D$1:$AL$311,12,FALSE)</f>
        <v>0</v>
      </c>
      <c r="AQ52">
        <f>VLOOKUP($C52,PODES_SULSEL!$D$1:$AL$311,13,FALSE)</f>
        <v>0</v>
      </c>
      <c r="AR52">
        <f>VLOOKUP($C52,PODES_SULSEL!$D$1:$AL$311,14,FALSE)</f>
        <v>0</v>
      </c>
      <c r="AS52">
        <f>VLOOKUP($C52,PODES_SULSEL!$D$1:$AL$311,15,FALSE)</f>
        <v>0</v>
      </c>
      <c r="AT52">
        <f>VLOOKUP($C52,PODES_SULSEL!$D$1:$AL$311,16,FALSE)</f>
        <v>0</v>
      </c>
      <c r="AU52">
        <f>VLOOKUP($C52,PODES_SULSEL!$D$1:$AL$311,17,FALSE)</f>
        <v>0</v>
      </c>
      <c r="AV52">
        <f>VLOOKUP($C52,PODES_SULSEL!$D$1:$AL$311,18,FALSE)</f>
        <v>0</v>
      </c>
      <c r="AW52">
        <f>VLOOKUP($C52,PODES_SULSEL!$D$1:$AL$311,19,FALSE)</f>
        <v>0</v>
      </c>
      <c r="AX52">
        <f>VLOOKUP($C52,PODES_SULSEL!$D$1:$AL$311,20,FALSE)</f>
        <v>28</v>
      </c>
      <c r="AY52">
        <f>VLOOKUP($C52,PODES_SULSEL!$D$1:$AL$311,35,FALSE)</f>
        <v>411.85714285714283</v>
      </c>
      <c r="AZ52">
        <f>VLOOKUP($C52,PODES_SULSEL!$D$1:$AL$311,32,FALSE)</f>
        <v>11532</v>
      </c>
      <c r="BA52">
        <f>VLOOKUP($C52,PODES_SULSEL!$D$1:$AL$311,33,FALSE)</f>
        <v>0</v>
      </c>
      <c r="BB52">
        <f>VLOOKUP($C52,PODES_SULSEL!$D$1:$AL$311,23,FALSE)</f>
        <v>4</v>
      </c>
      <c r="BC52">
        <f>VLOOKUP($C52,PODES_SULSEL!$D$1:$AL$311,34,FALSE)</f>
        <v>2883</v>
      </c>
      <c r="BD52">
        <f>VLOOKUP($J52,Zonal_Stats!$A$2:$T$308,17,FALSE)</f>
        <v>26.952299145200001</v>
      </c>
      <c r="BE52">
        <f>VLOOKUP($J52,Zonal_Stats!$A$2:$T$308,18,FALSE)</f>
        <v>1.39384170201</v>
      </c>
      <c r="BF52">
        <f>VLOOKUP($J52,Zonal_Stats!$A$2:$T$308,19,FALSE)</f>
        <v>2239.7704612799998</v>
      </c>
      <c r="BG52">
        <f>VLOOKUP($J52,Zonal_Stats!$A$2:$T$308,20,FALSE)</f>
        <v>-30.7229269276</v>
      </c>
    </row>
    <row r="53" spans="1:59">
      <c r="A53" t="s">
        <v>754</v>
      </c>
      <c r="B53" t="str">
        <f t="shared" si="0"/>
        <v>7306011</v>
      </c>
      <c r="C53">
        <v>7306011</v>
      </c>
      <c r="D53" t="s">
        <v>230</v>
      </c>
      <c r="E53">
        <v>73</v>
      </c>
      <c r="F53">
        <v>6</v>
      </c>
      <c r="G53">
        <v>11</v>
      </c>
      <c r="H53" t="s">
        <v>674</v>
      </c>
      <c r="I53" t="s">
        <v>679</v>
      </c>
      <c r="J53" t="s">
        <v>371</v>
      </c>
      <c r="K53">
        <v>2019</v>
      </c>
      <c r="L53">
        <f>VLOOKUP($J53,Zonal_Stats!$A$2:$J$308,10,FALSE)</f>
        <v>19245.297125000001</v>
      </c>
      <c r="M53">
        <f>VLOOKUP($J53,Zonal_Stats!$A$2:$P$308,8,FALSE)</f>
        <v>153.89515541</v>
      </c>
      <c r="N53">
        <f>VLOOKUP($J53,Zonal_Stats!$A$2:$P$308,12,FALSE)</f>
        <v>34671.523419999998</v>
      </c>
      <c r="O53">
        <f>VLOOKUP($J53,Zonal_Stats!$A$2:$P$308,9,FALSE)</f>
        <v>18101.795009500001</v>
      </c>
      <c r="P53">
        <f>VLOOKUP($J53,Zonal_Stats!$A$2:$P$308,7,FALSE)</f>
        <v>12210.427993200001</v>
      </c>
      <c r="Q53">
        <f>VLOOKUP($J53,Zonal_Stats!$A$2:$P$308,11,FALSE)</f>
        <v>3547.4077390500001</v>
      </c>
      <c r="R53">
        <f>VLOOKUP($J53,Zonal_Stats!$A$2:$P$308,5,FALSE)</f>
        <v>9770.2215438300009</v>
      </c>
      <c r="S53">
        <f>VLOOKUP($J53,raw!$A$3:$AB358,11,FALSE)</f>
        <v>0.53196422656508779</v>
      </c>
      <c r="T53">
        <f>VLOOKUP($J53,raw!$A$3:$AB358,12,FALSE)</f>
        <v>0.25207022192779066</v>
      </c>
      <c r="U53">
        <f>VLOOKUP($J53,raw!$A$3:$AB358,13,FALSE)</f>
        <v>0</v>
      </c>
      <c r="V53">
        <f>VLOOKUP($J53,raw!$A$3:$AB358,14,FALSE)</f>
        <v>0</v>
      </c>
      <c r="W53">
        <f>VLOOKUP($J53,raw!$A$3:$AB358,15,FALSE)</f>
        <v>0</v>
      </c>
      <c r="X53">
        <f>VLOOKUP($J53,Zonal_Stats!$A$2:$P$308,6,FALSE)</f>
        <v>12339.6914328</v>
      </c>
      <c r="Y53">
        <f>VLOOKUP($J53,raw!$A$3:$AB358,17,FALSE)</f>
        <v>0</v>
      </c>
      <c r="Z53">
        <f>VLOOKUP($J53,raw!$A$3:$AB358,20,FALSE)</f>
        <v>0.69791321629678704</v>
      </c>
      <c r="AA53">
        <f>VLOOKUP($J53,Zonal_Stats!$A$2:$P$308,13,FALSE)</f>
        <v>592196.63532999996</v>
      </c>
      <c r="AB53">
        <f>VLOOKUP($J53,Zonal_Stats!$A$2:$P$308,15,FALSE)</f>
        <v>0.53066094296199995</v>
      </c>
      <c r="AC53">
        <f>VLOOKUP($J53,Zonal_Stats!$A$2:$P$308,16,FALSE)</f>
        <v>0</v>
      </c>
      <c r="AD53">
        <f>VLOOKUP($J53,raw!$A$3:$AB358,24,FALSE)</f>
        <v>0.21033454786353098</v>
      </c>
      <c r="AE53">
        <f>VLOOKUP($J53,Zonal_Stats!$A$2:$P$308,14,FALSE)</f>
        <v>0.153241263992</v>
      </c>
      <c r="AF53">
        <f>VLOOKUP($C53,PODES_SULSEL!$D$1:$AL$311,2,FALSE)</f>
        <v>8183</v>
      </c>
      <c r="AG53">
        <f>VLOOKUP($C53,PODES_SULSEL!$D$1:$AL$311,25,FALSE)</f>
        <v>0.99621165831602099</v>
      </c>
      <c r="AH53">
        <f>VLOOKUP($C53,PODES_SULSEL!$D$1:$AL$311,26,FALSE)</f>
        <v>3.6661371135280398E-4</v>
      </c>
      <c r="AI53">
        <f>VLOOKUP($C53,PODES_SULSEL!$D$1:$AL$311,27,FALSE)</f>
        <v>0</v>
      </c>
      <c r="AJ53">
        <f>VLOOKUP($C53,PODES_SULSEL!$D$1:$AL$311,28,FALSE)</f>
        <v>0</v>
      </c>
      <c r="AK53">
        <f>VLOOKUP($C53,PODES_SULSEL!$D$1:$AL$311,29,FALSE)</f>
        <v>743.90909090909088</v>
      </c>
      <c r="AL53">
        <f>VLOOKUP($C53,PODES_SULSEL!$D$1:$AL$311,30,FALSE)</f>
        <v>1.2220457045093399E-4</v>
      </c>
      <c r="AM53">
        <f>VLOOKUP($C53,PODES_SULSEL!$D$1:$AL$311,31,FALSE)</f>
        <v>0</v>
      </c>
      <c r="AN53">
        <f>VLOOKUP($C53,PODES_SULSEL!$D$1:$AL$311,10,FALSE)</f>
        <v>0</v>
      </c>
      <c r="AO53">
        <f>VLOOKUP($C53,PODES_SULSEL!$D$1:$AL$311,11,FALSE)</f>
        <v>0</v>
      </c>
      <c r="AP53">
        <f>VLOOKUP($C53,PODES_SULSEL!$D$1:$AL$311,12,FALSE)</f>
        <v>2</v>
      </c>
      <c r="AQ53">
        <f>VLOOKUP($C53,PODES_SULSEL!$D$1:$AL$311,13,FALSE)</f>
        <v>0</v>
      </c>
      <c r="AR53">
        <f>VLOOKUP($C53,PODES_SULSEL!$D$1:$AL$311,14,FALSE)</f>
        <v>0</v>
      </c>
      <c r="AS53">
        <f>VLOOKUP($C53,PODES_SULSEL!$D$1:$AL$311,15,FALSE)</f>
        <v>0</v>
      </c>
      <c r="AT53">
        <f>VLOOKUP($C53,PODES_SULSEL!$D$1:$AL$311,16,FALSE)</f>
        <v>0</v>
      </c>
      <c r="AU53">
        <f>VLOOKUP($C53,PODES_SULSEL!$D$1:$AL$311,17,FALSE)</f>
        <v>0</v>
      </c>
      <c r="AV53">
        <f>VLOOKUP($C53,PODES_SULSEL!$D$1:$AL$311,18,FALSE)</f>
        <v>0</v>
      </c>
      <c r="AW53">
        <f>VLOOKUP($C53,PODES_SULSEL!$D$1:$AL$311,19,FALSE)</f>
        <v>0</v>
      </c>
      <c r="AX53">
        <f>VLOOKUP($C53,PODES_SULSEL!$D$1:$AL$311,20,FALSE)</f>
        <v>18</v>
      </c>
      <c r="AY53">
        <f>VLOOKUP($C53,PODES_SULSEL!$D$1:$AL$311,35,FALSE)</f>
        <v>454.61111111111109</v>
      </c>
      <c r="AZ53">
        <f>VLOOKUP($C53,PODES_SULSEL!$D$1:$AL$311,32,FALSE)</f>
        <v>0</v>
      </c>
      <c r="BA53">
        <f>VLOOKUP($C53,PODES_SULSEL!$D$1:$AL$311,33,FALSE)</f>
        <v>0</v>
      </c>
      <c r="BB53">
        <f>VLOOKUP($C53,PODES_SULSEL!$D$1:$AL$311,23,FALSE)</f>
        <v>0</v>
      </c>
      <c r="BC53">
        <f>VLOOKUP($C53,PODES_SULSEL!$D$1:$AL$311,34,FALSE)</f>
        <v>0</v>
      </c>
      <c r="BD53">
        <f>VLOOKUP($J53,Zonal_Stats!$A$2:$T$308,17,FALSE)</f>
        <v>26.866208736800001</v>
      </c>
      <c r="BE53">
        <f>VLOOKUP($J53,Zonal_Stats!$A$2:$T$308,18,FALSE)</f>
        <v>1.3886949314799999</v>
      </c>
      <c r="BF53">
        <f>VLOOKUP($J53,Zonal_Stats!$A$2:$T$308,19,FALSE)</f>
        <v>2142.1938555699999</v>
      </c>
      <c r="BG53">
        <f>VLOOKUP($J53,Zonal_Stats!$A$2:$T$308,20,FALSE)</f>
        <v>-27.339107737799999</v>
      </c>
    </row>
    <row r="54" spans="1:59">
      <c r="A54" t="s">
        <v>755</v>
      </c>
      <c r="B54" t="str">
        <f t="shared" si="0"/>
        <v>7306020</v>
      </c>
      <c r="C54">
        <v>7306020</v>
      </c>
      <c r="D54" t="s">
        <v>230</v>
      </c>
      <c r="E54">
        <v>73</v>
      </c>
      <c r="F54">
        <v>6</v>
      </c>
      <c r="G54">
        <v>20</v>
      </c>
      <c r="H54" t="s">
        <v>674</v>
      </c>
      <c r="I54" t="s">
        <v>679</v>
      </c>
      <c r="J54" t="s">
        <v>325</v>
      </c>
      <c r="K54">
        <v>2019</v>
      </c>
      <c r="L54">
        <f>VLOOKUP($J54,Zonal_Stats!$A$2:$J$308,10,FALSE)</f>
        <v>29586.288847399999</v>
      </c>
      <c r="M54">
        <f>VLOOKUP($J54,Zonal_Stats!$A$2:$P$308,8,FALSE)</f>
        <v>129.63263819700001</v>
      </c>
      <c r="N54">
        <f>VLOOKUP($J54,Zonal_Stats!$A$2:$P$308,12,FALSE)</f>
        <v>21448.400408000001</v>
      </c>
      <c r="O54">
        <f>VLOOKUP($J54,Zonal_Stats!$A$2:$P$308,9,FALSE)</f>
        <v>12958.5723968</v>
      </c>
      <c r="P54">
        <f>VLOOKUP($J54,Zonal_Stats!$A$2:$P$308,7,FALSE)</f>
        <v>13053.958181</v>
      </c>
      <c r="Q54">
        <f>VLOOKUP($J54,Zonal_Stats!$A$2:$P$308,11,FALSE)</f>
        <v>2202.9408797599999</v>
      </c>
      <c r="R54">
        <f>VLOOKUP($J54,Zonal_Stats!$A$2:$P$308,5,FALSE)</f>
        <v>5496.3190090199996</v>
      </c>
      <c r="S54">
        <f>VLOOKUP($J54,raw!$A$3:$AB359,11,FALSE)</f>
        <v>0.80744618964514248</v>
      </c>
      <c r="T54">
        <f>VLOOKUP($J54,raw!$A$3:$AB359,12,FALSE)</f>
        <v>0.19061469846810161</v>
      </c>
      <c r="U54">
        <f>VLOOKUP($J54,raw!$A$3:$AB359,13,FALSE)</f>
        <v>0</v>
      </c>
      <c r="V54">
        <f>VLOOKUP($J54,raw!$A$3:$AB359,14,FALSE)</f>
        <v>0</v>
      </c>
      <c r="W54">
        <f>VLOOKUP($J54,raw!$A$3:$AB359,15,FALSE)</f>
        <v>0</v>
      </c>
      <c r="X54">
        <f>VLOOKUP($J54,Zonal_Stats!$A$2:$P$308,6,FALSE)</f>
        <v>13739.6386955</v>
      </c>
      <c r="Y54">
        <f>VLOOKUP($J54,raw!$A$3:$AB359,17,FALSE)</f>
        <v>0</v>
      </c>
      <c r="Z54">
        <f>VLOOKUP($J54,raw!$A$3:$AB359,20,FALSE)</f>
        <v>0.80938530153189836</v>
      </c>
      <c r="AA54">
        <f>VLOOKUP($J54,Zonal_Stats!$A$2:$P$308,13,FALSE)</f>
        <v>240527.71735200001</v>
      </c>
      <c r="AB54">
        <f>VLOOKUP($J54,Zonal_Stats!$A$2:$P$308,15,FALSE)</f>
        <v>0.45657319055599999</v>
      </c>
      <c r="AC54">
        <f>VLOOKUP($J54,Zonal_Stats!$A$2:$P$308,16,FALSE)</f>
        <v>0</v>
      </c>
      <c r="AD54">
        <f>VLOOKUP($J54,raw!$A$3:$AB359,24,FALSE)</f>
        <v>0.60228815202637187</v>
      </c>
      <c r="AE54">
        <f>VLOOKUP($J54,Zonal_Stats!$A$2:$P$308,14,FALSE)</f>
        <v>0.194003428487</v>
      </c>
      <c r="AF54">
        <f>VLOOKUP($C54,PODES_SULSEL!$D$1:$AL$311,2,FALSE)</f>
        <v>20502</v>
      </c>
      <c r="AG54">
        <f>VLOOKUP($C54,PODES_SULSEL!$D$1:$AL$311,25,FALSE)</f>
        <v>1</v>
      </c>
      <c r="AH54">
        <f>VLOOKUP($C54,PODES_SULSEL!$D$1:$AL$311,26,FALSE)</f>
        <v>5.8530875036581797E-4</v>
      </c>
      <c r="AI54">
        <f>VLOOKUP($C54,PODES_SULSEL!$D$1:$AL$311,27,FALSE)</f>
        <v>0</v>
      </c>
      <c r="AJ54">
        <f>VLOOKUP($C54,PODES_SULSEL!$D$1:$AL$311,28,FALSE)</f>
        <v>20502</v>
      </c>
      <c r="AK54">
        <f>VLOOKUP($C54,PODES_SULSEL!$D$1:$AL$311,29,FALSE)</f>
        <v>1577.0769230769231</v>
      </c>
      <c r="AL54">
        <f>VLOOKUP($C54,PODES_SULSEL!$D$1:$AL$311,30,FALSE)</f>
        <v>1.95102916788606E-4</v>
      </c>
      <c r="AM54">
        <f>VLOOKUP($C54,PODES_SULSEL!$D$1:$AL$311,31,FALSE)</f>
        <v>2928.8571428571427</v>
      </c>
      <c r="AN54">
        <f>VLOOKUP($C54,PODES_SULSEL!$D$1:$AL$311,10,FALSE)</f>
        <v>0</v>
      </c>
      <c r="AO54">
        <f>VLOOKUP($C54,PODES_SULSEL!$D$1:$AL$311,11,FALSE)</f>
        <v>0</v>
      </c>
      <c r="AP54">
        <f>VLOOKUP($C54,PODES_SULSEL!$D$1:$AL$311,12,FALSE)</f>
        <v>0</v>
      </c>
      <c r="AQ54">
        <f>VLOOKUP($C54,PODES_SULSEL!$D$1:$AL$311,13,FALSE)</f>
        <v>0</v>
      </c>
      <c r="AR54">
        <f>VLOOKUP($C54,PODES_SULSEL!$D$1:$AL$311,14,FALSE)</f>
        <v>0</v>
      </c>
      <c r="AS54">
        <f>VLOOKUP($C54,PODES_SULSEL!$D$1:$AL$311,15,FALSE)</f>
        <v>0</v>
      </c>
      <c r="AT54">
        <f>VLOOKUP($C54,PODES_SULSEL!$D$1:$AL$311,16,FALSE)</f>
        <v>0</v>
      </c>
      <c r="AU54">
        <f>VLOOKUP($C54,PODES_SULSEL!$D$1:$AL$311,17,FALSE)</f>
        <v>0</v>
      </c>
      <c r="AV54">
        <f>VLOOKUP($C54,PODES_SULSEL!$D$1:$AL$311,18,FALSE)</f>
        <v>0</v>
      </c>
      <c r="AW54">
        <f>VLOOKUP($C54,PODES_SULSEL!$D$1:$AL$311,19,FALSE)</f>
        <v>0</v>
      </c>
      <c r="AX54">
        <f>VLOOKUP($C54,PODES_SULSEL!$D$1:$AL$311,20,FALSE)</f>
        <v>28</v>
      </c>
      <c r="AY54">
        <f>VLOOKUP($C54,PODES_SULSEL!$D$1:$AL$311,35,FALSE)</f>
        <v>732.21428571428567</v>
      </c>
      <c r="AZ54">
        <f>VLOOKUP($C54,PODES_SULSEL!$D$1:$AL$311,32,FALSE)</f>
        <v>20502</v>
      </c>
      <c r="BA54">
        <f>VLOOKUP($C54,PODES_SULSEL!$D$1:$AL$311,33,FALSE)</f>
        <v>0</v>
      </c>
      <c r="BB54">
        <f>VLOOKUP($C54,PODES_SULSEL!$D$1:$AL$311,23,FALSE)</f>
        <v>2</v>
      </c>
      <c r="BC54">
        <f>VLOOKUP($C54,PODES_SULSEL!$D$1:$AL$311,34,FALSE)</f>
        <v>10251</v>
      </c>
      <c r="BD54">
        <f>VLOOKUP($J54,Zonal_Stats!$A$2:$T$308,17,FALSE)</f>
        <v>26.963378095500001</v>
      </c>
      <c r="BE54">
        <f>VLOOKUP($J54,Zonal_Stats!$A$2:$T$308,18,FALSE)</f>
        <v>1.39897590387</v>
      </c>
      <c r="BF54">
        <f>VLOOKUP($J54,Zonal_Stats!$A$2:$T$308,19,FALSE)</f>
        <v>2369.1311813900002</v>
      </c>
      <c r="BG54">
        <f>VLOOKUP($J54,Zonal_Stats!$A$2:$T$308,20,FALSE)</f>
        <v>-34.156113921600003</v>
      </c>
    </row>
    <row r="55" spans="1:59">
      <c r="A55" t="s">
        <v>756</v>
      </c>
      <c r="B55" t="str">
        <f t="shared" si="0"/>
        <v>7306021</v>
      </c>
      <c r="C55">
        <v>7306021</v>
      </c>
      <c r="D55" t="s">
        <v>230</v>
      </c>
      <c r="E55">
        <v>73</v>
      </c>
      <c r="F55">
        <v>6</v>
      </c>
      <c r="G55">
        <v>21</v>
      </c>
      <c r="H55" t="s">
        <v>674</v>
      </c>
      <c r="I55" t="s">
        <v>679</v>
      </c>
      <c r="J55" t="s">
        <v>326</v>
      </c>
      <c r="K55">
        <v>2019</v>
      </c>
      <c r="L55">
        <f>VLOOKUP($J55,Zonal_Stats!$A$2:$J$308,10,FALSE)</f>
        <v>24227.448281000001</v>
      </c>
      <c r="M55">
        <f>VLOOKUP($J55,Zonal_Stats!$A$2:$P$308,8,FALSE)</f>
        <v>112.44302070400001</v>
      </c>
      <c r="N55">
        <f>VLOOKUP($J55,Zonal_Stats!$A$2:$P$308,12,FALSE)</f>
        <v>24140.291752699999</v>
      </c>
      <c r="O55">
        <f>VLOOKUP($J55,Zonal_Stats!$A$2:$P$308,9,FALSE)</f>
        <v>18678.294041599998</v>
      </c>
      <c r="P55">
        <f>VLOOKUP($J55,Zonal_Stats!$A$2:$P$308,7,FALSE)</f>
        <v>18100.897284999999</v>
      </c>
      <c r="Q55">
        <f>VLOOKUP($J55,Zonal_Stats!$A$2:$P$308,11,FALSE)</f>
        <v>2715.5283240399999</v>
      </c>
      <c r="R55">
        <f>VLOOKUP($J55,Zonal_Stats!$A$2:$P$308,5,FALSE)</f>
        <v>9976.6699271699999</v>
      </c>
      <c r="S55">
        <f>VLOOKUP($J55,raw!$A$3:$AB360,11,FALSE)</f>
        <v>0.67475477542591633</v>
      </c>
      <c r="T55">
        <f>VLOOKUP($J55,raw!$A$3:$AB360,12,FALSE)</f>
        <v>0.32524522457408361</v>
      </c>
      <c r="U55">
        <f>VLOOKUP($J55,raw!$A$3:$AB360,13,FALSE)</f>
        <v>0</v>
      </c>
      <c r="V55">
        <f>VLOOKUP($J55,raw!$A$3:$AB360,14,FALSE)</f>
        <v>0</v>
      </c>
      <c r="W55">
        <f>VLOOKUP($J55,raw!$A$3:$AB360,15,FALSE)</f>
        <v>0</v>
      </c>
      <c r="X55">
        <f>VLOOKUP($J55,Zonal_Stats!$A$2:$P$308,6,FALSE)</f>
        <v>18333.504432599999</v>
      </c>
      <c r="Y55">
        <f>VLOOKUP($J55,raw!$A$3:$AB360,17,FALSE)</f>
        <v>0</v>
      </c>
      <c r="Z55">
        <f>VLOOKUP($J55,raw!$A$3:$AB360,20,FALSE)</f>
        <v>0.67475477542591633</v>
      </c>
      <c r="AA55">
        <f>VLOOKUP($J55,Zonal_Stats!$A$2:$P$308,13,FALSE)</f>
        <v>315475.99687899998</v>
      </c>
      <c r="AB55">
        <f>VLOOKUP($J55,Zonal_Stats!$A$2:$P$308,15,FALSE)</f>
        <v>0.53397815037200003</v>
      </c>
      <c r="AC55">
        <f>VLOOKUP($J55,Zonal_Stats!$A$2:$P$308,16,FALSE)</f>
        <v>0</v>
      </c>
      <c r="AD55">
        <f>VLOOKUP($J55,raw!$A$3:$AB360,24,FALSE)</f>
        <v>0.29839958699019103</v>
      </c>
      <c r="AE55">
        <f>VLOOKUP($J55,Zonal_Stats!$A$2:$P$308,14,FALSE)</f>
        <v>0.191312249213</v>
      </c>
      <c r="AF55">
        <f>VLOOKUP($C55,PODES_SULSEL!$D$1:$AL$311,2,FALSE)</f>
        <v>7721</v>
      </c>
      <c r="AG55">
        <f>VLOOKUP($C55,PODES_SULSEL!$D$1:$AL$311,25,FALSE)</f>
        <v>1</v>
      </c>
      <c r="AH55">
        <f>VLOOKUP($C55,PODES_SULSEL!$D$1:$AL$311,26,FALSE)</f>
        <v>2.5903380391140997E-4</v>
      </c>
      <c r="AI55">
        <f>VLOOKUP($C55,PODES_SULSEL!$D$1:$AL$311,27,FALSE)</f>
        <v>0</v>
      </c>
      <c r="AJ55">
        <f>VLOOKUP($C55,PODES_SULSEL!$D$1:$AL$311,28,FALSE)</f>
        <v>0</v>
      </c>
      <c r="AK55">
        <f>VLOOKUP($C55,PODES_SULSEL!$D$1:$AL$311,29,FALSE)</f>
        <v>772.1</v>
      </c>
      <c r="AL55">
        <f>VLOOKUP($C55,PODES_SULSEL!$D$1:$AL$311,30,FALSE)</f>
        <v>0</v>
      </c>
      <c r="AM55">
        <f>VLOOKUP($C55,PODES_SULSEL!$D$1:$AL$311,31,FALSE)</f>
        <v>7721</v>
      </c>
      <c r="AN55">
        <f>VLOOKUP($C55,PODES_SULSEL!$D$1:$AL$311,10,FALSE)</f>
        <v>0</v>
      </c>
      <c r="AO55">
        <f>VLOOKUP($C55,PODES_SULSEL!$D$1:$AL$311,11,FALSE)</f>
        <v>0</v>
      </c>
      <c r="AP55">
        <f>VLOOKUP($C55,PODES_SULSEL!$D$1:$AL$311,12,FALSE)</f>
        <v>0</v>
      </c>
      <c r="AQ55">
        <f>VLOOKUP($C55,PODES_SULSEL!$D$1:$AL$311,13,FALSE)</f>
        <v>0</v>
      </c>
      <c r="AR55">
        <f>VLOOKUP($C55,PODES_SULSEL!$D$1:$AL$311,14,FALSE)</f>
        <v>0</v>
      </c>
      <c r="AS55">
        <f>VLOOKUP($C55,PODES_SULSEL!$D$1:$AL$311,15,FALSE)</f>
        <v>0</v>
      </c>
      <c r="AT55">
        <f>VLOOKUP($C55,PODES_SULSEL!$D$1:$AL$311,16,FALSE)</f>
        <v>0</v>
      </c>
      <c r="AU55">
        <f>VLOOKUP($C55,PODES_SULSEL!$D$1:$AL$311,17,FALSE)</f>
        <v>0</v>
      </c>
      <c r="AV55">
        <f>VLOOKUP($C55,PODES_SULSEL!$D$1:$AL$311,18,FALSE)</f>
        <v>0</v>
      </c>
      <c r="AW55">
        <f>VLOOKUP($C55,PODES_SULSEL!$D$1:$AL$311,19,FALSE)</f>
        <v>0</v>
      </c>
      <c r="AX55">
        <f>VLOOKUP($C55,PODES_SULSEL!$D$1:$AL$311,20,FALSE)</f>
        <v>14</v>
      </c>
      <c r="AY55">
        <f>VLOOKUP($C55,PODES_SULSEL!$D$1:$AL$311,35,FALSE)</f>
        <v>551.5</v>
      </c>
      <c r="AZ55">
        <f>VLOOKUP($C55,PODES_SULSEL!$D$1:$AL$311,32,FALSE)</f>
        <v>0</v>
      </c>
      <c r="BA55">
        <f>VLOOKUP($C55,PODES_SULSEL!$D$1:$AL$311,33,FALSE)</f>
        <v>0</v>
      </c>
      <c r="BB55">
        <f>VLOOKUP($C55,PODES_SULSEL!$D$1:$AL$311,23,FALSE)</f>
        <v>0</v>
      </c>
      <c r="BC55">
        <f>VLOOKUP($C55,PODES_SULSEL!$D$1:$AL$311,34,FALSE)</f>
        <v>0</v>
      </c>
      <c r="BD55">
        <f>VLOOKUP($J55,Zonal_Stats!$A$2:$T$308,17,FALSE)</f>
        <v>26.799653102000001</v>
      </c>
      <c r="BE55">
        <f>VLOOKUP($J55,Zonal_Stats!$A$2:$T$308,18,FALSE)</f>
        <v>1.4117232958499999</v>
      </c>
      <c r="BF55">
        <f>VLOOKUP($J55,Zonal_Stats!$A$2:$T$308,19,FALSE)</f>
        <v>2368.4761996299999</v>
      </c>
      <c r="BG55">
        <f>VLOOKUP($J55,Zonal_Stats!$A$2:$T$308,20,FALSE)</f>
        <v>-25.900777180999999</v>
      </c>
    </row>
    <row r="56" spans="1:59">
      <c r="A56" t="s">
        <v>757</v>
      </c>
      <c r="B56" t="str">
        <f t="shared" si="0"/>
        <v>7306030</v>
      </c>
      <c r="C56">
        <v>7306030</v>
      </c>
      <c r="D56" t="s">
        <v>230</v>
      </c>
      <c r="E56">
        <v>73</v>
      </c>
      <c r="F56">
        <v>6</v>
      </c>
      <c r="G56">
        <v>30</v>
      </c>
      <c r="H56" t="s">
        <v>674</v>
      </c>
      <c r="I56" t="s">
        <v>679</v>
      </c>
      <c r="J56" t="s">
        <v>489</v>
      </c>
      <c r="K56">
        <v>2019</v>
      </c>
      <c r="L56">
        <f>VLOOKUP($J56,Zonal_Stats!$A$2:$J$308,10,FALSE)</f>
        <v>33415.403177799999</v>
      </c>
      <c r="M56">
        <f>VLOOKUP($J56,Zonal_Stats!$A$2:$P$308,8,FALSE)</f>
        <v>161.79673043599999</v>
      </c>
      <c r="N56">
        <f>VLOOKUP($J56,Zonal_Stats!$A$2:$P$308,12,FALSE)</f>
        <v>16546.710975000002</v>
      </c>
      <c r="O56">
        <f>VLOOKUP($J56,Zonal_Stats!$A$2:$P$308,9,FALSE)</f>
        <v>12861.8184645</v>
      </c>
      <c r="P56">
        <f>VLOOKUP($J56,Zonal_Stats!$A$2:$P$308,7,FALSE)</f>
        <v>9856.5321837699994</v>
      </c>
      <c r="Q56">
        <f>VLOOKUP($J56,Zonal_Stats!$A$2:$P$308,11,FALSE)</f>
        <v>971.06506784700002</v>
      </c>
      <c r="R56">
        <f>VLOOKUP($J56,Zonal_Stats!$A$2:$P$308,5,FALSE)</f>
        <v>5503.6692776800001</v>
      </c>
      <c r="S56">
        <f>VLOOKUP($J56,raw!$A$3:$AB361,11,FALSE)</f>
        <v>0.81351111111111107</v>
      </c>
      <c r="T56">
        <f>VLOOKUP($J56,raw!$A$3:$AB361,12,FALSE)</f>
        <v>0.1544888888888889</v>
      </c>
      <c r="U56">
        <f>VLOOKUP($J56,raw!$A$3:$AB361,13,FALSE)</f>
        <v>0</v>
      </c>
      <c r="V56">
        <f>VLOOKUP($J56,raw!$A$3:$AB361,14,FALSE)</f>
        <v>0</v>
      </c>
      <c r="W56">
        <f>VLOOKUP($J56,raw!$A$3:$AB361,15,FALSE)</f>
        <v>0</v>
      </c>
      <c r="X56">
        <f>VLOOKUP($J56,Zonal_Stats!$A$2:$P$308,6,FALSE)</f>
        <v>9903.4920556399993</v>
      </c>
      <c r="Y56">
        <f>VLOOKUP($J56,raw!$A$3:$AB361,17,FALSE)</f>
        <v>0</v>
      </c>
      <c r="Z56">
        <f>VLOOKUP($J56,raw!$A$3:$AB361,20,FALSE)</f>
        <v>0.84213333333333329</v>
      </c>
      <c r="AA56">
        <f>VLOOKUP($J56,Zonal_Stats!$A$2:$P$308,13,FALSE)</f>
        <v>210128.408815</v>
      </c>
      <c r="AB56">
        <f>VLOOKUP($J56,Zonal_Stats!$A$2:$P$308,15,FALSE)</f>
        <v>0.45572781809399998</v>
      </c>
      <c r="AC56">
        <f>VLOOKUP($J56,Zonal_Stats!$A$2:$P$308,16,FALSE)</f>
        <v>0</v>
      </c>
      <c r="AD56">
        <f>VLOOKUP($J56,raw!$A$3:$AB361,24,FALSE)</f>
        <v>0.37066666666666664</v>
      </c>
      <c r="AE56">
        <f>VLOOKUP($J56,Zonal_Stats!$A$2:$P$308,14,FALSE)</f>
        <v>0.21081462922399999</v>
      </c>
      <c r="AF56">
        <f>VLOOKUP($C56,PODES_SULSEL!$D$1:$AL$311,2,FALSE)</f>
        <v>29396</v>
      </c>
      <c r="AG56">
        <f>VLOOKUP($C56,PODES_SULSEL!$D$1:$AL$311,25,FALSE)</f>
        <v>1</v>
      </c>
      <c r="AH56">
        <f>VLOOKUP($C56,PODES_SULSEL!$D$1:$AL$311,26,FALSE)</f>
        <v>2.0410940263981399E-4</v>
      </c>
      <c r="AI56">
        <f>VLOOKUP($C56,PODES_SULSEL!$D$1:$AL$311,27,FALSE)</f>
        <v>29396</v>
      </c>
      <c r="AJ56">
        <f>VLOOKUP($C56,PODES_SULSEL!$D$1:$AL$311,28,FALSE)</f>
        <v>0</v>
      </c>
      <c r="AK56">
        <f>VLOOKUP($C56,PODES_SULSEL!$D$1:$AL$311,29,FALSE)</f>
        <v>1547.1578947368421</v>
      </c>
      <c r="AL56">
        <f>VLOOKUP($C56,PODES_SULSEL!$D$1:$AL$311,30,FALSE)</f>
        <v>2.0410940263981399E-4</v>
      </c>
      <c r="AM56">
        <f>VLOOKUP($C56,PODES_SULSEL!$D$1:$AL$311,31,FALSE)</f>
        <v>2939.6</v>
      </c>
      <c r="AN56">
        <f>VLOOKUP($C56,PODES_SULSEL!$D$1:$AL$311,10,FALSE)</f>
        <v>0</v>
      </c>
      <c r="AO56">
        <f>VLOOKUP($C56,PODES_SULSEL!$D$1:$AL$311,11,FALSE)</f>
        <v>0</v>
      </c>
      <c r="AP56">
        <f>VLOOKUP($C56,PODES_SULSEL!$D$1:$AL$311,12,FALSE)</f>
        <v>6</v>
      </c>
      <c r="AQ56">
        <f>VLOOKUP($C56,PODES_SULSEL!$D$1:$AL$311,13,FALSE)</f>
        <v>2</v>
      </c>
      <c r="AR56">
        <f>VLOOKUP($C56,PODES_SULSEL!$D$1:$AL$311,14,FALSE)</f>
        <v>1</v>
      </c>
      <c r="AS56">
        <f>VLOOKUP($C56,PODES_SULSEL!$D$1:$AL$311,15,FALSE)</f>
        <v>0</v>
      </c>
      <c r="AT56">
        <f>VLOOKUP($C56,PODES_SULSEL!$D$1:$AL$311,16,FALSE)</f>
        <v>0</v>
      </c>
      <c r="AU56">
        <f>VLOOKUP($C56,PODES_SULSEL!$D$1:$AL$311,17,FALSE)</f>
        <v>0</v>
      </c>
      <c r="AV56">
        <f>VLOOKUP($C56,PODES_SULSEL!$D$1:$AL$311,18,FALSE)</f>
        <v>0</v>
      </c>
      <c r="AW56">
        <f>VLOOKUP($C56,PODES_SULSEL!$D$1:$AL$311,19,FALSE)</f>
        <v>0</v>
      </c>
      <c r="AX56">
        <f>VLOOKUP($C56,PODES_SULSEL!$D$1:$AL$311,20,FALSE)</f>
        <v>32</v>
      </c>
      <c r="AY56">
        <f>VLOOKUP($C56,PODES_SULSEL!$D$1:$AL$311,35,FALSE)</f>
        <v>918.625</v>
      </c>
      <c r="AZ56">
        <f>VLOOKUP($C56,PODES_SULSEL!$D$1:$AL$311,32,FALSE)</f>
        <v>0</v>
      </c>
      <c r="BA56">
        <f>VLOOKUP($C56,PODES_SULSEL!$D$1:$AL$311,33,FALSE)</f>
        <v>0</v>
      </c>
      <c r="BB56">
        <f>VLOOKUP($C56,PODES_SULSEL!$D$1:$AL$311,23,FALSE)</f>
        <v>6</v>
      </c>
      <c r="BC56">
        <f>VLOOKUP($C56,PODES_SULSEL!$D$1:$AL$311,34,FALSE)</f>
        <v>4899.333333333333</v>
      </c>
      <c r="BD56">
        <f>VLOOKUP($J56,Zonal_Stats!$A$2:$T$308,17,FALSE)</f>
        <v>27.029438634200002</v>
      </c>
      <c r="BE56">
        <f>VLOOKUP($J56,Zonal_Stats!$A$2:$T$308,18,FALSE)</f>
        <v>1.4034699334</v>
      </c>
      <c r="BF56">
        <f>VLOOKUP($J56,Zonal_Stats!$A$2:$T$308,19,FALSE)</f>
        <v>2471.5836522599998</v>
      </c>
      <c r="BG56">
        <f>VLOOKUP($J56,Zonal_Stats!$A$2:$T$308,20,FALSE)</f>
        <v>-34.394515749</v>
      </c>
    </row>
    <row r="57" spans="1:59">
      <c r="A57" t="s">
        <v>758</v>
      </c>
      <c r="B57" t="str">
        <f t="shared" si="0"/>
        <v>7306031</v>
      </c>
      <c r="C57">
        <v>7306031</v>
      </c>
      <c r="D57" t="s">
        <v>230</v>
      </c>
      <c r="E57">
        <v>73</v>
      </c>
      <c r="F57">
        <v>6</v>
      </c>
      <c r="G57">
        <v>31</v>
      </c>
      <c r="H57" t="s">
        <v>674</v>
      </c>
      <c r="I57" t="s">
        <v>679</v>
      </c>
      <c r="J57" t="s">
        <v>340</v>
      </c>
      <c r="K57">
        <v>2019</v>
      </c>
      <c r="L57">
        <f>VLOOKUP($J57,Zonal_Stats!$A$2:$J$308,10,FALSE)</f>
        <v>30102.74785</v>
      </c>
      <c r="M57">
        <f>VLOOKUP($J57,Zonal_Stats!$A$2:$P$308,8,FALSE)</f>
        <v>119.94493447000001</v>
      </c>
      <c r="N57">
        <f>VLOOKUP($J57,Zonal_Stats!$A$2:$P$308,12,FALSE)</f>
        <v>17268.599714600001</v>
      </c>
      <c r="O57">
        <f>VLOOKUP($J57,Zonal_Stats!$A$2:$P$308,9,FALSE)</f>
        <v>19360.6877045</v>
      </c>
      <c r="P57">
        <f>VLOOKUP($J57,Zonal_Stats!$A$2:$P$308,7,FALSE)</f>
        <v>11476.222895700001</v>
      </c>
      <c r="Q57">
        <f>VLOOKUP($J57,Zonal_Stats!$A$2:$P$308,11,FALSE)</f>
        <v>1384.20341523</v>
      </c>
      <c r="R57">
        <f>VLOOKUP($J57,Zonal_Stats!$A$2:$P$308,5,FALSE)</f>
        <v>9606.9837494799995</v>
      </c>
      <c r="S57">
        <f>VLOOKUP($J57,raw!$A$3:$AB362,11,FALSE)</f>
        <v>0.66768027801911378</v>
      </c>
      <c r="T57">
        <f>VLOOKUP($J57,raw!$A$3:$AB362,12,FALSE)</f>
        <v>0.28192875760208513</v>
      </c>
      <c r="U57">
        <f>VLOOKUP($J57,raw!$A$3:$AB362,13,FALSE)</f>
        <v>0</v>
      </c>
      <c r="V57">
        <f>VLOOKUP($J57,raw!$A$3:$AB362,14,FALSE)</f>
        <v>0</v>
      </c>
      <c r="W57">
        <f>VLOOKUP($J57,raw!$A$3:$AB362,15,FALSE)</f>
        <v>0</v>
      </c>
      <c r="X57">
        <f>VLOOKUP($J57,Zonal_Stats!$A$2:$P$308,6,FALSE)</f>
        <v>11465.0476846</v>
      </c>
      <c r="Y57">
        <f>VLOOKUP($J57,raw!$A$3:$AB362,17,FALSE)</f>
        <v>0</v>
      </c>
      <c r="Z57">
        <f>VLOOKUP($J57,raw!$A$3:$AB362,20,FALSE)</f>
        <v>0.68462206776715895</v>
      </c>
      <c r="AA57">
        <f>VLOOKUP($J57,Zonal_Stats!$A$2:$P$308,13,FALSE)</f>
        <v>745775.29662100004</v>
      </c>
      <c r="AB57">
        <f>VLOOKUP($J57,Zonal_Stats!$A$2:$P$308,15,FALSE)</f>
        <v>0.60909294505300005</v>
      </c>
      <c r="AC57">
        <f>VLOOKUP($J57,Zonal_Stats!$A$2:$P$308,16,FALSE)</f>
        <v>0</v>
      </c>
      <c r="AD57">
        <f>VLOOKUP($J57,raw!$A$3:$AB362,24,FALSE)</f>
        <v>0.27584708948740227</v>
      </c>
      <c r="AE57">
        <f>VLOOKUP($J57,Zonal_Stats!$A$2:$P$308,14,FALSE)</f>
        <v>0.218583665963</v>
      </c>
      <c r="AF57">
        <f>VLOOKUP($C57,PODES_SULSEL!$D$1:$AL$311,2,FALSE)</f>
        <v>10867</v>
      </c>
      <c r="AG57">
        <f>VLOOKUP($C57,PODES_SULSEL!$D$1:$AL$311,25,FALSE)</f>
        <v>1</v>
      </c>
      <c r="AH57">
        <f>VLOOKUP($C57,PODES_SULSEL!$D$1:$AL$311,26,FALSE)</f>
        <v>9.2021717125241506E-5</v>
      </c>
      <c r="AI57">
        <f>VLOOKUP($C57,PODES_SULSEL!$D$1:$AL$311,27,FALSE)</f>
        <v>0</v>
      </c>
      <c r="AJ57">
        <f>VLOOKUP($C57,PODES_SULSEL!$D$1:$AL$311,28,FALSE)</f>
        <v>0</v>
      </c>
      <c r="AK57">
        <f>VLOOKUP($C57,PODES_SULSEL!$D$1:$AL$311,29,FALSE)</f>
        <v>1552.4285714285713</v>
      </c>
      <c r="AL57">
        <f>VLOOKUP($C57,PODES_SULSEL!$D$1:$AL$311,30,FALSE)</f>
        <v>9.2021717125241506E-5</v>
      </c>
      <c r="AM57">
        <f>VLOOKUP($C57,PODES_SULSEL!$D$1:$AL$311,31,FALSE)</f>
        <v>5433.5</v>
      </c>
      <c r="AN57">
        <f>VLOOKUP($C57,PODES_SULSEL!$D$1:$AL$311,10,FALSE)</f>
        <v>0</v>
      </c>
      <c r="AO57">
        <f>VLOOKUP($C57,PODES_SULSEL!$D$1:$AL$311,11,FALSE)</f>
        <v>0</v>
      </c>
      <c r="AP57">
        <f>VLOOKUP($C57,PODES_SULSEL!$D$1:$AL$311,12,FALSE)</f>
        <v>1</v>
      </c>
      <c r="AQ57">
        <f>VLOOKUP($C57,PODES_SULSEL!$D$1:$AL$311,13,FALSE)</f>
        <v>0</v>
      </c>
      <c r="AR57">
        <f>VLOOKUP($C57,PODES_SULSEL!$D$1:$AL$311,14,FALSE)</f>
        <v>0</v>
      </c>
      <c r="AS57">
        <f>VLOOKUP($C57,PODES_SULSEL!$D$1:$AL$311,15,FALSE)</f>
        <v>0</v>
      </c>
      <c r="AT57">
        <f>VLOOKUP($C57,PODES_SULSEL!$D$1:$AL$311,16,FALSE)</f>
        <v>0</v>
      </c>
      <c r="AU57">
        <f>VLOOKUP($C57,PODES_SULSEL!$D$1:$AL$311,17,FALSE)</f>
        <v>0</v>
      </c>
      <c r="AV57">
        <f>VLOOKUP($C57,PODES_SULSEL!$D$1:$AL$311,18,FALSE)</f>
        <v>0</v>
      </c>
      <c r="AW57">
        <f>VLOOKUP($C57,PODES_SULSEL!$D$1:$AL$311,19,FALSE)</f>
        <v>0</v>
      </c>
      <c r="AX57">
        <f>VLOOKUP($C57,PODES_SULSEL!$D$1:$AL$311,20,FALSE)</f>
        <v>14</v>
      </c>
      <c r="AY57">
        <f>VLOOKUP($C57,PODES_SULSEL!$D$1:$AL$311,35,FALSE)</f>
        <v>776.21428571428567</v>
      </c>
      <c r="AZ57">
        <f>VLOOKUP($C57,PODES_SULSEL!$D$1:$AL$311,32,FALSE)</f>
        <v>0</v>
      </c>
      <c r="BA57">
        <f>VLOOKUP($C57,PODES_SULSEL!$D$1:$AL$311,33,FALSE)</f>
        <v>0</v>
      </c>
      <c r="BB57">
        <f>VLOOKUP($C57,PODES_SULSEL!$D$1:$AL$311,23,FALSE)</f>
        <v>0</v>
      </c>
      <c r="BC57">
        <f>VLOOKUP($C57,PODES_SULSEL!$D$1:$AL$311,34,FALSE)</f>
        <v>0</v>
      </c>
      <c r="BD57">
        <f>VLOOKUP($J57,Zonal_Stats!$A$2:$T$308,17,FALSE)</f>
        <v>26.872758001200001</v>
      </c>
      <c r="BE57">
        <f>VLOOKUP($J57,Zonal_Stats!$A$2:$T$308,18,FALSE)</f>
        <v>1.4294622966199999</v>
      </c>
      <c r="BF57">
        <f>VLOOKUP($J57,Zonal_Stats!$A$2:$T$308,19,FALSE)</f>
        <v>2536.0688967599999</v>
      </c>
      <c r="BG57">
        <f>VLOOKUP($J57,Zonal_Stats!$A$2:$T$308,20,FALSE)</f>
        <v>-26.406546456499999</v>
      </c>
    </row>
    <row r="58" spans="1:59">
      <c r="A58" t="s">
        <v>759</v>
      </c>
      <c r="B58" t="str">
        <f t="shared" si="0"/>
        <v>7306040</v>
      </c>
      <c r="C58">
        <v>7306040</v>
      </c>
      <c r="D58" t="s">
        <v>230</v>
      </c>
      <c r="E58">
        <v>73</v>
      </c>
      <c r="F58">
        <v>6</v>
      </c>
      <c r="G58">
        <v>40</v>
      </c>
      <c r="H58" t="s">
        <v>674</v>
      </c>
      <c r="I58" t="s">
        <v>679</v>
      </c>
      <c r="J58" t="s">
        <v>553</v>
      </c>
      <c r="K58">
        <v>2019</v>
      </c>
      <c r="L58">
        <f>VLOOKUP($J58,Zonal_Stats!$A$2:$J$308,10,FALSE)</f>
        <v>37640.090971199999</v>
      </c>
      <c r="M58">
        <f>VLOOKUP($J58,Zonal_Stats!$A$2:$P$308,8,FALSE)</f>
        <v>87.422259405700004</v>
      </c>
      <c r="N58">
        <f>VLOOKUP($J58,Zonal_Stats!$A$2:$P$308,12,FALSE)</f>
        <v>11121.8996097</v>
      </c>
      <c r="O58">
        <f>VLOOKUP($J58,Zonal_Stats!$A$2:$P$308,9,FALSE)</f>
        <v>14142.776249</v>
      </c>
      <c r="P58">
        <f>VLOOKUP($J58,Zonal_Stats!$A$2:$P$308,7,FALSE)</f>
        <v>7146.8589271299998</v>
      </c>
      <c r="Q58">
        <f>VLOOKUP($J58,Zonal_Stats!$A$2:$P$308,11,FALSE)</f>
        <v>1228.9255486699999</v>
      </c>
      <c r="R58">
        <f>VLOOKUP($J58,Zonal_Stats!$A$2:$P$308,5,FALSE)</f>
        <v>2517.8540591599999</v>
      </c>
      <c r="S58">
        <f>VLOOKUP($J58,raw!$A$3:$AB363,11,FALSE)</f>
        <v>0.43689655172413794</v>
      </c>
      <c r="T58">
        <f>VLOOKUP($J58,raw!$A$3:$AB363,12,FALSE)</f>
        <v>0.43793103448275861</v>
      </c>
      <c r="U58">
        <f>VLOOKUP($J58,raw!$A$3:$AB363,13,FALSE)</f>
        <v>0</v>
      </c>
      <c r="V58">
        <f>VLOOKUP($J58,raw!$A$3:$AB363,14,FALSE)</f>
        <v>0</v>
      </c>
      <c r="W58">
        <f>VLOOKUP($J58,raw!$A$3:$AB363,15,FALSE)</f>
        <v>0</v>
      </c>
      <c r="X58">
        <f>VLOOKUP($J58,Zonal_Stats!$A$2:$P$308,6,FALSE)</f>
        <v>6946.4650245000003</v>
      </c>
      <c r="Y58">
        <f>VLOOKUP($J58,raw!$A$3:$AB363,17,FALSE)</f>
        <v>0</v>
      </c>
      <c r="Z58">
        <f>VLOOKUP($J58,raw!$A$3:$AB363,20,FALSE)</f>
        <v>0.52241379310344827</v>
      </c>
      <c r="AA58">
        <f>VLOOKUP($J58,Zonal_Stats!$A$2:$P$308,13,FALSE)</f>
        <v>487312.51351899997</v>
      </c>
      <c r="AB58">
        <f>VLOOKUP($J58,Zonal_Stats!$A$2:$P$308,15,FALSE)</f>
        <v>0.47307131760100002</v>
      </c>
      <c r="AC58">
        <f>VLOOKUP($J58,Zonal_Stats!$A$2:$P$308,16,FALSE)</f>
        <v>0</v>
      </c>
      <c r="AD58">
        <f>VLOOKUP($J58,raw!$A$3:$AB363,24,FALSE)</f>
        <v>0.30655172413793103</v>
      </c>
      <c r="AE58">
        <f>VLOOKUP($J58,Zonal_Stats!$A$2:$P$308,14,FALSE)</f>
        <v>0.23732708870300001</v>
      </c>
      <c r="AF58">
        <f>VLOOKUP($C58,PODES_SULSEL!$D$1:$AL$311,2,FALSE)</f>
        <v>31229</v>
      </c>
      <c r="AG58">
        <f>VLOOKUP($C58,PODES_SULSEL!$D$1:$AL$311,25,FALSE)</f>
        <v>1</v>
      </c>
      <c r="AH58">
        <f>VLOOKUP($C58,PODES_SULSEL!$D$1:$AL$311,26,FALSE)</f>
        <v>8.9660251689134996E-4</v>
      </c>
      <c r="AI58">
        <f>VLOOKUP($C58,PODES_SULSEL!$D$1:$AL$311,27,FALSE)</f>
        <v>3469.8888888888887</v>
      </c>
      <c r="AJ58">
        <f>VLOOKUP($C58,PODES_SULSEL!$D$1:$AL$311,28,FALSE)</f>
        <v>15614.5</v>
      </c>
      <c r="AK58">
        <f>VLOOKUP($C58,PODES_SULSEL!$D$1:$AL$311,29,FALSE)</f>
        <v>1561.45</v>
      </c>
      <c r="AL58">
        <f>VLOOKUP($C58,PODES_SULSEL!$D$1:$AL$311,30,FALSE)</f>
        <v>2.24150629222837E-4</v>
      </c>
      <c r="AM58">
        <f>VLOOKUP($C58,PODES_SULSEL!$D$1:$AL$311,31,FALSE)</f>
        <v>1357.7826086956522</v>
      </c>
      <c r="AN58">
        <f>VLOOKUP($C58,PODES_SULSEL!$D$1:$AL$311,10,FALSE)</f>
        <v>0</v>
      </c>
      <c r="AO58">
        <f>VLOOKUP($C58,PODES_SULSEL!$D$1:$AL$311,11,FALSE)</f>
        <v>0</v>
      </c>
      <c r="AP58">
        <f>VLOOKUP($C58,PODES_SULSEL!$D$1:$AL$311,12,FALSE)</f>
        <v>9</v>
      </c>
      <c r="AQ58">
        <f>VLOOKUP($C58,PODES_SULSEL!$D$1:$AL$311,13,FALSE)</f>
        <v>0</v>
      </c>
      <c r="AR58">
        <f>VLOOKUP($C58,PODES_SULSEL!$D$1:$AL$311,14,FALSE)</f>
        <v>3</v>
      </c>
      <c r="AS58">
        <f>VLOOKUP($C58,PODES_SULSEL!$D$1:$AL$311,15,FALSE)</f>
        <v>0</v>
      </c>
      <c r="AT58">
        <f>VLOOKUP($C58,PODES_SULSEL!$D$1:$AL$311,16,FALSE)</f>
        <v>0</v>
      </c>
      <c r="AU58">
        <f>VLOOKUP($C58,PODES_SULSEL!$D$1:$AL$311,17,FALSE)</f>
        <v>0</v>
      </c>
      <c r="AV58">
        <f>VLOOKUP($C58,PODES_SULSEL!$D$1:$AL$311,18,FALSE)</f>
        <v>0</v>
      </c>
      <c r="AW58">
        <f>VLOOKUP($C58,PODES_SULSEL!$D$1:$AL$311,19,FALSE)</f>
        <v>0</v>
      </c>
      <c r="AX58">
        <f>VLOOKUP($C58,PODES_SULSEL!$D$1:$AL$311,20,FALSE)</f>
        <v>28</v>
      </c>
      <c r="AY58">
        <f>VLOOKUP($C58,PODES_SULSEL!$D$1:$AL$311,35,FALSE)</f>
        <v>1115.3214285714287</v>
      </c>
      <c r="AZ58">
        <f>VLOOKUP($C58,PODES_SULSEL!$D$1:$AL$311,32,FALSE)</f>
        <v>0</v>
      </c>
      <c r="BA58">
        <f>VLOOKUP($C58,PODES_SULSEL!$D$1:$AL$311,33,FALSE)</f>
        <v>0</v>
      </c>
      <c r="BB58">
        <f>VLOOKUP($C58,PODES_SULSEL!$D$1:$AL$311,23,FALSE)</f>
        <v>1</v>
      </c>
      <c r="BC58">
        <f>VLOOKUP($C58,PODES_SULSEL!$D$1:$AL$311,34,FALSE)</f>
        <v>31229</v>
      </c>
      <c r="BD58">
        <f>VLOOKUP($J58,Zonal_Stats!$A$2:$T$308,17,FALSE)</f>
        <v>27.248923960700001</v>
      </c>
      <c r="BE58">
        <f>VLOOKUP($J58,Zonal_Stats!$A$2:$T$308,18,FALSE)</f>
        <v>1.4091905866400001</v>
      </c>
      <c r="BF58">
        <f>VLOOKUP($J58,Zonal_Stats!$A$2:$T$308,19,FALSE)</f>
        <v>2621.1792162199999</v>
      </c>
      <c r="BG58">
        <f>VLOOKUP($J58,Zonal_Stats!$A$2:$T$308,20,FALSE)</f>
        <v>-40.994775390599997</v>
      </c>
    </row>
    <row r="59" spans="1:59">
      <c r="A59" t="s">
        <v>760</v>
      </c>
      <c r="B59" t="str">
        <f t="shared" si="0"/>
        <v>7306050</v>
      </c>
      <c r="C59">
        <v>7306050</v>
      </c>
      <c r="D59" t="s">
        <v>230</v>
      </c>
      <c r="E59">
        <v>73</v>
      </c>
      <c r="F59">
        <v>6</v>
      </c>
      <c r="G59">
        <v>50</v>
      </c>
      <c r="H59" t="s">
        <v>674</v>
      </c>
      <c r="I59" t="s">
        <v>679</v>
      </c>
      <c r="J59" t="s">
        <v>368</v>
      </c>
      <c r="K59">
        <v>2019</v>
      </c>
      <c r="L59">
        <f>VLOOKUP($J59,Zonal_Stats!$A$2:$J$308,10,FALSE)</f>
        <v>38831.428655099997</v>
      </c>
      <c r="M59">
        <f>VLOOKUP($J59,Zonal_Stats!$A$2:$P$308,8,FALSE)</f>
        <v>202.57363707799999</v>
      </c>
      <c r="N59">
        <f>VLOOKUP($J59,Zonal_Stats!$A$2:$P$308,12,FALSE)</f>
        <v>17225.7536167</v>
      </c>
      <c r="O59">
        <f>VLOOKUP($J59,Zonal_Stats!$A$2:$P$308,9,FALSE)</f>
        <v>6105.7427039300001</v>
      </c>
      <c r="P59">
        <f>VLOOKUP($J59,Zonal_Stats!$A$2:$P$308,7,FALSE)</f>
        <v>5108.0844036300005</v>
      </c>
      <c r="Q59">
        <f>VLOOKUP($J59,Zonal_Stats!$A$2:$P$308,11,FALSE)</f>
        <v>1693.1038706500001</v>
      </c>
      <c r="R59">
        <f>VLOOKUP($J59,Zonal_Stats!$A$2:$P$308,5,FALSE)</f>
        <v>1542.8183624799999</v>
      </c>
      <c r="S59">
        <f>VLOOKUP($J59,raw!$A$3:$AB364,11,FALSE)</f>
        <v>0.55113533151680294</v>
      </c>
      <c r="T59">
        <f>VLOOKUP($J59,raw!$A$3:$AB364,12,FALSE)</f>
        <v>2.3978201634877384E-2</v>
      </c>
      <c r="U59">
        <f>VLOOKUP($J59,raw!$A$3:$AB364,13,FALSE)</f>
        <v>0</v>
      </c>
      <c r="V59">
        <f>VLOOKUP($J59,raw!$A$3:$AB364,14,FALSE)</f>
        <v>0</v>
      </c>
      <c r="W59">
        <f>VLOOKUP($J59,raw!$A$3:$AB364,15,FALSE)</f>
        <v>0</v>
      </c>
      <c r="X59">
        <f>VLOOKUP($J59,Zonal_Stats!$A$2:$P$308,6,FALSE)</f>
        <v>5507.2309201999997</v>
      </c>
      <c r="Y59">
        <f>VLOOKUP($J59,raw!$A$3:$AB364,17,FALSE)</f>
        <v>0</v>
      </c>
      <c r="Z59">
        <f>VLOOKUP($J59,raw!$A$3:$AB364,20,FALSE)</f>
        <v>0.94386920980926425</v>
      </c>
      <c r="AA59">
        <f>VLOOKUP($J59,Zonal_Stats!$A$2:$P$308,13,FALSE)</f>
        <v>480276.23226299998</v>
      </c>
      <c r="AB59">
        <f>VLOOKUP($J59,Zonal_Stats!$A$2:$P$308,15,FALSE)</f>
        <v>0.242058972658</v>
      </c>
      <c r="AC59">
        <f>VLOOKUP($J59,Zonal_Stats!$A$2:$P$308,16,FALSE)</f>
        <v>1.8275474979600002E-2</v>
      </c>
      <c r="AD59">
        <f>VLOOKUP($J59,raw!$A$3:$AB364,24,FALSE)</f>
        <v>0.38982742960944594</v>
      </c>
      <c r="AE59">
        <f>VLOOKUP($J59,Zonal_Stats!$A$2:$P$308,14,FALSE)</f>
        <v>0.19980843848900001</v>
      </c>
      <c r="AF59">
        <f>VLOOKUP($C59,PODES_SULSEL!$D$1:$AL$311,2,FALSE)</f>
        <v>8909</v>
      </c>
      <c r="AG59">
        <f>VLOOKUP($C59,PODES_SULSEL!$D$1:$AL$311,25,FALSE)</f>
        <v>1</v>
      </c>
      <c r="AH59">
        <f>VLOOKUP($C59,PODES_SULSEL!$D$1:$AL$311,26,FALSE)</f>
        <v>5.6123021663486295E-4</v>
      </c>
      <c r="AI59">
        <f>VLOOKUP($C59,PODES_SULSEL!$D$1:$AL$311,27,FALSE)</f>
        <v>2969.6666666666665</v>
      </c>
      <c r="AJ59">
        <f>VLOOKUP($C59,PODES_SULSEL!$D$1:$AL$311,28,FALSE)</f>
        <v>0</v>
      </c>
      <c r="AK59">
        <f>VLOOKUP($C59,PODES_SULSEL!$D$1:$AL$311,29,FALSE)</f>
        <v>1272.7142857142858</v>
      </c>
      <c r="AL59">
        <f>VLOOKUP($C59,PODES_SULSEL!$D$1:$AL$311,30,FALSE)</f>
        <v>6.7347625996183602E-4</v>
      </c>
      <c r="AM59">
        <f>VLOOKUP($C59,PODES_SULSEL!$D$1:$AL$311,31,FALSE)</f>
        <v>4454.5</v>
      </c>
      <c r="AN59">
        <f>VLOOKUP($C59,PODES_SULSEL!$D$1:$AL$311,10,FALSE)</f>
        <v>1</v>
      </c>
      <c r="AO59">
        <f>VLOOKUP($C59,PODES_SULSEL!$D$1:$AL$311,11,FALSE)</f>
        <v>0</v>
      </c>
      <c r="AP59">
        <f>VLOOKUP($C59,PODES_SULSEL!$D$1:$AL$311,12,FALSE)</f>
        <v>7</v>
      </c>
      <c r="AQ59">
        <f>VLOOKUP($C59,PODES_SULSEL!$D$1:$AL$311,13,FALSE)</f>
        <v>0</v>
      </c>
      <c r="AR59">
        <f>VLOOKUP($C59,PODES_SULSEL!$D$1:$AL$311,14,FALSE)</f>
        <v>0</v>
      </c>
      <c r="AS59">
        <f>VLOOKUP($C59,PODES_SULSEL!$D$1:$AL$311,15,FALSE)</f>
        <v>0</v>
      </c>
      <c r="AT59">
        <f>VLOOKUP($C59,PODES_SULSEL!$D$1:$AL$311,16,FALSE)</f>
        <v>0</v>
      </c>
      <c r="AU59">
        <f>VLOOKUP($C59,PODES_SULSEL!$D$1:$AL$311,17,FALSE)</f>
        <v>0</v>
      </c>
      <c r="AV59">
        <f>VLOOKUP($C59,PODES_SULSEL!$D$1:$AL$311,18,FALSE)</f>
        <v>0</v>
      </c>
      <c r="AW59">
        <f>VLOOKUP($C59,PODES_SULSEL!$D$1:$AL$311,19,FALSE)</f>
        <v>0</v>
      </c>
      <c r="AX59">
        <f>VLOOKUP($C59,PODES_SULSEL!$D$1:$AL$311,20,FALSE)</f>
        <v>18</v>
      </c>
      <c r="AY59">
        <f>VLOOKUP($C59,PODES_SULSEL!$D$1:$AL$311,35,FALSE)</f>
        <v>494.94444444444446</v>
      </c>
      <c r="AZ59">
        <f>VLOOKUP($C59,PODES_SULSEL!$D$1:$AL$311,32,FALSE)</f>
        <v>4454.5</v>
      </c>
      <c r="BA59">
        <f>VLOOKUP($C59,PODES_SULSEL!$D$1:$AL$311,33,FALSE)</f>
        <v>4454.5</v>
      </c>
      <c r="BB59">
        <f>VLOOKUP($C59,PODES_SULSEL!$D$1:$AL$311,23,FALSE)</f>
        <v>14</v>
      </c>
      <c r="BC59">
        <f>VLOOKUP($C59,PODES_SULSEL!$D$1:$AL$311,34,FALSE)</f>
        <v>636.35714285714289</v>
      </c>
      <c r="BD59">
        <f>VLOOKUP($J59,Zonal_Stats!$A$2:$T$308,17,FALSE)</f>
        <v>26.9425939447</v>
      </c>
      <c r="BE59">
        <f>VLOOKUP($J59,Zonal_Stats!$A$2:$T$308,18,FALSE)</f>
        <v>1.3757071568399999</v>
      </c>
      <c r="BF59">
        <f>VLOOKUP($J59,Zonal_Stats!$A$2:$T$308,19,FALSE)</f>
        <v>2402.4670858499999</v>
      </c>
      <c r="BG59">
        <f>VLOOKUP($J59,Zonal_Stats!$A$2:$T$308,20,FALSE)</f>
        <v>-40.966721754799998</v>
      </c>
    </row>
    <row r="60" spans="1:59">
      <c r="A60" t="s">
        <v>761</v>
      </c>
      <c r="B60" t="str">
        <f t="shared" si="0"/>
        <v>7306051</v>
      </c>
      <c r="C60">
        <v>7306051</v>
      </c>
      <c r="D60" t="s">
        <v>230</v>
      </c>
      <c r="E60">
        <v>73</v>
      </c>
      <c r="F60">
        <v>6</v>
      </c>
      <c r="G60">
        <v>51</v>
      </c>
      <c r="H60" t="s">
        <v>674</v>
      </c>
      <c r="I60" t="s">
        <v>679</v>
      </c>
      <c r="J60" t="s">
        <v>503</v>
      </c>
      <c r="K60">
        <v>2019</v>
      </c>
      <c r="L60">
        <f>VLOOKUP($J60,Zonal_Stats!$A$2:$J$308,10,FALSE)</f>
        <v>39193.956223200003</v>
      </c>
      <c r="M60">
        <f>VLOOKUP($J60,Zonal_Stats!$A$2:$P$308,8,FALSE)</f>
        <v>248.33425591899999</v>
      </c>
      <c r="N60">
        <f>VLOOKUP($J60,Zonal_Stats!$A$2:$P$308,12,FALSE)</f>
        <v>18847.7721399</v>
      </c>
      <c r="O60">
        <f>VLOOKUP($J60,Zonal_Stats!$A$2:$P$308,9,FALSE)</f>
        <v>7648.8465485300003</v>
      </c>
      <c r="P60">
        <f>VLOOKUP($J60,Zonal_Stats!$A$2:$P$308,7,FALSE)</f>
        <v>5308.0788532300003</v>
      </c>
      <c r="Q60">
        <f>VLOOKUP($J60,Zonal_Stats!$A$2:$P$308,11,FALSE)</f>
        <v>1641.70414785</v>
      </c>
      <c r="R60">
        <f>VLOOKUP($J60,Zonal_Stats!$A$2:$P$308,5,FALSE)</f>
        <v>3853.9080711299998</v>
      </c>
      <c r="S60">
        <f>VLOOKUP($J60,raw!$A$3:$AB365,11,FALSE)</f>
        <v>0.66745519061049952</v>
      </c>
      <c r="T60">
        <f>VLOOKUP($J60,raw!$A$3:$AB365,12,FALSE)</f>
        <v>0.10499499590574106</v>
      </c>
      <c r="U60">
        <f>VLOOKUP($J60,raw!$A$3:$AB365,13,FALSE)</f>
        <v>2.747702665817487E-2</v>
      </c>
      <c r="V60">
        <f>VLOOKUP($J60,raw!$A$3:$AB365,14,FALSE)</f>
        <v>0</v>
      </c>
      <c r="W60">
        <f>VLOOKUP($J60,raw!$A$3:$AB365,15,FALSE)</f>
        <v>0</v>
      </c>
      <c r="X60">
        <f>VLOOKUP($J60,Zonal_Stats!$A$2:$P$308,6,FALSE)</f>
        <v>6311.4168255599998</v>
      </c>
      <c r="Y60">
        <f>VLOOKUP($J60,raw!$A$3:$AB365,17,FALSE)</f>
        <v>2.1836047675370756E-3</v>
      </c>
      <c r="Z60">
        <f>VLOOKUP($J60,raw!$A$3:$AB365,20,FALSE)</f>
        <v>0.84441816031298333</v>
      </c>
      <c r="AA60">
        <f>VLOOKUP($J60,Zonal_Stats!$A$2:$P$308,13,FALSE)</f>
        <v>339142.69387700001</v>
      </c>
      <c r="AB60">
        <f>VLOOKUP($J60,Zonal_Stats!$A$2:$P$308,15,FALSE)</f>
        <v>0.40531013697200002</v>
      </c>
      <c r="AC60">
        <f>VLOOKUP($J60,Zonal_Stats!$A$2:$P$308,16,FALSE)</f>
        <v>2.8151372280399999E-2</v>
      </c>
      <c r="AD60">
        <f>VLOOKUP($J60,raw!$A$3:$AB365,24,FALSE)</f>
        <v>0.21681375671003547</v>
      </c>
      <c r="AE60">
        <f>VLOOKUP($J60,Zonal_Stats!$A$2:$P$308,14,FALSE)</f>
        <v>0.195160575818</v>
      </c>
      <c r="AF60">
        <f>VLOOKUP($C60,PODES_SULSEL!$D$1:$AL$311,2,FALSE)</f>
        <v>7643</v>
      </c>
      <c r="AG60">
        <f>VLOOKUP($C60,PODES_SULSEL!$D$1:$AL$311,25,FALSE)</f>
        <v>0.99973832264817397</v>
      </c>
      <c r="AH60">
        <f>VLOOKUP($C60,PODES_SULSEL!$D$1:$AL$311,26,FALSE)</f>
        <v>5.2335470365039898E-4</v>
      </c>
      <c r="AI60">
        <f>VLOOKUP($C60,PODES_SULSEL!$D$1:$AL$311,27,FALSE)</f>
        <v>7643</v>
      </c>
      <c r="AJ60">
        <f>VLOOKUP($C60,PODES_SULSEL!$D$1:$AL$311,28,FALSE)</f>
        <v>0</v>
      </c>
      <c r="AK60">
        <f>VLOOKUP($C60,PODES_SULSEL!$D$1:$AL$311,29,FALSE)</f>
        <v>1273.8333333333333</v>
      </c>
      <c r="AL60">
        <f>VLOOKUP($C60,PODES_SULSEL!$D$1:$AL$311,30,FALSE)</f>
        <v>2.61677351825199E-4</v>
      </c>
      <c r="AM60">
        <f>VLOOKUP($C60,PODES_SULSEL!$D$1:$AL$311,31,FALSE)</f>
        <v>2547.6666666666665</v>
      </c>
      <c r="AN60">
        <f>VLOOKUP($C60,PODES_SULSEL!$D$1:$AL$311,10,FALSE)</f>
        <v>0</v>
      </c>
      <c r="AO60">
        <f>VLOOKUP($C60,PODES_SULSEL!$D$1:$AL$311,11,FALSE)</f>
        <v>0</v>
      </c>
      <c r="AP60">
        <f>VLOOKUP($C60,PODES_SULSEL!$D$1:$AL$311,12,FALSE)</f>
        <v>8</v>
      </c>
      <c r="AQ60">
        <f>VLOOKUP($C60,PODES_SULSEL!$D$1:$AL$311,13,FALSE)</f>
        <v>0</v>
      </c>
      <c r="AR60">
        <f>VLOOKUP($C60,PODES_SULSEL!$D$1:$AL$311,14,FALSE)</f>
        <v>0</v>
      </c>
      <c r="AS60">
        <f>VLOOKUP($C60,PODES_SULSEL!$D$1:$AL$311,15,FALSE)</f>
        <v>0</v>
      </c>
      <c r="AT60">
        <f>VLOOKUP($C60,PODES_SULSEL!$D$1:$AL$311,16,FALSE)</f>
        <v>0</v>
      </c>
      <c r="AU60">
        <f>VLOOKUP($C60,PODES_SULSEL!$D$1:$AL$311,17,FALSE)</f>
        <v>0</v>
      </c>
      <c r="AV60">
        <f>VLOOKUP($C60,PODES_SULSEL!$D$1:$AL$311,18,FALSE)</f>
        <v>0</v>
      </c>
      <c r="AW60">
        <f>VLOOKUP($C60,PODES_SULSEL!$D$1:$AL$311,19,FALSE)</f>
        <v>0</v>
      </c>
      <c r="AX60">
        <f>VLOOKUP($C60,PODES_SULSEL!$D$1:$AL$311,20,FALSE)</f>
        <v>16</v>
      </c>
      <c r="AY60">
        <f>VLOOKUP($C60,PODES_SULSEL!$D$1:$AL$311,35,FALSE)</f>
        <v>477.6875</v>
      </c>
      <c r="AZ60">
        <f>VLOOKUP($C60,PODES_SULSEL!$D$1:$AL$311,32,FALSE)</f>
        <v>2547.6666666666665</v>
      </c>
      <c r="BA60">
        <f>VLOOKUP($C60,PODES_SULSEL!$D$1:$AL$311,33,FALSE)</f>
        <v>3821.5</v>
      </c>
      <c r="BB60">
        <f>VLOOKUP($C60,PODES_SULSEL!$D$1:$AL$311,23,FALSE)</f>
        <v>0</v>
      </c>
      <c r="BC60">
        <f>VLOOKUP($C60,PODES_SULSEL!$D$1:$AL$311,34,FALSE)</f>
        <v>0</v>
      </c>
      <c r="BD60">
        <f>VLOOKUP($J60,Zonal_Stats!$A$2:$T$308,17,FALSE)</f>
        <v>26.942720040800001</v>
      </c>
      <c r="BE60">
        <f>VLOOKUP($J60,Zonal_Stats!$A$2:$T$308,18,FALSE)</f>
        <v>1.3817709711699999</v>
      </c>
      <c r="BF60">
        <f>VLOOKUP($J60,Zonal_Stats!$A$2:$T$308,19,FALSE)</f>
        <v>2390.9241582300001</v>
      </c>
      <c r="BG60">
        <f>VLOOKUP($J60,Zonal_Stats!$A$2:$T$308,20,FALSE)</f>
        <v>-41.268448458400002</v>
      </c>
    </row>
    <row r="61" spans="1:59">
      <c r="A61" t="s">
        <v>762</v>
      </c>
      <c r="B61" t="str">
        <f t="shared" si="0"/>
        <v>7306060</v>
      </c>
      <c r="C61">
        <v>7306060</v>
      </c>
      <c r="D61" t="s">
        <v>230</v>
      </c>
      <c r="E61">
        <v>73</v>
      </c>
      <c r="F61">
        <v>6</v>
      </c>
      <c r="G61">
        <v>60</v>
      </c>
      <c r="H61" t="s">
        <v>674</v>
      </c>
      <c r="I61" t="s">
        <v>679</v>
      </c>
      <c r="J61" t="s">
        <v>495</v>
      </c>
      <c r="K61">
        <v>2019</v>
      </c>
      <c r="L61">
        <f>VLOOKUP($J61,Zonal_Stats!$A$2:$J$308,10,FALSE)</f>
        <v>48699.2997254</v>
      </c>
      <c r="M61">
        <f>VLOOKUP($J61,Zonal_Stats!$A$2:$P$308,8,FALSE)</f>
        <v>640.82384020200004</v>
      </c>
      <c r="N61">
        <f>VLOOKUP($J61,Zonal_Stats!$A$2:$P$308,12,FALSE)</f>
        <v>23439.1069216</v>
      </c>
      <c r="O61">
        <f>VLOOKUP($J61,Zonal_Stats!$A$2:$P$308,9,FALSE)</f>
        <v>497.61563792999999</v>
      </c>
      <c r="P61">
        <f>VLOOKUP($J61,Zonal_Stats!$A$2:$P$308,7,FALSE)</f>
        <v>1092.2600946800001</v>
      </c>
      <c r="Q61">
        <f>VLOOKUP($J61,Zonal_Stats!$A$2:$P$308,11,FALSE)</f>
        <v>1954.95486293</v>
      </c>
      <c r="R61">
        <f>VLOOKUP($J61,Zonal_Stats!$A$2:$P$308,5,FALSE)</f>
        <v>4392.8425587700003</v>
      </c>
      <c r="S61">
        <f>VLOOKUP($J61,raw!$A$3:$AB366,11,FALSE)</f>
        <v>0.17519264230673626</v>
      </c>
      <c r="T61">
        <f>VLOOKUP($J61,raw!$A$3:$AB366,12,FALSE)</f>
        <v>2.1923937360178971E-2</v>
      </c>
      <c r="U61">
        <f>VLOOKUP($J61,raw!$A$3:$AB366,13,FALSE)</f>
        <v>0.31493910017399951</v>
      </c>
      <c r="V61">
        <f>VLOOKUP($J61,raw!$A$3:$AB366,14,FALSE)</f>
        <v>0</v>
      </c>
      <c r="W61">
        <f>VLOOKUP($J61,raw!$A$3:$AB366,15,FALSE)</f>
        <v>0</v>
      </c>
      <c r="X61">
        <f>VLOOKUP($J61,Zonal_Stats!$A$2:$P$308,6,FALSE)</f>
        <v>1497.2824359799999</v>
      </c>
      <c r="Y61">
        <f>VLOOKUP($J61,raw!$A$3:$AB366,17,FALSE)</f>
        <v>2.8138205319413374E-2</v>
      </c>
      <c r="Z61">
        <f>VLOOKUP($J61,raw!$A$3:$AB366,20,FALSE)</f>
        <v>0.31404424558786975</v>
      </c>
      <c r="AA61">
        <f>VLOOKUP($J61,Zonal_Stats!$A$2:$P$308,13,FALSE)</f>
        <v>384759.74920000002</v>
      </c>
      <c r="AB61">
        <f>VLOOKUP($J61,Zonal_Stats!$A$2:$P$308,15,FALSE)</f>
        <v>8.3020903094899998E-2</v>
      </c>
      <c r="AC61">
        <f>VLOOKUP($J61,Zonal_Stats!$A$2:$P$308,16,FALSE)</f>
        <v>0.31938259521099999</v>
      </c>
      <c r="AD61">
        <f>VLOOKUP($J61,raw!$A$3:$AB366,24,FALSE)</f>
        <v>0</v>
      </c>
      <c r="AE61">
        <f>VLOOKUP($J61,Zonal_Stats!$A$2:$P$308,14,FALSE)</f>
        <v>0.195897471357</v>
      </c>
      <c r="AF61">
        <f>VLOOKUP($C61,PODES_SULSEL!$D$1:$AL$311,2,FALSE)</f>
        <v>4946</v>
      </c>
      <c r="AG61">
        <f>VLOOKUP($C61,PODES_SULSEL!$D$1:$AL$311,25,FALSE)</f>
        <v>0.99009300444803805</v>
      </c>
      <c r="AH61">
        <f>VLOOKUP($C61,PODES_SULSEL!$D$1:$AL$311,26,FALSE)</f>
        <v>8.0873433077234102E-4</v>
      </c>
      <c r="AI61">
        <f>VLOOKUP($C61,PODES_SULSEL!$D$1:$AL$311,27,FALSE)</f>
        <v>0</v>
      </c>
      <c r="AJ61">
        <f>VLOOKUP($C61,PODES_SULSEL!$D$1:$AL$311,28,FALSE)</f>
        <v>0</v>
      </c>
      <c r="AK61">
        <f>VLOOKUP($C61,PODES_SULSEL!$D$1:$AL$311,29,FALSE)</f>
        <v>824.33333333333337</v>
      </c>
      <c r="AL61">
        <f>VLOOKUP($C61,PODES_SULSEL!$D$1:$AL$311,30,FALSE)</f>
        <v>1.0109179134654199E-3</v>
      </c>
      <c r="AM61">
        <f>VLOOKUP($C61,PODES_SULSEL!$D$1:$AL$311,31,FALSE)</f>
        <v>4946</v>
      </c>
      <c r="AN61">
        <f>VLOOKUP($C61,PODES_SULSEL!$D$1:$AL$311,10,FALSE)</f>
        <v>8</v>
      </c>
      <c r="AO61">
        <f>VLOOKUP($C61,PODES_SULSEL!$D$1:$AL$311,11,FALSE)</f>
        <v>0</v>
      </c>
      <c r="AP61">
        <f>VLOOKUP($C61,PODES_SULSEL!$D$1:$AL$311,12,FALSE)</f>
        <v>10</v>
      </c>
      <c r="AQ61">
        <f>VLOOKUP($C61,PODES_SULSEL!$D$1:$AL$311,13,FALSE)</f>
        <v>0</v>
      </c>
      <c r="AR61">
        <f>VLOOKUP($C61,PODES_SULSEL!$D$1:$AL$311,14,FALSE)</f>
        <v>0</v>
      </c>
      <c r="AS61">
        <f>VLOOKUP($C61,PODES_SULSEL!$D$1:$AL$311,15,FALSE)</f>
        <v>0</v>
      </c>
      <c r="AT61">
        <f>VLOOKUP($C61,PODES_SULSEL!$D$1:$AL$311,16,FALSE)</f>
        <v>0</v>
      </c>
      <c r="AU61">
        <f>VLOOKUP($C61,PODES_SULSEL!$D$1:$AL$311,17,FALSE)</f>
        <v>0</v>
      </c>
      <c r="AV61">
        <f>VLOOKUP($C61,PODES_SULSEL!$D$1:$AL$311,18,FALSE)</f>
        <v>3</v>
      </c>
      <c r="AW61">
        <f>VLOOKUP($C61,PODES_SULSEL!$D$1:$AL$311,19,FALSE)</f>
        <v>0</v>
      </c>
      <c r="AX61">
        <f>VLOOKUP($C61,PODES_SULSEL!$D$1:$AL$311,20,FALSE)</f>
        <v>14</v>
      </c>
      <c r="AY61">
        <f>VLOOKUP($C61,PODES_SULSEL!$D$1:$AL$311,35,FALSE)</f>
        <v>353.28571428571428</v>
      </c>
      <c r="AZ61">
        <f>VLOOKUP($C61,PODES_SULSEL!$D$1:$AL$311,32,FALSE)</f>
        <v>449.63636363636363</v>
      </c>
      <c r="BA61">
        <f>VLOOKUP($C61,PODES_SULSEL!$D$1:$AL$311,33,FALSE)</f>
        <v>0</v>
      </c>
      <c r="BB61">
        <f>VLOOKUP($C61,PODES_SULSEL!$D$1:$AL$311,23,FALSE)</f>
        <v>3</v>
      </c>
      <c r="BC61">
        <f>VLOOKUP($C61,PODES_SULSEL!$D$1:$AL$311,34,FALSE)</f>
        <v>1648.6666666666667</v>
      </c>
      <c r="BD61">
        <f>VLOOKUP($J61,Zonal_Stats!$A$2:$T$308,17,FALSE)</f>
        <v>25.5478837699</v>
      </c>
      <c r="BE61">
        <f>VLOOKUP($J61,Zonal_Stats!$A$2:$T$308,18,FALSE)</f>
        <v>1.3083453918300001</v>
      </c>
      <c r="BF61">
        <f>VLOOKUP($J61,Zonal_Stats!$A$2:$T$308,19,FALSE)</f>
        <v>2396.7349861600001</v>
      </c>
      <c r="BG61">
        <f>VLOOKUP($J61,Zonal_Stats!$A$2:$T$308,20,FALSE)</f>
        <v>-53.327305234699999</v>
      </c>
    </row>
    <row r="62" spans="1:59">
      <c r="A62" t="s">
        <v>763</v>
      </c>
      <c r="B62" t="str">
        <f t="shared" si="0"/>
        <v>7306061</v>
      </c>
      <c r="C62">
        <v>7306061</v>
      </c>
      <c r="D62" t="s">
        <v>230</v>
      </c>
      <c r="E62">
        <v>73</v>
      </c>
      <c r="F62">
        <v>6</v>
      </c>
      <c r="G62">
        <v>61</v>
      </c>
      <c r="H62" t="s">
        <v>674</v>
      </c>
      <c r="I62" t="s">
        <v>679</v>
      </c>
      <c r="J62" t="s">
        <v>463</v>
      </c>
      <c r="K62">
        <v>2019</v>
      </c>
      <c r="L62">
        <f>VLOOKUP($J62,Zonal_Stats!$A$2:$J$308,10,FALSE)</f>
        <v>46639.601839199997</v>
      </c>
      <c r="M62">
        <f>VLOOKUP($J62,Zonal_Stats!$A$2:$P$308,8,FALSE)</f>
        <v>428.29777626499998</v>
      </c>
      <c r="N62">
        <f>VLOOKUP($J62,Zonal_Stats!$A$2:$P$308,12,FALSE)</f>
        <v>27954.076804299999</v>
      </c>
      <c r="O62">
        <f>VLOOKUP($J62,Zonal_Stats!$A$2:$P$308,9,FALSE)</f>
        <v>822.17628636899997</v>
      </c>
      <c r="P62">
        <f>VLOOKUP($J62,Zonal_Stats!$A$2:$P$308,7,FALSE)</f>
        <v>1925.3348932399999</v>
      </c>
      <c r="Q62">
        <f>VLOOKUP($J62,Zonal_Stats!$A$2:$P$308,11,FALSE)</f>
        <v>1525.65129731</v>
      </c>
      <c r="R62">
        <f>VLOOKUP($J62,Zonal_Stats!$A$2:$P$308,5,FALSE)</f>
        <v>3391.35984994</v>
      </c>
      <c r="S62">
        <f>VLOOKUP($J62,raw!$A$3:$AB367,11,FALSE)</f>
        <v>0.31845400108873162</v>
      </c>
      <c r="T62">
        <f>VLOOKUP($J62,raw!$A$3:$AB367,12,FALSE)</f>
        <v>1.508670969748814E-2</v>
      </c>
      <c r="U62">
        <f>VLOOKUP($J62,raw!$A$3:$AB367,13,FALSE)</f>
        <v>5.9491406796796022E-2</v>
      </c>
      <c r="V62">
        <f>VLOOKUP($J62,raw!$A$3:$AB367,14,FALSE)</f>
        <v>0</v>
      </c>
      <c r="W62">
        <f>VLOOKUP($J62,raw!$A$3:$AB367,15,FALSE)</f>
        <v>0</v>
      </c>
      <c r="X62">
        <f>VLOOKUP($J62,Zonal_Stats!$A$2:$P$308,6,FALSE)</f>
        <v>2445.8679363400001</v>
      </c>
      <c r="Y62">
        <f>VLOOKUP($J62,raw!$A$3:$AB367,17,FALSE)</f>
        <v>4.8215257796096122E-3</v>
      </c>
      <c r="Z62">
        <f>VLOOKUP($J62,raw!$A$3:$AB367,20,FALSE)</f>
        <v>0.76810016330974418</v>
      </c>
      <c r="AA62">
        <f>VLOOKUP($J62,Zonal_Stats!$A$2:$P$308,13,FALSE)</f>
        <v>630374.05396599998</v>
      </c>
      <c r="AB62">
        <f>VLOOKUP($J62,Zonal_Stats!$A$2:$P$308,15,FALSE)</f>
        <v>7.0025764889500006E-2</v>
      </c>
      <c r="AC62">
        <f>VLOOKUP($J62,Zonal_Stats!$A$2:$P$308,16,FALSE)</f>
        <v>0.40316639642699997</v>
      </c>
      <c r="AD62">
        <f>VLOOKUP($J62,raw!$A$3:$AB367,24,FALSE)</f>
        <v>4.5104596002799599E-3</v>
      </c>
      <c r="AE62">
        <f>VLOOKUP($J62,Zonal_Stats!$A$2:$P$308,14,FALSE)</f>
        <v>0.183863185313</v>
      </c>
      <c r="AF62">
        <f>VLOOKUP($C62,PODES_SULSEL!$D$1:$AL$311,2,FALSE)</f>
        <v>4311</v>
      </c>
      <c r="AG62">
        <f>VLOOKUP($C62,PODES_SULSEL!$D$1:$AL$311,25,FALSE)</f>
        <v>0.98492229181164404</v>
      </c>
      <c r="AH62">
        <f>VLOOKUP($C62,PODES_SULSEL!$D$1:$AL$311,26,FALSE)</f>
        <v>6.9589422407793998E-4</v>
      </c>
      <c r="AI62">
        <f>VLOOKUP($C62,PODES_SULSEL!$D$1:$AL$311,27,FALSE)</f>
        <v>0</v>
      </c>
      <c r="AJ62">
        <f>VLOOKUP($C62,PODES_SULSEL!$D$1:$AL$311,28,FALSE)</f>
        <v>0</v>
      </c>
      <c r="AK62">
        <f>VLOOKUP($C62,PODES_SULSEL!$D$1:$AL$311,29,FALSE)</f>
        <v>615.85714285714289</v>
      </c>
      <c r="AL62">
        <f>VLOOKUP($C62,PODES_SULSEL!$D$1:$AL$311,30,FALSE)</f>
        <v>0</v>
      </c>
      <c r="AM62">
        <f>VLOOKUP($C62,PODES_SULSEL!$D$1:$AL$311,31,FALSE)</f>
        <v>0</v>
      </c>
      <c r="AN62">
        <f>VLOOKUP($C62,PODES_SULSEL!$D$1:$AL$311,10,FALSE)</f>
        <v>6</v>
      </c>
      <c r="AO62">
        <f>VLOOKUP($C62,PODES_SULSEL!$D$1:$AL$311,11,FALSE)</f>
        <v>23</v>
      </c>
      <c r="AP62">
        <f>VLOOKUP($C62,PODES_SULSEL!$D$1:$AL$311,12,FALSE)</f>
        <v>6</v>
      </c>
      <c r="AQ62">
        <f>VLOOKUP($C62,PODES_SULSEL!$D$1:$AL$311,13,FALSE)</f>
        <v>0</v>
      </c>
      <c r="AR62">
        <f>VLOOKUP($C62,PODES_SULSEL!$D$1:$AL$311,14,FALSE)</f>
        <v>2</v>
      </c>
      <c r="AS62">
        <f>VLOOKUP($C62,PODES_SULSEL!$D$1:$AL$311,15,FALSE)</f>
        <v>0</v>
      </c>
      <c r="AT62">
        <f>VLOOKUP($C62,PODES_SULSEL!$D$1:$AL$311,16,FALSE)</f>
        <v>0</v>
      </c>
      <c r="AU62">
        <f>VLOOKUP($C62,PODES_SULSEL!$D$1:$AL$311,17,FALSE)</f>
        <v>0</v>
      </c>
      <c r="AV62">
        <f>VLOOKUP($C62,PODES_SULSEL!$D$1:$AL$311,18,FALSE)</f>
        <v>0</v>
      </c>
      <c r="AW62">
        <f>VLOOKUP($C62,PODES_SULSEL!$D$1:$AL$311,19,FALSE)</f>
        <v>0</v>
      </c>
      <c r="AX62">
        <f>VLOOKUP($C62,PODES_SULSEL!$D$1:$AL$311,20,FALSE)</f>
        <v>12</v>
      </c>
      <c r="AY62">
        <f>VLOOKUP($C62,PODES_SULSEL!$D$1:$AL$311,35,FALSE)</f>
        <v>359.25</v>
      </c>
      <c r="AZ62">
        <f>VLOOKUP($C62,PODES_SULSEL!$D$1:$AL$311,32,FALSE)</f>
        <v>179.625</v>
      </c>
      <c r="BA62">
        <f>VLOOKUP($C62,PODES_SULSEL!$D$1:$AL$311,33,FALSE)</f>
        <v>0</v>
      </c>
      <c r="BB62">
        <f>VLOOKUP($C62,PODES_SULSEL!$D$1:$AL$311,23,FALSE)</f>
        <v>0</v>
      </c>
      <c r="BC62">
        <f>VLOOKUP($C62,PODES_SULSEL!$D$1:$AL$311,34,FALSE)</f>
        <v>0</v>
      </c>
      <c r="BD62">
        <f>VLOOKUP($J62,Zonal_Stats!$A$2:$T$308,17,FALSE)</f>
        <v>25.428110974999999</v>
      </c>
      <c r="BE62">
        <f>VLOOKUP($J62,Zonal_Stats!$A$2:$T$308,18,FALSE)</f>
        <v>1.35328565137</v>
      </c>
      <c r="BF62">
        <f>VLOOKUP($J62,Zonal_Stats!$A$2:$T$308,19,FALSE)</f>
        <v>2309.25530622</v>
      </c>
      <c r="BG62">
        <f>VLOOKUP($J62,Zonal_Stats!$A$2:$T$308,20,FALSE)</f>
        <v>-56.6740604795</v>
      </c>
    </row>
    <row r="63" spans="1:59">
      <c r="A63" t="s">
        <v>764</v>
      </c>
      <c r="B63" t="str">
        <f t="shared" si="0"/>
        <v>7306070</v>
      </c>
      <c r="C63">
        <v>7306070</v>
      </c>
      <c r="D63" t="s">
        <v>230</v>
      </c>
      <c r="E63">
        <v>73</v>
      </c>
      <c r="F63">
        <v>6</v>
      </c>
      <c r="G63">
        <v>70</v>
      </c>
      <c r="H63" t="s">
        <v>674</v>
      </c>
      <c r="I63" t="s">
        <v>679</v>
      </c>
      <c r="J63" t="s">
        <v>584</v>
      </c>
      <c r="K63">
        <v>2019</v>
      </c>
      <c r="L63">
        <f>VLOOKUP($J63,Zonal_Stats!$A$2:$J$308,10,FALSE)</f>
        <v>33393.299747800003</v>
      </c>
      <c r="M63">
        <f>VLOOKUP($J63,Zonal_Stats!$A$2:$P$308,8,FALSE)</f>
        <v>818.81890293900005</v>
      </c>
      <c r="N63">
        <f>VLOOKUP($J63,Zonal_Stats!$A$2:$P$308,12,FALSE)</f>
        <v>41613.481808700002</v>
      </c>
      <c r="O63">
        <f>VLOOKUP($J63,Zonal_Stats!$A$2:$P$308,9,FALSE)</f>
        <v>7640.7932358500002</v>
      </c>
      <c r="P63">
        <f>VLOOKUP($J63,Zonal_Stats!$A$2:$P$308,7,FALSE)</f>
        <v>1038.61009373</v>
      </c>
      <c r="Q63">
        <f>VLOOKUP($J63,Zonal_Stats!$A$2:$P$308,11,FALSE)</f>
        <v>9639.1127018799998</v>
      </c>
      <c r="R63">
        <f>VLOOKUP($J63,Zonal_Stats!$A$2:$P$308,5,FALSE)</f>
        <v>5974.3190818200001</v>
      </c>
      <c r="S63">
        <f>VLOOKUP($J63,raw!$A$3:$AB368,11,FALSE)</f>
        <v>0.21534875381029228</v>
      </c>
      <c r="T63">
        <f>VLOOKUP($J63,raw!$A$3:$AB368,12,FALSE)</f>
        <v>2.3967485505947045E-2</v>
      </c>
      <c r="U63">
        <f>VLOOKUP($J63,raw!$A$3:$AB368,13,FALSE)</f>
        <v>0.27422150499073578</v>
      </c>
      <c r="V63">
        <f>VLOOKUP($J63,raw!$A$3:$AB368,14,FALSE)</f>
        <v>0</v>
      </c>
      <c r="W63">
        <f>VLOOKUP($J63,raw!$A$3:$AB368,15,FALSE)</f>
        <v>0</v>
      </c>
      <c r="X63">
        <f>VLOOKUP($J63,Zonal_Stats!$A$2:$P$308,6,FALSE)</f>
        <v>1408.83791307</v>
      </c>
      <c r="Y63">
        <f>VLOOKUP($J63,raw!$A$3:$AB368,17,FALSE)</f>
        <v>2.1098559560098023E-2</v>
      </c>
      <c r="Z63">
        <f>VLOOKUP($J63,raw!$A$3:$AB368,20,FALSE)</f>
        <v>0.54318331241408169</v>
      </c>
      <c r="AA63">
        <f>VLOOKUP($J63,Zonal_Stats!$A$2:$P$308,13,FALSE)</f>
        <v>1485724.66454</v>
      </c>
      <c r="AB63">
        <f>VLOOKUP($J63,Zonal_Stats!$A$2:$P$308,15,FALSE)</f>
        <v>3.6483724227999999E-3</v>
      </c>
      <c r="AC63">
        <f>VLOOKUP($J63,Zonal_Stats!$A$2:$P$308,16,FALSE)</f>
        <v>0.67476476033699995</v>
      </c>
      <c r="AD63">
        <f>VLOOKUP($J63,raw!$A$3:$AB368,24,FALSE)</f>
        <v>0</v>
      </c>
      <c r="AE63">
        <f>VLOOKUP($J63,Zonal_Stats!$A$2:$P$308,14,FALSE)</f>
        <v>0.31893248693800003</v>
      </c>
      <c r="AF63">
        <f>VLOOKUP($C63,PODES_SULSEL!$D$1:$AL$311,2,FALSE)</f>
        <v>6341</v>
      </c>
      <c r="AG63">
        <f>VLOOKUP($C63,PODES_SULSEL!$D$1:$AL$311,25,FALSE)</f>
        <v>0.98896073174578103</v>
      </c>
      <c r="AH63">
        <f>VLOOKUP($C63,PODES_SULSEL!$D$1:$AL$311,26,FALSE)</f>
        <v>1.1039268254218501E-3</v>
      </c>
      <c r="AI63">
        <f>VLOOKUP($C63,PODES_SULSEL!$D$1:$AL$311,27,FALSE)</f>
        <v>6341</v>
      </c>
      <c r="AJ63">
        <f>VLOOKUP($C63,PODES_SULSEL!$D$1:$AL$311,28,FALSE)</f>
        <v>0</v>
      </c>
      <c r="AK63">
        <f>VLOOKUP($C63,PODES_SULSEL!$D$1:$AL$311,29,FALSE)</f>
        <v>792.625</v>
      </c>
      <c r="AL63">
        <f>VLOOKUP($C63,PODES_SULSEL!$D$1:$AL$311,30,FALSE)</f>
        <v>4.7311149660936698E-4</v>
      </c>
      <c r="AM63">
        <f>VLOOKUP($C63,PODES_SULSEL!$D$1:$AL$311,31,FALSE)</f>
        <v>6341</v>
      </c>
      <c r="AN63">
        <f>VLOOKUP($C63,PODES_SULSEL!$D$1:$AL$311,10,FALSE)</f>
        <v>21</v>
      </c>
      <c r="AO63">
        <f>VLOOKUP($C63,PODES_SULSEL!$D$1:$AL$311,11,FALSE)</f>
        <v>2</v>
      </c>
      <c r="AP63">
        <f>VLOOKUP($C63,PODES_SULSEL!$D$1:$AL$311,12,FALSE)</f>
        <v>1</v>
      </c>
      <c r="AQ63">
        <f>VLOOKUP($C63,PODES_SULSEL!$D$1:$AL$311,13,FALSE)</f>
        <v>0</v>
      </c>
      <c r="AR63">
        <f>VLOOKUP($C63,PODES_SULSEL!$D$1:$AL$311,14,FALSE)</f>
        <v>0</v>
      </c>
      <c r="AS63">
        <f>VLOOKUP($C63,PODES_SULSEL!$D$1:$AL$311,15,FALSE)</f>
        <v>0</v>
      </c>
      <c r="AT63">
        <f>VLOOKUP($C63,PODES_SULSEL!$D$1:$AL$311,16,FALSE)</f>
        <v>0</v>
      </c>
      <c r="AU63">
        <f>VLOOKUP($C63,PODES_SULSEL!$D$1:$AL$311,17,FALSE)</f>
        <v>0</v>
      </c>
      <c r="AV63">
        <f>VLOOKUP($C63,PODES_SULSEL!$D$1:$AL$311,18,FALSE)</f>
        <v>0</v>
      </c>
      <c r="AW63">
        <f>VLOOKUP($C63,PODES_SULSEL!$D$1:$AL$311,19,FALSE)</f>
        <v>0</v>
      </c>
      <c r="AX63">
        <f>VLOOKUP($C63,PODES_SULSEL!$D$1:$AL$311,20,FALSE)</f>
        <v>14</v>
      </c>
      <c r="AY63">
        <f>VLOOKUP($C63,PODES_SULSEL!$D$1:$AL$311,35,FALSE)</f>
        <v>452.92857142857144</v>
      </c>
      <c r="AZ63">
        <f>VLOOKUP($C63,PODES_SULSEL!$D$1:$AL$311,32,FALSE)</f>
        <v>352.27777777777777</v>
      </c>
      <c r="BA63">
        <f>VLOOKUP($C63,PODES_SULSEL!$D$1:$AL$311,33,FALSE)</f>
        <v>0</v>
      </c>
      <c r="BB63">
        <f>VLOOKUP($C63,PODES_SULSEL!$D$1:$AL$311,23,FALSE)</f>
        <v>0</v>
      </c>
      <c r="BC63">
        <f>VLOOKUP($C63,PODES_SULSEL!$D$1:$AL$311,34,FALSE)</f>
        <v>0</v>
      </c>
      <c r="BD63">
        <f>VLOOKUP($J63,Zonal_Stats!$A$2:$T$308,17,FALSE)</f>
        <v>21.414150271899999</v>
      </c>
      <c r="BE63">
        <f>VLOOKUP($J63,Zonal_Stats!$A$2:$T$308,18,FALSE)</f>
        <v>1.2006102138100001</v>
      </c>
      <c r="BF63">
        <f>VLOOKUP($J63,Zonal_Stats!$A$2:$T$308,19,FALSE)</f>
        <v>2779.9395268399999</v>
      </c>
      <c r="BG63">
        <f>VLOOKUP($J63,Zonal_Stats!$A$2:$T$308,20,FALSE)</f>
        <v>-76.301634509199999</v>
      </c>
    </row>
    <row r="64" spans="1:59">
      <c r="A64" t="s">
        <v>765</v>
      </c>
      <c r="B64" t="str">
        <f t="shared" si="0"/>
        <v>7306071</v>
      </c>
      <c r="C64">
        <v>7306071</v>
      </c>
      <c r="D64" t="s">
        <v>230</v>
      </c>
      <c r="E64">
        <v>73</v>
      </c>
      <c r="F64">
        <v>6</v>
      </c>
      <c r="G64">
        <v>71</v>
      </c>
      <c r="H64" t="s">
        <v>674</v>
      </c>
      <c r="I64" t="s">
        <v>679</v>
      </c>
      <c r="J64" t="s">
        <v>586</v>
      </c>
      <c r="K64">
        <v>2019</v>
      </c>
      <c r="L64">
        <f>VLOOKUP($J64,Zonal_Stats!$A$2:$J$308,10,FALSE)</f>
        <v>26767.5950309</v>
      </c>
      <c r="M64">
        <f>VLOOKUP($J64,Zonal_Stats!$A$2:$P$308,8,FALSE)</f>
        <v>922.92850673400005</v>
      </c>
      <c r="N64">
        <f>VLOOKUP($J64,Zonal_Stats!$A$2:$P$308,12,FALSE)</f>
        <v>48405.161349100003</v>
      </c>
      <c r="O64">
        <f>VLOOKUP($J64,Zonal_Stats!$A$2:$P$308,9,FALSE)</f>
        <v>14354.4912174</v>
      </c>
      <c r="P64">
        <f>VLOOKUP($J64,Zonal_Stats!$A$2:$P$308,7,FALSE)</f>
        <v>971.50540839300004</v>
      </c>
      <c r="Q64">
        <f>VLOOKUP($J64,Zonal_Stats!$A$2:$P$308,11,FALSE)</f>
        <v>10362.8049754</v>
      </c>
      <c r="R64">
        <f>VLOOKUP($J64,Zonal_Stats!$A$2:$P$308,5,FALSE)</f>
        <v>6544.5188481300002</v>
      </c>
      <c r="S64">
        <f>VLOOKUP($J64,raw!$A$3:$AB369,11,FALSE)</f>
        <v>0.12436067437014586</v>
      </c>
      <c r="T64">
        <f>VLOOKUP($J64,raw!$A$3:$AB369,12,FALSE)</f>
        <v>0.10570183746921766</v>
      </c>
      <c r="U64">
        <f>VLOOKUP($J64,raw!$A$3:$AB369,13,FALSE)</f>
        <v>0.25331502178442888</v>
      </c>
      <c r="V64">
        <f>VLOOKUP($J64,raw!$A$3:$AB369,14,FALSE)</f>
        <v>0</v>
      </c>
      <c r="W64">
        <f>VLOOKUP($J64,raw!$A$3:$AB369,15,FALSE)</f>
        <v>0</v>
      </c>
      <c r="X64">
        <f>VLOOKUP($J64,Zonal_Stats!$A$2:$P$308,6,FALSE)</f>
        <v>1633.46360015</v>
      </c>
      <c r="Y64">
        <f>VLOOKUP($J64,raw!$A$3:$AB369,17,FALSE)</f>
        <v>1.1555218791437772E-2</v>
      </c>
      <c r="Z64">
        <f>VLOOKUP($J64,raw!$A$3:$AB369,20,FALSE)</f>
        <v>0.46921765485887479</v>
      </c>
      <c r="AA64">
        <f>VLOOKUP($J64,Zonal_Stats!$A$2:$P$308,13,FALSE)</f>
        <v>1489353.5133799999</v>
      </c>
      <c r="AB64">
        <f>VLOOKUP($J64,Zonal_Stats!$A$2:$P$308,15,FALSE)</f>
        <v>0</v>
      </c>
      <c r="AC64">
        <f>VLOOKUP($J64,Zonal_Stats!$A$2:$P$308,16,FALSE)</f>
        <v>0.48824971592999999</v>
      </c>
      <c r="AD64">
        <f>VLOOKUP($J64,raw!$A$3:$AB369,24,FALSE)</f>
        <v>0</v>
      </c>
      <c r="AE64">
        <f>VLOOKUP($J64,Zonal_Stats!$A$2:$P$308,14,FALSE)</f>
        <v>0.36191616591499998</v>
      </c>
      <c r="AF64">
        <f>VLOOKUP($C64,PODES_SULSEL!$D$1:$AL$311,2,FALSE)</f>
        <v>7176</v>
      </c>
      <c r="AG64">
        <f>VLOOKUP($C64,PODES_SULSEL!$D$1:$AL$311,25,FALSE)</f>
        <v>0.96139910813823803</v>
      </c>
      <c r="AH64">
        <f>VLOOKUP($C64,PODES_SULSEL!$D$1:$AL$311,26,FALSE)</f>
        <v>6.9676700111482703E-4</v>
      </c>
      <c r="AI64">
        <f>VLOOKUP($C64,PODES_SULSEL!$D$1:$AL$311,27,FALSE)</f>
        <v>0</v>
      </c>
      <c r="AJ64">
        <f>VLOOKUP($C64,PODES_SULSEL!$D$1:$AL$311,28,FALSE)</f>
        <v>0</v>
      </c>
      <c r="AK64">
        <f>VLOOKUP($C64,PODES_SULSEL!$D$1:$AL$311,29,FALSE)</f>
        <v>1025.1428571428571</v>
      </c>
      <c r="AL64">
        <f>VLOOKUP($C64,PODES_SULSEL!$D$1:$AL$311,30,FALSE)</f>
        <v>4.1806020066889599E-4</v>
      </c>
      <c r="AM64">
        <f>VLOOKUP($C64,PODES_SULSEL!$D$1:$AL$311,31,FALSE)</f>
        <v>0</v>
      </c>
      <c r="AN64">
        <f>VLOOKUP($C64,PODES_SULSEL!$D$1:$AL$311,10,FALSE)</f>
        <v>8</v>
      </c>
      <c r="AO64">
        <f>VLOOKUP($C64,PODES_SULSEL!$D$1:$AL$311,11,FALSE)</f>
        <v>0</v>
      </c>
      <c r="AP64">
        <f>VLOOKUP($C64,PODES_SULSEL!$D$1:$AL$311,12,FALSE)</f>
        <v>0</v>
      </c>
      <c r="AQ64">
        <f>VLOOKUP($C64,PODES_SULSEL!$D$1:$AL$311,13,FALSE)</f>
        <v>0</v>
      </c>
      <c r="AR64">
        <f>VLOOKUP($C64,PODES_SULSEL!$D$1:$AL$311,14,FALSE)</f>
        <v>0</v>
      </c>
      <c r="AS64">
        <f>VLOOKUP($C64,PODES_SULSEL!$D$1:$AL$311,15,FALSE)</f>
        <v>0</v>
      </c>
      <c r="AT64">
        <f>VLOOKUP($C64,PODES_SULSEL!$D$1:$AL$311,16,FALSE)</f>
        <v>0</v>
      </c>
      <c r="AU64">
        <f>VLOOKUP($C64,PODES_SULSEL!$D$1:$AL$311,17,FALSE)</f>
        <v>0</v>
      </c>
      <c r="AV64">
        <f>VLOOKUP($C64,PODES_SULSEL!$D$1:$AL$311,18,FALSE)</f>
        <v>0</v>
      </c>
      <c r="AW64">
        <f>VLOOKUP($C64,PODES_SULSEL!$D$1:$AL$311,19,FALSE)</f>
        <v>0</v>
      </c>
      <c r="AX64">
        <f>VLOOKUP($C64,PODES_SULSEL!$D$1:$AL$311,20,FALSE)</f>
        <v>18</v>
      </c>
      <c r="AY64">
        <f>VLOOKUP($C64,PODES_SULSEL!$D$1:$AL$311,35,FALSE)</f>
        <v>398.66666666666669</v>
      </c>
      <c r="AZ64">
        <f>VLOOKUP($C64,PODES_SULSEL!$D$1:$AL$311,32,FALSE)</f>
        <v>239.2</v>
      </c>
      <c r="BA64">
        <f>VLOOKUP($C64,PODES_SULSEL!$D$1:$AL$311,33,FALSE)</f>
        <v>7176</v>
      </c>
      <c r="BB64">
        <f>VLOOKUP($C64,PODES_SULSEL!$D$1:$AL$311,23,FALSE)</f>
        <v>0</v>
      </c>
      <c r="BC64">
        <f>VLOOKUP($C64,PODES_SULSEL!$D$1:$AL$311,34,FALSE)</f>
        <v>0</v>
      </c>
      <c r="BD64">
        <f>VLOOKUP($J64,Zonal_Stats!$A$2:$T$308,17,FALSE)</f>
        <v>20.217642310799999</v>
      </c>
      <c r="BE64">
        <f>VLOOKUP($J64,Zonal_Stats!$A$2:$T$308,18,FALSE)</f>
        <v>1.42820666955</v>
      </c>
      <c r="BF64">
        <f>VLOOKUP($J64,Zonal_Stats!$A$2:$T$308,19,FALSE)</f>
        <v>2925.1407008299998</v>
      </c>
      <c r="BG64">
        <f>VLOOKUP($J64,Zonal_Stats!$A$2:$T$308,20,FALSE)</f>
        <v>-109.39770009599999</v>
      </c>
    </row>
    <row r="65" spans="1:59">
      <c r="A65" t="s">
        <v>766</v>
      </c>
      <c r="B65" t="str">
        <f t="shared" si="0"/>
        <v>7306072</v>
      </c>
      <c r="C65">
        <v>7306072</v>
      </c>
      <c r="D65" t="s">
        <v>230</v>
      </c>
      <c r="E65">
        <v>73</v>
      </c>
      <c r="F65">
        <v>6</v>
      </c>
      <c r="G65">
        <v>72</v>
      </c>
      <c r="H65" t="s">
        <v>674</v>
      </c>
      <c r="I65" t="s">
        <v>679</v>
      </c>
      <c r="J65" t="s">
        <v>496</v>
      </c>
      <c r="K65">
        <v>2019</v>
      </c>
      <c r="L65">
        <f>VLOOKUP($J65,Zonal_Stats!$A$2:$J$308,10,FALSE)</f>
        <v>32592.2339808</v>
      </c>
      <c r="M65">
        <f>VLOOKUP($J65,Zonal_Stats!$A$2:$P$308,8,FALSE)</f>
        <v>1080.0142879299999</v>
      </c>
      <c r="N65">
        <f>VLOOKUP($J65,Zonal_Stats!$A$2:$P$308,12,FALSE)</f>
        <v>44224.484986199997</v>
      </c>
      <c r="O65">
        <f>VLOOKUP($J65,Zonal_Stats!$A$2:$P$308,9,FALSE)</f>
        <v>3828.4760297799999</v>
      </c>
      <c r="P65">
        <f>VLOOKUP($J65,Zonal_Stats!$A$2:$P$308,7,FALSE)</f>
        <v>958.72632454100005</v>
      </c>
      <c r="Q65">
        <f>VLOOKUP($J65,Zonal_Stats!$A$2:$P$308,11,FALSE)</f>
        <v>9760.3927571999993</v>
      </c>
      <c r="R65">
        <f>VLOOKUP($J65,Zonal_Stats!$A$2:$P$308,5,FALSE)</f>
        <v>6612.24479127</v>
      </c>
      <c r="S65">
        <f>VLOOKUP($J65,raw!$A$3:$AB370,11,FALSE)</f>
        <v>0.23787918071039668</v>
      </c>
      <c r="T65">
        <f>VLOOKUP($J65,raw!$A$3:$AB370,12,FALSE)</f>
        <v>1.0370754472387866E-2</v>
      </c>
      <c r="U65">
        <f>VLOOKUP($J65,raw!$A$3:$AB370,13,FALSE)</f>
        <v>0.2813067150635209</v>
      </c>
      <c r="V65">
        <f>VLOOKUP($J65,raw!$A$3:$AB370,14,FALSE)</f>
        <v>0</v>
      </c>
      <c r="W65">
        <f>VLOOKUP($J65,raw!$A$3:$AB370,15,FALSE)</f>
        <v>0</v>
      </c>
      <c r="X65">
        <f>VLOOKUP($J65,Zonal_Stats!$A$2:$P$308,6,FALSE)</f>
        <v>1286.0131346200001</v>
      </c>
      <c r="Y65">
        <f>VLOOKUP($J65,raw!$A$3:$AB370,17,FALSE)</f>
        <v>1.7500648172154524E-2</v>
      </c>
      <c r="Z65">
        <f>VLOOKUP($J65,raw!$A$3:$AB370,20,FALSE)</f>
        <v>0.55159450350012962</v>
      </c>
      <c r="AA65">
        <f>VLOOKUP($J65,Zonal_Stats!$A$2:$P$308,13,FALSE)</f>
        <v>1581695.5241700001</v>
      </c>
      <c r="AB65">
        <f>VLOOKUP($J65,Zonal_Stats!$A$2:$P$308,15,FALSE)</f>
        <v>4.2190750143799999E-3</v>
      </c>
      <c r="AC65">
        <f>VLOOKUP($J65,Zonal_Stats!$A$2:$P$308,16,FALSE)</f>
        <v>0.62986725594100001</v>
      </c>
      <c r="AD65">
        <f>VLOOKUP($J65,raw!$A$3:$AB370,24,FALSE)</f>
        <v>0</v>
      </c>
      <c r="AE65">
        <f>VLOOKUP($J65,Zonal_Stats!$A$2:$P$308,14,FALSE)</f>
        <v>0.33231681235299998</v>
      </c>
      <c r="AF65">
        <f>VLOOKUP($C65,PODES_SULSEL!$D$1:$AL$311,2,FALSE)</f>
        <v>4436</v>
      </c>
      <c r="AG65">
        <f>VLOOKUP($C65,PODES_SULSEL!$D$1:$AL$311,25,FALSE)</f>
        <v>0.993913435527502</v>
      </c>
      <c r="AH65">
        <f>VLOOKUP($C65,PODES_SULSEL!$D$1:$AL$311,26,FALSE)</f>
        <v>2.2542831379621201E-4</v>
      </c>
      <c r="AI65">
        <f>VLOOKUP($C65,PODES_SULSEL!$D$1:$AL$311,27,FALSE)</f>
        <v>0</v>
      </c>
      <c r="AJ65">
        <f>VLOOKUP($C65,PODES_SULSEL!$D$1:$AL$311,28,FALSE)</f>
        <v>0</v>
      </c>
      <c r="AK65">
        <f>VLOOKUP($C65,PODES_SULSEL!$D$1:$AL$311,29,FALSE)</f>
        <v>1109</v>
      </c>
      <c r="AL65">
        <f>VLOOKUP($C65,PODES_SULSEL!$D$1:$AL$311,30,FALSE)</f>
        <v>1.1271415689810601E-3</v>
      </c>
      <c r="AM65">
        <f>VLOOKUP($C65,PODES_SULSEL!$D$1:$AL$311,31,FALSE)</f>
        <v>2218</v>
      </c>
      <c r="AN65">
        <f>VLOOKUP($C65,PODES_SULSEL!$D$1:$AL$311,10,FALSE)</f>
        <v>8</v>
      </c>
      <c r="AO65">
        <f>VLOOKUP($C65,PODES_SULSEL!$D$1:$AL$311,11,FALSE)</f>
        <v>0</v>
      </c>
      <c r="AP65">
        <f>VLOOKUP($C65,PODES_SULSEL!$D$1:$AL$311,12,FALSE)</f>
        <v>0</v>
      </c>
      <c r="AQ65">
        <f>VLOOKUP($C65,PODES_SULSEL!$D$1:$AL$311,13,FALSE)</f>
        <v>0</v>
      </c>
      <c r="AR65">
        <f>VLOOKUP($C65,PODES_SULSEL!$D$1:$AL$311,14,FALSE)</f>
        <v>0</v>
      </c>
      <c r="AS65">
        <f>VLOOKUP($C65,PODES_SULSEL!$D$1:$AL$311,15,FALSE)</f>
        <v>0</v>
      </c>
      <c r="AT65">
        <f>VLOOKUP($C65,PODES_SULSEL!$D$1:$AL$311,16,FALSE)</f>
        <v>0</v>
      </c>
      <c r="AU65">
        <f>VLOOKUP($C65,PODES_SULSEL!$D$1:$AL$311,17,FALSE)</f>
        <v>0</v>
      </c>
      <c r="AV65">
        <f>VLOOKUP($C65,PODES_SULSEL!$D$1:$AL$311,18,FALSE)</f>
        <v>0</v>
      </c>
      <c r="AW65">
        <f>VLOOKUP($C65,PODES_SULSEL!$D$1:$AL$311,19,FALSE)</f>
        <v>0</v>
      </c>
      <c r="AX65">
        <f>VLOOKUP($C65,PODES_SULSEL!$D$1:$AL$311,20,FALSE)</f>
        <v>10</v>
      </c>
      <c r="AY65">
        <f>VLOOKUP($C65,PODES_SULSEL!$D$1:$AL$311,35,FALSE)</f>
        <v>443.6</v>
      </c>
      <c r="AZ65">
        <f>VLOOKUP($C65,PODES_SULSEL!$D$1:$AL$311,32,FALSE)</f>
        <v>246.44444444444446</v>
      </c>
      <c r="BA65">
        <f>VLOOKUP($C65,PODES_SULSEL!$D$1:$AL$311,33,FALSE)</f>
        <v>1109</v>
      </c>
      <c r="BB65">
        <f>VLOOKUP($C65,PODES_SULSEL!$D$1:$AL$311,23,FALSE)</f>
        <v>1</v>
      </c>
      <c r="BC65">
        <f>VLOOKUP($C65,PODES_SULSEL!$D$1:$AL$311,34,FALSE)</f>
        <v>4436</v>
      </c>
      <c r="BD65">
        <f>VLOOKUP($J65,Zonal_Stats!$A$2:$T$308,17,FALSE)</f>
        <v>21.086806298399999</v>
      </c>
      <c r="BE65">
        <f>VLOOKUP($J65,Zonal_Stats!$A$2:$T$308,18,FALSE)</f>
        <v>1.3111199389399999</v>
      </c>
      <c r="BF65">
        <f>VLOOKUP($J65,Zonal_Stats!$A$2:$T$308,19,FALSE)</f>
        <v>2800.2268957000001</v>
      </c>
      <c r="BG65">
        <f>VLOOKUP($J65,Zonal_Stats!$A$2:$T$308,20,FALSE)</f>
        <v>-89.501821664700003</v>
      </c>
    </row>
    <row r="66" spans="1:59">
      <c r="A66" t="s">
        <v>767</v>
      </c>
      <c r="B66" t="str">
        <f t="shared" si="0"/>
        <v>7306080</v>
      </c>
      <c r="C66">
        <v>7306080</v>
      </c>
      <c r="D66" t="s">
        <v>230</v>
      </c>
      <c r="E66">
        <v>73</v>
      </c>
      <c r="F66">
        <v>6</v>
      </c>
      <c r="G66">
        <v>80</v>
      </c>
      <c r="H66" t="s">
        <v>674</v>
      </c>
      <c r="I66" t="s">
        <v>679</v>
      </c>
      <c r="J66" t="s">
        <v>379</v>
      </c>
      <c r="K66">
        <v>2019</v>
      </c>
      <c r="L66">
        <f>VLOOKUP($J66,Zonal_Stats!$A$2:$J$308,10,FALSE)</f>
        <v>46222.671676999998</v>
      </c>
      <c r="M66">
        <f>VLOOKUP($J66,Zonal_Stats!$A$2:$P$308,8,FALSE)</f>
        <v>805.97695603900002</v>
      </c>
      <c r="N66">
        <f>VLOOKUP($J66,Zonal_Stats!$A$2:$P$308,12,FALSE)</f>
        <v>36031.582878100002</v>
      </c>
      <c r="O66">
        <f>VLOOKUP($J66,Zonal_Stats!$A$2:$P$308,9,FALSE)</f>
        <v>1925.23515236</v>
      </c>
      <c r="P66">
        <f>VLOOKUP($J66,Zonal_Stats!$A$2:$P$308,7,FALSE)</f>
        <v>1171.05194235</v>
      </c>
      <c r="Q66">
        <f>VLOOKUP($J66,Zonal_Stats!$A$2:$P$308,11,FALSE)</f>
        <v>3380.1853864300001</v>
      </c>
      <c r="R66">
        <f>VLOOKUP($J66,Zonal_Stats!$A$2:$P$308,5,FALSE)</f>
        <v>5958.5205601899997</v>
      </c>
      <c r="S66">
        <f>VLOOKUP($J66,raw!$A$3:$AB371,11,FALSE)</f>
        <v>0.13954651550516839</v>
      </c>
      <c r="T66">
        <f>VLOOKUP($J66,raw!$A$3:$AB371,12,FALSE)</f>
        <v>1.0281204846059797E-2</v>
      </c>
      <c r="U66">
        <f>VLOOKUP($J66,raw!$A$3:$AB371,13,FALSE)</f>
        <v>0.2106813382238524</v>
      </c>
      <c r="V66">
        <f>VLOOKUP($J66,raw!$A$3:$AB371,14,FALSE)</f>
        <v>0</v>
      </c>
      <c r="W66">
        <f>VLOOKUP($J66,raw!$A$3:$AB371,15,FALSE)</f>
        <v>0</v>
      </c>
      <c r="X66">
        <f>VLOOKUP($J66,Zonal_Stats!$A$2:$P$308,6,FALSE)</f>
        <v>1964.4436585599999</v>
      </c>
      <c r="Y66">
        <f>VLOOKUP($J66,raw!$A$3:$AB371,17,FALSE)</f>
        <v>7.7803712348560629E-3</v>
      </c>
      <c r="Z66">
        <f>VLOOKUP($J66,raw!$A$3:$AB371,20,FALSE)</f>
        <v>0.68461709458708453</v>
      </c>
      <c r="AA66">
        <f>VLOOKUP($J66,Zonal_Stats!$A$2:$P$308,13,FALSE)</f>
        <v>724439.44541299995</v>
      </c>
      <c r="AB66">
        <f>VLOOKUP($J66,Zonal_Stats!$A$2:$P$308,15,FALSE)</f>
        <v>6.3201697837000003E-3</v>
      </c>
      <c r="AC66">
        <f>VLOOKUP($J66,Zonal_Stats!$A$2:$P$308,16,FALSE)</f>
        <v>0.65149398745599996</v>
      </c>
      <c r="AD66">
        <f>VLOOKUP($J66,raw!$A$3:$AB371,24,FALSE)</f>
        <v>0</v>
      </c>
      <c r="AE66">
        <f>VLOOKUP($J66,Zonal_Stats!$A$2:$P$308,14,FALSE)</f>
        <v>0.21471307238199999</v>
      </c>
      <c r="AF66">
        <f>VLOOKUP($C66,PODES_SULSEL!$D$1:$AL$311,2,FALSE)</f>
        <v>5576</v>
      </c>
      <c r="AG66">
        <f>VLOOKUP($C66,PODES_SULSEL!$D$1:$AL$311,25,FALSE)</f>
        <v>0.98941893830702998</v>
      </c>
      <c r="AH66">
        <f>VLOOKUP($C66,PODES_SULSEL!$D$1:$AL$311,26,FALSE)</f>
        <v>1.61406025824964E-3</v>
      </c>
      <c r="AI66">
        <f>VLOOKUP($C66,PODES_SULSEL!$D$1:$AL$311,27,FALSE)</f>
        <v>0</v>
      </c>
      <c r="AJ66">
        <f>VLOOKUP($C66,PODES_SULSEL!$D$1:$AL$311,28,FALSE)</f>
        <v>0</v>
      </c>
      <c r="AK66">
        <f>VLOOKUP($C66,PODES_SULSEL!$D$1:$AL$311,29,FALSE)</f>
        <v>506.90909090909093</v>
      </c>
      <c r="AL66">
        <f>VLOOKUP($C66,PODES_SULSEL!$D$1:$AL$311,30,FALSE)</f>
        <v>1.61406025824964E-3</v>
      </c>
      <c r="AM66">
        <f>VLOOKUP($C66,PODES_SULSEL!$D$1:$AL$311,31,FALSE)</f>
        <v>0</v>
      </c>
      <c r="AN66">
        <f>VLOOKUP($C66,PODES_SULSEL!$D$1:$AL$311,10,FALSE)</f>
        <v>7</v>
      </c>
      <c r="AO66">
        <f>VLOOKUP($C66,PODES_SULSEL!$D$1:$AL$311,11,FALSE)</f>
        <v>35</v>
      </c>
      <c r="AP66">
        <f>VLOOKUP($C66,PODES_SULSEL!$D$1:$AL$311,12,FALSE)</f>
        <v>0</v>
      </c>
      <c r="AQ66">
        <f>VLOOKUP($C66,PODES_SULSEL!$D$1:$AL$311,13,FALSE)</f>
        <v>0</v>
      </c>
      <c r="AR66">
        <f>VLOOKUP($C66,PODES_SULSEL!$D$1:$AL$311,14,FALSE)</f>
        <v>1</v>
      </c>
      <c r="AS66">
        <f>VLOOKUP($C66,PODES_SULSEL!$D$1:$AL$311,15,FALSE)</f>
        <v>1</v>
      </c>
      <c r="AT66">
        <f>VLOOKUP($C66,PODES_SULSEL!$D$1:$AL$311,16,FALSE)</f>
        <v>0</v>
      </c>
      <c r="AU66">
        <f>VLOOKUP($C66,PODES_SULSEL!$D$1:$AL$311,17,FALSE)</f>
        <v>0</v>
      </c>
      <c r="AV66">
        <f>VLOOKUP($C66,PODES_SULSEL!$D$1:$AL$311,18,FALSE)</f>
        <v>0</v>
      </c>
      <c r="AW66">
        <f>VLOOKUP($C66,PODES_SULSEL!$D$1:$AL$311,19,FALSE)</f>
        <v>0</v>
      </c>
      <c r="AX66">
        <f>VLOOKUP($C66,PODES_SULSEL!$D$1:$AL$311,20,FALSE)</f>
        <v>11</v>
      </c>
      <c r="AY66">
        <f>VLOOKUP($C66,PODES_SULSEL!$D$1:$AL$311,35,FALSE)</f>
        <v>506.90909090909093</v>
      </c>
      <c r="AZ66">
        <f>VLOOKUP($C66,PODES_SULSEL!$D$1:$AL$311,32,FALSE)</f>
        <v>146.73684210526315</v>
      </c>
      <c r="BA66">
        <f>VLOOKUP($C66,PODES_SULSEL!$D$1:$AL$311,33,FALSE)</f>
        <v>1115.2</v>
      </c>
      <c r="BB66">
        <f>VLOOKUP($C66,PODES_SULSEL!$D$1:$AL$311,23,FALSE)</f>
        <v>20</v>
      </c>
      <c r="BC66">
        <f>VLOOKUP($C66,PODES_SULSEL!$D$1:$AL$311,34,FALSE)</f>
        <v>278.8</v>
      </c>
      <c r="BD66">
        <f>VLOOKUP($J66,Zonal_Stats!$A$2:$T$308,17,FALSE)</f>
        <v>24.041262353400001</v>
      </c>
      <c r="BE66">
        <f>VLOOKUP($J66,Zonal_Stats!$A$2:$T$308,18,FALSE)</f>
        <v>1.36784884376</v>
      </c>
      <c r="BF66">
        <f>VLOOKUP($J66,Zonal_Stats!$A$2:$T$308,19,FALSE)</f>
        <v>2424.4162976900002</v>
      </c>
      <c r="BG66">
        <f>VLOOKUP($J66,Zonal_Stats!$A$2:$T$308,20,FALSE)</f>
        <v>-71.053669283199994</v>
      </c>
    </row>
    <row r="67" spans="1:59">
      <c r="A67" t="s">
        <v>768</v>
      </c>
      <c r="B67" t="str">
        <f t="shared" si="0"/>
        <v>7306081</v>
      </c>
      <c r="C67">
        <v>7306081</v>
      </c>
      <c r="D67" t="s">
        <v>230</v>
      </c>
      <c r="E67">
        <v>73</v>
      </c>
      <c r="F67">
        <v>6</v>
      </c>
      <c r="G67">
        <v>81</v>
      </c>
      <c r="H67" t="s">
        <v>674</v>
      </c>
      <c r="I67" t="s">
        <v>679</v>
      </c>
      <c r="J67" t="s">
        <v>366</v>
      </c>
      <c r="K67">
        <v>2019</v>
      </c>
      <c r="L67">
        <f>VLOOKUP($J67,Zonal_Stats!$A$2:$J$308,10,FALSE)</f>
        <v>36471.635996899997</v>
      </c>
      <c r="M67">
        <f>VLOOKUP($J67,Zonal_Stats!$A$2:$P$308,8,FALSE)</f>
        <v>950.85007064700005</v>
      </c>
      <c r="N67">
        <f>VLOOKUP($J67,Zonal_Stats!$A$2:$P$308,12,FALSE)</f>
        <v>46076.678732100001</v>
      </c>
      <c r="O67">
        <f>VLOOKUP($J67,Zonal_Stats!$A$2:$P$308,9,FALSE)</f>
        <v>1859.3562793200001</v>
      </c>
      <c r="P67">
        <f>VLOOKUP($J67,Zonal_Stats!$A$2:$P$308,7,FALSE)</f>
        <v>1443.6825689299999</v>
      </c>
      <c r="Q67">
        <f>VLOOKUP($J67,Zonal_Stats!$A$2:$P$308,11,FALSE)</f>
        <v>9562.1156792599995</v>
      </c>
      <c r="R67">
        <f>VLOOKUP($J67,Zonal_Stats!$A$2:$P$308,5,FALSE)</f>
        <v>6083.2118583800002</v>
      </c>
      <c r="S67">
        <f>VLOOKUP($J67,raw!$A$3:$AB372,11,FALSE)</f>
        <v>0.11990665948662718</v>
      </c>
      <c r="T67">
        <f>VLOOKUP($J67,raw!$A$3:$AB372,12,FALSE)</f>
        <v>3.679770238736313E-3</v>
      </c>
      <c r="U67">
        <f>VLOOKUP($J67,raw!$A$3:$AB372,13,FALSE)</f>
        <v>0.29752288637587504</v>
      </c>
      <c r="V67">
        <f>VLOOKUP($J67,raw!$A$3:$AB372,14,FALSE)</f>
        <v>0</v>
      </c>
      <c r="W67">
        <f>VLOOKUP($J67,raw!$A$3:$AB372,15,FALSE)</f>
        <v>0</v>
      </c>
      <c r="X67">
        <f>VLOOKUP($J67,Zonal_Stats!$A$2:$P$308,6,FALSE)</f>
        <v>1915.5941526399999</v>
      </c>
      <c r="Y67">
        <f>VLOOKUP($J67,raw!$A$3:$AB372,17,FALSE)</f>
        <v>8.1672949201220604E-3</v>
      </c>
      <c r="Z67">
        <f>VLOOKUP($J67,raw!$A$3:$AB372,20,FALSE)</f>
        <v>0.65464010052055288</v>
      </c>
      <c r="AA67">
        <f>VLOOKUP($J67,Zonal_Stats!$A$2:$P$308,13,FALSE)</f>
        <v>1078104.10139</v>
      </c>
      <c r="AB67">
        <f>VLOOKUP($J67,Zonal_Stats!$A$2:$P$308,15,FALSE)</f>
        <v>1.48585349391E-3</v>
      </c>
      <c r="AC67">
        <f>VLOOKUP($J67,Zonal_Stats!$A$2:$P$308,16,FALSE)</f>
        <v>0.36713283916400002</v>
      </c>
      <c r="AD67">
        <f>VLOOKUP($J67,raw!$A$3:$AB372,24,FALSE)</f>
        <v>0</v>
      </c>
      <c r="AE67">
        <f>VLOOKUP($J67,Zonal_Stats!$A$2:$P$308,14,FALSE)</f>
        <v>0.28864555722700003</v>
      </c>
      <c r="AF67">
        <f>VLOOKUP($C67,PODES_SULSEL!$D$1:$AL$311,2,FALSE)</f>
        <v>5506</v>
      </c>
      <c r="AG67">
        <f>VLOOKUP($C67,PODES_SULSEL!$D$1:$AL$311,25,FALSE)</f>
        <v>1</v>
      </c>
      <c r="AH67">
        <f>VLOOKUP($C67,PODES_SULSEL!$D$1:$AL$311,26,FALSE)</f>
        <v>7.2648020341445699E-4</v>
      </c>
      <c r="AI67">
        <f>VLOOKUP($C67,PODES_SULSEL!$D$1:$AL$311,27,FALSE)</f>
        <v>0</v>
      </c>
      <c r="AJ67">
        <f>VLOOKUP($C67,PODES_SULSEL!$D$1:$AL$311,28,FALSE)</f>
        <v>0</v>
      </c>
      <c r="AK67">
        <f>VLOOKUP($C67,PODES_SULSEL!$D$1:$AL$311,29,FALSE)</f>
        <v>611.77777777777783</v>
      </c>
      <c r="AL67">
        <f>VLOOKUP($C67,PODES_SULSEL!$D$1:$AL$311,30,FALSE)</f>
        <v>1.0897203051216801E-3</v>
      </c>
      <c r="AM67">
        <f>VLOOKUP($C67,PODES_SULSEL!$D$1:$AL$311,31,FALSE)</f>
        <v>0</v>
      </c>
      <c r="AN67">
        <f>VLOOKUP($C67,PODES_SULSEL!$D$1:$AL$311,10,FALSE)</f>
        <v>6</v>
      </c>
      <c r="AO67">
        <f>VLOOKUP($C67,PODES_SULSEL!$D$1:$AL$311,11,FALSE)</f>
        <v>0</v>
      </c>
      <c r="AP67">
        <f>VLOOKUP($C67,PODES_SULSEL!$D$1:$AL$311,12,FALSE)</f>
        <v>0</v>
      </c>
      <c r="AQ67">
        <f>VLOOKUP($C67,PODES_SULSEL!$D$1:$AL$311,13,FALSE)</f>
        <v>0</v>
      </c>
      <c r="AR67">
        <f>VLOOKUP($C67,PODES_SULSEL!$D$1:$AL$311,14,FALSE)</f>
        <v>1</v>
      </c>
      <c r="AS67">
        <f>VLOOKUP($C67,PODES_SULSEL!$D$1:$AL$311,15,FALSE)</f>
        <v>0</v>
      </c>
      <c r="AT67">
        <f>VLOOKUP($C67,PODES_SULSEL!$D$1:$AL$311,16,FALSE)</f>
        <v>0</v>
      </c>
      <c r="AU67">
        <f>VLOOKUP($C67,PODES_SULSEL!$D$1:$AL$311,17,FALSE)</f>
        <v>0</v>
      </c>
      <c r="AV67">
        <f>VLOOKUP($C67,PODES_SULSEL!$D$1:$AL$311,18,FALSE)</f>
        <v>0</v>
      </c>
      <c r="AW67">
        <f>VLOOKUP($C67,PODES_SULSEL!$D$1:$AL$311,19,FALSE)</f>
        <v>0</v>
      </c>
      <c r="AX67">
        <f>VLOOKUP($C67,PODES_SULSEL!$D$1:$AL$311,20,FALSE)</f>
        <v>16</v>
      </c>
      <c r="AY67">
        <f>VLOOKUP($C67,PODES_SULSEL!$D$1:$AL$311,35,FALSE)</f>
        <v>344.125</v>
      </c>
      <c r="AZ67">
        <f>VLOOKUP($C67,PODES_SULSEL!$D$1:$AL$311,32,FALSE)</f>
        <v>550.6</v>
      </c>
      <c r="BA67">
        <f>VLOOKUP($C67,PODES_SULSEL!$D$1:$AL$311,33,FALSE)</f>
        <v>1101.2</v>
      </c>
      <c r="BB67">
        <f>VLOOKUP($C67,PODES_SULSEL!$D$1:$AL$311,23,FALSE)</f>
        <v>1</v>
      </c>
      <c r="BC67">
        <f>VLOOKUP($C67,PODES_SULSEL!$D$1:$AL$311,34,FALSE)</f>
        <v>5506</v>
      </c>
      <c r="BD67">
        <f>VLOOKUP($J67,Zonal_Stats!$A$2:$T$308,17,FALSE)</f>
        <v>21.983600856500001</v>
      </c>
      <c r="BE67">
        <f>VLOOKUP($J67,Zonal_Stats!$A$2:$T$308,18,FALSE)</f>
        <v>1.2257522380700001</v>
      </c>
      <c r="BF67">
        <f>VLOOKUP($J67,Zonal_Stats!$A$2:$T$308,19,FALSE)</f>
        <v>2681.28256685</v>
      </c>
      <c r="BG67">
        <f>VLOOKUP($J67,Zonal_Stats!$A$2:$T$308,20,FALSE)</f>
        <v>-72.970912124199998</v>
      </c>
    </row>
    <row r="68" spans="1:59">
      <c r="A68" t="s">
        <v>769</v>
      </c>
      <c r="B68" t="str">
        <f t="shared" ref="B68:B131" si="1">LEFT(A68,7)</f>
        <v>7306090</v>
      </c>
      <c r="C68">
        <v>7306090</v>
      </c>
      <c r="D68" t="s">
        <v>230</v>
      </c>
      <c r="E68">
        <v>73</v>
      </c>
      <c r="F68">
        <v>6</v>
      </c>
      <c r="G68">
        <v>90</v>
      </c>
      <c r="H68" t="s">
        <v>674</v>
      </c>
      <c r="I68" t="s">
        <v>679</v>
      </c>
      <c r="J68" t="s">
        <v>589</v>
      </c>
      <c r="K68">
        <v>2019</v>
      </c>
      <c r="L68">
        <f>VLOOKUP($J68,Zonal_Stats!$A$2:$J$308,10,FALSE)</f>
        <v>27261.605849899999</v>
      </c>
      <c r="M68">
        <f>VLOOKUP($J68,Zonal_Stats!$A$2:$P$308,8,FALSE)</f>
        <v>598.45618289200002</v>
      </c>
      <c r="N68">
        <f>VLOOKUP($J68,Zonal_Stats!$A$2:$P$308,12,FALSE)</f>
        <v>58631.8990452</v>
      </c>
      <c r="O68">
        <f>VLOOKUP($J68,Zonal_Stats!$A$2:$P$308,9,FALSE)</f>
        <v>10208.779988</v>
      </c>
      <c r="P68">
        <f>VLOOKUP($J68,Zonal_Stats!$A$2:$P$308,7,FALSE)</f>
        <v>4024.60735385</v>
      </c>
      <c r="Q68">
        <f>VLOOKUP($J68,Zonal_Stats!$A$2:$P$308,11,FALSE)</f>
        <v>10415.1181464</v>
      </c>
      <c r="R68">
        <f>VLOOKUP($J68,Zonal_Stats!$A$2:$P$308,5,FALSE)</f>
        <v>6570.4248906499997</v>
      </c>
      <c r="S68">
        <f>VLOOKUP($J68,raw!$A$3:$AB373,11,FALSE)</f>
        <v>8.652180369252091E-2</v>
      </c>
      <c r="T68">
        <f>VLOOKUP($J68,raw!$A$3:$AB373,12,FALSE)</f>
        <v>2.4798297282581795E-2</v>
      </c>
      <c r="U68">
        <f>VLOOKUP($J68,raw!$A$3:$AB373,13,FALSE)</f>
        <v>0.13567291986338662</v>
      </c>
      <c r="V68">
        <f>VLOOKUP($J68,raw!$A$3:$AB373,14,FALSE)</f>
        <v>0</v>
      </c>
      <c r="W68">
        <f>VLOOKUP($J68,raw!$A$3:$AB373,15,FALSE)</f>
        <v>0</v>
      </c>
      <c r="X68">
        <f>VLOOKUP($J68,Zonal_Stats!$A$2:$P$308,6,FALSE)</f>
        <v>4708.1576030599999</v>
      </c>
      <c r="Y68">
        <f>VLOOKUP($J68,raw!$A$3:$AB373,17,FALSE)</f>
        <v>2.1729446121863089E-2</v>
      </c>
      <c r="Z68">
        <f>VLOOKUP($J68,raw!$A$3:$AB373,20,FALSE)</f>
        <v>0.62465970400435578</v>
      </c>
      <c r="AA68">
        <f>VLOOKUP($J68,Zonal_Stats!$A$2:$P$308,13,FALSE)</f>
        <v>1331067.57455</v>
      </c>
      <c r="AB68">
        <f>VLOOKUP($J68,Zonal_Stats!$A$2:$P$308,15,FALSE)</f>
        <v>0</v>
      </c>
      <c r="AC68">
        <f>VLOOKUP($J68,Zonal_Stats!$A$2:$P$308,16,FALSE)</f>
        <v>0.36517145882699997</v>
      </c>
      <c r="AD68">
        <f>VLOOKUP($J68,raw!$A$3:$AB373,24,FALSE)</f>
        <v>0</v>
      </c>
      <c r="AE68">
        <f>VLOOKUP($J68,Zonal_Stats!$A$2:$P$308,14,FALSE)</f>
        <v>0.28939032061600001</v>
      </c>
      <c r="AF68">
        <f>VLOOKUP($C68,PODES_SULSEL!$D$1:$AL$311,2,FALSE)</f>
        <v>9105</v>
      </c>
      <c r="AG68">
        <f>VLOOKUP($C68,PODES_SULSEL!$D$1:$AL$311,25,FALSE)</f>
        <v>0.99582646897309102</v>
      </c>
      <c r="AH68">
        <f>VLOOKUP($C68,PODES_SULSEL!$D$1:$AL$311,26,FALSE)</f>
        <v>6.5897858319604599E-4</v>
      </c>
      <c r="AI68">
        <f>VLOOKUP($C68,PODES_SULSEL!$D$1:$AL$311,27,FALSE)</f>
        <v>0</v>
      </c>
      <c r="AJ68">
        <f>VLOOKUP($C68,PODES_SULSEL!$D$1:$AL$311,28,FALSE)</f>
        <v>0</v>
      </c>
      <c r="AK68">
        <f>VLOOKUP($C68,PODES_SULSEL!$D$1:$AL$311,29,FALSE)</f>
        <v>1138.125</v>
      </c>
      <c r="AL68">
        <f>VLOOKUP($C68,PODES_SULSEL!$D$1:$AL$311,30,FALSE)</f>
        <v>3.2948929159802299E-4</v>
      </c>
      <c r="AM68">
        <f>VLOOKUP($C68,PODES_SULSEL!$D$1:$AL$311,31,FALSE)</f>
        <v>0</v>
      </c>
      <c r="AN68">
        <f>VLOOKUP($C68,PODES_SULSEL!$D$1:$AL$311,10,FALSE)</f>
        <v>17</v>
      </c>
      <c r="AO68">
        <f>VLOOKUP($C68,PODES_SULSEL!$D$1:$AL$311,11,FALSE)</f>
        <v>2</v>
      </c>
      <c r="AP68">
        <f>VLOOKUP($C68,PODES_SULSEL!$D$1:$AL$311,12,FALSE)</f>
        <v>0</v>
      </c>
      <c r="AQ68">
        <f>VLOOKUP($C68,PODES_SULSEL!$D$1:$AL$311,13,FALSE)</f>
        <v>0</v>
      </c>
      <c r="AR68">
        <f>VLOOKUP($C68,PODES_SULSEL!$D$1:$AL$311,14,FALSE)</f>
        <v>0</v>
      </c>
      <c r="AS68">
        <f>VLOOKUP($C68,PODES_SULSEL!$D$1:$AL$311,15,FALSE)</f>
        <v>0</v>
      </c>
      <c r="AT68">
        <f>VLOOKUP($C68,PODES_SULSEL!$D$1:$AL$311,16,FALSE)</f>
        <v>2</v>
      </c>
      <c r="AU68">
        <f>VLOOKUP($C68,PODES_SULSEL!$D$1:$AL$311,17,FALSE)</f>
        <v>0</v>
      </c>
      <c r="AV68">
        <f>VLOOKUP($C68,PODES_SULSEL!$D$1:$AL$311,18,FALSE)</f>
        <v>0</v>
      </c>
      <c r="AW68">
        <f>VLOOKUP($C68,PODES_SULSEL!$D$1:$AL$311,19,FALSE)</f>
        <v>0</v>
      </c>
      <c r="AX68">
        <f>VLOOKUP($C68,PODES_SULSEL!$D$1:$AL$311,20,FALSE)</f>
        <v>16</v>
      </c>
      <c r="AY68">
        <f>VLOOKUP($C68,PODES_SULSEL!$D$1:$AL$311,35,FALSE)</f>
        <v>569.0625</v>
      </c>
      <c r="AZ68">
        <f>VLOOKUP($C68,PODES_SULSEL!$D$1:$AL$311,32,FALSE)</f>
        <v>350.19230769230768</v>
      </c>
      <c r="BA68">
        <f>VLOOKUP($C68,PODES_SULSEL!$D$1:$AL$311,33,FALSE)</f>
        <v>4552.5</v>
      </c>
      <c r="BB68">
        <f>VLOOKUP($C68,PODES_SULSEL!$D$1:$AL$311,23,FALSE)</f>
        <v>0</v>
      </c>
      <c r="BC68">
        <f>VLOOKUP($C68,PODES_SULSEL!$D$1:$AL$311,34,FALSE)</f>
        <v>0</v>
      </c>
      <c r="BD68">
        <f>VLOOKUP($J68,Zonal_Stats!$A$2:$T$308,17,FALSE)</f>
        <v>21.815702426800001</v>
      </c>
      <c r="BE68">
        <f>VLOOKUP($J68,Zonal_Stats!$A$2:$T$308,18,FALSE)</f>
        <v>1.2304988166799999</v>
      </c>
      <c r="BF68">
        <f>VLOOKUP($J68,Zonal_Stats!$A$2:$T$308,19,FALSE)</f>
        <v>2566.7512153900002</v>
      </c>
      <c r="BG68">
        <f>VLOOKUP($J68,Zonal_Stats!$A$2:$T$308,20,FALSE)</f>
        <v>-87.587729226600004</v>
      </c>
    </row>
    <row r="69" spans="1:59">
      <c r="A69" t="s">
        <v>770</v>
      </c>
      <c r="B69" t="str">
        <f t="shared" si="1"/>
        <v>7306091</v>
      </c>
      <c r="C69">
        <v>7306091</v>
      </c>
      <c r="D69" t="s">
        <v>230</v>
      </c>
      <c r="E69">
        <v>73</v>
      </c>
      <c r="F69">
        <v>6</v>
      </c>
      <c r="G69">
        <v>91</v>
      </c>
      <c r="H69" t="s">
        <v>674</v>
      </c>
      <c r="I69" t="s">
        <v>679</v>
      </c>
      <c r="J69" t="s">
        <v>355</v>
      </c>
      <c r="K69">
        <v>2019</v>
      </c>
      <c r="L69">
        <f>VLOOKUP($J69,Zonal_Stats!$A$2:$J$308,10,FALSE)</f>
        <v>47792.980672099999</v>
      </c>
      <c r="M69">
        <f>VLOOKUP($J69,Zonal_Stats!$A$2:$P$308,8,FALSE)</f>
        <v>635.97394988300005</v>
      </c>
      <c r="N69">
        <f>VLOOKUP($J69,Zonal_Stats!$A$2:$P$308,12,FALSE)</f>
        <v>48414.695726899998</v>
      </c>
      <c r="O69">
        <f>VLOOKUP($J69,Zonal_Stats!$A$2:$P$308,9,FALSE)</f>
        <v>1524.5399452199999</v>
      </c>
      <c r="P69">
        <f>VLOOKUP($J69,Zonal_Stats!$A$2:$P$308,7,FALSE)</f>
        <v>5124.2141186999997</v>
      </c>
      <c r="Q69">
        <f>VLOOKUP($J69,Zonal_Stats!$A$2:$P$308,11,FALSE)</f>
        <v>4337.80702277</v>
      </c>
      <c r="R69">
        <f>VLOOKUP($J69,Zonal_Stats!$A$2:$P$308,5,FALSE)</f>
        <v>3197.9380205299999</v>
      </c>
      <c r="S69">
        <f>VLOOKUP($J69,raw!$A$3:$AB374,11,FALSE)</f>
        <v>0.12259572966296101</v>
      </c>
      <c r="T69">
        <f>VLOOKUP($J69,raw!$A$3:$AB374,12,FALSE)</f>
        <v>1.4822657490735839E-2</v>
      </c>
      <c r="U69">
        <f>VLOOKUP($J69,raw!$A$3:$AB374,13,FALSE)</f>
        <v>9.6920769366507856E-2</v>
      </c>
      <c r="V69">
        <f>VLOOKUP($J69,raw!$A$3:$AB374,14,FALSE)</f>
        <v>0</v>
      </c>
      <c r="W69">
        <f>VLOOKUP($J69,raw!$A$3:$AB374,15,FALSE)</f>
        <v>0</v>
      </c>
      <c r="X69">
        <f>VLOOKUP($J69,Zonal_Stats!$A$2:$P$308,6,FALSE)</f>
        <v>5333.0432965600003</v>
      </c>
      <c r="Y69">
        <f>VLOOKUP($J69,raw!$A$3:$AB374,17,FALSE)</f>
        <v>4.2791600494088587E-3</v>
      </c>
      <c r="Z69">
        <f>VLOOKUP($J69,raw!$A$3:$AB374,20,FALSE)</f>
        <v>0.88141874007411325</v>
      </c>
      <c r="AA69">
        <f>VLOOKUP($J69,Zonal_Stats!$A$2:$P$308,13,FALSE)</f>
        <v>581768.79016500001</v>
      </c>
      <c r="AB69">
        <f>VLOOKUP($J69,Zonal_Stats!$A$2:$P$308,15,FALSE)</f>
        <v>1.24030931759E-2</v>
      </c>
      <c r="AC69">
        <f>VLOOKUP($J69,Zonal_Stats!$A$2:$P$308,16,FALSE)</f>
        <v>0.45692165318</v>
      </c>
      <c r="AD69">
        <f>VLOOKUP($J69,raw!$A$3:$AB374,24,FALSE)</f>
        <v>0</v>
      </c>
      <c r="AE69">
        <f>VLOOKUP($J69,Zonal_Stats!$A$2:$P$308,14,FALSE)</f>
        <v>0.145064554501</v>
      </c>
      <c r="AF69">
        <f>VLOOKUP($C69,PODES_SULSEL!$D$1:$AL$311,2,FALSE)</f>
        <v>9326</v>
      </c>
      <c r="AG69">
        <f>VLOOKUP($C69,PODES_SULSEL!$D$1:$AL$311,25,FALSE)</f>
        <v>0.99217242118807603</v>
      </c>
      <c r="AH69">
        <f>VLOOKUP($C69,PODES_SULSEL!$D$1:$AL$311,26,FALSE)</f>
        <v>6.4336264207591595E-4</v>
      </c>
      <c r="AI69">
        <f>VLOOKUP($C69,PODES_SULSEL!$D$1:$AL$311,27,FALSE)</f>
        <v>0</v>
      </c>
      <c r="AJ69">
        <f>VLOOKUP($C69,PODES_SULSEL!$D$1:$AL$311,28,FALSE)</f>
        <v>0</v>
      </c>
      <c r="AK69">
        <f>VLOOKUP($C69,PODES_SULSEL!$D$1:$AL$311,29,FALSE)</f>
        <v>1332.2857142857142</v>
      </c>
      <c r="AL69">
        <f>VLOOKUP($C69,PODES_SULSEL!$D$1:$AL$311,30,FALSE)</f>
        <v>7.5058974908856903E-4</v>
      </c>
      <c r="AM69">
        <f>VLOOKUP($C69,PODES_SULSEL!$D$1:$AL$311,31,FALSE)</f>
        <v>0</v>
      </c>
      <c r="AN69">
        <f>VLOOKUP($C69,PODES_SULSEL!$D$1:$AL$311,10,FALSE)</f>
        <v>2</v>
      </c>
      <c r="AO69">
        <f>VLOOKUP($C69,PODES_SULSEL!$D$1:$AL$311,11,FALSE)</f>
        <v>0</v>
      </c>
      <c r="AP69">
        <f>VLOOKUP($C69,PODES_SULSEL!$D$1:$AL$311,12,FALSE)</f>
        <v>4</v>
      </c>
      <c r="AQ69">
        <f>VLOOKUP($C69,PODES_SULSEL!$D$1:$AL$311,13,FALSE)</f>
        <v>0</v>
      </c>
      <c r="AR69">
        <f>VLOOKUP($C69,PODES_SULSEL!$D$1:$AL$311,14,FALSE)</f>
        <v>0</v>
      </c>
      <c r="AS69">
        <f>VLOOKUP($C69,PODES_SULSEL!$D$1:$AL$311,15,FALSE)</f>
        <v>0</v>
      </c>
      <c r="AT69">
        <f>VLOOKUP($C69,PODES_SULSEL!$D$1:$AL$311,16,FALSE)</f>
        <v>0</v>
      </c>
      <c r="AU69">
        <f>VLOOKUP($C69,PODES_SULSEL!$D$1:$AL$311,17,FALSE)</f>
        <v>0</v>
      </c>
      <c r="AV69">
        <f>VLOOKUP($C69,PODES_SULSEL!$D$1:$AL$311,18,FALSE)</f>
        <v>0</v>
      </c>
      <c r="AW69">
        <f>VLOOKUP($C69,PODES_SULSEL!$D$1:$AL$311,19,FALSE)</f>
        <v>0</v>
      </c>
      <c r="AX69">
        <f>VLOOKUP($C69,PODES_SULSEL!$D$1:$AL$311,20,FALSE)</f>
        <v>22</v>
      </c>
      <c r="AY69">
        <f>VLOOKUP($C69,PODES_SULSEL!$D$1:$AL$311,35,FALSE)</f>
        <v>423.90909090909093</v>
      </c>
      <c r="AZ69">
        <f>VLOOKUP($C69,PODES_SULSEL!$D$1:$AL$311,32,FALSE)</f>
        <v>1865.2</v>
      </c>
      <c r="BA69">
        <f>VLOOKUP($C69,PODES_SULSEL!$D$1:$AL$311,33,FALSE)</f>
        <v>1554.3333333333333</v>
      </c>
      <c r="BB69">
        <f>VLOOKUP($C69,PODES_SULSEL!$D$1:$AL$311,23,FALSE)</f>
        <v>0</v>
      </c>
      <c r="BC69">
        <f>VLOOKUP($C69,PODES_SULSEL!$D$1:$AL$311,34,FALSE)</f>
        <v>0</v>
      </c>
      <c r="BD69">
        <f>VLOOKUP($J69,Zonal_Stats!$A$2:$T$308,17,FALSE)</f>
        <v>25.2158068948</v>
      </c>
      <c r="BE69">
        <f>VLOOKUP($J69,Zonal_Stats!$A$2:$T$308,18,FALSE)</f>
        <v>1.2784652781700001</v>
      </c>
      <c r="BF69">
        <f>VLOOKUP($J69,Zonal_Stats!$A$2:$T$308,19,FALSE)</f>
        <v>2049.1286425100002</v>
      </c>
      <c r="BG69">
        <f>VLOOKUP($J69,Zonal_Stats!$A$2:$T$308,20,FALSE)</f>
        <v>-51.523695408000002</v>
      </c>
    </row>
    <row r="70" spans="1:59">
      <c r="A70" t="s">
        <v>771</v>
      </c>
      <c r="B70" t="str">
        <f t="shared" si="1"/>
        <v>7307010</v>
      </c>
      <c r="C70">
        <v>7307010</v>
      </c>
      <c r="D70" t="s">
        <v>230</v>
      </c>
      <c r="E70">
        <v>73</v>
      </c>
      <c r="F70">
        <v>7</v>
      </c>
      <c r="G70">
        <v>10</v>
      </c>
      <c r="H70" t="s">
        <v>674</v>
      </c>
      <c r="I70" t="s">
        <v>680</v>
      </c>
      <c r="J70" t="s">
        <v>546</v>
      </c>
      <c r="K70">
        <v>2019</v>
      </c>
      <c r="L70">
        <f>VLOOKUP($J70,Zonal_Stats!$A$2:$J$308,10,FALSE)</f>
        <v>19981.517323600001</v>
      </c>
      <c r="M70">
        <f>VLOOKUP($J70,Zonal_Stats!$A$2:$P$308,8,FALSE)</f>
        <v>1469.8779611299999</v>
      </c>
      <c r="N70">
        <f>VLOOKUP($J70,Zonal_Stats!$A$2:$P$308,12,FALSE)</f>
        <v>57961.091733499998</v>
      </c>
      <c r="O70">
        <f>VLOOKUP($J70,Zonal_Stats!$A$2:$P$308,9,FALSE)</f>
        <v>21238.964820699999</v>
      </c>
      <c r="P70">
        <f>VLOOKUP($J70,Zonal_Stats!$A$2:$P$308,7,FALSE)</f>
        <v>1111.49615073</v>
      </c>
      <c r="Q70">
        <f>VLOOKUP($J70,Zonal_Stats!$A$2:$P$308,11,FALSE)</f>
        <v>8370.6531180599995</v>
      </c>
      <c r="R70">
        <f>VLOOKUP($J70,Zonal_Stats!$A$2:$P$308,5,FALSE)</f>
        <v>10857.3767219</v>
      </c>
      <c r="S70">
        <f>VLOOKUP($J70,raw!$A$3:$AB375,11,FALSE)</f>
        <v>0.12300710575028363</v>
      </c>
      <c r="T70">
        <f>VLOOKUP($J70,raw!$A$3:$AB375,12,FALSE)</f>
        <v>1.8510778049799965E-3</v>
      </c>
      <c r="U70">
        <f>VLOOKUP($J70,raw!$A$3:$AB375,13,FALSE)</f>
        <v>0.3082343106227981</v>
      </c>
      <c r="V70">
        <f>VLOOKUP($J70,raw!$A$3:$AB375,14,FALSE)</f>
        <v>0</v>
      </c>
      <c r="W70">
        <f>VLOOKUP($J70,raw!$A$3:$AB375,15,FALSE)</f>
        <v>0</v>
      </c>
      <c r="X70">
        <f>VLOOKUP($J70,Zonal_Stats!$A$2:$P$308,6,FALSE)</f>
        <v>1978.0256958</v>
      </c>
      <c r="Y70">
        <f>VLOOKUP($J70,raw!$A$3:$AB375,17,FALSE)</f>
        <v>1.1345315578909656E-2</v>
      </c>
      <c r="Z70">
        <f>VLOOKUP($J70,raw!$A$3:$AB375,20,FALSE)</f>
        <v>0.62476861527437755</v>
      </c>
      <c r="AA70">
        <f>VLOOKUP($J70,Zonal_Stats!$A$2:$P$308,13,FALSE)</f>
        <v>1784068.69698</v>
      </c>
      <c r="AB70">
        <f>VLOOKUP($J70,Zonal_Stats!$A$2:$P$308,15,FALSE)</f>
        <v>0</v>
      </c>
      <c r="AC70">
        <f>VLOOKUP($J70,Zonal_Stats!$A$2:$P$308,16,FALSE)</f>
        <v>0.70039617939200005</v>
      </c>
      <c r="AD70">
        <f>VLOOKUP($J70,raw!$A$3:$AB375,24,FALSE)</f>
        <v>0</v>
      </c>
      <c r="AE70">
        <f>VLOOKUP($J70,Zonal_Stats!$A$2:$P$308,14,FALSE)</f>
        <v>0.34871909047499999</v>
      </c>
      <c r="AF70">
        <f>VLOOKUP($C70,PODES_SULSEL!$D$1:$AL$311,2,FALSE)</f>
        <v>6798</v>
      </c>
      <c r="AG70">
        <f>VLOOKUP($C70,PODES_SULSEL!$D$1:$AL$311,25,FALSE)</f>
        <v>0.98734922035892903</v>
      </c>
      <c r="AH70">
        <f>VLOOKUP($C70,PODES_SULSEL!$D$1:$AL$311,26,FALSE)</f>
        <v>1.02971462194763E-3</v>
      </c>
      <c r="AI70">
        <f>VLOOKUP($C70,PODES_SULSEL!$D$1:$AL$311,27,FALSE)</f>
        <v>0</v>
      </c>
      <c r="AJ70">
        <f>VLOOKUP($C70,PODES_SULSEL!$D$1:$AL$311,28,FALSE)</f>
        <v>0</v>
      </c>
      <c r="AK70">
        <f>VLOOKUP($C70,PODES_SULSEL!$D$1:$AL$311,29,FALSE)</f>
        <v>755.33333333333337</v>
      </c>
      <c r="AL70">
        <f>VLOOKUP($C70,PODES_SULSEL!$D$1:$AL$311,30,FALSE)</f>
        <v>7.3551044424830805E-4</v>
      </c>
      <c r="AM70">
        <f>VLOOKUP($C70,PODES_SULSEL!$D$1:$AL$311,31,FALSE)</f>
        <v>6798</v>
      </c>
      <c r="AN70">
        <f>VLOOKUP($C70,PODES_SULSEL!$D$1:$AL$311,10,FALSE)</f>
        <v>11</v>
      </c>
      <c r="AO70">
        <f>VLOOKUP($C70,PODES_SULSEL!$D$1:$AL$311,11,FALSE)</f>
        <v>0</v>
      </c>
      <c r="AP70">
        <f>VLOOKUP($C70,PODES_SULSEL!$D$1:$AL$311,12,FALSE)</f>
        <v>0</v>
      </c>
      <c r="AQ70">
        <f>VLOOKUP($C70,PODES_SULSEL!$D$1:$AL$311,13,FALSE)</f>
        <v>0</v>
      </c>
      <c r="AR70">
        <f>VLOOKUP($C70,PODES_SULSEL!$D$1:$AL$311,14,FALSE)</f>
        <v>0</v>
      </c>
      <c r="AS70">
        <f>VLOOKUP($C70,PODES_SULSEL!$D$1:$AL$311,15,FALSE)</f>
        <v>0</v>
      </c>
      <c r="AT70">
        <f>VLOOKUP($C70,PODES_SULSEL!$D$1:$AL$311,16,FALSE)</f>
        <v>0</v>
      </c>
      <c r="AU70">
        <f>VLOOKUP($C70,PODES_SULSEL!$D$1:$AL$311,17,FALSE)</f>
        <v>0</v>
      </c>
      <c r="AV70">
        <f>VLOOKUP($C70,PODES_SULSEL!$D$1:$AL$311,18,FALSE)</f>
        <v>0</v>
      </c>
      <c r="AW70">
        <f>VLOOKUP($C70,PODES_SULSEL!$D$1:$AL$311,19,FALSE)</f>
        <v>0</v>
      </c>
      <c r="AX70">
        <f>VLOOKUP($C70,PODES_SULSEL!$D$1:$AL$311,20,FALSE)</f>
        <v>18</v>
      </c>
      <c r="AY70">
        <f>VLOOKUP($C70,PODES_SULSEL!$D$1:$AL$311,35,FALSE)</f>
        <v>377.66666666666669</v>
      </c>
      <c r="AZ70">
        <f>VLOOKUP($C70,PODES_SULSEL!$D$1:$AL$311,32,FALSE)</f>
        <v>453.2</v>
      </c>
      <c r="BA70">
        <f>VLOOKUP($C70,PODES_SULSEL!$D$1:$AL$311,33,FALSE)</f>
        <v>3399</v>
      </c>
      <c r="BB70">
        <f>VLOOKUP($C70,PODES_SULSEL!$D$1:$AL$311,23,FALSE)</f>
        <v>0</v>
      </c>
      <c r="BC70">
        <f>VLOOKUP($C70,PODES_SULSEL!$D$1:$AL$311,34,FALSE)</f>
        <v>0</v>
      </c>
      <c r="BD70">
        <f>VLOOKUP($J70,Zonal_Stats!$A$2:$T$308,17,FALSE)</f>
        <v>20.753567032500001</v>
      </c>
      <c r="BE70">
        <f>VLOOKUP($J70,Zonal_Stats!$A$2:$T$308,18,FALSE)</f>
        <v>1.5391130447400001</v>
      </c>
      <c r="BF70">
        <f>VLOOKUP($J70,Zonal_Stats!$A$2:$T$308,19,FALSE)</f>
        <v>2784.8343343699999</v>
      </c>
      <c r="BG70">
        <f>VLOOKUP($J70,Zonal_Stats!$A$2:$T$308,20,FALSE)</f>
        <v>-127.689507932</v>
      </c>
    </row>
    <row r="71" spans="1:59">
      <c r="A71" t="s">
        <v>772</v>
      </c>
      <c r="B71" t="str">
        <f t="shared" si="1"/>
        <v>7307020</v>
      </c>
      <c r="C71">
        <v>7307020</v>
      </c>
      <c r="D71" t="s">
        <v>230</v>
      </c>
      <c r="E71">
        <v>73</v>
      </c>
      <c r="F71">
        <v>7</v>
      </c>
      <c r="G71">
        <v>20</v>
      </c>
      <c r="H71" t="s">
        <v>674</v>
      </c>
      <c r="I71" t="s">
        <v>680</v>
      </c>
      <c r="J71" t="s">
        <v>547</v>
      </c>
      <c r="K71">
        <v>2019</v>
      </c>
      <c r="L71">
        <f>VLOOKUP($J71,Zonal_Stats!$A$2:$J$308,10,FALSE)</f>
        <v>11146.1466354</v>
      </c>
      <c r="M71">
        <f>VLOOKUP($J71,Zonal_Stats!$A$2:$P$308,8,FALSE)</f>
        <v>356.27889000200003</v>
      </c>
      <c r="N71">
        <f>VLOOKUP($J71,Zonal_Stats!$A$2:$P$308,12,FALSE)</f>
        <v>63925.597092900003</v>
      </c>
      <c r="O71">
        <f>VLOOKUP($J71,Zonal_Stats!$A$2:$P$308,9,FALSE)</f>
        <v>24379.790355500001</v>
      </c>
      <c r="P71">
        <f>VLOOKUP($J71,Zonal_Stats!$A$2:$P$308,7,FALSE)</f>
        <v>2281.30560001</v>
      </c>
      <c r="Q71">
        <f>VLOOKUP($J71,Zonal_Stats!$A$2:$P$308,11,FALSE)</f>
        <v>10835.217769299999</v>
      </c>
      <c r="R71">
        <f>VLOOKUP($J71,Zonal_Stats!$A$2:$P$308,5,FALSE)</f>
        <v>14908.290388199999</v>
      </c>
      <c r="S71">
        <f>VLOOKUP($J71,raw!$A$3:$AB376,11,FALSE)</f>
        <v>0.12972241029113066</v>
      </c>
      <c r="T71">
        <f>VLOOKUP($J71,raw!$A$3:$AB376,12,FALSE)</f>
        <v>1.7061611374407582E-2</v>
      </c>
      <c r="U71">
        <f>VLOOKUP($J71,raw!$A$3:$AB376,13,FALSE)</f>
        <v>9.7088693297224096E-2</v>
      </c>
      <c r="V71">
        <f>VLOOKUP($J71,raw!$A$3:$AB376,14,FALSE)</f>
        <v>0</v>
      </c>
      <c r="W71">
        <f>VLOOKUP($J71,raw!$A$3:$AB376,15,FALSE)</f>
        <v>0</v>
      </c>
      <c r="X71">
        <f>VLOOKUP($J71,Zonal_Stats!$A$2:$P$308,6,FALSE)</f>
        <v>2806.0056694800001</v>
      </c>
      <c r="Y71">
        <f>VLOOKUP($J71,raw!$A$3:$AB376,17,FALSE)</f>
        <v>5.9580230196343937E-3</v>
      </c>
      <c r="Z71">
        <f>VLOOKUP($J71,raw!$A$3:$AB376,20,FALSE)</f>
        <v>0.8682464454976303</v>
      </c>
      <c r="AA71">
        <f>VLOOKUP($J71,Zonal_Stats!$A$2:$P$308,13,FALSE)</f>
        <v>2834162.7468699999</v>
      </c>
      <c r="AB71">
        <f>VLOOKUP($J71,Zonal_Stats!$A$2:$P$308,15,FALSE)</f>
        <v>0</v>
      </c>
      <c r="AC71">
        <f>VLOOKUP($J71,Zonal_Stats!$A$2:$P$308,16,FALSE)</f>
        <v>0.54768278061999998</v>
      </c>
      <c r="AD71">
        <f>VLOOKUP($J71,raw!$A$3:$AB376,24,FALSE)</f>
        <v>0</v>
      </c>
      <c r="AE71">
        <f>VLOOKUP($J71,Zonal_Stats!$A$2:$P$308,14,FALSE)</f>
        <v>0.29088970092799998</v>
      </c>
      <c r="AF71">
        <f>VLOOKUP($C71,PODES_SULSEL!$D$1:$AL$311,2,FALSE)</f>
        <v>4958</v>
      </c>
      <c r="AG71">
        <f>VLOOKUP($C71,PODES_SULSEL!$D$1:$AL$311,25,FALSE)</f>
        <v>0.83481242436466296</v>
      </c>
      <c r="AH71">
        <f>VLOOKUP($C71,PODES_SULSEL!$D$1:$AL$311,26,FALSE)</f>
        <v>6.0508269463493297E-4</v>
      </c>
      <c r="AI71">
        <f>VLOOKUP($C71,PODES_SULSEL!$D$1:$AL$311,27,FALSE)</f>
        <v>0</v>
      </c>
      <c r="AJ71">
        <f>VLOOKUP($C71,PODES_SULSEL!$D$1:$AL$311,28,FALSE)</f>
        <v>0</v>
      </c>
      <c r="AK71">
        <f>VLOOKUP($C71,PODES_SULSEL!$D$1:$AL$311,29,FALSE)</f>
        <v>619.75</v>
      </c>
      <c r="AL71">
        <f>VLOOKUP($C71,PODES_SULSEL!$D$1:$AL$311,30,FALSE)</f>
        <v>8.0677692617991102E-4</v>
      </c>
      <c r="AM71">
        <f>VLOOKUP($C71,PODES_SULSEL!$D$1:$AL$311,31,FALSE)</f>
        <v>0</v>
      </c>
      <c r="AN71">
        <f>VLOOKUP($C71,PODES_SULSEL!$D$1:$AL$311,10,FALSE)</f>
        <v>0</v>
      </c>
      <c r="AO71">
        <f>VLOOKUP($C71,PODES_SULSEL!$D$1:$AL$311,11,FALSE)</f>
        <v>0</v>
      </c>
      <c r="AP71">
        <f>VLOOKUP($C71,PODES_SULSEL!$D$1:$AL$311,12,FALSE)</f>
        <v>0</v>
      </c>
      <c r="AQ71">
        <f>VLOOKUP($C71,PODES_SULSEL!$D$1:$AL$311,13,FALSE)</f>
        <v>0</v>
      </c>
      <c r="AR71">
        <f>VLOOKUP($C71,PODES_SULSEL!$D$1:$AL$311,14,FALSE)</f>
        <v>0</v>
      </c>
      <c r="AS71">
        <f>VLOOKUP($C71,PODES_SULSEL!$D$1:$AL$311,15,FALSE)</f>
        <v>0</v>
      </c>
      <c r="AT71">
        <f>VLOOKUP($C71,PODES_SULSEL!$D$1:$AL$311,16,FALSE)</f>
        <v>0</v>
      </c>
      <c r="AU71">
        <f>VLOOKUP($C71,PODES_SULSEL!$D$1:$AL$311,17,FALSE)</f>
        <v>0</v>
      </c>
      <c r="AV71">
        <f>VLOOKUP($C71,PODES_SULSEL!$D$1:$AL$311,18,FALSE)</f>
        <v>0</v>
      </c>
      <c r="AW71">
        <f>VLOOKUP($C71,PODES_SULSEL!$D$1:$AL$311,19,FALSE)</f>
        <v>0</v>
      </c>
      <c r="AX71">
        <f>VLOOKUP($C71,PODES_SULSEL!$D$1:$AL$311,20,FALSE)</f>
        <v>16</v>
      </c>
      <c r="AY71">
        <f>VLOOKUP($C71,PODES_SULSEL!$D$1:$AL$311,35,FALSE)</f>
        <v>309.875</v>
      </c>
      <c r="AZ71">
        <f>VLOOKUP($C71,PODES_SULSEL!$D$1:$AL$311,32,FALSE)</f>
        <v>291.64705882352939</v>
      </c>
      <c r="BA71">
        <f>VLOOKUP($C71,PODES_SULSEL!$D$1:$AL$311,33,FALSE)</f>
        <v>0</v>
      </c>
      <c r="BB71">
        <f>VLOOKUP($C71,PODES_SULSEL!$D$1:$AL$311,23,FALSE)</f>
        <v>0</v>
      </c>
      <c r="BC71">
        <f>VLOOKUP($C71,PODES_SULSEL!$D$1:$AL$311,34,FALSE)</f>
        <v>0</v>
      </c>
      <c r="BD71">
        <f>VLOOKUP($J71,Zonal_Stats!$A$2:$T$308,17,FALSE)</f>
        <v>21.996688471399999</v>
      </c>
      <c r="BE71">
        <f>VLOOKUP($J71,Zonal_Stats!$A$2:$T$308,18,FALSE)</f>
        <v>1.5080930753199999</v>
      </c>
      <c r="BF71">
        <f>VLOOKUP($J71,Zonal_Stats!$A$2:$T$308,19,FALSE)</f>
        <v>2697.8231738200002</v>
      </c>
      <c r="BG71">
        <f>VLOOKUP($J71,Zonal_Stats!$A$2:$T$308,20,FALSE)</f>
        <v>-136.59938465499999</v>
      </c>
    </row>
    <row r="72" spans="1:59">
      <c r="A72" t="s">
        <v>773</v>
      </c>
      <c r="B72" t="str">
        <f t="shared" si="1"/>
        <v>7307030</v>
      </c>
      <c r="C72">
        <v>7307030</v>
      </c>
      <c r="D72" t="s">
        <v>230</v>
      </c>
      <c r="E72">
        <v>73</v>
      </c>
      <c r="F72">
        <v>7</v>
      </c>
      <c r="G72">
        <v>30</v>
      </c>
      <c r="H72" t="s">
        <v>674</v>
      </c>
      <c r="I72" t="s">
        <v>680</v>
      </c>
      <c r="J72" t="s">
        <v>548</v>
      </c>
      <c r="K72">
        <v>2019</v>
      </c>
      <c r="L72">
        <f>VLOOKUP($J72,Zonal_Stats!$A$2:$J$308,10,FALSE)</f>
        <v>9847.8093578400003</v>
      </c>
      <c r="M72">
        <f>VLOOKUP($J72,Zonal_Stats!$A$2:$P$308,8,FALSE)</f>
        <v>266.943934958</v>
      </c>
      <c r="N72">
        <f>VLOOKUP($J72,Zonal_Stats!$A$2:$P$308,12,FALSE)</f>
        <v>73515.918315699993</v>
      </c>
      <c r="O72">
        <f>VLOOKUP($J72,Zonal_Stats!$A$2:$P$308,9,FALSE)</f>
        <v>36883.326835599997</v>
      </c>
      <c r="P72">
        <f>VLOOKUP($J72,Zonal_Stats!$A$2:$P$308,7,FALSE)</f>
        <v>3902.9345817399999</v>
      </c>
      <c r="Q72">
        <f>VLOOKUP($J72,Zonal_Stats!$A$2:$P$308,11,FALSE)</f>
        <v>2700.86199769</v>
      </c>
      <c r="R72">
        <f>VLOOKUP($J72,Zonal_Stats!$A$2:$P$308,5,FALSE)</f>
        <v>26479.4153148</v>
      </c>
      <c r="S72">
        <f>VLOOKUP($J72,raw!$A$3:$AB377,11,FALSE)</f>
        <v>0.29163952225841477</v>
      </c>
      <c r="T72">
        <f>VLOOKUP($J72,raw!$A$3:$AB377,12,FALSE)</f>
        <v>2.4104234527687295E-2</v>
      </c>
      <c r="U72">
        <f>VLOOKUP($J72,raw!$A$3:$AB377,13,FALSE)</f>
        <v>1.6503800217155265E-2</v>
      </c>
      <c r="V72">
        <f>VLOOKUP($J72,raw!$A$3:$AB377,14,FALSE)</f>
        <v>0</v>
      </c>
      <c r="W72">
        <f>VLOOKUP($J72,raw!$A$3:$AB377,15,FALSE)</f>
        <v>0</v>
      </c>
      <c r="X72">
        <f>VLOOKUP($J72,Zonal_Stats!$A$2:$P$308,6,FALSE)</f>
        <v>4009.4055269</v>
      </c>
      <c r="Y72">
        <f>VLOOKUP($J72,raw!$A$3:$AB377,17,FALSE)</f>
        <v>1.6648570394498733E-3</v>
      </c>
      <c r="Z72">
        <f>VLOOKUP($J72,raw!$A$3:$AB377,20,FALSE)</f>
        <v>0.95939196525515746</v>
      </c>
      <c r="AA72">
        <f>VLOOKUP($J72,Zonal_Stats!$A$2:$P$308,13,FALSE)</f>
        <v>441563.40396299999</v>
      </c>
      <c r="AB72">
        <f>VLOOKUP($J72,Zonal_Stats!$A$2:$P$308,15,FALSE)</f>
        <v>4.4637922279799999E-2</v>
      </c>
      <c r="AC72">
        <f>VLOOKUP($J72,Zonal_Stats!$A$2:$P$308,16,FALSE)</f>
        <v>0.24068380164</v>
      </c>
      <c r="AD72">
        <f>VLOOKUP($J72,raw!$A$3:$AB377,24,FALSE)</f>
        <v>0</v>
      </c>
      <c r="AE72">
        <f>VLOOKUP($J72,Zonal_Stats!$A$2:$P$308,14,FALSE)</f>
        <v>0.17270562135799999</v>
      </c>
      <c r="AF72">
        <f>VLOOKUP($C72,PODES_SULSEL!$D$1:$AL$311,2,FALSE)</f>
        <v>10788</v>
      </c>
      <c r="AG72">
        <f>VLOOKUP($C72,PODES_SULSEL!$D$1:$AL$311,25,FALSE)</f>
        <v>0.98767148683722605</v>
      </c>
      <c r="AH72">
        <f>VLOOKUP($C72,PODES_SULSEL!$D$1:$AL$311,26,FALSE)</f>
        <v>9.2695587690025903E-4</v>
      </c>
      <c r="AI72">
        <f>VLOOKUP($C72,PODES_SULSEL!$D$1:$AL$311,27,FALSE)</f>
        <v>0</v>
      </c>
      <c r="AJ72">
        <f>VLOOKUP($C72,PODES_SULSEL!$D$1:$AL$311,28,FALSE)</f>
        <v>0</v>
      </c>
      <c r="AK72">
        <f>VLOOKUP($C72,PODES_SULSEL!$D$1:$AL$311,29,FALSE)</f>
        <v>980.72727272727275</v>
      </c>
      <c r="AL72">
        <f>VLOOKUP($C72,PODES_SULSEL!$D$1:$AL$311,30,FALSE)</f>
        <v>7.4156470152020695E-4</v>
      </c>
      <c r="AM72">
        <f>VLOOKUP($C72,PODES_SULSEL!$D$1:$AL$311,31,FALSE)</f>
        <v>2157.6</v>
      </c>
      <c r="AN72">
        <f>VLOOKUP($C72,PODES_SULSEL!$D$1:$AL$311,10,FALSE)</f>
        <v>6</v>
      </c>
      <c r="AO72">
        <f>VLOOKUP($C72,PODES_SULSEL!$D$1:$AL$311,11,FALSE)</f>
        <v>0</v>
      </c>
      <c r="AP72">
        <f>VLOOKUP($C72,PODES_SULSEL!$D$1:$AL$311,12,FALSE)</f>
        <v>0</v>
      </c>
      <c r="AQ72">
        <f>VLOOKUP($C72,PODES_SULSEL!$D$1:$AL$311,13,FALSE)</f>
        <v>0</v>
      </c>
      <c r="AR72">
        <f>VLOOKUP($C72,PODES_SULSEL!$D$1:$AL$311,14,FALSE)</f>
        <v>0</v>
      </c>
      <c r="AS72">
        <f>VLOOKUP($C72,PODES_SULSEL!$D$1:$AL$311,15,FALSE)</f>
        <v>0</v>
      </c>
      <c r="AT72">
        <f>VLOOKUP($C72,PODES_SULSEL!$D$1:$AL$311,16,FALSE)</f>
        <v>0</v>
      </c>
      <c r="AU72">
        <f>VLOOKUP($C72,PODES_SULSEL!$D$1:$AL$311,17,FALSE)</f>
        <v>0</v>
      </c>
      <c r="AV72">
        <f>VLOOKUP($C72,PODES_SULSEL!$D$1:$AL$311,18,FALSE)</f>
        <v>0</v>
      </c>
      <c r="AW72">
        <f>VLOOKUP($C72,PODES_SULSEL!$D$1:$AL$311,19,FALSE)</f>
        <v>0</v>
      </c>
      <c r="AX72">
        <f>VLOOKUP($C72,PODES_SULSEL!$D$1:$AL$311,20,FALSE)</f>
        <v>21</v>
      </c>
      <c r="AY72">
        <f>VLOOKUP($C72,PODES_SULSEL!$D$1:$AL$311,35,FALSE)</f>
        <v>513.71428571428567</v>
      </c>
      <c r="AZ72">
        <f>VLOOKUP($C72,PODES_SULSEL!$D$1:$AL$311,32,FALSE)</f>
        <v>337.125</v>
      </c>
      <c r="BA72">
        <f>VLOOKUP($C72,PODES_SULSEL!$D$1:$AL$311,33,FALSE)</f>
        <v>2157.6</v>
      </c>
      <c r="BB72">
        <f>VLOOKUP($C72,PODES_SULSEL!$D$1:$AL$311,23,FALSE)</f>
        <v>0</v>
      </c>
      <c r="BC72">
        <f>VLOOKUP($C72,PODES_SULSEL!$D$1:$AL$311,34,FALSE)</f>
        <v>0</v>
      </c>
      <c r="BD72">
        <f>VLOOKUP($J72,Zonal_Stats!$A$2:$T$308,17,FALSE)</f>
        <v>25.6895166316</v>
      </c>
      <c r="BE72">
        <f>VLOOKUP($J72,Zonal_Stats!$A$2:$T$308,18,FALSE)</f>
        <v>1.43619571497</v>
      </c>
      <c r="BF72">
        <f>VLOOKUP($J72,Zonal_Stats!$A$2:$T$308,19,FALSE)</f>
        <v>2310.1183185300001</v>
      </c>
      <c r="BG72">
        <f>VLOOKUP($J72,Zonal_Stats!$A$2:$T$308,20,FALSE)</f>
        <v>-158.726579077</v>
      </c>
    </row>
    <row r="73" spans="1:59">
      <c r="A73" t="s">
        <v>774</v>
      </c>
      <c r="B73" t="str">
        <f t="shared" si="1"/>
        <v>7307040</v>
      </c>
      <c r="C73">
        <v>7307040</v>
      </c>
      <c r="D73" t="s">
        <v>230</v>
      </c>
      <c r="E73">
        <v>73</v>
      </c>
      <c r="F73">
        <v>7</v>
      </c>
      <c r="G73">
        <v>40</v>
      </c>
      <c r="H73" t="s">
        <v>674</v>
      </c>
      <c r="I73" t="s">
        <v>680</v>
      </c>
      <c r="J73" t="s">
        <v>578</v>
      </c>
      <c r="K73">
        <v>2019</v>
      </c>
      <c r="L73">
        <f>VLOOKUP($J73,Zonal_Stats!$A$2:$J$308,10,FALSE)</f>
        <v>26916.252585900002</v>
      </c>
      <c r="M73">
        <f>VLOOKUP($J73,Zonal_Stats!$A$2:$P$308,8,FALSE)</f>
        <v>939.49939757899995</v>
      </c>
      <c r="N73">
        <f>VLOOKUP($J73,Zonal_Stats!$A$2:$P$308,12,FALSE)</f>
        <v>67294.788159699994</v>
      </c>
      <c r="O73">
        <f>VLOOKUP($J73,Zonal_Stats!$A$2:$P$308,9,FALSE)</f>
        <v>27160.1187011</v>
      </c>
      <c r="P73">
        <f>VLOOKUP($J73,Zonal_Stats!$A$2:$P$308,7,FALSE)</f>
        <v>2812.3522262900001</v>
      </c>
      <c r="Q73">
        <f>VLOOKUP($J73,Zonal_Stats!$A$2:$P$308,11,FALSE)</f>
        <v>2184.50649819</v>
      </c>
      <c r="R73">
        <f>VLOOKUP($J73,Zonal_Stats!$A$2:$P$308,5,FALSE)</f>
        <v>25974.823516699998</v>
      </c>
      <c r="S73">
        <f>VLOOKUP($J73,raw!$A$3:$AB378,11,FALSE)</f>
        <v>0.10318882867861609</v>
      </c>
      <c r="T73">
        <f>VLOOKUP($J73,raw!$A$3:$AB378,12,FALSE)</f>
        <v>9.6706961233847429E-3</v>
      </c>
      <c r="U73">
        <f>VLOOKUP($J73,raw!$A$3:$AB378,13,FALSE)</f>
        <v>0.15979574822842851</v>
      </c>
      <c r="V73">
        <f>VLOOKUP($J73,raw!$A$3:$AB378,14,FALSE)</f>
        <v>0</v>
      </c>
      <c r="W73">
        <f>VLOOKUP($J73,raw!$A$3:$AB378,15,FALSE)</f>
        <v>0</v>
      </c>
      <c r="X73">
        <f>VLOOKUP($J73,Zonal_Stats!$A$2:$P$308,6,FALSE)</f>
        <v>3629.6116301100001</v>
      </c>
      <c r="Y73">
        <f>VLOOKUP($J73,raw!$A$3:$AB378,17,FALSE)</f>
        <v>1.0295956648603584E-2</v>
      </c>
      <c r="Z73">
        <f>VLOOKUP($J73,raw!$A$3:$AB378,20,FALSE)</f>
        <v>0.61865360566902872</v>
      </c>
      <c r="AA73">
        <f>VLOOKUP($J73,Zonal_Stats!$A$2:$P$308,13,FALSE)</f>
        <v>620208.48941399995</v>
      </c>
      <c r="AB73">
        <f>VLOOKUP($J73,Zonal_Stats!$A$2:$P$308,15,FALSE)</f>
        <v>8.5303889283900002E-3</v>
      </c>
      <c r="AC73">
        <f>VLOOKUP($J73,Zonal_Stats!$A$2:$P$308,16,FALSE)</f>
        <v>0.63792382912699996</v>
      </c>
      <c r="AD73">
        <f>VLOOKUP($J73,raw!$A$3:$AB378,24,FALSE)</f>
        <v>0</v>
      </c>
      <c r="AE73">
        <f>VLOOKUP($J73,Zonal_Stats!$A$2:$P$308,14,FALSE)</f>
        <v>0.234618779695</v>
      </c>
      <c r="AF73">
        <f>VLOOKUP($C73,PODES_SULSEL!$D$1:$AL$311,2,FALSE)</f>
        <v>10904</v>
      </c>
      <c r="AG73">
        <f>VLOOKUP($C73,PODES_SULSEL!$D$1:$AL$311,25,FALSE)</f>
        <v>0.99642333088774704</v>
      </c>
      <c r="AH73">
        <f>VLOOKUP($C73,PODES_SULSEL!$D$1:$AL$311,26,FALSE)</f>
        <v>6.4196625091709396E-4</v>
      </c>
      <c r="AI73">
        <f>VLOOKUP($C73,PODES_SULSEL!$D$1:$AL$311,27,FALSE)</f>
        <v>0</v>
      </c>
      <c r="AJ73">
        <f>VLOOKUP($C73,PODES_SULSEL!$D$1:$AL$311,28,FALSE)</f>
        <v>0</v>
      </c>
      <c r="AK73">
        <f>VLOOKUP($C73,PODES_SULSEL!$D$1:$AL$311,29,FALSE)</f>
        <v>991.27272727272725</v>
      </c>
      <c r="AL73">
        <f>VLOOKUP($C73,PODES_SULSEL!$D$1:$AL$311,30,FALSE)</f>
        <v>8.2538517975055004E-4</v>
      </c>
      <c r="AM73">
        <f>VLOOKUP($C73,PODES_SULSEL!$D$1:$AL$311,31,FALSE)</f>
        <v>5452</v>
      </c>
      <c r="AN73">
        <f>VLOOKUP($C73,PODES_SULSEL!$D$1:$AL$311,10,FALSE)</f>
        <v>1</v>
      </c>
      <c r="AO73">
        <f>VLOOKUP($C73,PODES_SULSEL!$D$1:$AL$311,11,FALSE)</f>
        <v>0</v>
      </c>
      <c r="AP73">
        <f>VLOOKUP($C73,PODES_SULSEL!$D$1:$AL$311,12,FALSE)</f>
        <v>0</v>
      </c>
      <c r="AQ73">
        <f>VLOOKUP($C73,PODES_SULSEL!$D$1:$AL$311,13,FALSE)</f>
        <v>0</v>
      </c>
      <c r="AR73">
        <f>VLOOKUP($C73,PODES_SULSEL!$D$1:$AL$311,14,FALSE)</f>
        <v>0</v>
      </c>
      <c r="AS73">
        <f>VLOOKUP($C73,PODES_SULSEL!$D$1:$AL$311,15,FALSE)</f>
        <v>0</v>
      </c>
      <c r="AT73">
        <f>VLOOKUP($C73,PODES_SULSEL!$D$1:$AL$311,16,FALSE)</f>
        <v>0</v>
      </c>
      <c r="AU73">
        <f>VLOOKUP($C73,PODES_SULSEL!$D$1:$AL$311,17,FALSE)</f>
        <v>0</v>
      </c>
      <c r="AV73">
        <f>VLOOKUP($C73,PODES_SULSEL!$D$1:$AL$311,18,FALSE)</f>
        <v>0</v>
      </c>
      <c r="AW73">
        <f>VLOOKUP($C73,PODES_SULSEL!$D$1:$AL$311,19,FALSE)</f>
        <v>0</v>
      </c>
      <c r="AX73">
        <f>VLOOKUP($C73,PODES_SULSEL!$D$1:$AL$311,20,FALSE)</f>
        <v>22</v>
      </c>
      <c r="AY73">
        <f>VLOOKUP($C73,PODES_SULSEL!$D$1:$AL$311,35,FALSE)</f>
        <v>495.63636363636363</v>
      </c>
      <c r="AZ73">
        <f>VLOOKUP($C73,PODES_SULSEL!$D$1:$AL$311,32,FALSE)</f>
        <v>991.27272727272725</v>
      </c>
      <c r="BA73">
        <f>VLOOKUP($C73,PODES_SULSEL!$D$1:$AL$311,33,FALSE)</f>
        <v>0</v>
      </c>
      <c r="BB73">
        <f>VLOOKUP($C73,PODES_SULSEL!$D$1:$AL$311,23,FALSE)</f>
        <v>0</v>
      </c>
      <c r="BC73">
        <f>VLOOKUP($C73,PODES_SULSEL!$D$1:$AL$311,34,FALSE)</f>
        <v>0</v>
      </c>
      <c r="BD73">
        <f>VLOOKUP($J73,Zonal_Stats!$A$2:$T$308,17,FALSE)</f>
        <v>23.986080134600002</v>
      </c>
      <c r="BE73">
        <f>VLOOKUP($J73,Zonal_Stats!$A$2:$T$308,18,FALSE)</f>
        <v>1.42635647063</v>
      </c>
      <c r="BF73">
        <f>VLOOKUP($J73,Zonal_Stats!$A$2:$T$308,19,FALSE)</f>
        <v>2559.5275465499999</v>
      </c>
      <c r="BG73">
        <f>VLOOKUP($J73,Zonal_Stats!$A$2:$T$308,20,FALSE)</f>
        <v>-106.510105955</v>
      </c>
    </row>
    <row r="74" spans="1:59">
      <c r="A74" t="s">
        <v>775</v>
      </c>
      <c r="B74" t="str">
        <f t="shared" si="1"/>
        <v>7307050</v>
      </c>
      <c r="C74">
        <v>7307050</v>
      </c>
      <c r="D74" t="s">
        <v>230</v>
      </c>
      <c r="E74">
        <v>73</v>
      </c>
      <c r="F74">
        <v>7</v>
      </c>
      <c r="G74">
        <v>50</v>
      </c>
      <c r="H74" t="s">
        <v>674</v>
      </c>
      <c r="I74" t="s">
        <v>680</v>
      </c>
      <c r="J74" t="s">
        <v>550</v>
      </c>
      <c r="K74">
        <v>2019</v>
      </c>
      <c r="L74">
        <f>VLOOKUP($J74,Zonal_Stats!$A$2:$J$308,10,FALSE)</f>
        <v>13679.521142</v>
      </c>
      <c r="M74">
        <f>VLOOKUP($J74,Zonal_Stats!$A$2:$P$308,8,FALSE)</f>
        <v>196.33713674500001</v>
      </c>
      <c r="N74">
        <f>VLOOKUP($J74,Zonal_Stats!$A$2:$P$308,12,FALSE)</f>
        <v>83013.128089000005</v>
      </c>
      <c r="O74">
        <f>VLOOKUP($J74,Zonal_Stats!$A$2:$P$308,9,FALSE)</f>
        <v>44547.466828700002</v>
      </c>
      <c r="P74">
        <f>VLOOKUP($J74,Zonal_Stats!$A$2:$P$308,7,FALSE)</f>
        <v>3870.7725767100001</v>
      </c>
      <c r="Q74">
        <f>VLOOKUP($J74,Zonal_Stats!$A$2:$P$308,11,FALSE)</f>
        <v>1296.24429012</v>
      </c>
      <c r="R74">
        <f>VLOOKUP($J74,Zonal_Stats!$A$2:$P$308,5,FALSE)</f>
        <v>35491.387207699998</v>
      </c>
      <c r="S74">
        <f>VLOOKUP($J74,raw!$A$3:$AB379,11,FALSE)</f>
        <v>0.472640470069776</v>
      </c>
      <c r="T74">
        <f>VLOOKUP($J74,raw!$A$3:$AB379,12,FALSE)</f>
        <v>4.0396621373485131E-3</v>
      </c>
      <c r="U74">
        <f>VLOOKUP($J74,raw!$A$3:$AB379,13,FALSE)</f>
        <v>1.2363814420369689E-2</v>
      </c>
      <c r="V74">
        <f>VLOOKUP($J74,raw!$A$3:$AB379,14,FALSE)</f>
        <v>0</v>
      </c>
      <c r="W74">
        <f>VLOOKUP($J74,raw!$A$3:$AB379,15,FALSE)</f>
        <v>0</v>
      </c>
      <c r="X74">
        <f>VLOOKUP($J74,Zonal_Stats!$A$2:$P$308,6,FALSE)</f>
        <v>4907.7201844499996</v>
      </c>
      <c r="Y74">
        <f>VLOOKUP($J74,raw!$A$3:$AB379,17,FALSE)</f>
        <v>1.1017260374586854E-3</v>
      </c>
      <c r="Z74">
        <f>VLOOKUP($J74,raw!$A$3:$AB379,20,FALSE)</f>
        <v>0.92875504957767163</v>
      </c>
      <c r="AA74">
        <f>VLOOKUP($J74,Zonal_Stats!$A$2:$P$308,13,FALSE)</f>
        <v>448271.983443</v>
      </c>
      <c r="AB74">
        <f>VLOOKUP($J74,Zonal_Stats!$A$2:$P$308,15,FALSE)</f>
        <v>0.105220360729</v>
      </c>
      <c r="AC74">
        <f>VLOOKUP($J74,Zonal_Stats!$A$2:$P$308,16,FALSE)</f>
        <v>0.111919003345</v>
      </c>
      <c r="AD74">
        <f>VLOOKUP($J74,raw!$A$3:$AB379,24,FALSE)</f>
        <v>0</v>
      </c>
      <c r="AE74">
        <f>VLOOKUP($J74,Zonal_Stats!$A$2:$P$308,14,FALSE)</f>
        <v>0.158813612838</v>
      </c>
      <c r="AF74">
        <f>VLOOKUP($C74,PODES_SULSEL!$D$1:$AL$311,2,FALSE)</f>
        <v>8795</v>
      </c>
      <c r="AG74">
        <f>VLOOKUP($C74,PODES_SULSEL!$D$1:$AL$311,25,FALSE)</f>
        <v>0.97237066515065296</v>
      </c>
      <c r="AH74">
        <f>VLOOKUP($C74,PODES_SULSEL!$D$1:$AL$311,26,FALSE)</f>
        <v>6.8220579874928901E-4</v>
      </c>
      <c r="AI74">
        <f>VLOOKUP($C74,PODES_SULSEL!$D$1:$AL$311,27,FALSE)</f>
        <v>0</v>
      </c>
      <c r="AJ74">
        <f>VLOOKUP($C74,PODES_SULSEL!$D$1:$AL$311,28,FALSE)</f>
        <v>0</v>
      </c>
      <c r="AK74">
        <f>VLOOKUP($C74,PODES_SULSEL!$D$1:$AL$311,29,FALSE)</f>
        <v>676.53846153846155</v>
      </c>
      <c r="AL74">
        <f>VLOOKUP($C74,PODES_SULSEL!$D$1:$AL$311,30,FALSE)</f>
        <v>5.6850483229107401E-4</v>
      </c>
      <c r="AM74">
        <f>VLOOKUP($C74,PODES_SULSEL!$D$1:$AL$311,31,FALSE)</f>
        <v>8795</v>
      </c>
      <c r="AN74">
        <f>VLOOKUP($C74,PODES_SULSEL!$D$1:$AL$311,10,FALSE)</f>
        <v>2</v>
      </c>
      <c r="AO74">
        <f>VLOOKUP($C74,PODES_SULSEL!$D$1:$AL$311,11,FALSE)</f>
        <v>0</v>
      </c>
      <c r="AP74">
        <f>VLOOKUP($C74,PODES_SULSEL!$D$1:$AL$311,12,FALSE)</f>
        <v>4</v>
      </c>
      <c r="AQ74">
        <f>VLOOKUP($C74,PODES_SULSEL!$D$1:$AL$311,13,FALSE)</f>
        <v>0</v>
      </c>
      <c r="AR74">
        <f>VLOOKUP($C74,PODES_SULSEL!$D$1:$AL$311,14,FALSE)</f>
        <v>0</v>
      </c>
      <c r="AS74">
        <f>VLOOKUP($C74,PODES_SULSEL!$D$1:$AL$311,15,FALSE)</f>
        <v>0</v>
      </c>
      <c r="AT74">
        <f>VLOOKUP($C74,PODES_SULSEL!$D$1:$AL$311,16,FALSE)</f>
        <v>0</v>
      </c>
      <c r="AU74">
        <f>VLOOKUP($C74,PODES_SULSEL!$D$1:$AL$311,17,FALSE)</f>
        <v>0</v>
      </c>
      <c r="AV74">
        <f>VLOOKUP($C74,PODES_SULSEL!$D$1:$AL$311,18,FALSE)</f>
        <v>0</v>
      </c>
      <c r="AW74">
        <f>VLOOKUP($C74,PODES_SULSEL!$D$1:$AL$311,19,FALSE)</f>
        <v>0</v>
      </c>
      <c r="AX74">
        <f>VLOOKUP($C74,PODES_SULSEL!$D$1:$AL$311,20,FALSE)</f>
        <v>26</v>
      </c>
      <c r="AY74">
        <f>VLOOKUP($C74,PODES_SULSEL!$D$1:$AL$311,35,FALSE)</f>
        <v>338.26923076923077</v>
      </c>
      <c r="AZ74">
        <f>VLOOKUP($C74,PODES_SULSEL!$D$1:$AL$311,32,FALSE)</f>
        <v>462.89473684210526</v>
      </c>
      <c r="BA74">
        <f>VLOOKUP($C74,PODES_SULSEL!$D$1:$AL$311,33,FALSE)</f>
        <v>8795</v>
      </c>
      <c r="BB74">
        <f>VLOOKUP($C74,PODES_SULSEL!$D$1:$AL$311,23,FALSE)</f>
        <v>1</v>
      </c>
      <c r="BC74">
        <f>VLOOKUP($C74,PODES_SULSEL!$D$1:$AL$311,34,FALSE)</f>
        <v>8795</v>
      </c>
      <c r="BD74">
        <f>VLOOKUP($J74,Zonal_Stats!$A$2:$T$308,17,FALSE)</f>
        <v>26.729175350199998</v>
      </c>
      <c r="BE74">
        <f>VLOOKUP($J74,Zonal_Stats!$A$2:$T$308,18,FALSE)</f>
        <v>1.3892209342399999</v>
      </c>
      <c r="BF74">
        <f>VLOOKUP($J74,Zonal_Stats!$A$2:$T$308,19,FALSE)</f>
        <v>2313.3627585499999</v>
      </c>
      <c r="BG74">
        <f>VLOOKUP($J74,Zonal_Stats!$A$2:$T$308,20,FALSE)</f>
        <v>-183.189614971</v>
      </c>
    </row>
    <row r="75" spans="1:59">
      <c r="A75" t="s">
        <v>776</v>
      </c>
      <c r="B75" t="str">
        <f t="shared" si="1"/>
        <v>7307060</v>
      </c>
      <c r="C75">
        <v>7307060</v>
      </c>
      <c r="D75" t="s">
        <v>230</v>
      </c>
      <c r="E75">
        <v>73</v>
      </c>
      <c r="F75">
        <v>7</v>
      </c>
      <c r="G75">
        <v>60</v>
      </c>
      <c r="H75" t="s">
        <v>674</v>
      </c>
      <c r="I75" t="s">
        <v>680</v>
      </c>
      <c r="J75" t="s">
        <v>549</v>
      </c>
      <c r="K75">
        <v>2019</v>
      </c>
      <c r="L75">
        <f>VLOOKUP($J75,Zonal_Stats!$A$2:$J$308,10,FALSE)</f>
        <v>16426.497922899998</v>
      </c>
      <c r="M75">
        <f>VLOOKUP($J75,Zonal_Stats!$A$2:$P$308,8,FALSE)</f>
        <v>419.89610936600002</v>
      </c>
      <c r="N75">
        <f>VLOOKUP($J75,Zonal_Stats!$A$2:$P$308,12,FALSE)</f>
        <v>68205.248743799995</v>
      </c>
      <c r="O75">
        <f>VLOOKUP($J75,Zonal_Stats!$A$2:$P$308,9,FALSE)</f>
        <v>33363.690099400003</v>
      </c>
      <c r="P75">
        <f>VLOOKUP($J75,Zonal_Stats!$A$2:$P$308,7,FALSE)</f>
        <v>2637.9213851700001</v>
      </c>
      <c r="Q75">
        <f>VLOOKUP($J75,Zonal_Stats!$A$2:$P$308,11,FALSE)</f>
        <v>5357.1555016000002</v>
      </c>
      <c r="R75">
        <f>VLOOKUP($J75,Zonal_Stats!$A$2:$P$308,5,FALSE)</f>
        <v>22109.566966900002</v>
      </c>
      <c r="S75">
        <f>VLOOKUP($J75,raw!$A$3:$AB380,11,FALSE)</f>
        <v>9.6626686656671665E-2</v>
      </c>
      <c r="T75">
        <f>VLOOKUP($J75,raw!$A$3:$AB380,12,FALSE)</f>
        <v>2.6236881559220391E-3</v>
      </c>
      <c r="U75">
        <f>VLOOKUP($J75,raw!$A$3:$AB380,13,FALSE)</f>
        <v>6.6566716641679166E-2</v>
      </c>
      <c r="V75">
        <f>VLOOKUP($J75,raw!$A$3:$AB380,14,FALSE)</f>
        <v>0</v>
      </c>
      <c r="W75">
        <f>VLOOKUP($J75,raw!$A$3:$AB380,15,FALSE)</f>
        <v>0</v>
      </c>
      <c r="X75">
        <f>VLOOKUP($J75,Zonal_Stats!$A$2:$P$308,6,FALSE)</f>
        <v>3494.3026197099998</v>
      </c>
      <c r="Y75">
        <f>VLOOKUP($J75,raw!$A$3:$AB380,17,FALSE)</f>
        <v>3.5232383808095954E-3</v>
      </c>
      <c r="Z75">
        <f>VLOOKUP($J75,raw!$A$3:$AB380,20,FALSE)</f>
        <v>0.91259370314842581</v>
      </c>
      <c r="AA75">
        <f>VLOOKUP($J75,Zonal_Stats!$A$2:$P$308,13,FALSE)</f>
        <v>759035.57063500001</v>
      </c>
      <c r="AB75">
        <f>VLOOKUP($J75,Zonal_Stats!$A$2:$P$308,15,FALSE)</f>
        <v>8.8680397758199997E-3</v>
      </c>
      <c r="AC75">
        <f>VLOOKUP($J75,Zonal_Stats!$A$2:$P$308,16,FALSE)</f>
        <v>0.446289996523</v>
      </c>
      <c r="AD75">
        <f>VLOOKUP($J75,raw!$A$3:$AB380,24,FALSE)</f>
        <v>0</v>
      </c>
      <c r="AE75">
        <f>VLOOKUP($J75,Zonal_Stats!$A$2:$P$308,14,FALSE)</f>
        <v>0.19480981078599999</v>
      </c>
      <c r="AF75">
        <f>VLOOKUP($C75,PODES_SULSEL!$D$1:$AL$311,2,FALSE)</f>
        <v>7812</v>
      </c>
      <c r="AG75">
        <f>VLOOKUP($C75,PODES_SULSEL!$D$1:$AL$311,25,FALSE)</f>
        <v>0.99948796722990196</v>
      </c>
      <c r="AH75">
        <f>VLOOKUP($C75,PODES_SULSEL!$D$1:$AL$311,26,FALSE)</f>
        <v>6.4004096262160702E-4</v>
      </c>
      <c r="AI75">
        <f>VLOOKUP($C75,PODES_SULSEL!$D$1:$AL$311,27,FALSE)</f>
        <v>0</v>
      </c>
      <c r="AJ75">
        <f>VLOOKUP($C75,PODES_SULSEL!$D$1:$AL$311,28,FALSE)</f>
        <v>0</v>
      </c>
      <c r="AK75">
        <f>VLOOKUP($C75,PODES_SULSEL!$D$1:$AL$311,29,FALSE)</f>
        <v>710.18181818181813</v>
      </c>
      <c r="AL75">
        <f>VLOOKUP($C75,PODES_SULSEL!$D$1:$AL$311,30,FALSE)</f>
        <v>8.9605734767025003E-4</v>
      </c>
      <c r="AM75">
        <f>VLOOKUP($C75,PODES_SULSEL!$D$1:$AL$311,31,FALSE)</f>
        <v>0</v>
      </c>
      <c r="AN75">
        <f>VLOOKUP($C75,PODES_SULSEL!$D$1:$AL$311,10,FALSE)</f>
        <v>11</v>
      </c>
      <c r="AO75">
        <f>VLOOKUP($C75,PODES_SULSEL!$D$1:$AL$311,11,FALSE)</f>
        <v>0</v>
      </c>
      <c r="AP75">
        <f>VLOOKUP($C75,PODES_SULSEL!$D$1:$AL$311,12,FALSE)</f>
        <v>0</v>
      </c>
      <c r="AQ75">
        <f>VLOOKUP($C75,PODES_SULSEL!$D$1:$AL$311,13,FALSE)</f>
        <v>0</v>
      </c>
      <c r="AR75">
        <f>VLOOKUP($C75,PODES_SULSEL!$D$1:$AL$311,14,FALSE)</f>
        <v>0</v>
      </c>
      <c r="AS75">
        <f>VLOOKUP($C75,PODES_SULSEL!$D$1:$AL$311,15,FALSE)</f>
        <v>0</v>
      </c>
      <c r="AT75">
        <f>VLOOKUP($C75,PODES_SULSEL!$D$1:$AL$311,16,FALSE)</f>
        <v>0</v>
      </c>
      <c r="AU75">
        <f>VLOOKUP($C75,PODES_SULSEL!$D$1:$AL$311,17,FALSE)</f>
        <v>0</v>
      </c>
      <c r="AV75">
        <f>VLOOKUP($C75,PODES_SULSEL!$D$1:$AL$311,18,FALSE)</f>
        <v>0</v>
      </c>
      <c r="AW75">
        <f>VLOOKUP($C75,PODES_SULSEL!$D$1:$AL$311,19,FALSE)</f>
        <v>0</v>
      </c>
      <c r="AX75">
        <f>VLOOKUP($C75,PODES_SULSEL!$D$1:$AL$311,20,FALSE)</f>
        <v>21</v>
      </c>
      <c r="AY75">
        <f>VLOOKUP($C75,PODES_SULSEL!$D$1:$AL$311,35,FALSE)</f>
        <v>372</v>
      </c>
      <c r="AZ75">
        <f>VLOOKUP($C75,PODES_SULSEL!$D$1:$AL$311,32,FALSE)</f>
        <v>600.92307692307691</v>
      </c>
      <c r="BA75">
        <f>VLOOKUP($C75,PODES_SULSEL!$D$1:$AL$311,33,FALSE)</f>
        <v>1302</v>
      </c>
      <c r="BB75">
        <f>VLOOKUP($C75,PODES_SULSEL!$D$1:$AL$311,23,FALSE)</f>
        <v>0</v>
      </c>
      <c r="BC75">
        <f>VLOOKUP($C75,PODES_SULSEL!$D$1:$AL$311,34,FALSE)</f>
        <v>0</v>
      </c>
      <c r="BD75">
        <f>VLOOKUP($J75,Zonal_Stats!$A$2:$T$308,17,FALSE)</f>
        <v>24.926510437800001</v>
      </c>
      <c r="BE75">
        <f>VLOOKUP($J75,Zonal_Stats!$A$2:$T$308,18,FALSE)</f>
        <v>1.4671519195</v>
      </c>
      <c r="BF75">
        <f>VLOOKUP($J75,Zonal_Stats!$A$2:$T$308,19,FALSE)</f>
        <v>2394.2218303099999</v>
      </c>
      <c r="BG75">
        <f>VLOOKUP($J75,Zonal_Stats!$A$2:$T$308,20,FALSE)</f>
        <v>-154.406341166</v>
      </c>
    </row>
    <row r="76" spans="1:59">
      <c r="A76" t="s">
        <v>777</v>
      </c>
      <c r="B76" t="str">
        <f t="shared" si="1"/>
        <v>7307070</v>
      </c>
      <c r="C76">
        <v>7307070</v>
      </c>
      <c r="D76" t="s">
        <v>230</v>
      </c>
      <c r="E76">
        <v>73</v>
      </c>
      <c r="F76">
        <v>7</v>
      </c>
      <c r="G76">
        <v>70</v>
      </c>
      <c r="H76" t="s">
        <v>674</v>
      </c>
      <c r="I76" t="s">
        <v>680</v>
      </c>
      <c r="J76" t="s">
        <v>551</v>
      </c>
      <c r="K76">
        <v>2019</v>
      </c>
      <c r="L76">
        <f>VLOOKUP($J76,Zonal_Stats!$A$2:$J$308,10,FALSE)</f>
        <v>20164.994977400002</v>
      </c>
      <c r="M76">
        <f>VLOOKUP($J76,Zonal_Stats!$A$2:$P$308,8,FALSE)</f>
        <v>212.588575588</v>
      </c>
      <c r="N76">
        <f>VLOOKUP($J76,Zonal_Stats!$A$2:$P$308,12,FALSE)</f>
        <v>81891.690215900002</v>
      </c>
      <c r="O76">
        <f>VLOOKUP($J76,Zonal_Stats!$A$2:$P$308,9,FALSE)</f>
        <v>45758.4797119</v>
      </c>
      <c r="P76">
        <f>VLOOKUP($J76,Zonal_Stats!$A$2:$P$308,7,FALSE)</f>
        <v>2935.0132849500001</v>
      </c>
      <c r="Q76">
        <f>VLOOKUP($J76,Zonal_Stats!$A$2:$P$308,11,FALSE)</f>
        <v>921.46360448400003</v>
      </c>
      <c r="R76">
        <f>VLOOKUP($J76,Zonal_Stats!$A$2:$P$308,5,FALSE)</f>
        <v>29811.4479053</v>
      </c>
      <c r="S76">
        <f>VLOOKUP($J76,raw!$A$3:$AB381,11,FALSE)</f>
        <v>0.37948374120013412</v>
      </c>
      <c r="T76">
        <f>VLOOKUP($J76,raw!$A$3:$AB381,12,FALSE)</f>
        <v>0.16493462956754945</v>
      </c>
      <c r="U76">
        <f>VLOOKUP($J76,raw!$A$3:$AB381,13,FALSE)</f>
        <v>1.5420717398592021E-2</v>
      </c>
      <c r="V76">
        <f>VLOOKUP($J76,raw!$A$3:$AB381,14,FALSE)</f>
        <v>0</v>
      </c>
      <c r="W76">
        <f>VLOOKUP($J76,raw!$A$3:$AB381,15,FALSE)</f>
        <v>0</v>
      </c>
      <c r="X76">
        <f>VLOOKUP($J76,Zonal_Stats!$A$2:$P$308,6,FALSE)</f>
        <v>2991.7006405100001</v>
      </c>
      <c r="Y76">
        <f>VLOOKUP($J76,raw!$A$3:$AB381,17,FALSE)</f>
        <v>3.6875628561850488E-3</v>
      </c>
      <c r="Z76">
        <f>VLOOKUP($J76,raw!$A$3:$AB381,20,FALSE)</f>
        <v>0.6500167616493463</v>
      </c>
      <c r="AA76">
        <f>VLOOKUP($J76,Zonal_Stats!$A$2:$P$308,13,FALSE)</f>
        <v>859856.53971799999</v>
      </c>
      <c r="AB76">
        <f>VLOOKUP($J76,Zonal_Stats!$A$2:$P$308,15,FALSE)</f>
        <v>0.23226091900099999</v>
      </c>
      <c r="AC76">
        <f>VLOOKUP($J76,Zonal_Stats!$A$2:$P$308,16,FALSE)</f>
        <v>3.52852361578E-2</v>
      </c>
      <c r="AD76">
        <f>VLOOKUP($J76,raw!$A$3:$AB381,24,FALSE)</f>
        <v>0</v>
      </c>
      <c r="AE76">
        <f>VLOOKUP($J76,Zonal_Stats!$A$2:$P$308,14,FALSE)</f>
        <v>0.16291152022700001</v>
      </c>
      <c r="AF76">
        <f>VLOOKUP($C76,PODES_SULSEL!$D$1:$AL$311,2,FALSE)</f>
        <v>12811</v>
      </c>
      <c r="AG76">
        <f>VLOOKUP($C76,PODES_SULSEL!$D$1:$AL$311,25,FALSE)</f>
        <v>0.99984388416204795</v>
      </c>
      <c r="AH76">
        <f>VLOOKUP($C76,PODES_SULSEL!$D$1:$AL$311,26,FALSE)</f>
        <v>9.3669502771056103E-4</v>
      </c>
      <c r="AI76">
        <f>VLOOKUP($C76,PODES_SULSEL!$D$1:$AL$311,27,FALSE)</f>
        <v>3202.75</v>
      </c>
      <c r="AJ76">
        <f>VLOOKUP($C76,PODES_SULSEL!$D$1:$AL$311,28,FALSE)</f>
        <v>12811</v>
      </c>
      <c r="AK76">
        <f>VLOOKUP($C76,PODES_SULSEL!$D$1:$AL$311,29,FALSE)</f>
        <v>1281.0999999999999</v>
      </c>
      <c r="AL76">
        <f>VLOOKUP($C76,PODES_SULSEL!$D$1:$AL$311,30,FALSE)</f>
        <v>3.9028959487940002E-4</v>
      </c>
      <c r="AM76">
        <f>VLOOKUP($C76,PODES_SULSEL!$D$1:$AL$311,31,FALSE)</f>
        <v>985.46153846153845</v>
      </c>
      <c r="AN76">
        <f>VLOOKUP($C76,PODES_SULSEL!$D$1:$AL$311,10,FALSE)</f>
        <v>3</v>
      </c>
      <c r="AO76">
        <f>VLOOKUP($C76,PODES_SULSEL!$D$1:$AL$311,11,FALSE)</f>
        <v>0</v>
      </c>
      <c r="AP76">
        <f>VLOOKUP($C76,PODES_SULSEL!$D$1:$AL$311,12,FALSE)</f>
        <v>0</v>
      </c>
      <c r="AQ76">
        <f>VLOOKUP($C76,PODES_SULSEL!$D$1:$AL$311,13,FALSE)</f>
        <v>0</v>
      </c>
      <c r="AR76">
        <f>VLOOKUP($C76,PODES_SULSEL!$D$1:$AL$311,14,FALSE)</f>
        <v>0</v>
      </c>
      <c r="AS76">
        <f>VLOOKUP($C76,PODES_SULSEL!$D$1:$AL$311,15,FALSE)</f>
        <v>0</v>
      </c>
      <c r="AT76">
        <f>VLOOKUP($C76,PODES_SULSEL!$D$1:$AL$311,16,FALSE)</f>
        <v>0</v>
      </c>
      <c r="AU76">
        <f>VLOOKUP($C76,PODES_SULSEL!$D$1:$AL$311,17,FALSE)</f>
        <v>0</v>
      </c>
      <c r="AV76">
        <f>VLOOKUP($C76,PODES_SULSEL!$D$1:$AL$311,18,FALSE)</f>
        <v>0</v>
      </c>
      <c r="AW76">
        <f>VLOOKUP($C76,PODES_SULSEL!$D$1:$AL$311,19,FALSE)</f>
        <v>0</v>
      </c>
      <c r="AX76">
        <f>VLOOKUP($C76,PODES_SULSEL!$D$1:$AL$311,20,FALSE)</f>
        <v>12</v>
      </c>
      <c r="AY76">
        <f>VLOOKUP($C76,PODES_SULSEL!$D$1:$AL$311,35,FALSE)</f>
        <v>1067.5833333333333</v>
      </c>
      <c r="AZ76">
        <f>VLOOKUP($C76,PODES_SULSEL!$D$1:$AL$311,32,FALSE)</f>
        <v>0</v>
      </c>
      <c r="BA76">
        <f>VLOOKUP($C76,PODES_SULSEL!$D$1:$AL$311,33,FALSE)</f>
        <v>0</v>
      </c>
      <c r="BB76">
        <f>VLOOKUP($C76,PODES_SULSEL!$D$1:$AL$311,23,FALSE)</f>
        <v>2</v>
      </c>
      <c r="BC76">
        <f>VLOOKUP($C76,PODES_SULSEL!$D$1:$AL$311,34,FALSE)</f>
        <v>6405.5</v>
      </c>
      <c r="BD76">
        <f>VLOOKUP($J76,Zonal_Stats!$A$2:$T$308,17,FALSE)</f>
        <v>26.9865228038</v>
      </c>
      <c r="BE76">
        <f>VLOOKUP($J76,Zonal_Stats!$A$2:$T$308,18,FALSE)</f>
        <v>1.3810569538799999</v>
      </c>
      <c r="BF76">
        <f>VLOOKUP($J76,Zonal_Stats!$A$2:$T$308,19,FALSE)</f>
        <v>2356.2953354000001</v>
      </c>
      <c r="BG76">
        <f>VLOOKUP($J76,Zonal_Stats!$A$2:$T$308,20,FALSE)</f>
        <v>-191.65864114199999</v>
      </c>
    </row>
    <row r="77" spans="1:59">
      <c r="A77" t="s">
        <v>778</v>
      </c>
      <c r="B77" t="str">
        <f t="shared" si="1"/>
        <v>7307080</v>
      </c>
      <c r="C77">
        <v>7307080</v>
      </c>
      <c r="D77" t="s">
        <v>230</v>
      </c>
      <c r="E77">
        <v>73</v>
      </c>
      <c r="F77">
        <v>7</v>
      </c>
      <c r="G77">
        <v>80</v>
      </c>
      <c r="H77" t="s">
        <v>674</v>
      </c>
      <c r="I77" t="s">
        <v>680</v>
      </c>
      <c r="J77" t="s">
        <v>378</v>
      </c>
      <c r="K77">
        <v>2019</v>
      </c>
      <c r="L77">
        <f>VLOOKUP($J77,Zonal_Stats!$A$2:$J$308,10,FALSE)</f>
        <v>21377.676435400001</v>
      </c>
      <c r="M77">
        <f>VLOOKUP($J77,Zonal_Stats!$A$2:$P$308,8,FALSE)</f>
        <v>351.56494910399999</v>
      </c>
      <c r="N77">
        <f>VLOOKUP($J77,Zonal_Stats!$A$2:$P$308,12,FALSE)</f>
        <v>69651.576539500005</v>
      </c>
      <c r="O77">
        <f>VLOOKUP($J77,Zonal_Stats!$A$2:$P$308,9,FALSE)</f>
        <v>33523.157387400002</v>
      </c>
      <c r="P77">
        <f>VLOOKUP($J77,Zonal_Stats!$A$2:$P$308,7,FALSE)</f>
        <v>8478.8152750000008</v>
      </c>
      <c r="Q77">
        <f>VLOOKUP($J77,Zonal_Stats!$A$2:$P$308,11,FALSE)</f>
        <v>2377.8207515099998</v>
      </c>
      <c r="R77">
        <f>VLOOKUP($J77,Zonal_Stats!$A$2:$P$308,5,FALSE)</f>
        <v>21554.652184800001</v>
      </c>
      <c r="S77">
        <f>VLOOKUP($J77,raw!$A$3:$AB382,11,FALSE)</f>
        <v>0.2132994923857868</v>
      </c>
      <c r="T77">
        <f>VLOOKUP($J77,raw!$A$3:$AB382,12,FALSE)</f>
        <v>4.9746192893401018E-3</v>
      </c>
      <c r="U77">
        <f>VLOOKUP($J77,raw!$A$3:$AB382,13,FALSE)</f>
        <v>0</v>
      </c>
      <c r="V77">
        <f>VLOOKUP($J77,raw!$A$3:$AB382,14,FALSE)</f>
        <v>0</v>
      </c>
      <c r="W77">
        <f>VLOOKUP($J77,raw!$A$3:$AB382,15,FALSE)</f>
        <v>0</v>
      </c>
      <c r="X77">
        <f>VLOOKUP($J77,Zonal_Stats!$A$2:$P$308,6,FALSE)</f>
        <v>8621.1541446200008</v>
      </c>
      <c r="Y77">
        <f>VLOOKUP($J77,raw!$A$3:$AB382,17,FALSE)</f>
        <v>0</v>
      </c>
      <c r="Z77">
        <f>VLOOKUP($J77,raw!$A$3:$AB382,20,FALSE)</f>
        <v>0.98923857868020304</v>
      </c>
      <c r="AA77">
        <f>VLOOKUP($J77,Zonal_Stats!$A$2:$P$308,13,FALSE)</f>
        <v>672258.96700800001</v>
      </c>
      <c r="AB77">
        <f>VLOOKUP($J77,Zonal_Stats!$A$2:$P$308,15,FALSE)</f>
        <v>8.6606015106099991E-3</v>
      </c>
      <c r="AC77">
        <f>VLOOKUP($J77,Zonal_Stats!$A$2:$P$308,16,FALSE)</f>
        <v>0.36942721372300003</v>
      </c>
      <c r="AD77">
        <f>VLOOKUP($J77,raw!$A$3:$AB382,24,FALSE)</f>
        <v>0</v>
      </c>
      <c r="AE77">
        <f>VLOOKUP($J77,Zonal_Stats!$A$2:$P$308,14,FALSE)</f>
        <v>0.18699763505100001</v>
      </c>
      <c r="AF77">
        <f>VLOOKUP($C77,PODES_SULSEL!$D$1:$AL$311,2,FALSE)</f>
        <v>4923</v>
      </c>
      <c r="AG77">
        <f>VLOOKUP($C77,PODES_SULSEL!$D$1:$AL$311,25,FALSE)</f>
        <v>0.98009343895998302</v>
      </c>
      <c r="AH77">
        <f>VLOOKUP($C77,PODES_SULSEL!$D$1:$AL$311,26,FALSE)</f>
        <v>4.0625634775543298E-4</v>
      </c>
      <c r="AI77">
        <f>VLOOKUP($C77,PODES_SULSEL!$D$1:$AL$311,27,FALSE)</f>
        <v>0</v>
      </c>
      <c r="AJ77">
        <f>VLOOKUP($C77,PODES_SULSEL!$D$1:$AL$311,28,FALSE)</f>
        <v>0</v>
      </c>
      <c r="AK77">
        <f>VLOOKUP($C77,PODES_SULSEL!$D$1:$AL$311,29,FALSE)</f>
        <v>703.28571428571433</v>
      </c>
      <c r="AL77">
        <f>VLOOKUP($C77,PODES_SULSEL!$D$1:$AL$311,30,FALSE)</f>
        <v>1.62502539102173E-3</v>
      </c>
      <c r="AM77">
        <f>VLOOKUP($C77,PODES_SULSEL!$D$1:$AL$311,31,FALSE)</f>
        <v>0</v>
      </c>
      <c r="AN77">
        <f>VLOOKUP($C77,PODES_SULSEL!$D$1:$AL$311,10,FALSE)</f>
        <v>0</v>
      </c>
      <c r="AO77">
        <f>VLOOKUP($C77,PODES_SULSEL!$D$1:$AL$311,11,FALSE)</f>
        <v>0</v>
      </c>
      <c r="AP77">
        <f>VLOOKUP($C77,PODES_SULSEL!$D$1:$AL$311,12,FALSE)</f>
        <v>0</v>
      </c>
      <c r="AQ77">
        <f>VLOOKUP($C77,PODES_SULSEL!$D$1:$AL$311,13,FALSE)</f>
        <v>0</v>
      </c>
      <c r="AR77">
        <f>VLOOKUP($C77,PODES_SULSEL!$D$1:$AL$311,14,FALSE)</f>
        <v>0</v>
      </c>
      <c r="AS77">
        <f>VLOOKUP($C77,PODES_SULSEL!$D$1:$AL$311,15,FALSE)</f>
        <v>0</v>
      </c>
      <c r="AT77">
        <f>VLOOKUP($C77,PODES_SULSEL!$D$1:$AL$311,16,FALSE)</f>
        <v>0</v>
      </c>
      <c r="AU77">
        <f>VLOOKUP($C77,PODES_SULSEL!$D$1:$AL$311,17,FALSE)</f>
        <v>0</v>
      </c>
      <c r="AV77">
        <f>VLOOKUP($C77,PODES_SULSEL!$D$1:$AL$311,18,FALSE)</f>
        <v>0</v>
      </c>
      <c r="AW77">
        <f>VLOOKUP($C77,PODES_SULSEL!$D$1:$AL$311,19,FALSE)</f>
        <v>0</v>
      </c>
      <c r="AX77">
        <f>VLOOKUP($C77,PODES_SULSEL!$D$1:$AL$311,20,FALSE)</f>
        <v>14</v>
      </c>
      <c r="AY77">
        <f>VLOOKUP($C77,PODES_SULSEL!$D$1:$AL$311,35,FALSE)</f>
        <v>351.64285714285717</v>
      </c>
      <c r="AZ77">
        <f>VLOOKUP($C77,PODES_SULSEL!$D$1:$AL$311,32,FALSE)</f>
        <v>378.69230769230768</v>
      </c>
      <c r="BA77">
        <f>VLOOKUP($C77,PODES_SULSEL!$D$1:$AL$311,33,FALSE)</f>
        <v>4923</v>
      </c>
      <c r="BB77">
        <f>VLOOKUP($C77,PODES_SULSEL!$D$1:$AL$311,23,FALSE)</f>
        <v>0</v>
      </c>
      <c r="BC77">
        <f>VLOOKUP($C77,PODES_SULSEL!$D$1:$AL$311,34,FALSE)</f>
        <v>0</v>
      </c>
      <c r="BD77">
        <f>VLOOKUP($J77,Zonal_Stats!$A$2:$T$308,17,FALSE)</f>
        <v>25.587435518300001</v>
      </c>
      <c r="BE77">
        <f>VLOOKUP($J77,Zonal_Stats!$A$2:$T$308,18,FALSE)</f>
        <v>1.4575505795699999</v>
      </c>
      <c r="BF77">
        <f>VLOOKUP($J77,Zonal_Stats!$A$2:$T$308,19,FALSE)</f>
        <v>2393.38518101</v>
      </c>
      <c r="BG77">
        <f>VLOOKUP($J77,Zonal_Stats!$A$2:$T$308,20,FALSE)</f>
        <v>-162.46914062499999</v>
      </c>
    </row>
    <row r="78" spans="1:59">
      <c r="A78" t="s">
        <v>779</v>
      </c>
      <c r="B78" t="str">
        <f t="shared" si="1"/>
        <v>7307090</v>
      </c>
      <c r="C78">
        <v>7307090</v>
      </c>
      <c r="D78" t="s">
        <v>230</v>
      </c>
      <c r="E78">
        <v>73</v>
      </c>
      <c r="F78">
        <v>7</v>
      </c>
      <c r="G78">
        <v>90</v>
      </c>
      <c r="H78" t="s">
        <v>674</v>
      </c>
      <c r="I78" t="s">
        <v>680</v>
      </c>
      <c r="J78" t="s">
        <v>514</v>
      </c>
      <c r="K78">
        <v>2019</v>
      </c>
      <c r="L78">
        <f>VLOOKUP($J78,Zonal_Stats!$A$2:$J$308,10,FALSE)</f>
        <v>29128.184177899999</v>
      </c>
      <c r="M78">
        <f>VLOOKUP($J78,Zonal_Stats!$A$2:$P$308,8,FALSE)</f>
        <v>856.08685711500004</v>
      </c>
      <c r="N78">
        <f>VLOOKUP($J78,Zonal_Stats!$A$2:$P$308,12,FALSE)</f>
        <v>100338.129743</v>
      </c>
      <c r="O78">
        <f>VLOOKUP($J78,Zonal_Stats!$A$2:$P$308,9,FALSE)</f>
        <v>56714.337175599998</v>
      </c>
      <c r="P78">
        <f>VLOOKUP($J78,Zonal_Stats!$A$2:$P$308,7,FALSE)</f>
        <v>12580.1642674</v>
      </c>
      <c r="Q78">
        <f>VLOOKUP($J78,Zonal_Stats!$A$2:$P$308,11,FALSE)</f>
        <v>12786.721025700001</v>
      </c>
      <c r="R78">
        <f>VLOOKUP($J78,Zonal_Stats!$A$2:$P$308,5,FALSE)</f>
        <v>34606.812107600002</v>
      </c>
      <c r="S78">
        <f>VLOOKUP($J78,raw!$A$3:$AB383,11,FALSE)</f>
        <v>0</v>
      </c>
      <c r="T78">
        <f>VLOOKUP($J78,raw!$A$3:$AB383,12,FALSE)</f>
        <v>0.18303571428571427</v>
      </c>
      <c r="U78">
        <f>VLOOKUP($J78,raw!$A$3:$AB383,13,FALSE)</f>
        <v>0</v>
      </c>
      <c r="V78">
        <f>VLOOKUP($J78,raw!$A$3:$AB383,14,FALSE)</f>
        <v>0</v>
      </c>
      <c r="W78">
        <f>VLOOKUP($J78,raw!$A$3:$AB383,15,FALSE)</f>
        <v>0</v>
      </c>
      <c r="X78">
        <f>VLOOKUP($J78,Zonal_Stats!$A$2:$P$308,6,FALSE)</f>
        <v>13932.2271729</v>
      </c>
      <c r="Y78">
        <f>VLOOKUP($J78,raw!$A$3:$AB383,17,FALSE)</f>
        <v>0</v>
      </c>
      <c r="Z78">
        <f>VLOOKUP($J78,raw!$A$3:$AB383,20,FALSE)</f>
        <v>0</v>
      </c>
      <c r="AA78">
        <f>VLOOKUP($J78,Zonal_Stats!$A$2:$P$308,13,FALSE)</f>
        <v>39763.688371900003</v>
      </c>
      <c r="AB78">
        <f>VLOOKUP($J78,Zonal_Stats!$A$2:$P$308,15,FALSE)</f>
        <v>0</v>
      </c>
      <c r="AC78">
        <f>VLOOKUP($J78,Zonal_Stats!$A$2:$P$308,16,FALSE)</f>
        <v>0</v>
      </c>
      <c r="AD78">
        <f>VLOOKUP($J78,raw!$A$3:$AB383,24,FALSE)</f>
        <v>0</v>
      </c>
      <c r="AE78">
        <f>VLOOKUP($J78,Zonal_Stats!$A$2:$P$308,14,FALSE)</f>
        <v>9.3164485812699996E-2</v>
      </c>
      <c r="AF78">
        <f>VLOOKUP($C78,PODES_SULSEL!$D$1:$AL$311,2,FALSE)</f>
        <v>1889</v>
      </c>
      <c r="AG78">
        <f>VLOOKUP($C78,PODES_SULSEL!$D$1:$AL$311,25,FALSE)</f>
        <v>0.97353096876654299</v>
      </c>
      <c r="AH78">
        <f>VLOOKUP($C78,PODES_SULSEL!$D$1:$AL$311,26,FALSE)</f>
        <v>5.2938062466913703E-4</v>
      </c>
      <c r="AI78">
        <f>VLOOKUP($C78,PODES_SULSEL!$D$1:$AL$311,27,FALSE)</f>
        <v>0</v>
      </c>
      <c r="AJ78">
        <f>VLOOKUP($C78,PODES_SULSEL!$D$1:$AL$311,28,FALSE)</f>
        <v>0</v>
      </c>
      <c r="AK78">
        <f>VLOOKUP($C78,PODES_SULSEL!$D$1:$AL$311,29,FALSE)</f>
        <v>472.25</v>
      </c>
      <c r="AL78">
        <f>VLOOKUP($C78,PODES_SULSEL!$D$1:$AL$311,30,FALSE)</f>
        <v>0</v>
      </c>
      <c r="AM78">
        <f>VLOOKUP($C78,PODES_SULSEL!$D$1:$AL$311,31,FALSE)</f>
        <v>0</v>
      </c>
      <c r="AN78">
        <f>VLOOKUP($C78,PODES_SULSEL!$D$1:$AL$311,10,FALSE)</f>
        <v>0</v>
      </c>
      <c r="AO78">
        <f>VLOOKUP($C78,PODES_SULSEL!$D$1:$AL$311,11,FALSE)</f>
        <v>0</v>
      </c>
      <c r="AP78">
        <f>VLOOKUP($C78,PODES_SULSEL!$D$1:$AL$311,12,FALSE)</f>
        <v>0</v>
      </c>
      <c r="AQ78">
        <f>VLOOKUP($C78,PODES_SULSEL!$D$1:$AL$311,13,FALSE)</f>
        <v>0</v>
      </c>
      <c r="AR78">
        <f>VLOOKUP($C78,PODES_SULSEL!$D$1:$AL$311,14,FALSE)</f>
        <v>0</v>
      </c>
      <c r="AS78">
        <f>VLOOKUP($C78,PODES_SULSEL!$D$1:$AL$311,15,FALSE)</f>
        <v>0</v>
      </c>
      <c r="AT78">
        <f>VLOOKUP($C78,PODES_SULSEL!$D$1:$AL$311,16,FALSE)</f>
        <v>0</v>
      </c>
      <c r="AU78">
        <f>VLOOKUP($C78,PODES_SULSEL!$D$1:$AL$311,17,FALSE)</f>
        <v>0</v>
      </c>
      <c r="AV78">
        <f>VLOOKUP($C78,PODES_SULSEL!$D$1:$AL$311,18,FALSE)</f>
        <v>0</v>
      </c>
      <c r="AW78">
        <f>VLOOKUP($C78,PODES_SULSEL!$D$1:$AL$311,19,FALSE)</f>
        <v>0</v>
      </c>
      <c r="AX78">
        <f>VLOOKUP($C78,PODES_SULSEL!$D$1:$AL$311,20,FALSE)</f>
        <v>8</v>
      </c>
      <c r="AY78">
        <f>VLOOKUP($C78,PODES_SULSEL!$D$1:$AL$311,35,FALSE)</f>
        <v>236.125</v>
      </c>
      <c r="AZ78">
        <f>VLOOKUP($C78,PODES_SULSEL!$D$1:$AL$311,32,FALSE)</f>
        <v>0</v>
      </c>
      <c r="BA78">
        <f>VLOOKUP($C78,PODES_SULSEL!$D$1:$AL$311,33,FALSE)</f>
        <v>0</v>
      </c>
      <c r="BB78">
        <f>VLOOKUP($C78,PODES_SULSEL!$D$1:$AL$311,23,FALSE)</f>
        <v>6</v>
      </c>
      <c r="BC78">
        <f>VLOOKUP($C78,PODES_SULSEL!$D$1:$AL$311,34,FALSE)</f>
        <v>314.83333333333331</v>
      </c>
      <c r="BD78">
        <f>VLOOKUP($J78,Zonal_Stats!$A$2:$T$308,17,FALSE)</f>
        <v>0</v>
      </c>
      <c r="BE78">
        <f>VLOOKUP($J78,Zonal_Stats!$A$2:$T$308,18,FALSE)</f>
        <v>0</v>
      </c>
      <c r="BF78">
        <f>VLOOKUP($J78,Zonal_Stats!$A$2:$T$308,19,FALSE)</f>
        <v>0</v>
      </c>
      <c r="BG78">
        <f>VLOOKUP($J78,Zonal_Stats!$A$2:$T$308,20,FALSE)</f>
        <v>0</v>
      </c>
    </row>
    <row r="79" spans="1:59">
      <c r="A79" t="s">
        <v>780</v>
      </c>
      <c r="B79" t="str">
        <f t="shared" si="1"/>
        <v>7308010</v>
      </c>
      <c r="C79">
        <v>7308010</v>
      </c>
      <c r="D79" t="s">
        <v>230</v>
      </c>
      <c r="E79">
        <v>73</v>
      </c>
      <c r="F79">
        <v>8</v>
      </c>
      <c r="G79">
        <v>10</v>
      </c>
      <c r="H79" t="s">
        <v>674</v>
      </c>
      <c r="I79" t="s">
        <v>681</v>
      </c>
      <c r="J79" t="s">
        <v>457</v>
      </c>
      <c r="K79">
        <v>2019</v>
      </c>
      <c r="L79">
        <f>VLOOKUP($J79,Zonal_Stats!$A$2:$J$308,10,FALSE)</f>
        <v>53311.774873900002</v>
      </c>
      <c r="M79">
        <f>VLOOKUP($J79,Zonal_Stats!$A$2:$P$308,8,FALSE)</f>
        <v>208.653599391</v>
      </c>
      <c r="N79">
        <f>VLOOKUP($J79,Zonal_Stats!$A$2:$P$308,12,FALSE)</f>
        <v>7466.0794770000002</v>
      </c>
      <c r="O79">
        <f>VLOOKUP($J79,Zonal_Stats!$A$2:$P$308,9,FALSE)</f>
        <v>8512.2286710200005</v>
      </c>
      <c r="P79">
        <f>VLOOKUP($J79,Zonal_Stats!$A$2:$P$308,7,FALSE)</f>
        <v>7015.0927372599999</v>
      </c>
      <c r="Q79">
        <f>VLOOKUP($J79,Zonal_Stats!$A$2:$P$308,11,FALSE)</f>
        <v>4455.7093978299999</v>
      </c>
      <c r="R79">
        <f>VLOOKUP($J79,Zonal_Stats!$A$2:$P$308,5,FALSE)</f>
        <v>9292.0012503300004</v>
      </c>
      <c r="S79">
        <f>VLOOKUP($J79,raw!$A$3:$AB384,11,FALSE)</f>
        <v>0.47861760318249624</v>
      </c>
      <c r="T79">
        <f>VLOOKUP($J79,raw!$A$3:$AB384,12,FALSE)</f>
        <v>0.10740924912978618</v>
      </c>
      <c r="U79">
        <f>VLOOKUP($J79,raw!$A$3:$AB384,13,FALSE)</f>
        <v>0</v>
      </c>
      <c r="V79">
        <f>VLOOKUP($J79,raw!$A$3:$AB384,14,FALSE)</f>
        <v>0</v>
      </c>
      <c r="W79">
        <f>VLOOKUP($J79,raw!$A$3:$AB384,15,FALSE)</f>
        <v>0.21556439582297365</v>
      </c>
      <c r="X79">
        <f>VLOOKUP($J79,Zonal_Stats!$A$2:$P$308,6,FALSE)</f>
        <v>7057.3308789000002</v>
      </c>
      <c r="Y79">
        <f>VLOOKUP($J79,raw!$A$3:$AB384,17,FALSE)</f>
        <v>0</v>
      </c>
      <c r="Z79">
        <f>VLOOKUP($J79,raw!$A$3:$AB384,20,FALSE)</f>
        <v>0.62928891098955742</v>
      </c>
      <c r="AA79">
        <f>VLOOKUP($J79,Zonal_Stats!$A$2:$P$308,13,FALSE)</f>
        <v>189389.88442399999</v>
      </c>
      <c r="AB79">
        <f>VLOOKUP($J79,Zonal_Stats!$A$2:$P$308,15,FALSE)</f>
        <v>0.49144785112299999</v>
      </c>
      <c r="AC79">
        <f>VLOOKUP($J79,Zonal_Stats!$A$2:$P$308,16,FALSE)</f>
        <v>1.3735279081500001E-2</v>
      </c>
      <c r="AD79">
        <f>VLOOKUP($J79,raw!$A$3:$AB384,24,FALSE)</f>
        <v>0.53406265539532571</v>
      </c>
      <c r="AE79">
        <f>VLOOKUP($J79,Zonal_Stats!$A$2:$P$308,14,FALSE)</f>
        <v>0.27385545132599998</v>
      </c>
      <c r="AF79">
        <f>VLOOKUP($C79,PODES_SULSEL!$D$1:$AL$311,2,FALSE)</f>
        <v>10655</v>
      </c>
      <c r="AG79">
        <f>VLOOKUP($C79,PODES_SULSEL!$D$1:$AL$311,25,FALSE)</f>
        <v>1</v>
      </c>
      <c r="AH79">
        <f>VLOOKUP($C79,PODES_SULSEL!$D$1:$AL$311,26,FALSE)</f>
        <v>1.0323791647114001E-3</v>
      </c>
      <c r="AI79">
        <f>VLOOKUP($C79,PODES_SULSEL!$D$1:$AL$311,27,FALSE)</f>
        <v>0</v>
      </c>
      <c r="AJ79">
        <f>VLOOKUP($C79,PODES_SULSEL!$D$1:$AL$311,28,FALSE)</f>
        <v>10655</v>
      </c>
      <c r="AK79">
        <f>VLOOKUP($C79,PODES_SULSEL!$D$1:$AL$311,29,FALSE)</f>
        <v>2663.75</v>
      </c>
      <c r="AL79">
        <f>VLOOKUP($C79,PODES_SULSEL!$D$1:$AL$311,30,FALSE)</f>
        <v>2.8155795401220001E-4</v>
      </c>
      <c r="AM79">
        <f>VLOOKUP($C79,PODES_SULSEL!$D$1:$AL$311,31,FALSE)</f>
        <v>1183.8888888888889</v>
      </c>
      <c r="AN79">
        <f>VLOOKUP($C79,PODES_SULSEL!$D$1:$AL$311,10,FALSE)</f>
        <v>0</v>
      </c>
      <c r="AO79">
        <f>VLOOKUP($C79,PODES_SULSEL!$D$1:$AL$311,11,FALSE)</f>
        <v>0</v>
      </c>
      <c r="AP79">
        <f>VLOOKUP($C79,PODES_SULSEL!$D$1:$AL$311,12,FALSE)</f>
        <v>7</v>
      </c>
      <c r="AQ79">
        <f>VLOOKUP($C79,PODES_SULSEL!$D$1:$AL$311,13,FALSE)</f>
        <v>0</v>
      </c>
      <c r="AR79">
        <f>VLOOKUP($C79,PODES_SULSEL!$D$1:$AL$311,14,FALSE)</f>
        <v>0</v>
      </c>
      <c r="AS79">
        <f>VLOOKUP($C79,PODES_SULSEL!$D$1:$AL$311,15,FALSE)</f>
        <v>0</v>
      </c>
      <c r="AT79">
        <f>VLOOKUP($C79,PODES_SULSEL!$D$1:$AL$311,16,FALSE)</f>
        <v>0</v>
      </c>
      <c r="AU79">
        <f>VLOOKUP($C79,PODES_SULSEL!$D$1:$AL$311,17,FALSE)</f>
        <v>0</v>
      </c>
      <c r="AV79">
        <f>VLOOKUP($C79,PODES_SULSEL!$D$1:$AL$311,18,FALSE)</f>
        <v>0</v>
      </c>
      <c r="AW79">
        <f>VLOOKUP($C79,PODES_SULSEL!$D$1:$AL$311,19,FALSE)</f>
        <v>0</v>
      </c>
      <c r="AX79">
        <f>VLOOKUP($C79,PODES_SULSEL!$D$1:$AL$311,20,FALSE)</f>
        <v>12</v>
      </c>
      <c r="AY79">
        <f>VLOOKUP($C79,PODES_SULSEL!$D$1:$AL$311,35,FALSE)</f>
        <v>887.91666666666663</v>
      </c>
      <c r="AZ79">
        <f>VLOOKUP($C79,PODES_SULSEL!$D$1:$AL$311,32,FALSE)</f>
        <v>0</v>
      </c>
      <c r="BA79">
        <f>VLOOKUP($C79,PODES_SULSEL!$D$1:$AL$311,33,FALSE)</f>
        <v>0</v>
      </c>
      <c r="BB79">
        <f>VLOOKUP($C79,PODES_SULSEL!$D$1:$AL$311,23,FALSE)</f>
        <v>8</v>
      </c>
      <c r="BC79">
        <f>VLOOKUP($C79,PODES_SULSEL!$D$1:$AL$311,34,FALSE)</f>
        <v>1331.875</v>
      </c>
      <c r="BD79">
        <f>VLOOKUP($J79,Zonal_Stats!$A$2:$T$308,17,FALSE)</f>
        <v>27.139210792</v>
      </c>
      <c r="BE79">
        <f>VLOOKUP($J79,Zonal_Stats!$A$2:$T$308,18,FALSE)</f>
        <v>1.3908725738500001</v>
      </c>
      <c r="BF79">
        <f>VLOOKUP($J79,Zonal_Stats!$A$2:$T$308,19,FALSE)</f>
        <v>2862.7889135400001</v>
      </c>
      <c r="BG79">
        <f>VLOOKUP($J79,Zonal_Stats!$A$2:$T$308,20,FALSE)</f>
        <v>-55.024296874999997</v>
      </c>
    </row>
    <row r="80" spans="1:59">
      <c r="A80" t="s">
        <v>781</v>
      </c>
      <c r="B80" t="str">
        <f t="shared" si="1"/>
        <v>7308011</v>
      </c>
      <c r="C80">
        <v>7308011</v>
      </c>
      <c r="D80" t="s">
        <v>230</v>
      </c>
      <c r="E80">
        <v>73</v>
      </c>
      <c r="F80">
        <v>8</v>
      </c>
      <c r="G80">
        <v>11</v>
      </c>
      <c r="H80" t="s">
        <v>674</v>
      </c>
      <c r="I80" t="s">
        <v>681</v>
      </c>
      <c r="J80" t="s">
        <v>482</v>
      </c>
      <c r="K80">
        <v>2019</v>
      </c>
      <c r="L80">
        <f>VLOOKUP($J80,Zonal_Stats!$A$2:$J$308,10,FALSE)</f>
        <v>48144.253332799999</v>
      </c>
      <c r="M80">
        <f>VLOOKUP($J80,Zonal_Stats!$A$2:$P$308,8,FALSE)</f>
        <v>295.490393321</v>
      </c>
      <c r="N80">
        <f>VLOOKUP($J80,Zonal_Stats!$A$2:$P$308,12,FALSE)</f>
        <v>7190.54635177</v>
      </c>
      <c r="O80">
        <f>VLOOKUP($J80,Zonal_Stats!$A$2:$P$308,9,FALSE)</f>
        <v>6888.63512335</v>
      </c>
      <c r="P80">
        <f>VLOOKUP($J80,Zonal_Stats!$A$2:$P$308,7,FALSE)</f>
        <v>4638.5836412600001</v>
      </c>
      <c r="Q80">
        <f>VLOOKUP($J80,Zonal_Stats!$A$2:$P$308,11,FALSE)</f>
        <v>3371.6365243099999</v>
      </c>
      <c r="R80">
        <f>VLOOKUP($J80,Zonal_Stats!$A$2:$P$308,5,FALSE)</f>
        <v>6520.7309338900004</v>
      </c>
      <c r="S80">
        <f>VLOOKUP($J80,raw!$A$3:$AB385,11,FALSE)</f>
        <v>0.72261185006045947</v>
      </c>
      <c r="T80">
        <f>VLOOKUP($J80,raw!$A$3:$AB385,12,FALSE)</f>
        <v>5.9492140266021766E-2</v>
      </c>
      <c r="U80">
        <f>VLOOKUP($J80,raw!$A$3:$AB385,13,FALSE)</f>
        <v>0</v>
      </c>
      <c r="V80">
        <f>VLOOKUP($J80,raw!$A$3:$AB385,14,FALSE)</f>
        <v>0</v>
      </c>
      <c r="W80">
        <f>VLOOKUP($J80,raw!$A$3:$AB385,15,FALSE)</f>
        <v>0</v>
      </c>
      <c r="X80">
        <f>VLOOKUP($J80,Zonal_Stats!$A$2:$P$308,6,FALSE)</f>
        <v>4548.3585182799998</v>
      </c>
      <c r="Y80">
        <f>VLOOKUP($J80,raw!$A$3:$AB385,17,FALSE)</f>
        <v>0</v>
      </c>
      <c r="Z80">
        <f>VLOOKUP($J80,raw!$A$3:$AB385,20,FALSE)</f>
        <v>0.91414752116082221</v>
      </c>
      <c r="AA80">
        <f>VLOOKUP($J80,Zonal_Stats!$A$2:$P$308,13,FALSE)</f>
        <v>432081.64577100001</v>
      </c>
      <c r="AB80">
        <f>VLOOKUP($J80,Zonal_Stats!$A$2:$P$308,15,FALSE)</f>
        <v>0.31850613356700003</v>
      </c>
      <c r="AC80">
        <f>VLOOKUP($J80,Zonal_Stats!$A$2:$P$308,16,FALSE)</f>
        <v>3.8424873520300003E-2</v>
      </c>
      <c r="AD80">
        <f>VLOOKUP($J80,raw!$A$3:$AB385,24,FALSE)</f>
        <v>0.2309552599758162</v>
      </c>
      <c r="AE80">
        <f>VLOOKUP($J80,Zonal_Stats!$A$2:$P$308,14,FALSE)</f>
        <v>0.24325768264700001</v>
      </c>
      <c r="AF80">
        <f>VLOOKUP($C80,PODES_SULSEL!$D$1:$AL$311,2,FALSE)</f>
        <v>6535</v>
      </c>
      <c r="AG80">
        <f>VLOOKUP($C80,PODES_SULSEL!$D$1:$AL$311,25,FALSE)</f>
        <v>0.998469778117827</v>
      </c>
      <c r="AH80">
        <f>VLOOKUP($C80,PODES_SULSEL!$D$1:$AL$311,26,FALSE)</f>
        <v>7.6511094108645697E-4</v>
      </c>
      <c r="AI80">
        <f>VLOOKUP($C80,PODES_SULSEL!$D$1:$AL$311,27,FALSE)</f>
        <v>6535</v>
      </c>
      <c r="AJ80">
        <f>VLOOKUP($C80,PODES_SULSEL!$D$1:$AL$311,28,FALSE)</f>
        <v>0</v>
      </c>
      <c r="AK80">
        <f>VLOOKUP($C80,PODES_SULSEL!$D$1:$AL$311,29,FALSE)</f>
        <v>3267.5</v>
      </c>
      <c r="AL80">
        <f>VLOOKUP($C80,PODES_SULSEL!$D$1:$AL$311,30,FALSE)</f>
        <v>1.5302218821729101E-4</v>
      </c>
      <c r="AM80">
        <f>VLOOKUP($C80,PODES_SULSEL!$D$1:$AL$311,31,FALSE)</f>
        <v>2178.3333333333335</v>
      </c>
      <c r="AN80">
        <f>VLOOKUP($C80,PODES_SULSEL!$D$1:$AL$311,10,FALSE)</f>
        <v>0</v>
      </c>
      <c r="AO80">
        <f>VLOOKUP($C80,PODES_SULSEL!$D$1:$AL$311,11,FALSE)</f>
        <v>0</v>
      </c>
      <c r="AP80">
        <f>VLOOKUP($C80,PODES_SULSEL!$D$1:$AL$311,12,FALSE)</f>
        <v>9</v>
      </c>
      <c r="AQ80">
        <f>VLOOKUP($C80,PODES_SULSEL!$D$1:$AL$311,13,FALSE)</f>
        <v>1</v>
      </c>
      <c r="AR80">
        <f>VLOOKUP($C80,PODES_SULSEL!$D$1:$AL$311,14,FALSE)</f>
        <v>0</v>
      </c>
      <c r="AS80">
        <f>VLOOKUP($C80,PODES_SULSEL!$D$1:$AL$311,15,FALSE)</f>
        <v>0</v>
      </c>
      <c r="AT80">
        <f>VLOOKUP($C80,PODES_SULSEL!$D$1:$AL$311,16,FALSE)</f>
        <v>0</v>
      </c>
      <c r="AU80">
        <f>VLOOKUP($C80,PODES_SULSEL!$D$1:$AL$311,17,FALSE)</f>
        <v>0</v>
      </c>
      <c r="AV80">
        <f>VLOOKUP($C80,PODES_SULSEL!$D$1:$AL$311,18,FALSE)</f>
        <v>0</v>
      </c>
      <c r="AW80">
        <f>VLOOKUP($C80,PODES_SULSEL!$D$1:$AL$311,19,FALSE)</f>
        <v>0</v>
      </c>
      <c r="AX80">
        <f>VLOOKUP($C80,PODES_SULSEL!$D$1:$AL$311,20,FALSE)</f>
        <v>10</v>
      </c>
      <c r="AY80">
        <f>VLOOKUP($C80,PODES_SULSEL!$D$1:$AL$311,35,FALSE)</f>
        <v>653.5</v>
      </c>
      <c r="AZ80">
        <f>VLOOKUP($C80,PODES_SULSEL!$D$1:$AL$311,32,FALSE)</f>
        <v>6535</v>
      </c>
      <c r="BA80">
        <f>VLOOKUP($C80,PODES_SULSEL!$D$1:$AL$311,33,FALSE)</f>
        <v>0</v>
      </c>
      <c r="BB80">
        <f>VLOOKUP($C80,PODES_SULSEL!$D$1:$AL$311,23,FALSE)</f>
        <v>26</v>
      </c>
      <c r="BC80">
        <f>VLOOKUP($C80,PODES_SULSEL!$D$1:$AL$311,34,FALSE)</f>
        <v>251.34615384615384</v>
      </c>
      <c r="BD80">
        <f>VLOOKUP($J80,Zonal_Stats!$A$2:$T$308,17,FALSE)</f>
        <v>26.994603971</v>
      </c>
      <c r="BE80">
        <f>VLOOKUP($J80,Zonal_Stats!$A$2:$T$308,18,FALSE)</f>
        <v>1.37418054498</v>
      </c>
      <c r="BF80">
        <f>VLOOKUP($J80,Zonal_Stats!$A$2:$T$308,19,FALSE)</f>
        <v>2687.2338825900001</v>
      </c>
      <c r="BG80">
        <f>VLOOKUP($J80,Zonal_Stats!$A$2:$T$308,20,FALSE)</f>
        <v>-48.661392875300002</v>
      </c>
    </row>
    <row r="81" spans="1:59">
      <c r="A81" t="s">
        <v>782</v>
      </c>
      <c r="B81" t="str">
        <f t="shared" si="1"/>
        <v>7308020</v>
      </c>
      <c r="C81">
        <v>7308020</v>
      </c>
      <c r="D81" t="s">
        <v>230</v>
      </c>
      <c r="E81">
        <v>73</v>
      </c>
      <c r="F81">
        <v>8</v>
      </c>
      <c r="G81">
        <v>20</v>
      </c>
      <c r="H81" t="s">
        <v>674</v>
      </c>
      <c r="I81" t="s">
        <v>681</v>
      </c>
      <c r="J81" t="s">
        <v>473</v>
      </c>
      <c r="K81">
        <v>2019</v>
      </c>
      <c r="L81">
        <f>VLOOKUP($J81,Zonal_Stats!$A$2:$J$308,10,FALSE)</f>
        <v>56691.9746227</v>
      </c>
      <c r="M81">
        <f>VLOOKUP($J81,Zonal_Stats!$A$2:$P$308,8,FALSE)</f>
        <v>408.49019216300002</v>
      </c>
      <c r="N81">
        <f>VLOOKUP($J81,Zonal_Stats!$A$2:$P$308,12,FALSE)</f>
        <v>10449.806463700001</v>
      </c>
      <c r="O81">
        <f>VLOOKUP($J81,Zonal_Stats!$A$2:$P$308,9,FALSE)</f>
        <v>15049.7267675</v>
      </c>
      <c r="P81">
        <f>VLOOKUP($J81,Zonal_Stats!$A$2:$P$308,7,FALSE)</f>
        <v>4399.38101112</v>
      </c>
      <c r="Q81">
        <f>VLOOKUP($J81,Zonal_Stats!$A$2:$P$308,11,FALSE)</f>
        <v>469.89359309899999</v>
      </c>
      <c r="R81">
        <f>VLOOKUP($J81,Zonal_Stats!$A$2:$P$308,5,FALSE)</f>
        <v>12305.381444000001</v>
      </c>
      <c r="S81">
        <f>VLOOKUP($J81,raw!$A$3:$AB386,11,FALSE)</f>
        <v>0.30303030303030304</v>
      </c>
      <c r="T81">
        <f>VLOOKUP($J81,raw!$A$3:$AB386,12,FALSE)</f>
        <v>1.4418377321603127E-2</v>
      </c>
      <c r="U81">
        <f>VLOOKUP($J81,raw!$A$3:$AB386,13,FALSE)</f>
        <v>7.8201368523949169E-3</v>
      </c>
      <c r="V81">
        <f>VLOOKUP($J81,raw!$A$3:$AB386,14,FALSE)</f>
        <v>0</v>
      </c>
      <c r="W81">
        <f>VLOOKUP($J81,raw!$A$3:$AB386,15,FALSE)</f>
        <v>0</v>
      </c>
      <c r="X81">
        <f>VLOOKUP($J81,Zonal_Stats!$A$2:$P$308,6,FALSE)</f>
        <v>4632.9718229099999</v>
      </c>
      <c r="Y81">
        <f>VLOOKUP($J81,raw!$A$3:$AB386,17,FALSE)</f>
        <v>2.4437927663734115E-4</v>
      </c>
      <c r="Z81">
        <f>VLOOKUP($J81,raw!$A$3:$AB386,20,FALSE)</f>
        <v>0.36143695014662758</v>
      </c>
      <c r="AA81">
        <f>VLOOKUP($J81,Zonal_Stats!$A$2:$P$308,13,FALSE)</f>
        <v>10142.078795699999</v>
      </c>
      <c r="AB81">
        <f>VLOOKUP($J81,Zonal_Stats!$A$2:$P$308,15,FALSE)</f>
        <v>0.76423509396</v>
      </c>
      <c r="AC81">
        <f>VLOOKUP($J81,Zonal_Stats!$A$2:$P$308,16,FALSE)</f>
        <v>0</v>
      </c>
      <c r="AD81">
        <f>VLOOKUP($J81,raw!$A$3:$AB386,24,FALSE)</f>
        <v>0.55009775171065489</v>
      </c>
      <c r="AE81">
        <f>VLOOKUP($J81,Zonal_Stats!$A$2:$P$308,14,FALSE)</f>
        <v>0.27264115314100001</v>
      </c>
      <c r="AF81">
        <f>VLOOKUP($C81,PODES_SULSEL!$D$1:$AL$311,2,FALSE)</f>
        <v>5884</v>
      </c>
      <c r="AG81">
        <f>VLOOKUP($C81,PODES_SULSEL!$D$1:$AL$311,25,FALSE)</f>
        <v>1</v>
      </c>
      <c r="AH81">
        <f>VLOOKUP($C81,PODES_SULSEL!$D$1:$AL$311,26,FALSE)</f>
        <v>1.0197144799456101E-3</v>
      </c>
      <c r="AI81">
        <f>VLOOKUP($C81,PODES_SULSEL!$D$1:$AL$311,27,FALSE)</f>
        <v>0</v>
      </c>
      <c r="AJ81">
        <f>VLOOKUP($C81,PODES_SULSEL!$D$1:$AL$311,28,FALSE)</f>
        <v>0</v>
      </c>
      <c r="AK81">
        <f>VLOOKUP($C81,PODES_SULSEL!$D$1:$AL$311,29,FALSE)</f>
        <v>1961.3333333333333</v>
      </c>
      <c r="AL81">
        <f>VLOOKUP($C81,PODES_SULSEL!$D$1:$AL$311,30,FALSE)</f>
        <v>1.69952413324269E-4</v>
      </c>
      <c r="AM81">
        <f>VLOOKUP($C81,PODES_SULSEL!$D$1:$AL$311,31,FALSE)</f>
        <v>1961.3333333333333</v>
      </c>
      <c r="AN81">
        <f>VLOOKUP($C81,PODES_SULSEL!$D$1:$AL$311,10,FALSE)</f>
        <v>0</v>
      </c>
      <c r="AO81">
        <f>VLOOKUP($C81,PODES_SULSEL!$D$1:$AL$311,11,FALSE)</f>
        <v>0</v>
      </c>
      <c r="AP81">
        <f>VLOOKUP($C81,PODES_SULSEL!$D$1:$AL$311,12,FALSE)</f>
        <v>18</v>
      </c>
      <c r="AQ81">
        <f>VLOOKUP($C81,PODES_SULSEL!$D$1:$AL$311,13,FALSE)</f>
        <v>2</v>
      </c>
      <c r="AR81">
        <f>VLOOKUP($C81,PODES_SULSEL!$D$1:$AL$311,14,FALSE)</f>
        <v>0</v>
      </c>
      <c r="AS81">
        <f>VLOOKUP($C81,PODES_SULSEL!$D$1:$AL$311,15,FALSE)</f>
        <v>0</v>
      </c>
      <c r="AT81">
        <f>VLOOKUP($C81,PODES_SULSEL!$D$1:$AL$311,16,FALSE)</f>
        <v>0</v>
      </c>
      <c r="AU81">
        <f>VLOOKUP($C81,PODES_SULSEL!$D$1:$AL$311,17,FALSE)</f>
        <v>0</v>
      </c>
      <c r="AV81">
        <f>VLOOKUP($C81,PODES_SULSEL!$D$1:$AL$311,18,FALSE)</f>
        <v>0</v>
      </c>
      <c r="AW81">
        <f>VLOOKUP($C81,PODES_SULSEL!$D$1:$AL$311,19,FALSE)</f>
        <v>0</v>
      </c>
      <c r="AX81">
        <f>VLOOKUP($C81,PODES_SULSEL!$D$1:$AL$311,20,FALSE)</f>
        <v>13</v>
      </c>
      <c r="AY81">
        <f>VLOOKUP($C81,PODES_SULSEL!$D$1:$AL$311,35,FALSE)</f>
        <v>452.61538461538464</v>
      </c>
      <c r="AZ81">
        <f>VLOOKUP($C81,PODES_SULSEL!$D$1:$AL$311,32,FALSE)</f>
        <v>0</v>
      </c>
      <c r="BA81">
        <f>VLOOKUP($C81,PODES_SULSEL!$D$1:$AL$311,33,FALSE)</f>
        <v>0</v>
      </c>
      <c r="BB81">
        <f>VLOOKUP($C81,PODES_SULSEL!$D$1:$AL$311,23,FALSE)</f>
        <v>32</v>
      </c>
      <c r="BC81">
        <f>VLOOKUP($C81,PODES_SULSEL!$D$1:$AL$311,34,FALSE)</f>
        <v>183.875</v>
      </c>
      <c r="BD81">
        <f>VLOOKUP($J81,Zonal_Stats!$A$2:$T$308,17,FALSE)</f>
        <v>27.086265623700001</v>
      </c>
      <c r="BE81">
        <f>VLOOKUP($J81,Zonal_Stats!$A$2:$T$308,18,FALSE)</f>
        <v>1.4310353173100001</v>
      </c>
      <c r="BF81">
        <f>VLOOKUP($J81,Zonal_Stats!$A$2:$T$308,19,FALSE)</f>
        <v>2916.9549452900001</v>
      </c>
      <c r="BG81">
        <f>VLOOKUP($J81,Zonal_Stats!$A$2:$T$308,20,FALSE)</f>
        <v>-45.329850260400001</v>
      </c>
    </row>
    <row r="82" spans="1:59">
      <c r="A82" t="s">
        <v>783</v>
      </c>
      <c r="B82" t="str">
        <f t="shared" si="1"/>
        <v>7308021</v>
      </c>
      <c r="C82">
        <v>7308021</v>
      </c>
      <c r="D82" t="s">
        <v>230</v>
      </c>
      <c r="E82">
        <v>73</v>
      </c>
      <c r="F82">
        <v>8</v>
      </c>
      <c r="G82">
        <v>21</v>
      </c>
      <c r="H82" t="s">
        <v>674</v>
      </c>
      <c r="I82" t="s">
        <v>681</v>
      </c>
      <c r="J82" t="s">
        <v>474</v>
      </c>
      <c r="K82">
        <v>2019</v>
      </c>
      <c r="L82">
        <f>VLOOKUP($J82,Zonal_Stats!$A$2:$J$308,10,FALSE)</f>
        <v>53821.389331099999</v>
      </c>
      <c r="M82">
        <f>VLOOKUP($J82,Zonal_Stats!$A$2:$P$308,8,FALSE)</f>
        <v>539.44883970800004</v>
      </c>
      <c r="N82">
        <f>VLOOKUP($J82,Zonal_Stats!$A$2:$P$308,12,FALSE)</f>
        <v>5634.3803661700003</v>
      </c>
      <c r="O82">
        <f>VLOOKUP($J82,Zonal_Stats!$A$2:$P$308,9,FALSE)</f>
        <v>15697.726731000001</v>
      </c>
      <c r="P82">
        <f>VLOOKUP($J82,Zonal_Stats!$A$2:$P$308,7,FALSE)</f>
        <v>4175.8083016700002</v>
      </c>
      <c r="Q82">
        <f>VLOOKUP($J82,Zonal_Stats!$A$2:$P$308,11,FALSE)</f>
        <v>1616.9457346300001</v>
      </c>
      <c r="R82">
        <f>VLOOKUP($J82,Zonal_Stats!$A$2:$P$308,5,FALSE)</f>
        <v>14591.2961495</v>
      </c>
      <c r="S82">
        <f>VLOOKUP($J82,raw!$A$3:$AB387,11,FALSE)</f>
        <v>0.42202606137032367</v>
      </c>
      <c r="T82">
        <f>VLOOKUP($J82,raw!$A$3:$AB387,12,FALSE)</f>
        <v>3.0054644808743168E-2</v>
      </c>
      <c r="U82">
        <f>VLOOKUP($J82,raw!$A$3:$AB387,13,FALSE)</f>
        <v>6.0949978982765872E-3</v>
      </c>
      <c r="V82">
        <f>VLOOKUP($J82,raw!$A$3:$AB387,14,FALSE)</f>
        <v>0</v>
      </c>
      <c r="W82">
        <f>VLOOKUP($J82,raw!$A$3:$AB387,15,FALSE)</f>
        <v>0</v>
      </c>
      <c r="X82">
        <f>VLOOKUP($J82,Zonal_Stats!$A$2:$P$308,6,FALSE)</f>
        <v>4156.8688689399996</v>
      </c>
      <c r="Y82">
        <f>VLOOKUP($J82,raw!$A$3:$AB387,17,FALSE)</f>
        <v>2.9424127784783522E-3</v>
      </c>
      <c r="Z82">
        <f>VLOOKUP($J82,raw!$A$3:$AB387,20,FALSE)</f>
        <v>0.51092896174863389</v>
      </c>
      <c r="AA82">
        <f>VLOOKUP($J82,Zonal_Stats!$A$2:$P$308,13,FALSE)</f>
        <v>87150.023211199994</v>
      </c>
      <c r="AB82">
        <f>VLOOKUP($J82,Zonal_Stats!$A$2:$P$308,15,FALSE)</f>
        <v>0.59298721274199995</v>
      </c>
      <c r="AC82">
        <f>VLOOKUP($J82,Zonal_Stats!$A$2:$P$308,16,FALSE)</f>
        <v>0</v>
      </c>
      <c r="AD82">
        <f>VLOOKUP($J82,raw!$A$3:$AB387,24,FALSE)</f>
        <v>0.71668768390079862</v>
      </c>
      <c r="AE82">
        <f>VLOOKUP($J82,Zonal_Stats!$A$2:$P$308,14,FALSE)</f>
        <v>0.27273757803400001</v>
      </c>
      <c r="AF82">
        <f>VLOOKUP($C82,PODES_SULSEL!$D$1:$AL$311,2,FALSE)</f>
        <v>8807</v>
      </c>
      <c r="AG82">
        <f>VLOOKUP($C82,PODES_SULSEL!$D$1:$AL$311,25,FALSE)</f>
        <v>0.99988645395707898</v>
      </c>
      <c r="AH82">
        <f>VLOOKUP($C82,PODES_SULSEL!$D$1:$AL$311,26,FALSE)</f>
        <v>3.4063812876121202E-4</v>
      </c>
      <c r="AI82">
        <f>VLOOKUP($C82,PODES_SULSEL!$D$1:$AL$311,27,FALSE)</f>
        <v>0</v>
      </c>
      <c r="AJ82">
        <f>VLOOKUP($C82,PODES_SULSEL!$D$1:$AL$311,28,FALSE)</f>
        <v>0</v>
      </c>
      <c r="AK82">
        <f>VLOOKUP($C82,PODES_SULSEL!$D$1:$AL$311,29,FALSE)</f>
        <v>2935.6666666666665</v>
      </c>
      <c r="AL82">
        <f>VLOOKUP($C82,PODES_SULSEL!$D$1:$AL$311,30,FALSE)</f>
        <v>4.5418417168161603E-4</v>
      </c>
      <c r="AM82">
        <f>VLOOKUP($C82,PODES_SULSEL!$D$1:$AL$311,31,FALSE)</f>
        <v>1761.4</v>
      </c>
      <c r="AN82">
        <f>VLOOKUP($C82,PODES_SULSEL!$D$1:$AL$311,10,FALSE)</f>
        <v>0</v>
      </c>
      <c r="AO82">
        <f>VLOOKUP($C82,PODES_SULSEL!$D$1:$AL$311,11,FALSE)</f>
        <v>0</v>
      </c>
      <c r="AP82">
        <f>VLOOKUP($C82,PODES_SULSEL!$D$1:$AL$311,12,FALSE)</f>
        <v>11</v>
      </c>
      <c r="AQ82">
        <f>VLOOKUP($C82,PODES_SULSEL!$D$1:$AL$311,13,FALSE)</f>
        <v>0</v>
      </c>
      <c r="AR82">
        <f>VLOOKUP($C82,PODES_SULSEL!$D$1:$AL$311,14,FALSE)</f>
        <v>1</v>
      </c>
      <c r="AS82">
        <f>VLOOKUP($C82,PODES_SULSEL!$D$1:$AL$311,15,FALSE)</f>
        <v>0</v>
      </c>
      <c r="AT82">
        <f>VLOOKUP($C82,PODES_SULSEL!$D$1:$AL$311,16,FALSE)</f>
        <v>0</v>
      </c>
      <c r="AU82">
        <f>VLOOKUP($C82,PODES_SULSEL!$D$1:$AL$311,17,FALSE)</f>
        <v>0</v>
      </c>
      <c r="AV82">
        <f>VLOOKUP($C82,PODES_SULSEL!$D$1:$AL$311,18,FALSE)</f>
        <v>0</v>
      </c>
      <c r="AW82">
        <f>VLOOKUP($C82,PODES_SULSEL!$D$1:$AL$311,19,FALSE)</f>
        <v>0</v>
      </c>
      <c r="AX82">
        <f>VLOOKUP($C82,PODES_SULSEL!$D$1:$AL$311,20,FALSE)</f>
        <v>14</v>
      </c>
      <c r="AY82">
        <f>VLOOKUP($C82,PODES_SULSEL!$D$1:$AL$311,35,FALSE)</f>
        <v>629.07142857142856</v>
      </c>
      <c r="AZ82">
        <f>VLOOKUP($C82,PODES_SULSEL!$D$1:$AL$311,32,FALSE)</f>
        <v>0</v>
      </c>
      <c r="BA82">
        <f>VLOOKUP($C82,PODES_SULSEL!$D$1:$AL$311,33,FALSE)</f>
        <v>2201.75</v>
      </c>
      <c r="BB82">
        <f>VLOOKUP($C82,PODES_SULSEL!$D$1:$AL$311,23,FALSE)</f>
        <v>1</v>
      </c>
      <c r="BC82">
        <f>VLOOKUP($C82,PODES_SULSEL!$D$1:$AL$311,34,FALSE)</f>
        <v>8807</v>
      </c>
      <c r="BD82">
        <f>VLOOKUP($J82,Zonal_Stats!$A$2:$T$308,17,FALSE)</f>
        <v>26.991845732000002</v>
      </c>
      <c r="BE82">
        <f>VLOOKUP($J82,Zonal_Stats!$A$2:$T$308,18,FALSE)</f>
        <v>1.4357435862200001</v>
      </c>
      <c r="BF82">
        <f>VLOOKUP($J82,Zonal_Stats!$A$2:$T$308,19,FALSE)</f>
        <v>2918.49437545</v>
      </c>
      <c r="BG82">
        <f>VLOOKUP($J82,Zonal_Stats!$A$2:$T$308,20,FALSE)</f>
        <v>-42.094037543399999</v>
      </c>
    </row>
    <row r="83" spans="1:59">
      <c r="A83" t="s">
        <v>784</v>
      </c>
      <c r="B83" t="str">
        <f t="shared" si="1"/>
        <v>7308022</v>
      </c>
      <c r="C83">
        <v>7308022</v>
      </c>
      <c r="D83" t="s">
        <v>230</v>
      </c>
      <c r="E83">
        <v>73</v>
      </c>
      <c r="F83">
        <v>8</v>
      </c>
      <c r="G83">
        <v>22</v>
      </c>
      <c r="H83" t="s">
        <v>674</v>
      </c>
      <c r="I83" t="s">
        <v>681</v>
      </c>
      <c r="J83" t="s">
        <v>596</v>
      </c>
      <c r="K83">
        <v>2019</v>
      </c>
      <c r="L83">
        <f>VLOOKUP($J83,Zonal_Stats!$A$2:$J$308,10,FALSE)</f>
        <v>52621.907518</v>
      </c>
      <c r="M83">
        <f>VLOOKUP($J83,Zonal_Stats!$A$2:$P$308,8,FALSE)</f>
        <v>240.80535711499999</v>
      </c>
      <c r="N83">
        <f>VLOOKUP($J83,Zonal_Stats!$A$2:$P$308,12,FALSE)</f>
        <v>12366.528088700001</v>
      </c>
      <c r="O83">
        <f>VLOOKUP($J83,Zonal_Stats!$A$2:$P$308,9,FALSE)</f>
        <v>9956.8396654700009</v>
      </c>
      <c r="P83">
        <f>VLOOKUP($J83,Zonal_Stats!$A$2:$P$308,7,FALSE)</f>
        <v>6137.0621411499997</v>
      </c>
      <c r="Q83">
        <f>VLOOKUP($J83,Zonal_Stats!$A$2:$P$308,11,FALSE)</f>
        <v>776.29878779900002</v>
      </c>
      <c r="R83">
        <f>VLOOKUP($J83,Zonal_Stats!$A$2:$P$308,5,FALSE)</f>
        <v>6908.20133351</v>
      </c>
      <c r="S83">
        <f>VLOOKUP($J83,raw!$A$3:$AB388,11,FALSE)</f>
        <v>0.56818181818181823</v>
      </c>
      <c r="T83">
        <f>VLOOKUP($J83,raw!$A$3:$AB388,12,FALSE)</f>
        <v>0.21590909090909091</v>
      </c>
      <c r="U83">
        <f>VLOOKUP($J83,raw!$A$3:$AB388,13,FALSE)</f>
        <v>0</v>
      </c>
      <c r="V83">
        <f>VLOOKUP($J83,raw!$A$3:$AB388,14,FALSE)</f>
        <v>0</v>
      </c>
      <c r="W83">
        <f>VLOOKUP($J83,raw!$A$3:$AB388,15,FALSE)</f>
        <v>0</v>
      </c>
      <c r="X83">
        <f>VLOOKUP($J83,Zonal_Stats!$A$2:$P$308,6,FALSE)</f>
        <v>7194.1088379900002</v>
      </c>
      <c r="Y83">
        <f>VLOOKUP($J83,raw!$A$3:$AB388,17,FALSE)</f>
        <v>0</v>
      </c>
      <c r="Z83">
        <f>VLOOKUP($J83,raw!$A$3:$AB388,20,FALSE)</f>
        <v>0.67984189723320154</v>
      </c>
      <c r="AA83">
        <f>VLOOKUP($J83,Zonal_Stats!$A$2:$P$308,13,FALSE)</f>
        <v>22433.534321499999</v>
      </c>
      <c r="AB83">
        <f>VLOOKUP($J83,Zonal_Stats!$A$2:$P$308,15,FALSE)</f>
        <v>0.66810745671500005</v>
      </c>
      <c r="AC83">
        <f>VLOOKUP($J83,Zonal_Stats!$A$2:$P$308,16,FALSE)</f>
        <v>0</v>
      </c>
      <c r="AD83">
        <f>VLOOKUP($J83,raw!$A$3:$AB388,24,FALSE)</f>
        <v>0.61116600790513831</v>
      </c>
      <c r="AE83">
        <f>VLOOKUP($J83,Zonal_Stats!$A$2:$P$308,14,FALSE)</f>
        <v>0.27484162167999998</v>
      </c>
      <c r="AF83">
        <f>VLOOKUP($C83,PODES_SULSEL!$D$1:$AL$311,2,FALSE)</f>
        <v>11879</v>
      </c>
      <c r="AG83">
        <f>VLOOKUP($C83,PODES_SULSEL!$D$1:$AL$311,25,FALSE)</f>
        <v>1</v>
      </c>
      <c r="AH83">
        <f>VLOOKUP($C83,PODES_SULSEL!$D$1:$AL$311,26,FALSE)</f>
        <v>1.5152790638942599E-3</v>
      </c>
      <c r="AI83">
        <f>VLOOKUP($C83,PODES_SULSEL!$D$1:$AL$311,27,FALSE)</f>
        <v>2375.8000000000002</v>
      </c>
      <c r="AJ83">
        <f>VLOOKUP($C83,PODES_SULSEL!$D$1:$AL$311,28,FALSE)</f>
        <v>11879</v>
      </c>
      <c r="AK83">
        <f>VLOOKUP($C83,PODES_SULSEL!$D$1:$AL$311,29,FALSE)</f>
        <v>3959.6666666666665</v>
      </c>
      <c r="AL83">
        <f>VLOOKUP($C83,PODES_SULSEL!$D$1:$AL$311,30,FALSE)</f>
        <v>4.2091085108174E-4</v>
      </c>
      <c r="AM83">
        <f>VLOOKUP($C83,PODES_SULSEL!$D$1:$AL$311,31,FALSE)</f>
        <v>625.21052631578948</v>
      </c>
      <c r="AN83">
        <f>VLOOKUP($C83,PODES_SULSEL!$D$1:$AL$311,10,FALSE)</f>
        <v>0</v>
      </c>
      <c r="AO83">
        <f>VLOOKUP($C83,PODES_SULSEL!$D$1:$AL$311,11,FALSE)</f>
        <v>0</v>
      </c>
      <c r="AP83">
        <f>VLOOKUP($C83,PODES_SULSEL!$D$1:$AL$311,12,FALSE)</f>
        <v>12</v>
      </c>
      <c r="AQ83">
        <f>VLOOKUP($C83,PODES_SULSEL!$D$1:$AL$311,13,FALSE)</f>
        <v>2</v>
      </c>
      <c r="AR83">
        <f>VLOOKUP($C83,PODES_SULSEL!$D$1:$AL$311,14,FALSE)</f>
        <v>0</v>
      </c>
      <c r="AS83">
        <f>VLOOKUP($C83,PODES_SULSEL!$D$1:$AL$311,15,FALSE)</f>
        <v>0</v>
      </c>
      <c r="AT83">
        <f>VLOOKUP($C83,PODES_SULSEL!$D$1:$AL$311,16,FALSE)</f>
        <v>0</v>
      </c>
      <c r="AU83">
        <f>VLOOKUP($C83,PODES_SULSEL!$D$1:$AL$311,17,FALSE)</f>
        <v>0</v>
      </c>
      <c r="AV83">
        <f>VLOOKUP($C83,PODES_SULSEL!$D$1:$AL$311,18,FALSE)</f>
        <v>0</v>
      </c>
      <c r="AW83">
        <f>VLOOKUP($C83,PODES_SULSEL!$D$1:$AL$311,19,FALSE)</f>
        <v>0</v>
      </c>
      <c r="AX83">
        <f>VLOOKUP($C83,PODES_SULSEL!$D$1:$AL$311,20,FALSE)</f>
        <v>14</v>
      </c>
      <c r="AY83">
        <f>VLOOKUP($C83,PODES_SULSEL!$D$1:$AL$311,35,FALSE)</f>
        <v>848.5</v>
      </c>
      <c r="AZ83">
        <f>VLOOKUP($C83,PODES_SULSEL!$D$1:$AL$311,32,FALSE)</f>
        <v>0</v>
      </c>
      <c r="BA83">
        <f>VLOOKUP($C83,PODES_SULSEL!$D$1:$AL$311,33,FALSE)</f>
        <v>0</v>
      </c>
      <c r="BB83">
        <f>VLOOKUP($C83,PODES_SULSEL!$D$1:$AL$311,23,FALSE)</f>
        <v>6</v>
      </c>
      <c r="BC83">
        <f>VLOOKUP($C83,PODES_SULSEL!$D$1:$AL$311,34,FALSE)</f>
        <v>1979.8333333333333</v>
      </c>
      <c r="BD83">
        <f>VLOOKUP($J83,Zonal_Stats!$A$2:$T$308,17,FALSE)</f>
        <v>27.161620011</v>
      </c>
      <c r="BE83">
        <f>VLOOKUP($J83,Zonal_Stats!$A$2:$T$308,18,FALSE)</f>
        <v>1.40341742833</v>
      </c>
      <c r="BF83">
        <f>VLOOKUP($J83,Zonal_Stats!$A$2:$T$308,19,FALSE)</f>
        <v>2885.9236157099999</v>
      </c>
      <c r="BG83">
        <f>VLOOKUP($J83,Zonal_Stats!$A$2:$T$308,20,FALSE)</f>
        <v>-60.765085856100001</v>
      </c>
    </row>
    <row r="84" spans="1:59">
      <c r="A84" t="s">
        <v>785</v>
      </c>
      <c r="B84" t="str">
        <f t="shared" si="1"/>
        <v>7308023</v>
      </c>
      <c r="C84">
        <v>7308023</v>
      </c>
      <c r="D84" t="s">
        <v>230</v>
      </c>
      <c r="E84">
        <v>73</v>
      </c>
      <c r="F84">
        <v>8</v>
      </c>
      <c r="G84">
        <v>23</v>
      </c>
      <c r="H84" t="s">
        <v>674</v>
      </c>
      <c r="I84" t="s">
        <v>681</v>
      </c>
      <c r="J84" t="s">
        <v>433</v>
      </c>
      <c r="K84">
        <v>2019</v>
      </c>
      <c r="L84">
        <f>VLOOKUP($J84,Zonal_Stats!$A$2:$J$308,10,FALSE)</f>
        <v>53818.372991700002</v>
      </c>
      <c r="M84">
        <f>VLOOKUP($J84,Zonal_Stats!$A$2:$P$308,8,FALSE)</f>
        <v>467.56561961400001</v>
      </c>
      <c r="N84">
        <f>VLOOKUP($J84,Zonal_Stats!$A$2:$P$308,12,FALSE)</f>
        <v>15176.334908500001</v>
      </c>
      <c r="O84">
        <f>VLOOKUP($J84,Zonal_Stats!$A$2:$P$308,9,FALSE)</f>
        <v>15540.743670399999</v>
      </c>
      <c r="P84">
        <f>VLOOKUP($J84,Zonal_Stats!$A$2:$P$308,7,FALSE)</f>
        <v>3874.7709258700002</v>
      </c>
      <c r="Q84">
        <f>VLOOKUP($J84,Zonal_Stats!$A$2:$P$308,11,FALSE)</f>
        <v>720.43381141700002</v>
      </c>
      <c r="R84">
        <f>VLOOKUP($J84,Zonal_Stats!$A$2:$P$308,5,FALSE)</f>
        <v>11112.3788446</v>
      </c>
      <c r="S84">
        <f>VLOOKUP($J84,raw!$A$3:$AB389,11,FALSE)</f>
        <v>0.46064814814814814</v>
      </c>
      <c r="T84">
        <f>VLOOKUP($J84,raw!$A$3:$AB389,12,FALSE)</f>
        <v>7.9861111111111105E-2</v>
      </c>
      <c r="U84">
        <f>VLOOKUP($J84,raw!$A$3:$AB389,13,FALSE)</f>
        <v>0</v>
      </c>
      <c r="V84">
        <f>VLOOKUP($J84,raw!$A$3:$AB389,14,FALSE)</f>
        <v>0</v>
      </c>
      <c r="W84">
        <f>VLOOKUP($J84,raw!$A$3:$AB389,15,FALSE)</f>
        <v>0</v>
      </c>
      <c r="X84">
        <f>VLOOKUP($J84,Zonal_Stats!$A$2:$P$308,6,FALSE)</f>
        <v>4267.3964817400001</v>
      </c>
      <c r="Y84">
        <f>VLOOKUP($J84,raw!$A$3:$AB389,17,FALSE)</f>
        <v>0</v>
      </c>
      <c r="Z84">
        <f>VLOOKUP($J84,raw!$A$3:$AB389,20,FALSE)</f>
        <v>0.46064814814814814</v>
      </c>
      <c r="AA84">
        <f>VLOOKUP($J84,Zonal_Stats!$A$2:$P$308,13,FALSE)</f>
        <v>5743.9695467600004</v>
      </c>
      <c r="AB84">
        <f>VLOOKUP($J84,Zonal_Stats!$A$2:$P$308,15,FALSE)</f>
        <v>0.78274018863100003</v>
      </c>
      <c r="AC84">
        <f>VLOOKUP($J84,Zonal_Stats!$A$2:$P$308,16,FALSE)</f>
        <v>0</v>
      </c>
      <c r="AD84">
        <f>VLOOKUP($J84,raw!$A$3:$AB389,24,FALSE)</f>
        <v>3.472222222222222E-3</v>
      </c>
      <c r="AE84">
        <f>VLOOKUP($J84,Zonal_Stats!$A$2:$P$308,14,FALSE)</f>
        <v>0.27338303127500002</v>
      </c>
      <c r="AF84">
        <f>VLOOKUP($C84,PODES_SULSEL!$D$1:$AL$311,2,FALSE)</f>
        <v>6636</v>
      </c>
      <c r="AG84">
        <f>VLOOKUP($C84,PODES_SULSEL!$D$1:$AL$311,25,FALSE)</f>
        <v>1</v>
      </c>
      <c r="AH84">
        <f>VLOOKUP($C84,PODES_SULSEL!$D$1:$AL$311,26,FALSE)</f>
        <v>1.3562386980108499E-3</v>
      </c>
      <c r="AI84">
        <f>VLOOKUP($C84,PODES_SULSEL!$D$1:$AL$311,27,FALSE)</f>
        <v>6636</v>
      </c>
      <c r="AJ84">
        <f>VLOOKUP($C84,PODES_SULSEL!$D$1:$AL$311,28,FALSE)</f>
        <v>0</v>
      </c>
      <c r="AK84">
        <f>VLOOKUP($C84,PODES_SULSEL!$D$1:$AL$311,29,FALSE)</f>
        <v>3318</v>
      </c>
      <c r="AL84">
        <f>VLOOKUP($C84,PODES_SULSEL!$D$1:$AL$311,30,FALSE)</f>
        <v>3.0138637733574398E-4</v>
      </c>
      <c r="AM84">
        <f>VLOOKUP($C84,PODES_SULSEL!$D$1:$AL$311,31,FALSE)</f>
        <v>948</v>
      </c>
      <c r="AN84">
        <f>VLOOKUP($C84,PODES_SULSEL!$D$1:$AL$311,10,FALSE)</f>
        <v>0</v>
      </c>
      <c r="AO84">
        <f>VLOOKUP($C84,PODES_SULSEL!$D$1:$AL$311,11,FALSE)</f>
        <v>0</v>
      </c>
      <c r="AP84">
        <f>VLOOKUP($C84,PODES_SULSEL!$D$1:$AL$311,12,FALSE)</f>
        <v>11</v>
      </c>
      <c r="AQ84">
        <f>VLOOKUP($C84,PODES_SULSEL!$D$1:$AL$311,13,FALSE)</f>
        <v>0</v>
      </c>
      <c r="AR84">
        <f>VLOOKUP($C84,PODES_SULSEL!$D$1:$AL$311,14,FALSE)</f>
        <v>1</v>
      </c>
      <c r="AS84">
        <f>VLOOKUP($C84,PODES_SULSEL!$D$1:$AL$311,15,FALSE)</f>
        <v>1</v>
      </c>
      <c r="AT84">
        <f>VLOOKUP($C84,PODES_SULSEL!$D$1:$AL$311,16,FALSE)</f>
        <v>0</v>
      </c>
      <c r="AU84">
        <f>VLOOKUP($C84,PODES_SULSEL!$D$1:$AL$311,17,FALSE)</f>
        <v>0</v>
      </c>
      <c r="AV84">
        <f>VLOOKUP($C84,PODES_SULSEL!$D$1:$AL$311,18,FALSE)</f>
        <v>0</v>
      </c>
      <c r="AW84">
        <f>VLOOKUP($C84,PODES_SULSEL!$D$1:$AL$311,19,FALSE)</f>
        <v>0</v>
      </c>
      <c r="AX84">
        <f>VLOOKUP($C84,PODES_SULSEL!$D$1:$AL$311,20,FALSE)</f>
        <v>12</v>
      </c>
      <c r="AY84">
        <f>VLOOKUP($C84,PODES_SULSEL!$D$1:$AL$311,35,FALSE)</f>
        <v>553</v>
      </c>
      <c r="AZ84">
        <f>VLOOKUP($C84,PODES_SULSEL!$D$1:$AL$311,32,FALSE)</f>
        <v>1659</v>
      </c>
      <c r="BA84">
        <f>VLOOKUP($C84,PODES_SULSEL!$D$1:$AL$311,33,FALSE)</f>
        <v>0</v>
      </c>
      <c r="BB84">
        <f>VLOOKUP($C84,PODES_SULSEL!$D$1:$AL$311,23,FALSE)</f>
        <v>8</v>
      </c>
      <c r="BC84">
        <f>VLOOKUP($C84,PODES_SULSEL!$D$1:$AL$311,34,FALSE)</f>
        <v>829.5</v>
      </c>
      <c r="BD84">
        <f>VLOOKUP($J84,Zonal_Stats!$A$2:$T$308,17,FALSE)</f>
        <v>27.1359756871</v>
      </c>
      <c r="BE84">
        <f>VLOOKUP($J84,Zonal_Stats!$A$2:$T$308,18,FALSE)</f>
        <v>1.4385362990399999</v>
      </c>
      <c r="BF84">
        <f>VLOOKUP($J84,Zonal_Stats!$A$2:$T$308,19,FALSE)</f>
        <v>2907.1922400499998</v>
      </c>
      <c r="BG84">
        <f>VLOOKUP($J84,Zonal_Stats!$A$2:$T$308,20,FALSE)</f>
        <v>-54.3809580701</v>
      </c>
    </row>
    <row r="85" spans="1:59">
      <c r="A85" t="s">
        <v>786</v>
      </c>
      <c r="B85" t="str">
        <f t="shared" si="1"/>
        <v>7308030</v>
      </c>
      <c r="C85">
        <v>7308030</v>
      </c>
      <c r="D85" t="s">
        <v>230</v>
      </c>
      <c r="E85">
        <v>73</v>
      </c>
      <c r="F85">
        <v>8</v>
      </c>
      <c r="G85">
        <v>30</v>
      </c>
      <c r="H85" t="s">
        <v>674</v>
      </c>
      <c r="I85" t="s">
        <v>681</v>
      </c>
      <c r="J85" t="s">
        <v>362</v>
      </c>
      <c r="K85">
        <v>2019</v>
      </c>
      <c r="L85">
        <f>VLOOKUP($J85,Zonal_Stats!$A$2:$J$308,10,FALSE)</f>
        <v>52665.805506199998</v>
      </c>
      <c r="M85">
        <f>VLOOKUP($J85,Zonal_Stats!$A$2:$P$308,8,FALSE)</f>
        <v>338.33602535300003</v>
      </c>
      <c r="N85">
        <f>VLOOKUP($J85,Zonal_Stats!$A$2:$P$308,12,FALSE)</f>
        <v>20079.198366100001</v>
      </c>
      <c r="O85">
        <f>VLOOKUP($J85,Zonal_Stats!$A$2:$P$308,9,FALSE)</f>
        <v>18049.457959300002</v>
      </c>
      <c r="P85">
        <f>VLOOKUP($J85,Zonal_Stats!$A$2:$P$308,7,FALSE)</f>
        <v>3584.7995414900001</v>
      </c>
      <c r="Q85">
        <f>VLOOKUP($J85,Zonal_Stats!$A$2:$P$308,11,FALSE)</f>
        <v>531.32114878599998</v>
      </c>
      <c r="R85">
        <f>VLOOKUP($J85,Zonal_Stats!$A$2:$P$308,5,FALSE)</f>
        <v>12399.322108</v>
      </c>
      <c r="S85">
        <f>VLOOKUP($J85,raw!$A$3:$AB390,11,FALSE)</f>
        <v>0.22585898062204854</v>
      </c>
      <c r="T85">
        <f>VLOOKUP($J85,raw!$A$3:$AB390,12,FALSE)</f>
        <v>1.0096075557726755E-2</v>
      </c>
      <c r="U85">
        <f>VLOOKUP($J85,raw!$A$3:$AB390,13,FALSE)</f>
        <v>9.053900016283993E-2</v>
      </c>
      <c r="V85">
        <f>VLOOKUP($J85,raw!$A$3:$AB390,14,FALSE)</f>
        <v>0</v>
      </c>
      <c r="W85">
        <f>VLOOKUP($J85,raw!$A$3:$AB390,15,FALSE)</f>
        <v>0</v>
      </c>
      <c r="X85">
        <f>VLOOKUP($J85,Zonal_Stats!$A$2:$P$308,6,FALSE)</f>
        <v>3865.3362237400002</v>
      </c>
      <c r="Y85">
        <f>VLOOKUP($J85,raw!$A$3:$AB390,17,FALSE)</f>
        <v>1.3515714053085817E-2</v>
      </c>
      <c r="Z85">
        <f>VLOOKUP($J85,raw!$A$3:$AB390,20,FALSE)</f>
        <v>0.23204689789936492</v>
      </c>
      <c r="AA85">
        <f>VLOOKUP($J85,Zonal_Stats!$A$2:$P$308,13,FALSE)</f>
        <v>136024.39271399999</v>
      </c>
      <c r="AB85">
        <f>VLOOKUP($J85,Zonal_Stats!$A$2:$P$308,15,FALSE)</f>
        <v>0.71054268174599999</v>
      </c>
      <c r="AC85">
        <f>VLOOKUP($J85,Zonal_Stats!$A$2:$P$308,16,FALSE)</f>
        <v>6.5328340516999997E-2</v>
      </c>
      <c r="AD85">
        <f>VLOOKUP($J85,raw!$A$3:$AB390,24,FALSE)</f>
        <v>0</v>
      </c>
      <c r="AE85">
        <f>VLOOKUP($J85,Zonal_Stats!$A$2:$P$308,14,FALSE)</f>
        <v>0.26762218660499998</v>
      </c>
      <c r="AF85">
        <f>VLOOKUP($C85,PODES_SULSEL!$D$1:$AL$311,2,FALSE)</f>
        <v>7891</v>
      </c>
      <c r="AG85">
        <f>VLOOKUP($C85,PODES_SULSEL!$D$1:$AL$311,25,FALSE)</f>
        <v>0.98263844886579599</v>
      </c>
      <c r="AH85">
        <f>VLOOKUP($C85,PODES_SULSEL!$D$1:$AL$311,26,FALSE)</f>
        <v>6.3363325307312104E-4</v>
      </c>
      <c r="AI85">
        <f>VLOOKUP($C85,PODES_SULSEL!$D$1:$AL$311,27,FALSE)</f>
        <v>0</v>
      </c>
      <c r="AJ85">
        <f>VLOOKUP($C85,PODES_SULSEL!$D$1:$AL$311,28,FALSE)</f>
        <v>0</v>
      </c>
      <c r="AK85">
        <f>VLOOKUP($C85,PODES_SULSEL!$D$1:$AL$311,29,FALSE)</f>
        <v>1578.2</v>
      </c>
      <c r="AL85">
        <f>VLOOKUP($C85,PODES_SULSEL!$D$1:$AL$311,30,FALSE)</f>
        <v>3.8017995184387203E-4</v>
      </c>
      <c r="AM85">
        <f>VLOOKUP($C85,PODES_SULSEL!$D$1:$AL$311,31,FALSE)</f>
        <v>2630.3333333333335</v>
      </c>
      <c r="AN85">
        <f>VLOOKUP($C85,PODES_SULSEL!$D$1:$AL$311,10,FALSE)</f>
        <v>0</v>
      </c>
      <c r="AO85">
        <f>VLOOKUP($C85,PODES_SULSEL!$D$1:$AL$311,11,FALSE)</f>
        <v>0</v>
      </c>
      <c r="AP85">
        <f>VLOOKUP($C85,PODES_SULSEL!$D$1:$AL$311,12,FALSE)</f>
        <v>14</v>
      </c>
      <c r="AQ85">
        <f>VLOOKUP($C85,PODES_SULSEL!$D$1:$AL$311,13,FALSE)</f>
        <v>0</v>
      </c>
      <c r="AR85">
        <f>VLOOKUP($C85,PODES_SULSEL!$D$1:$AL$311,14,FALSE)</f>
        <v>0</v>
      </c>
      <c r="AS85">
        <f>VLOOKUP($C85,PODES_SULSEL!$D$1:$AL$311,15,FALSE)</f>
        <v>0</v>
      </c>
      <c r="AT85">
        <f>VLOOKUP($C85,PODES_SULSEL!$D$1:$AL$311,16,FALSE)</f>
        <v>0</v>
      </c>
      <c r="AU85">
        <f>VLOOKUP($C85,PODES_SULSEL!$D$1:$AL$311,17,FALSE)</f>
        <v>0</v>
      </c>
      <c r="AV85">
        <f>VLOOKUP($C85,PODES_SULSEL!$D$1:$AL$311,18,FALSE)</f>
        <v>0</v>
      </c>
      <c r="AW85">
        <f>VLOOKUP($C85,PODES_SULSEL!$D$1:$AL$311,19,FALSE)</f>
        <v>0</v>
      </c>
      <c r="AX85">
        <f>VLOOKUP($C85,PODES_SULSEL!$D$1:$AL$311,20,FALSE)</f>
        <v>18</v>
      </c>
      <c r="AY85">
        <f>VLOOKUP($C85,PODES_SULSEL!$D$1:$AL$311,35,FALSE)</f>
        <v>438.38888888888891</v>
      </c>
      <c r="AZ85">
        <f>VLOOKUP($C85,PODES_SULSEL!$D$1:$AL$311,32,FALSE)</f>
        <v>0</v>
      </c>
      <c r="BA85">
        <f>VLOOKUP($C85,PODES_SULSEL!$D$1:$AL$311,33,FALSE)</f>
        <v>0</v>
      </c>
      <c r="BB85">
        <f>VLOOKUP($C85,PODES_SULSEL!$D$1:$AL$311,23,FALSE)</f>
        <v>2</v>
      </c>
      <c r="BC85">
        <f>VLOOKUP($C85,PODES_SULSEL!$D$1:$AL$311,34,FALSE)</f>
        <v>3945.5</v>
      </c>
      <c r="BD85">
        <f>VLOOKUP($J85,Zonal_Stats!$A$2:$T$308,17,FALSE)</f>
        <v>27.081264071300001</v>
      </c>
      <c r="BE85">
        <f>VLOOKUP($J85,Zonal_Stats!$A$2:$T$308,18,FALSE)</f>
        <v>1.41882045933</v>
      </c>
      <c r="BF85">
        <f>VLOOKUP($J85,Zonal_Stats!$A$2:$T$308,19,FALSE)</f>
        <v>2920.8546085900002</v>
      </c>
      <c r="BG85">
        <f>VLOOKUP($J85,Zonal_Stats!$A$2:$T$308,20,FALSE)</f>
        <v>-56.145515817099998</v>
      </c>
    </row>
    <row r="86" spans="1:59">
      <c r="A86" t="s">
        <v>787</v>
      </c>
      <c r="B86" t="str">
        <f t="shared" si="1"/>
        <v>7308040</v>
      </c>
      <c r="C86">
        <v>7308040</v>
      </c>
      <c r="D86" t="s">
        <v>230</v>
      </c>
      <c r="E86">
        <v>73</v>
      </c>
      <c r="F86">
        <v>8</v>
      </c>
      <c r="G86">
        <v>40</v>
      </c>
      <c r="H86" t="s">
        <v>674</v>
      </c>
      <c r="I86" t="s">
        <v>681</v>
      </c>
      <c r="J86" t="s">
        <v>334</v>
      </c>
      <c r="K86">
        <v>2019</v>
      </c>
      <c r="L86">
        <f>VLOOKUP($J86,Zonal_Stats!$A$2:$J$308,10,FALSE)</f>
        <v>42543.624128800002</v>
      </c>
      <c r="M86">
        <f>VLOOKUP($J86,Zonal_Stats!$A$2:$P$308,8,FALSE)</f>
        <v>942.01434797499996</v>
      </c>
      <c r="N86">
        <f>VLOOKUP($J86,Zonal_Stats!$A$2:$P$308,12,FALSE)</f>
        <v>22907.855017099999</v>
      </c>
      <c r="O86">
        <f>VLOOKUP($J86,Zonal_Stats!$A$2:$P$308,9,FALSE)</f>
        <v>7198.9228790500001</v>
      </c>
      <c r="P86">
        <f>VLOOKUP($J86,Zonal_Stats!$A$2:$P$308,7,FALSE)</f>
        <v>918.24153682899998</v>
      </c>
      <c r="Q86">
        <f>VLOOKUP($J86,Zonal_Stats!$A$2:$P$308,11,FALSE)</f>
        <v>3261.7823364400001</v>
      </c>
      <c r="R86">
        <f>VLOOKUP($J86,Zonal_Stats!$A$2:$P$308,5,FALSE)</f>
        <v>6942.84339095</v>
      </c>
      <c r="S86">
        <f>VLOOKUP($J86,raw!$A$3:$AB391,11,FALSE)</f>
        <v>0.36604404795093393</v>
      </c>
      <c r="T86">
        <f>VLOOKUP($J86,raw!$A$3:$AB391,12,FALSE)</f>
        <v>1.7772511848341232E-2</v>
      </c>
      <c r="U86">
        <f>VLOOKUP($J86,raw!$A$3:$AB391,13,FALSE)</f>
        <v>0.50139392249790915</v>
      </c>
      <c r="V86">
        <f>VLOOKUP($J86,raw!$A$3:$AB391,14,FALSE)</f>
        <v>0</v>
      </c>
      <c r="W86">
        <f>VLOOKUP($J86,raw!$A$3:$AB391,15,FALSE)</f>
        <v>0</v>
      </c>
      <c r="X86">
        <f>VLOOKUP($J86,Zonal_Stats!$A$2:$P$308,6,FALSE)</f>
        <v>1463.7744554000001</v>
      </c>
      <c r="Y86">
        <f>VLOOKUP($J86,raw!$A$3:$AB391,17,FALSE)</f>
        <v>2.8784499581823251E-2</v>
      </c>
      <c r="Z86">
        <f>VLOOKUP($J86,raw!$A$3:$AB391,20,FALSE)</f>
        <v>0.38702258154446612</v>
      </c>
      <c r="AA86">
        <f>VLOOKUP($J86,Zonal_Stats!$A$2:$P$308,13,FALSE)</f>
        <v>263558.19556999998</v>
      </c>
      <c r="AB86">
        <f>VLOOKUP($J86,Zonal_Stats!$A$2:$P$308,15,FALSE)</f>
        <v>0.22467443353399999</v>
      </c>
      <c r="AC86">
        <f>VLOOKUP($J86,Zonal_Stats!$A$2:$P$308,16,FALSE)</f>
        <v>0.39283080308099999</v>
      </c>
      <c r="AD86">
        <f>VLOOKUP($J86,raw!$A$3:$AB391,24,FALSE)</f>
        <v>0.12252578756621132</v>
      </c>
      <c r="AE86">
        <f>VLOOKUP($J86,Zonal_Stats!$A$2:$P$308,14,FALSE)</f>
        <v>0.24534233745799999</v>
      </c>
      <c r="AF86">
        <f>VLOOKUP($C86,PODES_SULSEL!$D$1:$AL$311,2,FALSE)</f>
        <v>8328</v>
      </c>
      <c r="AG86">
        <f>VLOOKUP($C86,PODES_SULSEL!$D$1:$AL$311,25,FALSE)</f>
        <v>0.99879923150816496</v>
      </c>
      <c r="AH86">
        <f>VLOOKUP($C86,PODES_SULSEL!$D$1:$AL$311,26,FALSE)</f>
        <v>8.4053794428434097E-4</v>
      </c>
      <c r="AI86">
        <f>VLOOKUP($C86,PODES_SULSEL!$D$1:$AL$311,27,FALSE)</f>
        <v>0</v>
      </c>
      <c r="AJ86">
        <f>VLOOKUP($C86,PODES_SULSEL!$D$1:$AL$311,28,FALSE)</f>
        <v>0</v>
      </c>
      <c r="AK86">
        <f>VLOOKUP($C86,PODES_SULSEL!$D$1:$AL$311,29,FALSE)</f>
        <v>2082</v>
      </c>
      <c r="AL86">
        <f>VLOOKUP($C86,PODES_SULSEL!$D$1:$AL$311,30,FALSE)</f>
        <v>4.8030739673390898E-4</v>
      </c>
      <c r="AM86">
        <f>VLOOKUP($C86,PODES_SULSEL!$D$1:$AL$311,31,FALSE)</f>
        <v>2082</v>
      </c>
      <c r="AN86">
        <f>VLOOKUP($C86,PODES_SULSEL!$D$1:$AL$311,10,FALSE)</f>
        <v>0</v>
      </c>
      <c r="AO86">
        <f>VLOOKUP($C86,PODES_SULSEL!$D$1:$AL$311,11,FALSE)</f>
        <v>0</v>
      </c>
      <c r="AP86">
        <f>VLOOKUP($C86,PODES_SULSEL!$D$1:$AL$311,12,FALSE)</f>
        <v>17</v>
      </c>
      <c r="AQ86">
        <f>VLOOKUP($C86,PODES_SULSEL!$D$1:$AL$311,13,FALSE)</f>
        <v>4</v>
      </c>
      <c r="AR86">
        <f>VLOOKUP($C86,PODES_SULSEL!$D$1:$AL$311,14,FALSE)</f>
        <v>1</v>
      </c>
      <c r="AS86">
        <f>VLOOKUP($C86,PODES_SULSEL!$D$1:$AL$311,15,FALSE)</f>
        <v>1</v>
      </c>
      <c r="AT86">
        <f>VLOOKUP($C86,PODES_SULSEL!$D$1:$AL$311,16,FALSE)</f>
        <v>0</v>
      </c>
      <c r="AU86">
        <f>VLOOKUP($C86,PODES_SULSEL!$D$1:$AL$311,17,FALSE)</f>
        <v>0</v>
      </c>
      <c r="AV86">
        <f>VLOOKUP($C86,PODES_SULSEL!$D$1:$AL$311,18,FALSE)</f>
        <v>1</v>
      </c>
      <c r="AW86">
        <f>VLOOKUP($C86,PODES_SULSEL!$D$1:$AL$311,19,FALSE)</f>
        <v>0</v>
      </c>
      <c r="AX86">
        <f>VLOOKUP($C86,PODES_SULSEL!$D$1:$AL$311,20,FALSE)</f>
        <v>14</v>
      </c>
      <c r="AY86">
        <f>VLOOKUP($C86,PODES_SULSEL!$D$1:$AL$311,35,FALSE)</f>
        <v>594.85714285714289</v>
      </c>
      <c r="AZ86">
        <f>VLOOKUP($C86,PODES_SULSEL!$D$1:$AL$311,32,FALSE)</f>
        <v>2082</v>
      </c>
      <c r="BA86">
        <f>VLOOKUP($C86,PODES_SULSEL!$D$1:$AL$311,33,FALSE)</f>
        <v>0</v>
      </c>
      <c r="BB86">
        <f>VLOOKUP($C86,PODES_SULSEL!$D$1:$AL$311,23,FALSE)</f>
        <v>1</v>
      </c>
      <c r="BC86">
        <f>VLOOKUP($C86,PODES_SULSEL!$D$1:$AL$311,34,FALSE)</f>
        <v>8328</v>
      </c>
      <c r="BD86">
        <f>VLOOKUP($J86,Zonal_Stats!$A$2:$T$308,17,FALSE)</f>
        <v>26.156752519800001</v>
      </c>
      <c r="BE86">
        <f>VLOOKUP($J86,Zonal_Stats!$A$2:$T$308,18,FALSE)</f>
        <v>1.32082993321</v>
      </c>
      <c r="BF86">
        <f>VLOOKUP($J86,Zonal_Stats!$A$2:$T$308,19,FALSE)</f>
        <v>2731.2820721100002</v>
      </c>
      <c r="BG86">
        <f>VLOOKUP($J86,Zonal_Stats!$A$2:$T$308,20,FALSE)</f>
        <v>-69.720941487100006</v>
      </c>
    </row>
    <row r="87" spans="1:59">
      <c r="A87" t="s">
        <v>788</v>
      </c>
      <c r="B87" t="str">
        <f t="shared" si="1"/>
        <v>7308041</v>
      </c>
      <c r="C87">
        <v>7308041</v>
      </c>
      <c r="D87" t="s">
        <v>230</v>
      </c>
      <c r="E87">
        <v>73</v>
      </c>
      <c r="F87">
        <v>8</v>
      </c>
      <c r="G87">
        <v>41</v>
      </c>
      <c r="H87" t="s">
        <v>674</v>
      </c>
      <c r="I87" t="s">
        <v>681</v>
      </c>
      <c r="J87" t="s">
        <v>544</v>
      </c>
      <c r="K87">
        <v>2019</v>
      </c>
      <c r="L87">
        <f>VLOOKUP($J87,Zonal_Stats!$A$2:$J$308,10,FALSE)</f>
        <v>42520.230276100003</v>
      </c>
      <c r="M87">
        <f>VLOOKUP($J87,Zonal_Stats!$A$2:$P$308,8,FALSE)</f>
        <v>521.86186650000002</v>
      </c>
      <c r="N87">
        <f>VLOOKUP($J87,Zonal_Stats!$A$2:$P$308,12,FALSE)</f>
        <v>21290.268528100001</v>
      </c>
      <c r="O87">
        <f>VLOOKUP($J87,Zonal_Stats!$A$2:$P$308,9,FALSE)</f>
        <v>3235.1322409600002</v>
      </c>
      <c r="P87">
        <f>VLOOKUP($J87,Zonal_Stats!$A$2:$P$308,7,FALSE)</f>
        <v>583.28258140800006</v>
      </c>
      <c r="Q87">
        <f>VLOOKUP($J87,Zonal_Stats!$A$2:$P$308,11,FALSE)</f>
        <v>2014.9301465599999</v>
      </c>
      <c r="R87">
        <f>VLOOKUP($J87,Zonal_Stats!$A$2:$P$308,5,FALSE)</f>
        <v>3661.8080978900002</v>
      </c>
      <c r="S87">
        <f>VLOOKUP($J87,raw!$A$3:$AB392,11,FALSE)</f>
        <v>0.33667856798224455</v>
      </c>
      <c r="T87">
        <f>VLOOKUP($J87,raw!$A$3:$AB392,12,FALSE)</f>
        <v>1.408858438676059E-2</v>
      </c>
      <c r="U87">
        <f>VLOOKUP($J87,raw!$A$3:$AB392,13,FALSE)</f>
        <v>0.48991604747659945</v>
      </c>
      <c r="V87">
        <f>VLOOKUP($J87,raw!$A$3:$AB392,14,FALSE)</f>
        <v>0</v>
      </c>
      <c r="W87">
        <f>VLOOKUP($J87,raw!$A$3:$AB392,15,FALSE)</f>
        <v>0</v>
      </c>
      <c r="X87">
        <f>VLOOKUP($J87,Zonal_Stats!$A$2:$P$308,6,FALSE)</f>
        <v>1308.3726282800001</v>
      </c>
      <c r="Y87">
        <f>VLOOKUP($J87,raw!$A$3:$AB392,17,FALSE)</f>
        <v>2.3062819646820418E-2</v>
      </c>
      <c r="Z87">
        <f>VLOOKUP($J87,raw!$A$3:$AB392,20,FALSE)</f>
        <v>0.47611695454984077</v>
      </c>
      <c r="AA87">
        <f>VLOOKUP($J87,Zonal_Stats!$A$2:$P$308,13,FALSE)</f>
        <v>253615.98848</v>
      </c>
      <c r="AB87">
        <f>VLOOKUP($J87,Zonal_Stats!$A$2:$P$308,15,FALSE)</f>
        <v>0.23131707415899999</v>
      </c>
      <c r="AC87">
        <f>VLOOKUP($J87,Zonal_Stats!$A$2:$P$308,16,FALSE)</f>
        <v>0.23757072388600001</v>
      </c>
      <c r="AD87">
        <f>VLOOKUP($J87,raw!$A$3:$AB392,24,FALSE)</f>
        <v>0.10855929750072373</v>
      </c>
      <c r="AE87">
        <f>VLOOKUP($J87,Zonal_Stats!$A$2:$P$308,14,FALSE)</f>
        <v>0.227975273161</v>
      </c>
      <c r="AF87">
        <f>VLOOKUP($C87,PODES_SULSEL!$D$1:$AL$311,2,FALSE)</f>
        <v>6917</v>
      </c>
      <c r="AG87">
        <f>VLOOKUP($C87,PODES_SULSEL!$D$1:$AL$311,25,FALSE)</f>
        <v>0.99421714616163004</v>
      </c>
      <c r="AH87">
        <f>VLOOKUP($C87,PODES_SULSEL!$D$1:$AL$311,26,FALSE)</f>
        <v>7.2285672979615398E-4</v>
      </c>
      <c r="AI87">
        <f>VLOOKUP($C87,PODES_SULSEL!$D$1:$AL$311,27,FALSE)</f>
        <v>0</v>
      </c>
      <c r="AJ87">
        <f>VLOOKUP($C87,PODES_SULSEL!$D$1:$AL$311,28,FALSE)</f>
        <v>0</v>
      </c>
      <c r="AK87">
        <f>VLOOKUP($C87,PODES_SULSEL!$D$1:$AL$311,29,FALSE)</f>
        <v>2305.6666666666665</v>
      </c>
      <c r="AL87">
        <f>VLOOKUP($C87,PODES_SULSEL!$D$1:$AL$311,30,FALSE)</f>
        <v>2.8914269191846099E-4</v>
      </c>
      <c r="AM87">
        <f>VLOOKUP($C87,PODES_SULSEL!$D$1:$AL$311,31,FALSE)</f>
        <v>2305.6666666666665</v>
      </c>
      <c r="AN87">
        <f>VLOOKUP($C87,PODES_SULSEL!$D$1:$AL$311,10,FALSE)</f>
        <v>4</v>
      </c>
      <c r="AO87">
        <f>VLOOKUP($C87,PODES_SULSEL!$D$1:$AL$311,11,FALSE)</f>
        <v>0</v>
      </c>
      <c r="AP87">
        <f>VLOOKUP($C87,PODES_SULSEL!$D$1:$AL$311,12,FALSE)</f>
        <v>20</v>
      </c>
      <c r="AQ87">
        <f>VLOOKUP($C87,PODES_SULSEL!$D$1:$AL$311,13,FALSE)</f>
        <v>0</v>
      </c>
      <c r="AR87">
        <f>VLOOKUP($C87,PODES_SULSEL!$D$1:$AL$311,14,FALSE)</f>
        <v>0</v>
      </c>
      <c r="AS87">
        <f>VLOOKUP($C87,PODES_SULSEL!$D$1:$AL$311,15,FALSE)</f>
        <v>0</v>
      </c>
      <c r="AT87">
        <f>VLOOKUP($C87,PODES_SULSEL!$D$1:$AL$311,16,FALSE)</f>
        <v>0</v>
      </c>
      <c r="AU87">
        <f>VLOOKUP($C87,PODES_SULSEL!$D$1:$AL$311,17,FALSE)</f>
        <v>0</v>
      </c>
      <c r="AV87">
        <f>VLOOKUP($C87,PODES_SULSEL!$D$1:$AL$311,18,FALSE)</f>
        <v>7</v>
      </c>
      <c r="AW87">
        <f>VLOOKUP($C87,PODES_SULSEL!$D$1:$AL$311,19,FALSE)</f>
        <v>0</v>
      </c>
      <c r="AX87">
        <f>VLOOKUP($C87,PODES_SULSEL!$D$1:$AL$311,20,FALSE)</f>
        <v>12</v>
      </c>
      <c r="AY87">
        <f>VLOOKUP($C87,PODES_SULSEL!$D$1:$AL$311,35,FALSE)</f>
        <v>576.41666666666663</v>
      </c>
      <c r="AZ87">
        <f>VLOOKUP($C87,PODES_SULSEL!$D$1:$AL$311,32,FALSE)</f>
        <v>0</v>
      </c>
      <c r="BA87">
        <f>VLOOKUP($C87,PODES_SULSEL!$D$1:$AL$311,33,FALSE)</f>
        <v>6917</v>
      </c>
      <c r="BB87">
        <f>VLOOKUP($C87,PODES_SULSEL!$D$1:$AL$311,23,FALSE)</f>
        <v>0</v>
      </c>
      <c r="BC87">
        <f>VLOOKUP($C87,PODES_SULSEL!$D$1:$AL$311,34,FALSE)</f>
        <v>0</v>
      </c>
      <c r="BD87">
        <f>VLOOKUP($J87,Zonal_Stats!$A$2:$T$308,17,FALSE)</f>
        <v>26.080712011100001</v>
      </c>
      <c r="BE87">
        <f>VLOOKUP($J87,Zonal_Stats!$A$2:$T$308,18,FALSE)</f>
        <v>1.34759140015</v>
      </c>
      <c r="BF87">
        <f>VLOOKUP($J87,Zonal_Stats!$A$2:$T$308,19,FALSE)</f>
        <v>2626.09406046</v>
      </c>
      <c r="BG87">
        <f>VLOOKUP($J87,Zonal_Stats!$A$2:$T$308,20,FALSE)</f>
        <v>-69.168907903900006</v>
      </c>
    </row>
    <row r="88" spans="1:59">
      <c r="A88" t="s">
        <v>789</v>
      </c>
      <c r="B88" t="str">
        <f t="shared" si="1"/>
        <v>7308050</v>
      </c>
      <c r="C88">
        <v>7308050</v>
      </c>
      <c r="D88" t="s">
        <v>230</v>
      </c>
      <c r="E88">
        <v>73</v>
      </c>
      <c r="F88">
        <v>8</v>
      </c>
      <c r="G88">
        <v>50</v>
      </c>
      <c r="H88" t="s">
        <v>674</v>
      </c>
      <c r="I88" t="s">
        <v>681</v>
      </c>
      <c r="J88" t="s">
        <v>576</v>
      </c>
      <c r="K88">
        <v>2019</v>
      </c>
      <c r="L88">
        <f>VLOOKUP($J88,Zonal_Stats!$A$2:$J$308,10,FALSE)</f>
        <v>51273.039927999998</v>
      </c>
      <c r="M88">
        <f>VLOOKUP($J88,Zonal_Stats!$A$2:$P$308,8,FALSE)</f>
        <v>301.17406829800001</v>
      </c>
      <c r="N88">
        <f>VLOOKUP($J88,Zonal_Stats!$A$2:$P$308,12,FALSE)</f>
        <v>12678.539411899999</v>
      </c>
      <c r="O88">
        <f>VLOOKUP($J88,Zonal_Stats!$A$2:$P$308,9,FALSE)</f>
        <v>2827.3863222499999</v>
      </c>
      <c r="P88">
        <f>VLOOKUP($J88,Zonal_Stats!$A$2:$P$308,7,FALSE)</f>
        <v>3651.9425503299999</v>
      </c>
      <c r="Q88">
        <f>VLOOKUP($J88,Zonal_Stats!$A$2:$P$308,11,FALSE)</f>
        <v>1889.1751934500001</v>
      </c>
      <c r="R88">
        <f>VLOOKUP($J88,Zonal_Stats!$A$2:$P$308,5,FALSE)</f>
        <v>4467.2064803699996</v>
      </c>
      <c r="S88">
        <f>VLOOKUP($J88,raw!$A$3:$AB393,11,FALSE)</f>
        <v>0.37211144856727851</v>
      </c>
      <c r="T88">
        <f>VLOOKUP($J88,raw!$A$3:$AB393,12,FALSE)</f>
        <v>2.6013468902680574E-2</v>
      </c>
      <c r="U88">
        <f>VLOOKUP($J88,raw!$A$3:$AB393,13,FALSE)</f>
        <v>5.6780668163211407E-3</v>
      </c>
      <c r="V88">
        <f>VLOOKUP($J88,raw!$A$3:$AB393,14,FALSE)</f>
        <v>0</v>
      </c>
      <c r="W88">
        <f>VLOOKUP($J88,raw!$A$3:$AB393,15,FALSE)</f>
        <v>0</v>
      </c>
      <c r="X88">
        <f>VLOOKUP($J88,Zonal_Stats!$A$2:$P$308,6,FALSE)</f>
        <v>3700.3492418599999</v>
      </c>
      <c r="Y88">
        <f>VLOOKUP($J88,raw!$A$3:$AB393,17,FALSE)</f>
        <v>1.1884325894625644E-3</v>
      </c>
      <c r="Z88">
        <f>VLOOKUP($J88,raw!$A$3:$AB393,20,FALSE)</f>
        <v>0.92222368942294997</v>
      </c>
      <c r="AA88">
        <f>VLOOKUP($J88,Zonal_Stats!$A$2:$P$308,13,FALSE)</f>
        <v>246975.27680399999</v>
      </c>
      <c r="AB88">
        <f>VLOOKUP($J88,Zonal_Stats!$A$2:$P$308,15,FALSE)</f>
        <v>0.30162702086299997</v>
      </c>
      <c r="AC88">
        <f>VLOOKUP($J88,Zonal_Stats!$A$2:$P$308,16,FALSE)</f>
        <v>5.2341698069399999E-2</v>
      </c>
      <c r="AD88">
        <f>VLOOKUP($J88,raw!$A$3:$AB393,24,FALSE)</f>
        <v>0.27782912980324836</v>
      </c>
      <c r="AE88">
        <f>VLOOKUP($J88,Zonal_Stats!$A$2:$P$308,14,FALSE)</f>
        <v>0.235659717124</v>
      </c>
      <c r="AF88">
        <f>VLOOKUP($C88,PODES_SULSEL!$D$1:$AL$311,2,FALSE)</f>
        <v>7961</v>
      </c>
      <c r="AG88">
        <f>VLOOKUP($C88,PODES_SULSEL!$D$1:$AL$311,25,FALSE)</f>
        <v>1</v>
      </c>
      <c r="AH88">
        <f>VLOOKUP($C88,PODES_SULSEL!$D$1:$AL$311,26,FALSE)</f>
        <v>5.0244944102499601E-4</v>
      </c>
      <c r="AI88">
        <f>VLOOKUP($C88,PODES_SULSEL!$D$1:$AL$311,27,FALSE)</f>
        <v>0</v>
      </c>
      <c r="AJ88">
        <f>VLOOKUP($C88,PODES_SULSEL!$D$1:$AL$311,28,FALSE)</f>
        <v>0</v>
      </c>
      <c r="AK88">
        <f>VLOOKUP($C88,PODES_SULSEL!$D$1:$AL$311,29,FALSE)</f>
        <v>1326.8333333333333</v>
      </c>
      <c r="AL88">
        <f>VLOOKUP($C88,PODES_SULSEL!$D$1:$AL$311,30,FALSE)</f>
        <v>3.7683708076874698E-4</v>
      </c>
      <c r="AM88">
        <f>VLOOKUP($C88,PODES_SULSEL!$D$1:$AL$311,31,FALSE)</f>
        <v>1990.25</v>
      </c>
      <c r="AN88">
        <f>VLOOKUP($C88,PODES_SULSEL!$D$1:$AL$311,10,FALSE)</f>
        <v>0</v>
      </c>
      <c r="AO88">
        <f>VLOOKUP($C88,PODES_SULSEL!$D$1:$AL$311,11,FALSE)</f>
        <v>0</v>
      </c>
      <c r="AP88">
        <f>VLOOKUP($C88,PODES_SULSEL!$D$1:$AL$311,12,FALSE)</f>
        <v>3</v>
      </c>
      <c r="AQ88">
        <f>VLOOKUP($C88,PODES_SULSEL!$D$1:$AL$311,13,FALSE)</f>
        <v>0</v>
      </c>
      <c r="AR88">
        <f>VLOOKUP($C88,PODES_SULSEL!$D$1:$AL$311,14,FALSE)</f>
        <v>0</v>
      </c>
      <c r="AS88">
        <f>VLOOKUP($C88,PODES_SULSEL!$D$1:$AL$311,15,FALSE)</f>
        <v>0</v>
      </c>
      <c r="AT88">
        <f>VLOOKUP($C88,PODES_SULSEL!$D$1:$AL$311,16,FALSE)</f>
        <v>0</v>
      </c>
      <c r="AU88">
        <f>VLOOKUP($C88,PODES_SULSEL!$D$1:$AL$311,17,FALSE)</f>
        <v>0</v>
      </c>
      <c r="AV88">
        <f>VLOOKUP($C88,PODES_SULSEL!$D$1:$AL$311,18,FALSE)</f>
        <v>0</v>
      </c>
      <c r="AW88">
        <f>VLOOKUP($C88,PODES_SULSEL!$D$1:$AL$311,19,FALSE)</f>
        <v>0</v>
      </c>
      <c r="AX88">
        <f>VLOOKUP($C88,PODES_SULSEL!$D$1:$AL$311,20,FALSE)</f>
        <v>16</v>
      </c>
      <c r="AY88">
        <f>VLOOKUP($C88,PODES_SULSEL!$D$1:$AL$311,35,FALSE)</f>
        <v>497.5625</v>
      </c>
      <c r="AZ88">
        <f>VLOOKUP($C88,PODES_SULSEL!$D$1:$AL$311,32,FALSE)</f>
        <v>0</v>
      </c>
      <c r="BA88">
        <f>VLOOKUP($C88,PODES_SULSEL!$D$1:$AL$311,33,FALSE)</f>
        <v>2653.6666666666665</v>
      </c>
      <c r="BB88">
        <f>VLOOKUP($C88,PODES_SULSEL!$D$1:$AL$311,23,FALSE)</f>
        <v>0</v>
      </c>
      <c r="BC88">
        <f>VLOOKUP($C88,PODES_SULSEL!$D$1:$AL$311,34,FALSE)</f>
        <v>0</v>
      </c>
      <c r="BD88">
        <f>VLOOKUP($J88,Zonal_Stats!$A$2:$T$308,17,FALSE)</f>
        <v>26.785983660300001</v>
      </c>
      <c r="BE88">
        <f>VLOOKUP($J88,Zonal_Stats!$A$2:$T$308,18,FALSE)</f>
        <v>1.39847683084</v>
      </c>
      <c r="BF88">
        <f>VLOOKUP($J88,Zonal_Stats!$A$2:$T$308,19,FALSE)</f>
        <v>2671.60452317</v>
      </c>
      <c r="BG88">
        <f>VLOOKUP($J88,Zonal_Stats!$A$2:$T$308,20,FALSE)</f>
        <v>-58.125022449699998</v>
      </c>
    </row>
    <row r="89" spans="1:59">
      <c r="A89" t="s">
        <v>790</v>
      </c>
      <c r="B89" t="str">
        <f t="shared" si="1"/>
        <v>7308051</v>
      </c>
      <c r="C89">
        <v>7308051</v>
      </c>
      <c r="D89" t="s">
        <v>230</v>
      </c>
      <c r="E89">
        <v>73</v>
      </c>
      <c r="F89">
        <v>8</v>
      </c>
      <c r="G89">
        <v>51</v>
      </c>
      <c r="H89" t="s">
        <v>674</v>
      </c>
      <c r="I89" t="s">
        <v>681</v>
      </c>
      <c r="J89" t="s">
        <v>590</v>
      </c>
      <c r="K89">
        <v>2019</v>
      </c>
      <c r="L89">
        <f>VLOOKUP($J89,Zonal_Stats!$A$2:$J$308,10,FALSE)</f>
        <v>41336.6389977</v>
      </c>
      <c r="M89">
        <f>VLOOKUP($J89,Zonal_Stats!$A$2:$P$308,8,FALSE)</f>
        <v>972.74257613099996</v>
      </c>
      <c r="N89">
        <f>VLOOKUP($J89,Zonal_Stats!$A$2:$P$308,12,FALSE)</f>
        <v>27336.2293255</v>
      </c>
      <c r="O89">
        <f>VLOOKUP($J89,Zonal_Stats!$A$2:$P$308,9,FALSE)</f>
        <v>1269.98436358</v>
      </c>
      <c r="P89">
        <f>VLOOKUP($J89,Zonal_Stats!$A$2:$P$308,7,FALSE)</f>
        <v>878.01895569999999</v>
      </c>
      <c r="Q89">
        <f>VLOOKUP($J89,Zonal_Stats!$A$2:$P$308,11,FALSE)</f>
        <v>2813.74040212</v>
      </c>
      <c r="R89">
        <f>VLOOKUP($J89,Zonal_Stats!$A$2:$P$308,5,FALSE)</f>
        <v>4902.7191952900002</v>
      </c>
      <c r="S89">
        <f>VLOOKUP($J89,raw!$A$3:$AB394,11,FALSE)</f>
        <v>0.11294629234055538</v>
      </c>
      <c r="T89">
        <f>VLOOKUP($J89,raw!$A$3:$AB394,12,FALSE)</f>
        <v>2.1361000915471468E-3</v>
      </c>
      <c r="U89">
        <f>VLOOKUP($J89,raw!$A$3:$AB394,13,FALSE)</f>
        <v>0.34711626487641134</v>
      </c>
      <c r="V89">
        <f>VLOOKUP($J89,raw!$A$3:$AB394,14,FALSE)</f>
        <v>0</v>
      </c>
      <c r="W89">
        <f>VLOOKUP($J89,raw!$A$3:$AB394,15,FALSE)</f>
        <v>0</v>
      </c>
      <c r="X89">
        <f>VLOOKUP($J89,Zonal_Stats!$A$2:$P$308,6,FALSE)</f>
        <v>1812.1124391999999</v>
      </c>
      <c r="Y89">
        <f>VLOOKUP($J89,raw!$A$3:$AB394,17,FALSE)</f>
        <v>6.6371681415929203E-3</v>
      </c>
      <c r="Z89">
        <f>VLOOKUP($J89,raw!$A$3:$AB394,20,FALSE)</f>
        <v>0.52582392432102532</v>
      </c>
      <c r="AA89">
        <f>VLOOKUP($J89,Zonal_Stats!$A$2:$P$308,13,FALSE)</f>
        <v>845847.45038199995</v>
      </c>
      <c r="AB89">
        <f>VLOOKUP($J89,Zonal_Stats!$A$2:$P$308,15,FALSE)</f>
        <v>4.3690974451499998E-2</v>
      </c>
      <c r="AC89">
        <f>VLOOKUP($J89,Zonal_Stats!$A$2:$P$308,16,FALSE)</f>
        <v>0.40013504998900001</v>
      </c>
      <c r="AD89">
        <f>VLOOKUP($J89,raw!$A$3:$AB394,24,FALSE)</f>
        <v>7.972230698809887E-3</v>
      </c>
      <c r="AE89">
        <f>VLOOKUP($J89,Zonal_Stats!$A$2:$P$308,14,FALSE)</f>
        <v>0.23225918355399999</v>
      </c>
      <c r="AF89">
        <f>VLOOKUP($C89,PODES_SULSEL!$D$1:$AL$311,2,FALSE)</f>
        <v>4773</v>
      </c>
      <c r="AG89">
        <f>VLOOKUP($C89,PODES_SULSEL!$D$1:$AL$311,25,FALSE)</f>
        <v>0.73852922690131995</v>
      </c>
      <c r="AH89">
        <f>VLOOKUP($C89,PODES_SULSEL!$D$1:$AL$311,26,FALSE)</f>
        <v>8.3804734967525595E-4</v>
      </c>
      <c r="AI89">
        <f>VLOOKUP($C89,PODES_SULSEL!$D$1:$AL$311,27,FALSE)</f>
        <v>0</v>
      </c>
      <c r="AJ89">
        <f>VLOOKUP($C89,PODES_SULSEL!$D$1:$AL$311,28,FALSE)</f>
        <v>0</v>
      </c>
      <c r="AK89">
        <f>VLOOKUP($C89,PODES_SULSEL!$D$1:$AL$311,29,FALSE)</f>
        <v>1193.25</v>
      </c>
      <c r="AL89">
        <f>VLOOKUP($C89,PODES_SULSEL!$D$1:$AL$311,30,FALSE)</f>
        <v>1.46658286193169E-3</v>
      </c>
      <c r="AM89">
        <f>VLOOKUP($C89,PODES_SULSEL!$D$1:$AL$311,31,FALSE)</f>
        <v>0</v>
      </c>
      <c r="AN89">
        <f>VLOOKUP($C89,PODES_SULSEL!$D$1:$AL$311,10,FALSE)</f>
        <v>1</v>
      </c>
      <c r="AO89">
        <f>VLOOKUP($C89,PODES_SULSEL!$D$1:$AL$311,11,FALSE)</f>
        <v>0</v>
      </c>
      <c r="AP89">
        <f>VLOOKUP($C89,PODES_SULSEL!$D$1:$AL$311,12,FALSE)</f>
        <v>4</v>
      </c>
      <c r="AQ89">
        <f>VLOOKUP($C89,PODES_SULSEL!$D$1:$AL$311,13,FALSE)</f>
        <v>0</v>
      </c>
      <c r="AR89">
        <f>VLOOKUP($C89,PODES_SULSEL!$D$1:$AL$311,14,FALSE)</f>
        <v>0</v>
      </c>
      <c r="AS89">
        <f>VLOOKUP($C89,PODES_SULSEL!$D$1:$AL$311,15,FALSE)</f>
        <v>0</v>
      </c>
      <c r="AT89">
        <f>VLOOKUP($C89,PODES_SULSEL!$D$1:$AL$311,16,FALSE)</f>
        <v>0</v>
      </c>
      <c r="AU89">
        <f>VLOOKUP($C89,PODES_SULSEL!$D$1:$AL$311,17,FALSE)</f>
        <v>0</v>
      </c>
      <c r="AV89">
        <f>VLOOKUP($C89,PODES_SULSEL!$D$1:$AL$311,18,FALSE)</f>
        <v>0</v>
      </c>
      <c r="AW89">
        <f>VLOOKUP($C89,PODES_SULSEL!$D$1:$AL$311,19,FALSE)</f>
        <v>0</v>
      </c>
      <c r="AX89">
        <f>VLOOKUP($C89,PODES_SULSEL!$D$1:$AL$311,20,FALSE)</f>
        <v>15</v>
      </c>
      <c r="AY89">
        <f>VLOOKUP($C89,PODES_SULSEL!$D$1:$AL$311,35,FALSE)</f>
        <v>318.2</v>
      </c>
      <c r="AZ89">
        <f>VLOOKUP($C89,PODES_SULSEL!$D$1:$AL$311,32,FALSE)</f>
        <v>795.5</v>
      </c>
      <c r="BA89">
        <f>VLOOKUP($C89,PODES_SULSEL!$D$1:$AL$311,33,FALSE)</f>
        <v>4773</v>
      </c>
      <c r="BB89">
        <f>VLOOKUP($C89,PODES_SULSEL!$D$1:$AL$311,23,FALSE)</f>
        <v>0</v>
      </c>
      <c r="BC89">
        <f>VLOOKUP($C89,PODES_SULSEL!$D$1:$AL$311,34,FALSE)</f>
        <v>0</v>
      </c>
      <c r="BD89">
        <f>VLOOKUP($J89,Zonal_Stats!$A$2:$T$308,17,FALSE)</f>
        <v>24.655500816699998</v>
      </c>
      <c r="BE89">
        <f>VLOOKUP($J89,Zonal_Stats!$A$2:$T$308,18,FALSE)</f>
        <v>1.31903562018</v>
      </c>
      <c r="BF89">
        <f>VLOOKUP($J89,Zonal_Stats!$A$2:$T$308,19,FALSE)</f>
        <v>2566.7014028499998</v>
      </c>
      <c r="BG89">
        <f>VLOOKUP($J89,Zonal_Stats!$A$2:$T$308,20,FALSE)</f>
        <v>-70.862109852100005</v>
      </c>
    </row>
    <row r="90" spans="1:59">
      <c r="A90" t="s">
        <v>791</v>
      </c>
      <c r="B90" t="str">
        <f t="shared" si="1"/>
        <v>7308060</v>
      </c>
      <c r="C90">
        <v>7308060</v>
      </c>
      <c r="D90" t="s">
        <v>230</v>
      </c>
      <c r="E90">
        <v>73</v>
      </c>
      <c r="F90">
        <v>8</v>
      </c>
      <c r="G90">
        <v>60</v>
      </c>
      <c r="H90" t="s">
        <v>674</v>
      </c>
      <c r="I90" t="s">
        <v>681</v>
      </c>
      <c r="J90" t="s">
        <v>387</v>
      </c>
      <c r="K90">
        <v>2019</v>
      </c>
      <c r="L90">
        <f>VLOOKUP($J90,Zonal_Stats!$A$2:$J$308,10,FALSE)</f>
        <v>22346.179550199999</v>
      </c>
      <c r="M90">
        <f>VLOOKUP($J90,Zonal_Stats!$A$2:$P$308,8,FALSE)</f>
        <v>1007.72715314</v>
      </c>
      <c r="N90">
        <f>VLOOKUP($J90,Zonal_Stats!$A$2:$P$308,12,FALSE)</f>
        <v>42927.024401499999</v>
      </c>
      <c r="O90">
        <f>VLOOKUP($J90,Zonal_Stats!$A$2:$P$308,9,FALSE)</f>
        <v>1430.9308761</v>
      </c>
      <c r="P90">
        <f>VLOOKUP($J90,Zonal_Stats!$A$2:$P$308,7,FALSE)</f>
        <v>782.88573892299996</v>
      </c>
      <c r="Q90">
        <f>VLOOKUP($J90,Zonal_Stats!$A$2:$P$308,11,FALSE)</f>
        <v>2568.6276113099998</v>
      </c>
      <c r="R90">
        <f>VLOOKUP($J90,Zonal_Stats!$A$2:$P$308,5,FALSE)</f>
        <v>19588.240422999999</v>
      </c>
      <c r="S90">
        <f>VLOOKUP($J90,raw!$A$3:$AB395,11,FALSE)</f>
        <v>0.12013873514869751</v>
      </c>
      <c r="T90">
        <f>VLOOKUP($J90,raw!$A$3:$AB395,12,FALSE)</f>
        <v>6.272599808132241E-3</v>
      </c>
      <c r="U90">
        <f>VLOOKUP($J90,raw!$A$3:$AB395,13,FALSE)</f>
        <v>0.2838904877868792</v>
      </c>
      <c r="V90">
        <f>VLOOKUP($J90,raw!$A$3:$AB395,14,FALSE)</f>
        <v>0</v>
      </c>
      <c r="W90">
        <f>VLOOKUP($J90,raw!$A$3:$AB395,15,FALSE)</f>
        <v>0</v>
      </c>
      <c r="X90">
        <f>VLOOKUP($J90,Zonal_Stats!$A$2:$P$308,6,FALSE)</f>
        <v>975.92938406400003</v>
      </c>
      <c r="Y90">
        <f>VLOOKUP($J90,raw!$A$3:$AB395,17,FALSE)</f>
        <v>2.0072319386023173E-2</v>
      </c>
      <c r="Z90">
        <f>VLOOKUP($J90,raw!$A$3:$AB395,20,FALSE)</f>
        <v>0.60025090399232528</v>
      </c>
      <c r="AA90">
        <f>VLOOKUP($J90,Zonal_Stats!$A$2:$P$308,13,FALSE)</f>
        <v>1760582.41068</v>
      </c>
      <c r="AB90">
        <f>VLOOKUP($J90,Zonal_Stats!$A$2:$P$308,15,FALSE)</f>
        <v>2.5120708815699999E-2</v>
      </c>
      <c r="AC90">
        <f>VLOOKUP($J90,Zonal_Stats!$A$2:$P$308,16,FALSE)</f>
        <v>0.35429300741399999</v>
      </c>
      <c r="AD90">
        <f>VLOOKUP($J90,raw!$A$3:$AB395,24,FALSE)</f>
        <v>0</v>
      </c>
      <c r="AE90">
        <f>VLOOKUP($J90,Zonal_Stats!$A$2:$P$308,14,FALSE)</f>
        <v>0.26453414853399998</v>
      </c>
      <c r="AF90">
        <f>VLOOKUP($C90,PODES_SULSEL!$D$1:$AL$311,2,FALSE)</f>
        <v>3925</v>
      </c>
      <c r="AG90">
        <f>VLOOKUP($C90,PODES_SULSEL!$D$1:$AL$311,25,FALSE)</f>
        <v>0.96458598726114597</v>
      </c>
      <c r="AH90">
        <f>VLOOKUP($C90,PODES_SULSEL!$D$1:$AL$311,26,FALSE)</f>
        <v>7.6433121019108203E-4</v>
      </c>
      <c r="AI90">
        <f>VLOOKUP($C90,PODES_SULSEL!$D$1:$AL$311,27,FALSE)</f>
        <v>0</v>
      </c>
      <c r="AJ90">
        <f>VLOOKUP($C90,PODES_SULSEL!$D$1:$AL$311,28,FALSE)</f>
        <v>0</v>
      </c>
      <c r="AK90">
        <f>VLOOKUP($C90,PODES_SULSEL!$D$1:$AL$311,29,FALSE)</f>
        <v>3925</v>
      </c>
      <c r="AL90">
        <f>VLOOKUP($C90,PODES_SULSEL!$D$1:$AL$311,30,FALSE)</f>
        <v>7.6433121019108203E-4</v>
      </c>
      <c r="AM90">
        <f>VLOOKUP($C90,PODES_SULSEL!$D$1:$AL$311,31,FALSE)</f>
        <v>1308.3333333333333</v>
      </c>
      <c r="AN90">
        <f>VLOOKUP($C90,PODES_SULSEL!$D$1:$AL$311,10,FALSE)</f>
        <v>1</v>
      </c>
      <c r="AO90">
        <f>VLOOKUP($C90,PODES_SULSEL!$D$1:$AL$311,11,FALSE)</f>
        <v>0</v>
      </c>
      <c r="AP90">
        <f>VLOOKUP($C90,PODES_SULSEL!$D$1:$AL$311,12,FALSE)</f>
        <v>6</v>
      </c>
      <c r="AQ90">
        <f>VLOOKUP($C90,PODES_SULSEL!$D$1:$AL$311,13,FALSE)</f>
        <v>0</v>
      </c>
      <c r="AR90">
        <f>VLOOKUP($C90,PODES_SULSEL!$D$1:$AL$311,14,FALSE)</f>
        <v>0</v>
      </c>
      <c r="AS90">
        <f>VLOOKUP($C90,PODES_SULSEL!$D$1:$AL$311,15,FALSE)</f>
        <v>0</v>
      </c>
      <c r="AT90">
        <f>VLOOKUP($C90,PODES_SULSEL!$D$1:$AL$311,16,FALSE)</f>
        <v>0</v>
      </c>
      <c r="AU90">
        <f>VLOOKUP($C90,PODES_SULSEL!$D$1:$AL$311,17,FALSE)</f>
        <v>0</v>
      </c>
      <c r="AV90">
        <f>VLOOKUP($C90,PODES_SULSEL!$D$1:$AL$311,18,FALSE)</f>
        <v>0</v>
      </c>
      <c r="AW90">
        <f>VLOOKUP($C90,PODES_SULSEL!$D$1:$AL$311,19,FALSE)</f>
        <v>0</v>
      </c>
      <c r="AX90">
        <f>VLOOKUP($C90,PODES_SULSEL!$D$1:$AL$311,20,FALSE)</f>
        <v>16</v>
      </c>
      <c r="AY90">
        <f>VLOOKUP($C90,PODES_SULSEL!$D$1:$AL$311,35,FALSE)</f>
        <v>245.3125</v>
      </c>
      <c r="AZ90">
        <f>VLOOKUP($C90,PODES_SULSEL!$D$1:$AL$311,32,FALSE)</f>
        <v>981.25</v>
      </c>
      <c r="BA90">
        <f>VLOOKUP($C90,PODES_SULSEL!$D$1:$AL$311,33,FALSE)</f>
        <v>0</v>
      </c>
      <c r="BB90">
        <f>VLOOKUP($C90,PODES_SULSEL!$D$1:$AL$311,23,FALSE)</f>
        <v>0</v>
      </c>
      <c r="BC90">
        <f>VLOOKUP($C90,PODES_SULSEL!$D$1:$AL$311,34,FALSE)</f>
        <v>0</v>
      </c>
      <c r="BD90">
        <f>VLOOKUP($J90,Zonal_Stats!$A$2:$T$308,17,FALSE)</f>
        <v>23.332217635700001</v>
      </c>
      <c r="BE90">
        <f>VLOOKUP($J90,Zonal_Stats!$A$2:$T$308,18,FALSE)</f>
        <v>1.4482140691000001</v>
      </c>
      <c r="BF90">
        <f>VLOOKUP($J90,Zonal_Stats!$A$2:$T$308,19,FALSE)</f>
        <v>2690.5724603499998</v>
      </c>
      <c r="BG90">
        <f>VLOOKUP($J90,Zonal_Stats!$A$2:$T$308,20,FALSE)</f>
        <v>-101.47878433299999</v>
      </c>
    </row>
    <row r="91" spans="1:59">
      <c r="A91" t="s">
        <v>792</v>
      </c>
      <c r="B91" t="str">
        <f t="shared" si="1"/>
        <v>7308061</v>
      </c>
      <c r="C91">
        <v>7308061</v>
      </c>
      <c r="D91" t="s">
        <v>230</v>
      </c>
      <c r="E91">
        <v>73</v>
      </c>
      <c r="F91">
        <v>8</v>
      </c>
      <c r="G91">
        <v>61</v>
      </c>
      <c r="H91" t="s">
        <v>674</v>
      </c>
      <c r="I91" t="s">
        <v>681</v>
      </c>
      <c r="J91" t="s">
        <v>390</v>
      </c>
      <c r="K91">
        <v>2019</v>
      </c>
      <c r="L91">
        <f>VLOOKUP($J91,Zonal_Stats!$A$2:$J$308,10,FALSE)</f>
        <v>34036.478911799997</v>
      </c>
      <c r="M91">
        <f>VLOOKUP($J91,Zonal_Stats!$A$2:$P$308,8,FALSE)</f>
        <v>1189.0652061999999</v>
      </c>
      <c r="N91">
        <f>VLOOKUP($J91,Zonal_Stats!$A$2:$P$308,12,FALSE)</f>
        <v>74045.435418099994</v>
      </c>
      <c r="O91">
        <f>VLOOKUP($J91,Zonal_Stats!$A$2:$P$308,9,FALSE)</f>
        <v>35198.766894699998</v>
      </c>
      <c r="P91">
        <f>VLOOKUP($J91,Zonal_Stats!$A$2:$P$308,7,FALSE)</f>
        <v>1717.26707461</v>
      </c>
      <c r="Q91">
        <f>VLOOKUP($J91,Zonal_Stats!$A$2:$P$308,11,FALSE)</f>
        <v>1948.3765616400001</v>
      </c>
      <c r="R91">
        <f>VLOOKUP($J91,Zonal_Stats!$A$2:$P$308,5,FALSE)</f>
        <v>7820.6423510499999</v>
      </c>
      <c r="S91">
        <f>VLOOKUP($J91,raw!$A$3:$AB396,11,FALSE)</f>
        <v>0.36635836796815546</v>
      </c>
      <c r="T91">
        <f>VLOOKUP($J91,raw!$A$3:$AB396,12,FALSE)</f>
        <v>1.28783000643915E-3</v>
      </c>
      <c r="U91">
        <f>VLOOKUP($J91,raw!$A$3:$AB396,13,FALSE)</f>
        <v>0.2829713750512205</v>
      </c>
      <c r="V91">
        <f>VLOOKUP($J91,raw!$A$3:$AB396,14,FALSE)</f>
        <v>0</v>
      </c>
      <c r="W91">
        <f>VLOOKUP($J91,raw!$A$3:$AB396,15,FALSE)</f>
        <v>0</v>
      </c>
      <c r="X91">
        <f>VLOOKUP($J91,Zonal_Stats!$A$2:$P$308,6,FALSE)</f>
        <v>2292.5856383999999</v>
      </c>
      <c r="Y91">
        <f>VLOOKUP($J91,raw!$A$3:$AB396,17,FALSE)</f>
        <v>1.401978575191711E-2</v>
      </c>
      <c r="Z91">
        <f>VLOOKUP($J91,raw!$A$3:$AB396,20,FALSE)</f>
        <v>0.52660539717848154</v>
      </c>
      <c r="AA91">
        <f>VLOOKUP($J91,Zonal_Stats!$A$2:$P$308,13,FALSE)</f>
        <v>901999.51343599998</v>
      </c>
      <c r="AB91">
        <f>VLOOKUP($J91,Zonal_Stats!$A$2:$P$308,15,FALSE)</f>
        <v>0.22154880683200001</v>
      </c>
      <c r="AC91">
        <f>VLOOKUP($J91,Zonal_Stats!$A$2:$P$308,16,FALSE)</f>
        <v>0.24411045041099999</v>
      </c>
      <c r="AD91">
        <f>VLOOKUP($J91,raw!$A$3:$AB396,24,FALSE)</f>
        <v>2.3122402388339285E-2</v>
      </c>
      <c r="AE91">
        <f>VLOOKUP($J91,Zonal_Stats!$A$2:$P$308,14,FALSE)</f>
        <v>0.20797356892400001</v>
      </c>
      <c r="AF91">
        <f>VLOOKUP($C91,PODES_SULSEL!$D$1:$AL$311,2,FALSE)</f>
        <v>4301</v>
      </c>
      <c r="AG91">
        <f>VLOOKUP($C91,PODES_SULSEL!$D$1:$AL$311,25,FALSE)</f>
        <v>0.95512671471750699</v>
      </c>
      <c r="AH91">
        <f>VLOOKUP($C91,PODES_SULSEL!$D$1:$AL$311,26,FALSE)</f>
        <v>6.9751220646361298E-4</v>
      </c>
      <c r="AI91">
        <f>VLOOKUP($C91,PODES_SULSEL!$D$1:$AL$311,27,FALSE)</f>
        <v>4301</v>
      </c>
      <c r="AJ91">
        <f>VLOOKUP($C91,PODES_SULSEL!$D$1:$AL$311,28,FALSE)</f>
        <v>0</v>
      </c>
      <c r="AK91">
        <f>VLOOKUP($C91,PODES_SULSEL!$D$1:$AL$311,29,FALSE)</f>
        <v>2150.5</v>
      </c>
      <c r="AL91">
        <f>VLOOKUP($C91,PODES_SULSEL!$D$1:$AL$311,30,FALSE)</f>
        <v>4.6500813764240799E-4</v>
      </c>
      <c r="AM91">
        <f>VLOOKUP($C91,PODES_SULSEL!$D$1:$AL$311,31,FALSE)</f>
        <v>2150.5</v>
      </c>
      <c r="AN91">
        <f>VLOOKUP($C91,PODES_SULSEL!$D$1:$AL$311,10,FALSE)</f>
        <v>4</v>
      </c>
      <c r="AO91">
        <f>VLOOKUP($C91,PODES_SULSEL!$D$1:$AL$311,11,FALSE)</f>
        <v>0</v>
      </c>
      <c r="AP91">
        <f>VLOOKUP($C91,PODES_SULSEL!$D$1:$AL$311,12,FALSE)</f>
        <v>3</v>
      </c>
      <c r="AQ91">
        <f>VLOOKUP($C91,PODES_SULSEL!$D$1:$AL$311,13,FALSE)</f>
        <v>0</v>
      </c>
      <c r="AR91">
        <f>VLOOKUP($C91,PODES_SULSEL!$D$1:$AL$311,14,FALSE)</f>
        <v>0</v>
      </c>
      <c r="AS91">
        <f>VLOOKUP($C91,PODES_SULSEL!$D$1:$AL$311,15,FALSE)</f>
        <v>0</v>
      </c>
      <c r="AT91">
        <f>VLOOKUP($C91,PODES_SULSEL!$D$1:$AL$311,16,FALSE)</f>
        <v>2</v>
      </c>
      <c r="AU91">
        <f>VLOOKUP($C91,PODES_SULSEL!$D$1:$AL$311,17,FALSE)</f>
        <v>0</v>
      </c>
      <c r="AV91">
        <f>VLOOKUP($C91,PODES_SULSEL!$D$1:$AL$311,18,FALSE)</f>
        <v>2</v>
      </c>
      <c r="AW91">
        <f>VLOOKUP($C91,PODES_SULSEL!$D$1:$AL$311,19,FALSE)</f>
        <v>0</v>
      </c>
      <c r="AX91">
        <f>VLOOKUP($C91,PODES_SULSEL!$D$1:$AL$311,20,FALSE)</f>
        <v>13</v>
      </c>
      <c r="AY91">
        <f>VLOOKUP($C91,PODES_SULSEL!$D$1:$AL$311,35,FALSE)</f>
        <v>330.84615384615387</v>
      </c>
      <c r="AZ91">
        <f>VLOOKUP($C91,PODES_SULSEL!$D$1:$AL$311,32,FALSE)</f>
        <v>1075.25</v>
      </c>
      <c r="BA91">
        <f>VLOOKUP($C91,PODES_SULSEL!$D$1:$AL$311,33,FALSE)</f>
        <v>0</v>
      </c>
      <c r="BB91">
        <f>VLOOKUP($C91,PODES_SULSEL!$D$1:$AL$311,23,FALSE)</f>
        <v>7</v>
      </c>
      <c r="BC91">
        <f>VLOOKUP($C91,PODES_SULSEL!$D$1:$AL$311,34,FALSE)</f>
        <v>614.42857142857144</v>
      </c>
      <c r="BD91">
        <f>VLOOKUP($J91,Zonal_Stats!$A$2:$T$308,17,FALSE)</f>
        <v>24.903204428399999</v>
      </c>
      <c r="BE91">
        <f>VLOOKUP($J91,Zonal_Stats!$A$2:$T$308,18,FALSE)</f>
        <v>1.3565357335099999</v>
      </c>
      <c r="BF91">
        <f>VLOOKUP($J91,Zonal_Stats!$A$2:$T$308,19,FALSE)</f>
        <v>2452.9551412999999</v>
      </c>
      <c r="BG91">
        <f>VLOOKUP($J91,Zonal_Stats!$A$2:$T$308,20,FALSE)</f>
        <v>-98.953843060699995</v>
      </c>
    </row>
    <row r="92" spans="1:59">
      <c r="A92" t="s">
        <v>793</v>
      </c>
      <c r="B92" t="str">
        <f t="shared" si="1"/>
        <v>7308070</v>
      </c>
      <c r="C92">
        <v>7308070</v>
      </c>
      <c r="D92" t="s">
        <v>230</v>
      </c>
      <c r="E92">
        <v>73</v>
      </c>
      <c r="F92">
        <v>8</v>
      </c>
      <c r="G92">
        <v>70</v>
      </c>
      <c r="H92" t="s">
        <v>674</v>
      </c>
      <c r="I92" t="s">
        <v>681</v>
      </c>
      <c r="J92" t="s">
        <v>453</v>
      </c>
      <c r="K92">
        <v>2019</v>
      </c>
      <c r="L92">
        <f>VLOOKUP($J92,Zonal_Stats!$A$2:$J$308,10,FALSE)</f>
        <v>21412.074817500001</v>
      </c>
      <c r="M92">
        <f>VLOOKUP($J92,Zonal_Stats!$A$2:$P$308,8,FALSE)</f>
        <v>1223.21577385</v>
      </c>
      <c r="N92">
        <f>VLOOKUP($J92,Zonal_Stats!$A$2:$P$308,12,FALSE)</f>
        <v>53055.383280599999</v>
      </c>
      <c r="O92">
        <f>VLOOKUP($J92,Zonal_Stats!$A$2:$P$308,9,FALSE)</f>
        <v>8786.9334960699998</v>
      </c>
      <c r="P92">
        <f>VLOOKUP($J92,Zonal_Stats!$A$2:$P$308,7,FALSE)</f>
        <v>2183.9186306400002</v>
      </c>
      <c r="Q92">
        <f>VLOOKUP($J92,Zonal_Stats!$A$2:$P$308,11,FALSE)</f>
        <v>2662.5024750799998</v>
      </c>
      <c r="R92">
        <f>VLOOKUP($J92,Zonal_Stats!$A$2:$P$308,5,FALSE)</f>
        <v>21756.058067400001</v>
      </c>
      <c r="S92">
        <f>VLOOKUP($J92,raw!$A$3:$AB397,11,FALSE)</f>
        <v>7.5239971496835312E-2</v>
      </c>
      <c r="T92">
        <f>VLOOKUP($J92,raw!$A$3:$AB397,12,FALSE)</f>
        <v>2.1377373517206689E-3</v>
      </c>
      <c r="U92">
        <f>VLOOKUP($J92,raw!$A$3:$AB397,13,FALSE)</f>
        <v>0.3235528356457224</v>
      </c>
      <c r="V92">
        <f>VLOOKUP($J92,raw!$A$3:$AB397,14,FALSE)</f>
        <v>0</v>
      </c>
      <c r="W92">
        <f>VLOOKUP($J92,raw!$A$3:$AB397,15,FALSE)</f>
        <v>0</v>
      </c>
      <c r="X92">
        <f>VLOOKUP($J92,Zonal_Stats!$A$2:$P$308,6,FALSE)</f>
        <v>2959.8176673299999</v>
      </c>
      <c r="Y92">
        <f>VLOOKUP($J92,raw!$A$3:$AB397,17,FALSE)</f>
        <v>3.8143940981682526E-3</v>
      </c>
      <c r="Z92">
        <f>VLOOKUP($J92,raw!$A$3:$AB397,20,FALSE)</f>
        <v>0.59521314498889211</v>
      </c>
      <c r="AA92">
        <f>VLOOKUP($J92,Zonal_Stats!$A$2:$P$308,13,FALSE)</f>
        <v>1250371.39227</v>
      </c>
      <c r="AB92">
        <f>VLOOKUP($J92,Zonal_Stats!$A$2:$P$308,15,FALSE)</f>
        <v>4.1422108874900002E-3</v>
      </c>
      <c r="AC92">
        <f>VLOOKUP($J92,Zonal_Stats!$A$2:$P$308,16,FALSE)</f>
        <v>0.49204159918200002</v>
      </c>
      <c r="AD92">
        <f>VLOOKUP($J92,raw!$A$3:$AB397,24,FALSE)</f>
        <v>0</v>
      </c>
      <c r="AE92">
        <f>VLOOKUP($J92,Zonal_Stats!$A$2:$P$308,14,FALSE)</f>
        <v>0.26041694883700001</v>
      </c>
      <c r="AF92">
        <f>VLOOKUP($C92,PODES_SULSEL!$D$1:$AL$311,2,FALSE)</f>
        <v>3738</v>
      </c>
      <c r="AG92">
        <f>VLOOKUP($C92,PODES_SULSEL!$D$1:$AL$311,25,FALSE)</f>
        <v>0.97699304440877399</v>
      </c>
      <c r="AH92">
        <f>VLOOKUP($C92,PODES_SULSEL!$D$1:$AL$311,26,FALSE)</f>
        <v>2.6752273943285101E-4</v>
      </c>
      <c r="AI92">
        <f>VLOOKUP($C92,PODES_SULSEL!$D$1:$AL$311,27,FALSE)</f>
        <v>0</v>
      </c>
      <c r="AJ92">
        <f>VLOOKUP($C92,PODES_SULSEL!$D$1:$AL$311,28,FALSE)</f>
        <v>0</v>
      </c>
      <c r="AK92">
        <f>VLOOKUP($C92,PODES_SULSEL!$D$1:$AL$311,29,FALSE)</f>
        <v>747.6</v>
      </c>
      <c r="AL92">
        <f>VLOOKUP($C92,PODES_SULSEL!$D$1:$AL$311,30,FALSE)</f>
        <v>8.0256821829855505E-4</v>
      </c>
      <c r="AM92">
        <f>VLOOKUP($C92,PODES_SULSEL!$D$1:$AL$311,31,FALSE)</f>
        <v>3738</v>
      </c>
      <c r="AN92">
        <f>VLOOKUP($C92,PODES_SULSEL!$D$1:$AL$311,10,FALSE)</f>
        <v>1</v>
      </c>
      <c r="AO92">
        <f>VLOOKUP($C92,PODES_SULSEL!$D$1:$AL$311,11,FALSE)</f>
        <v>0</v>
      </c>
      <c r="AP92">
        <f>VLOOKUP($C92,PODES_SULSEL!$D$1:$AL$311,12,FALSE)</f>
        <v>0</v>
      </c>
      <c r="AQ92">
        <f>VLOOKUP($C92,PODES_SULSEL!$D$1:$AL$311,13,FALSE)</f>
        <v>0</v>
      </c>
      <c r="AR92">
        <f>VLOOKUP($C92,PODES_SULSEL!$D$1:$AL$311,14,FALSE)</f>
        <v>0</v>
      </c>
      <c r="AS92">
        <f>VLOOKUP($C92,PODES_SULSEL!$D$1:$AL$311,15,FALSE)</f>
        <v>0</v>
      </c>
      <c r="AT92">
        <f>VLOOKUP($C92,PODES_SULSEL!$D$1:$AL$311,16,FALSE)</f>
        <v>0</v>
      </c>
      <c r="AU92">
        <f>VLOOKUP($C92,PODES_SULSEL!$D$1:$AL$311,17,FALSE)</f>
        <v>0</v>
      </c>
      <c r="AV92">
        <f>VLOOKUP($C92,PODES_SULSEL!$D$1:$AL$311,18,FALSE)</f>
        <v>1</v>
      </c>
      <c r="AW92">
        <f>VLOOKUP($C92,PODES_SULSEL!$D$1:$AL$311,19,FALSE)</f>
        <v>0</v>
      </c>
      <c r="AX92">
        <f>VLOOKUP($C92,PODES_SULSEL!$D$1:$AL$311,20,FALSE)</f>
        <v>22</v>
      </c>
      <c r="AY92">
        <f>VLOOKUP($C92,PODES_SULSEL!$D$1:$AL$311,35,FALSE)</f>
        <v>169.90909090909091</v>
      </c>
      <c r="AZ92">
        <f>VLOOKUP($C92,PODES_SULSEL!$D$1:$AL$311,32,FALSE)</f>
        <v>311.5</v>
      </c>
      <c r="BA92">
        <f>VLOOKUP($C92,PODES_SULSEL!$D$1:$AL$311,33,FALSE)</f>
        <v>0</v>
      </c>
      <c r="BB92">
        <f>VLOOKUP($C92,PODES_SULSEL!$D$1:$AL$311,23,FALSE)</f>
        <v>1</v>
      </c>
      <c r="BC92">
        <f>VLOOKUP($C92,PODES_SULSEL!$D$1:$AL$311,34,FALSE)</f>
        <v>3738</v>
      </c>
      <c r="BD92">
        <f>VLOOKUP($J92,Zonal_Stats!$A$2:$T$308,17,FALSE)</f>
        <v>23.423834364099999</v>
      </c>
      <c r="BE92">
        <f>VLOOKUP($J92,Zonal_Stats!$A$2:$T$308,18,FALSE)</f>
        <v>1.49510361046</v>
      </c>
      <c r="BF92">
        <f>VLOOKUP($J92,Zonal_Stats!$A$2:$T$308,19,FALSE)</f>
        <v>2649.5528703300001</v>
      </c>
      <c r="BG92">
        <f>VLOOKUP($J92,Zonal_Stats!$A$2:$T$308,20,FALSE)</f>
        <v>-107.795795181</v>
      </c>
    </row>
    <row r="93" spans="1:59">
      <c r="A93" t="s">
        <v>794</v>
      </c>
      <c r="B93" t="str">
        <f t="shared" si="1"/>
        <v>7309010</v>
      </c>
      <c r="C93">
        <v>7309010</v>
      </c>
      <c r="D93" t="s">
        <v>230</v>
      </c>
      <c r="E93">
        <v>73</v>
      </c>
      <c r="F93">
        <v>9</v>
      </c>
      <c r="G93">
        <v>10</v>
      </c>
      <c r="H93" t="s">
        <v>674</v>
      </c>
      <c r="I93" t="s">
        <v>682</v>
      </c>
      <c r="J93" t="s">
        <v>439</v>
      </c>
      <c r="K93">
        <v>2019</v>
      </c>
      <c r="L93">
        <f>VLOOKUP($J93,Zonal_Stats!$A$2:$J$308,10,FALSE)</f>
        <v>227387.80854299999</v>
      </c>
      <c r="M93">
        <f>VLOOKUP($J93,Zonal_Stats!$A$2:$P$308,8,FALSE)</f>
        <v>2157.1961563499999</v>
      </c>
      <c r="N93">
        <f>VLOOKUP($J93,Zonal_Stats!$A$2:$P$308,12,FALSE)</f>
        <v>273368.61752799997</v>
      </c>
      <c r="O93">
        <f>VLOOKUP($J93,Zonal_Stats!$A$2:$P$308,9,FALSE)</f>
        <v>0</v>
      </c>
      <c r="P93">
        <f>VLOOKUP($J93,Zonal_Stats!$A$2:$P$308,7,FALSE)</f>
        <v>5307.3250434299998</v>
      </c>
      <c r="Q93">
        <f>VLOOKUP($J93,Zonal_Stats!$A$2:$P$308,11,FALSE)</f>
        <v>221100.82743100001</v>
      </c>
      <c r="R93">
        <f>VLOOKUP($J93,Zonal_Stats!$A$2:$P$308,5,FALSE)</f>
        <v>236924.53294899999</v>
      </c>
      <c r="S93">
        <f>VLOOKUP($J93,raw!$A$3:$AB398,11,FALSE)</f>
        <v>0.21464591098443322</v>
      </c>
      <c r="T93">
        <f>VLOOKUP($J93,raw!$A$3:$AB398,12,FALSE)</f>
        <v>8.989256741942557E-3</v>
      </c>
      <c r="U93">
        <f>VLOOKUP($J93,raw!$A$3:$AB398,13,FALSE)</f>
        <v>0.32163999122999343</v>
      </c>
      <c r="V93">
        <f>VLOOKUP($J93,raw!$A$3:$AB398,14,FALSE)</f>
        <v>0</v>
      </c>
      <c r="W93">
        <f>VLOOKUP($J93,raw!$A$3:$AB398,15,FALSE)</f>
        <v>0</v>
      </c>
      <c r="X93">
        <f>VLOOKUP($J93,Zonal_Stats!$A$2:$P$308,6,FALSE)</f>
        <v>5822.5597337400004</v>
      </c>
      <c r="Y93">
        <f>VLOOKUP($J93,raw!$A$3:$AB398,17,FALSE)</f>
        <v>3.1572023679017756E-2</v>
      </c>
      <c r="Z93">
        <f>VLOOKUP($J93,raw!$A$3:$AB398,20,FALSE)</f>
        <v>0.26397719798289848</v>
      </c>
      <c r="AA93">
        <f>VLOOKUP($J93,Zonal_Stats!$A$2:$P$308,13,FALSE)</f>
        <v>5509.3206973099996</v>
      </c>
      <c r="AB93">
        <f>VLOOKUP($J93,Zonal_Stats!$A$2:$P$308,15,FALSE)</f>
        <v>4.6690135697599999E-2</v>
      </c>
      <c r="AC93">
        <f>VLOOKUP($J93,Zonal_Stats!$A$2:$P$308,16,FALSE)</f>
        <v>0</v>
      </c>
      <c r="AD93">
        <f>VLOOKUP($J93,raw!$A$3:$AB398,24,FALSE)</f>
        <v>0</v>
      </c>
      <c r="AE93">
        <f>VLOOKUP($J93,Zonal_Stats!$A$2:$P$308,14,FALSE)</f>
        <v>2.57489321853E-2</v>
      </c>
      <c r="AF93">
        <f>VLOOKUP($C93,PODES_SULSEL!$D$1:$AL$311,2,FALSE)</f>
        <v>6203</v>
      </c>
      <c r="AG93">
        <f>VLOOKUP($C93,PODES_SULSEL!$D$1:$AL$311,25,FALSE)</f>
        <v>0.86812832500403003</v>
      </c>
      <c r="AH93">
        <f>VLOOKUP($C93,PODES_SULSEL!$D$1:$AL$311,26,FALSE)</f>
        <v>4.83636949862969E-4</v>
      </c>
      <c r="AI93">
        <f>VLOOKUP($C93,PODES_SULSEL!$D$1:$AL$311,27,FALSE)</f>
        <v>0</v>
      </c>
      <c r="AJ93">
        <f>VLOOKUP($C93,PODES_SULSEL!$D$1:$AL$311,28,FALSE)</f>
        <v>0</v>
      </c>
      <c r="AK93">
        <f>VLOOKUP($C93,PODES_SULSEL!$D$1:$AL$311,29,FALSE)</f>
        <v>689.22222222222217</v>
      </c>
      <c r="AL93">
        <f>VLOOKUP($C93,PODES_SULSEL!$D$1:$AL$311,30,FALSE)</f>
        <v>0</v>
      </c>
      <c r="AM93">
        <f>VLOOKUP($C93,PODES_SULSEL!$D$1:$AL$311,31,FALSE)</f>
        <v>0</v>
      </c>
      <c r="AN93">
        <f>VLOOKUP($C93,PODES_SULSEL!$D$1:$AL$311,10,FALSE)</f>
        <v>0</v>
      </c>
      <c r="AO93">
        <f>VLOOKUP($C93,PODES_SULSEL!$D$1:$AL$311,11,FALSE)</f>
        <v>0</v>
      </c>
      <c r="AP93">
        <f>VLOOKUP($C93,PODES_SULSEL!$D$1:$AL$311,12,FALSE)</f>
        <v>0</v>
      </c>
      <c r="AQ93">
        <f>VLOOKUP($C93,PODES_SULSEL!$D$1:$AL$311,13,FALSE)</f>
        <v>0</v>
      </c>
      <c r="AR93">
        <f>VLOOKUP($C93,PODES_SULSEL!$D$1:$AL$311,14,FALSE)</f>
        <v>0</v>
      </c>
      <c r="AS93">
        <f>VLOOKUP($C93,PODES_SULSEL!$D$1:$AL$311,15,FALSE)</f>
        <v>0</v>
      </c>
      <c r="AT93">
        <f>VLOOKUP($C93,PODES_SULSEL!$D$1:$AL$311,16,FALSE)</f>
        <v>0</v>
      </c>
      <c r="AU93">
        <f>VLOOKUP($C93,PODES_SULSEL!$D$1:$AL$311,17,FALSE)</f>
        <v>0</v>
      </c>
      <c r="AV93">
        <f>VLOOKUP($C93,PODES_SULSEL!$D$1:$AL$311,18,FALSE)</f>
        <v>0</v>
      </c>
      <c r="AW93">
        <f>VLOOKUP($C93,PODES_SULSEL!$D$1:$AL$311,19,FALSE)</f>
        <v>0</v>
      </c>
      <c r="AX93">
        <f>VLOOKUP($C93,PODES_SULSEL!$D$1:$AL$311,20,FALSE)</f>
        <v>18</v>
      </c>
      <c r="AY93">
        <f>VLOOKUP($C93,PODES_SULSEL!$D$1:$AL$311,35,FALSE)</f>
        <v>344.61111111111109</v>
      </c>
      <c r="AZ93">
        <f>VLOOKUP($C93,PODES_SULSEL!$D$1:$AL$311,32,FALSE)</f>
        <v>0</v>
      </c>
      <c r="BA93">
        <f>VLOOKUP($C93,PODES_SULSEL!$D$1:$AL$311,33,FALSE)</f>
        <v>0</v>
      </c>
      <c r="BB93">
        <f>VLOOKUP($C93,PODES_SULSEL!$D$1:$AL$311,23,FALSE)</f>
        <v>0</v>
      </c>
      <c r="BC93">
        <f>VLOOKUP($C93,PODES_SULSEL!$D$1:$AL$311,34,FALSE)</f>
        <v>0</v>
      </c>
      <c r="BD93">
        <f>VLOOKUP($J93,Zonal_Stats!$A$2:$T$308,17,FALSE)</f>
        <v>27.1748460572</v>
      </c>
      <c r="BE93">
        <f>VLOOKUP($J93,Zonal_Stats!$A$2:$T$308,18,FALSE)</f>
        <v>1.28912646954</v>
      </c>
      <c r="BF93">
        <f>VLOOKUP($J93,Zonal_Stats!$A$2:$T$308,19,FALSE)</f>
        <v>1442.9884216600001</v>
      </c>
      <c r="BG93">
        <f>VLOOKUP($J93,Zonal_Stats!$A$2:$T$308,20,FALSE)</f>
        <v>-25.024442232599998</v>
      </c>
    </row>
    <row r="94" spans="1:59">
      <c r="A94" t="s">
        <v>795</v>
      </c>
      <c r="B94" t="str">
        <f t="shared" si="1"/>
        <v>7309020</v>
      </c>
      <c r="C94">
        <v>7309020</v>
      </c>
      <c r="D94" t="s">
        <v>230</v>
      </c>
      <c r="E94">
        <v>73</v>
      </c>
      <c r="F94">
        <v>9</v>
      </c>
      <c r="G94">
        <v>20</v>
      </c>
      <c r="H94" t="s">
        <v>674</v>
      </c>
      <c r="I94" t="s">
        <v>682</v>
      </c>
      <c r="J94" t="s">
        <v>438</v>
      </c>
      <c r="K94">
        <v>2019</v>
      </c>
      <c r="L94">
        <f>VLOOKUP($J94,Zonal_Stats!$A$2:$J$308,10,FALSE)</f>
        <v>151773.376109</v>
      </c>
      <c r="M94">
        <f>VLOOKUP($J94,Zonal_Stats!$A$2:$P$308,8,FALSE)</f>
        <v>5700.4316275399997</v>
      </c>
      <c r="N94">
        <f>VLOOKUP($J94,Zonal_Stats!$A$2:$P$308,12,FALSE)</f>
        <v>181910.441494</v>
      </c>
      <c r="O94">
        <f>VLOOKUP($J94,Zonal_Stats!$A$2:$P$308,9,FALSE)</f>
        <v>35871.448162400004</v>
      </c>
      <c r="P94">
        <f>VLOOKUP($J94,Zonal_Stats!$A$2:$P$308,7,FALSE)</f>
        <v>3850.4272559699998</v>
      </c>
      <c r="Q94">
        <f>VLOOKUP($J94,Zonal_Stats!$A$2:$P$308,11,FALSE)</f>
        <v>156829.70100999999</v>
      </c>
      <c r="R94">
        <f>VLOOKUP($J94,Zonal_Stats!$A$2:$P$308,5,FALSE)</f>
        <v>179679.61006899999</v>
      </c>
      <c r="S94">
        <f>VLOOKUP($J94,raw!$A$3:$AB399,11,FALSE)</f>
        <v>8.3104772353263856E-2</v>
      </c>
      <c r="T94">
        <f>VLOOKUP($J94,raw!$A$3:$AB399,12,FALSE)</f>
        <v>7.9539221064179929E-3</v>
      </c>
      <c r="U94">
        <f>VLOOKUP($J94,raw!$A$3:$AB399,13,FALSE)</f>
        <v>0.33351618211738893</v>
      </c>
      <c r="V94">
        <f>VLOOKUP($J94,raw!$A$3:$AB399,14,FALSE)</f>
        <v>0</v>
      </c>
      <c r="W94">
        <f>VLOOKUP($J94,raw!$A$3:$AB399,15,FALSE)</f>
        <v>0</v>
      </c>
      <c r="X94">
        <f>VLOOKUP($J94,Zonal_Stats!$A$2:$P$308,6,FALSE)</f>
        <v>9303.1397660799994</v>
      </c>
      <c r="Y94">
        <f>VLOOKUP($J94,raw!$A$3:$AB399,17,FALSE)</f>
        <v>4.4432254525507406E-2</v>
      </c>
      <c r="Z94">
        <f>VLOOKUP($J94,raw!$A$3:$AB399,20,FALSE)</f>
        <v>0.37410861217772901</v>
      </c>
      <c r="AA94">
        <f>VLOOKUP($J94,Zonal_Stats!$A$2:$P$308,13,FALSE)</f>
        <v>74133.365416600005</v>
      </c>
      <c r="AB94">
        <f>VLOOKUP($J94,Zonal_Stats!$A$2:$P$308,15,FALSE)</f>
        <v>0.164141906522</v>
      </c>
      <c r="AC94">
        <f>VLOOKUP($J94,Zonal_Stats!$A$2:$P$308,16,FALSE)</f>
        <v>0</v>
      </c>
      <c r="AD94">
        <f>VLOOKUP($J94,raw!$A$3:$AB399,24,FALSE)</f>
        <v>0</v>
      </c>
      <c r="AE94">
        <f>VLOOKUP($J94,Zonal_Stats!$A$2:$P$308,14,FALSE)</f>
        <v>0.116393299059</v>
      </c>
      <c r="AF94">
        <f>VLOOKUP($C94,PODES_SULSEL!$D$1:$AL$311,2,FALSE)</f>
        <v>4052</v>
      </c>
      <c r="AG94">
        <f>VLOOKUP($C94,PODES_SULSEL!$D$1:$AL$311,25,FALSE)</f>
        <v>0.97532082922013796</v>
      </c>
      <c r="AH94">
        <f>VLOOKUP($C94,PODES_SULSEL!$D$1:$AL$311,26,FALSE)</f>
        <v>1.4807502467917E-3</v>
      </c>
      <c r="AI94">
        <f>VLOOKUP($C94,PODES_SULSEL!$D$1:$AL$311,27,FALSE)</f>
        <v>0</v>
      </c>
      <c r="AJ94">
        <f>VLOOKUP($C94,PODES_SULSEL!$D$1:$AL$311,28,FALSE)</f>
        <v>0</v>
      </c>
      <c r="AK94">
        <f>VLOOKUP($C94,PODES_SULSEL!$D$1:$AL$311,29,FALSE)</f>
        <v>405.2</v>
      </c>
      <c r="AL94">
        <f>VLOOKUP($C94,PODES_SULSEL!$D$1:$AL$311,30,FALSE)</f>
        <v>0</v>
      </c>
      <c r="AM94">
        <f>VLOOKUP($C94,PODES_SULSEL!$D$1:$AL$311,31,FALSE)</f>
        <v>0</v>
      </c>
      <c r="AN94">
        <f>VLOOKUP($C94,PODES_SULSEL!$D$1:$AL$311,10,FALSE)</f>
        <v>0</v>
      </c>
      <c r="AO94">
        <f>VLOOKUP($C94,PODES_SULSEL!$D$1:$AL$311,11,FALSE)</f>
        <v>0</v>
      </c>
      <c r="AP94">
        <f>VLOOKUP($C94,PODES_SULSEL!$D$1:$AL$311,12,FALSE)</f>
        <v>0</v>
      </c>
      <c r="AQ94">
        <f>VLOOKUP($C94,PODES_SULSEL!$D$1:$AL$311,13,FALSE)</f>
        <v>0</v>
      </c>
      <c r="AR94">
        <f>VLOOKUP($C94,PODES_SULSEL!$D$1:$AL$311,14,FALSE)</f>
        <v>0</v>
      </c>
      <c r="AS94">
        <f>VLOOKUP($C94,PODES_SULSEL!$D$1:$AL$311,15,FALSE)</f>
        <v>0</v>
      </c>
      <c r="AT94">
        <f>VLOOKUP($C94,PODES_SULSEL!$D$1:$AL$311,16,FALSE)</f>
        <v>1</v>
      </c>
      <c r="AU94">
        <f>VLOOKUP($C94,PODES_SULSEL!$D$1:$AL$311,17,FALSE)</f>
        <v>0</v>
      </c>
      <c r="AV94">
        <f>VLOOKUP($C94,PODES_SULSEL!$D$1:$AL$311,18,FALSE)</f>
        <v>0</v>
      </c>
      <c r="AW94">
        <f>VLOOKUP($C94,PODES_SULSEL!$D$1:$AL$311,19,FALSE)</f>
        <v>0</v>
      </c>
      <c r="AX94">
        <f>VLOOKUP($C94,PODES_SULSEL!$D$1:$AL$311,20,FALSE)</f>
        <v>14</v>
      </c>
      <c r="AY94">
        <f>VLOOKUP($C94,PODES_SULSEL!$D$1:$AL$311,35,FALSE)</f>
        <v>289.42857142857144</v>
      </c>
      <c r="AZ94">
        <f>VLOOKUP($C94,PODES_SULSEL!$D$1:$AL$311,32,FALSE)</f>
        <v>0</v>
      </c>
      <c r="BA94">
        <f>VLOOKUP($C94,PODES_SULSEL!$D$1:$AL$311,33,FALSE)</f>
        <v>0</v>
      </c>
      <c r="BB94">
        <f>VLOOKUP($C94,PODES_SULSEL!$D$1:$AL$311,23,FALSE)</f>
        <v>0</v>
      </c>
      <c r="BC94">
        <f>VLOOKUP($C94,PODES_SULSEL!$D$1:$AL$311,34,FALSE)</f>
        <v>0</v>
      </c>
      <c r="BD94">
        <f>VLOOKUP($J94,Zonal_Stats!$A$2:$T$308,17,FALSE)</f>
        <v>27.094768865799999</v>
      </c>
      <c r="BE94">
        <f>VLOOKUP($J94,Zonal_Stats!$A$2:$T$308,18,FALSE)</f>
        <v>1.2155947685199999</v>
      </c>
      <c r="BF94">
        <f>VLOOKUP($J94,Zonal_Stats!$A$2:$T$308,19,FALSE)</f>
        <v>2099.98254086</v>
      </c>
      <c r="BG94">
        <f>VLOOKUP($J94,Zonal_Stats!$A$2:$T$308,20,FALSE)</f>
        <v>-39.517318725599999</v>
      </c>
    </row>
    <row r="95" spans="1:59">
      <c r="A95" t="s">
        <v>796</v>
      </c>
      <c r="B95" t="str">
        <f t="shared" si="1"/>
        <v>7309030</v>
      </c>
      <c r="C95">
        <v>7309030</v>
      </c>
      <c r="D95" t="s">
        <v>230</v>
      </c>
      <c r="E95">
        <v>73</v>
      </c>
      <c r="F95">
        <v>9</v>
      </c>
      <c r="G95">
        <v>30</v>
      </c>
      <c r="H95" t="s">
        <v>674</v>
      </c>
      <c r="I95" t="s">
        <v>682</v>
      </c>
      <c r="J95" t="s">
        <v>440</v>
      </c>
      <c r="K95">
        <v>2019</v>
      </c>
      <c r="L95">
        <f>VLOOKUP($J95,Zonal_Stats!$A$2:$J$308,10,FALSE)</f>
        <v>71809.822627300004</v>
      </c>
      <c r="M95">
        <f>VLOOKUP($J95,Zonal_Stats!$A$2:$P$308,8,FALSE)</f>
        <v>3056.1769284000002</v>
      </c>
      <c r="N95">
        <f>VLOOKUP($J95,Zonal_Stats!$A$2:$P$308,12,FALSE)</f>
        <v>46392.313936400002</v>
      </c>
      <c r="O95">
        <f>VLOOKUP($J95,Zonal_Stats!$A$2:$P$308,9,FALSE)</f>
        <v>59824.242156499997</v>
      </c>
      <c r="P95">
        <f>VLOOKUP($J95,Zonal_Stats!$A$2:$P$308,7,FALSE)</f>
        <v>31937.795149199999</v>
      </c>
      <c r="Q95">
        <f>VLOOKUP($J95,Zonal_Stats!$A$2:$P$308,11,FALSE)</f>
        <v>36252.285430099997</v>
      </c>
      <c r="R95">
        <f>VLOOKUP($J95,Zonal_Stats!$A$2:$P$308,5,FALSE)</f>
        <v>45918.027540100004</v>
      </c>
      <c r="S95">
        <f>VLOOKUP($J95,raw!$A$3:$AB400,11,FALSE)</f>
        <v>0</v>
      </c>
      <c r="T95">
        <f>VLOOKUP($J95,raw!$A$3:$AB400,12,FALSE)</f>
        <v>0.26984126984126983</v>
      </c>
      <c r="U95">
        <f>VLOOKUP($J95,raw!$A$3:$AB400,13,FALSE)</f>
        <v>0</v>
      </c>
      <c r="V95">
        <f>VLOOKUP($J95,raw!$A$3:$AB400,14,FALSE)</f>
        <v>0</v>
      </c>
      <c r="W95">
        <f>VLOOKUP($J95,raw!$A$3:$AB400,15,FALSE)</f>
        <v>0</v>
      </c>
      <c r="X95">
        <f>VLOOKUP($J95,Zonal_Stats!$A$2:$P$308,6,FALSE)</f>
        <v>33238.804795999997</v>
      </c>
      <c r="Y95">
        <f>VLOOKUP($J95,raw!$A$3:$AB400,17,FALSE)</f>
        <v>0</v>
      </c>
      <c r="Z95">
        <f>VLOOKUP($J95,raw!$A$3:$AB400,20,FALSE)</f>
        <v>0</v>
      </c>
      <c r="AA95">
        <f>VLOOKUP($J95,Zonal_Stats!$A$2:$P$308,13,FALSE)</f>
        <v>0</v>
      </c>
      <c r="AB95">
        <f>VLOOKUP($J95,Zonal_Stats!$A$2:$P$308,15,FALSE)</f>
        <v>0</v>
      </c>
      <c r="AC95">
        <f>VLOOKUP($J95,Zonal_Stats!$A$2:$P$308,16,FALSE)</f>
        <v>0</v>
      </c>
      <c r="AD95">
        <f>VLOOKUP($J95,raw!$A$3:$AB400,24,FALSE)</f>
        <v>0</v>
      </c>
      <c r="AE95">
        <f>VLOOKUP($J95,Zonal_Stats!$A$2:$P$308,14,FALSE)</f>
        <v>2.2448898307899999E-2</v>
      </c>
      <c r="AF95">
        <f>VLOOKUP($C95,PODES_SULSEL!$D$1:$AL$311,2,FALSE)</f>
        <v>4890</v>
      </c>
      <c r="AG95">
        <f>VLOOKUP($C95,PODES_SULSEL!$D$1:$AL$311,25,FALSE)</f>
        <v>1</v>
      </c>
      <c r="AH95">
        <f>VLOOKUP($C95,PODES_SULSEL!$D$1:$AL$311,26,FALSE)</f>
        <v>6.1349693251533703E-4</v>
      </c>
      <c r="AI95">
        <f>VLOOKUP($C95,PODES_SULSEL!$D$1:$AL$311,27,FALSE)</f>
        <v>0</v>
      </c>
      <c r="AJ95">
        <f>VLOOKUP($C95,PODES_SULSEL!$D$1:$AL$311,28,FALSE)</f>
        <v>0</v>
      </c>
      <c r="AK95">
        <f>VLOOKUP($C95,PODES_SULSEL!$D$1:$AL$311,29,FALSE)</f>
        <v>489</v>
      </c>
      <c r="AL95">
        <f>VLOOKUP($C95,PODES_SULSEL!$D$1:$AL$311,30,FALSE)</f>
        <v>0</v>
      </c>
      <c r="AM95">
        <f>VLOOKUP($C95,PODES_SULSEL!$D$1:$AL$311,31,FALSE)</f>
        <v>0</v>
      </c>
      <c r="AN95">
        <f>VLOOKUP($C95,PODES_SULSEL!$D$1:$AL$311,10,FALSE)</f>
        <v>0</v>
      </c>
      <c r="AO95">
        <f>VLOOKUP($C95,PODES_SULSEL!$D$1:$AL$311,11,FALSE)</f>
        <v>0</v>
      </c>
      <c r="AP95">
        <f>VLOOKUP($C95,PODES_SULSEL!$D$1:$AL$311,12,FALSE)</f>
        <v>0</v>
      </c>
      <c r="AQ95">
        <f>VLOOKUP($C95,PODES_SULSEL!$D$1:$AL$311,13,FALSE)</f>
        <v>0</v>
      </c>
      <c r="AR95">
        <f>VLOOKUP($C95,PODES_SULSEL!$D$1:$AL$311,14,FALSE)</f>
        <v>0</v>
      </c>
      <c r="AS95">
        <f>VLOOKUP($C95,PODES_SULSEL!$D$1:$AL$311,15,FALSE)</f>
        <v>0</v>
      </c>
      <c r="AT95">
        <f>VLOOKUP($C95,PODES_SULSEL!$D$1:$AL$311,16,FALSE)</f>
        <v>0</v>
      </c>
      <c r="AU95">
        <f>VLOOKUP($C95,PODES_SULSEL!$D$1:$AL$311,17,FALSE)</f>
        <v>0</v>
      </c>
      <c r="AV95">
        <f>VLOOKUP($C95,PODES_SULSEL!$D$1:$AL$311,18,FALSE)</f>
        <v>0</v>
      </c>
      <c r="AW95">
        <f>VLOOKUP($C95,PODES_SULSEL!$D$1:$AL$311,19,FALSE)</f>
        <v>0</v>
      </c>
      <c r="AX95">
        <f>VLOOKUP($C95,PODES_SULSEL!$D$1:$AL$311,20,FALSE)</f>
        <v>18</v>
      </c>
      <c r="AY95">
        <f>VLOOKUP($C95,PODES_SULSEL!$D$1:$AL$311,35,FALSE)</f>
        <v>271.66666666666669</v>
      </c>
      <c r="AZ95">
        <f>VLOOKUP($C95,PODES_SULSEL!$D$1:$AL$311,32,FALSE)</f>
        <v>0</v>
      </c>
      <c r="BA95">
        <f>VLOOKUP($C95,PODES_SULSEL!$D$1:$AL$311,33,FALSE)</f>
        <v>0</v>
      </c>
      <c r="BB95">
        <f>VLOOKUP($C95,PODES_SULSEL!$D$1:$AL$311,23,FALSE)</f>
        <v>0</v>
      </c>
      <c r="BC95">
        <f>VLOOKUP($C95,PODES_SULSEL!$D$1:$AL$311,34,FALSE)</f>
        <v>0</v>
      </c>
      <c r="BD95">
        <f>VLOOKUP($J95,Zonal_Stats!$A$2:$T$308,17,FALSE)</f>
        <v>0</v>
      </c>
      <c r="BE95">
        <f>VLOOKUP($J95,Zonal_Stats!$A$2:$T$308,18,FALSE)</f>
        <v>0</v>
      </c>
      <c r="BF95">
        <f>VLOOKUP($J95,Zonal_Stats!$A$2:$T$308,19,FALSE)</f>
        <v>0</v>
      </c>
      <c r="BG95">
        <f>VLOOKUP($J95,Zonal_Stats!$A$2:$T$308,20,FALSE)</f>
        <v>0</v>
      </c>
    </row>
    <row r="96" spans="1:59">
      <c r="A96" t="s">
        <v>797</v>
      </c>
      <c r="B96" t="str">
        <f t="shared" si="1"/>
        <v>7309031</v>
      </c>
      <c r="C96">
        <v>7309031</v>
      </c>
      <c r="D96" t="s">
        <v>230</v>
      </c>
      <c r="E96">
        <v>73</v>
      </c>
      <c r="F96">
        <v>9</v>
      </c>
      <c r="G96">
        <v>31</v>
      </c>
      <c r="H96" t="s">
        <v>674</v>
      </c>
      <c r="I96" t="s">
        <v>682</v>
      </c>
      <c r="J96" t="s">
        <v>441</v>
      </c>
      <c r="K96">
        <v>2019</v>
      </c>
      <c r="L96">
        <f>VLOOKUP($J96,Zonal_Stats!$A$2:$J$308,10,FALSE)</f>
        <v>69806.047497699998</v>
      </c>
      <c r="M96">
        <f>VLOOKUP($J96,Zonal_Stats!$A$2:$P$308,8,FALSE)</f>
        <v>1899.52228098</v>
      </c>
      <c r="N96">
        <f>VLOOKUP($J96,Zonal_Stats!$A$2:$P$308,12,FALSE)</f>
        <v>39042.325520799997</v>
      </c>
      <c r="O96">
        <f>VLOOKUP($J96,Zonal_Stats!$A$2:$P$308,9,FALSE)</f>
        <v>40572.4460626</v>
      </c>
      <c r="P96">
        <f>VLOOKUP($J96,Zonal_Stats!$A$2:$P$308,7,FALSE)</f>
        <v>3277.4123170299999</v>
      </c>
      <c r="Q96">
        <f>VLOOKUP($J96,Zonal_Stats!$A$2:$P$308,11,FALSE)</f>
        <v>9621.0912935600008</v>
      </c>
      <c r="R96">
        <f>VLOOKUP($J96,Zonal_Stats!$A$2:$P$308,5,FALSE)</f>
        <v>16209.6170884</v>
      </c>
      <c r="S96">
        <f>VLOOKUP($J96,raw!$A$3:$AB401,11,FALSE)</f>
        <v>0</v>
      </c>
      <c r="T96">
        <f>VLOOKUP($J96,raw!$A$3:$AB401,12,FALSE)</f>
        <v>0.29710144927536231</v>
      </c>
      <c r="U96">
        <f>VLOOKUP($J96,raw!$A$3:$AB401,13,FALSE)</f>
        <v>0.18478260869565216</v>
      </c>
      <c r="V96">
        <f>VLOOKUP($J96,raw!$A$3:$AB401,14,FALSE)</f>
        <v>0</v>
      </c>
      <c r="W96">
        <f>VLOOKUP($J96,raw!$A$3:$AB401,15,FALSE)</f>
        <v>0</v>
      </c>
      <c r="X96">
        <f>VLOOKUP($J96,Zonal_Stats!$A$2:$P$308,6,FALSE)</f>
        <v>5396.1339808499997</v>
      </c>
      <c r="Y96">
        <f>VLOOKUP($J96,raw!$A$3:$AB401,17,FALSE)</f>
        <v>9.0579710144927536E-2</v>
      </c>
      <c r="Z96">
        <f>VLOOKUP($J96,raw!$A$3:$AB401,20,FALSE)</f>
        <v>0</v>
      </c>
      <c r="AA96">
        <f>VLOOKUP($J96,Zonal_Stats!$A$2:$P$308,13,FALSE)</f>
        <v>0</v>
      </c>
      <c r="AB96">
        <f>VLOOKUP($J96,Zonal_Stats!$A$2:$P$308,15,FALSE)</f>
        <v>0</v>
      </c>
      <c r="AC96">
        <f>VLOOKUP($J96,Zonal_Stats!$A$2:$P$308,16,FALSE)</f>
        <v>0</v>
      </c>
      <c r="AD96">
        <f>VLOOKUP($J96,raw!$A$3:$AB401,24,FALSE)</f>
        <v>0</v>
      </c>
      <c r="AE96">
        <f>VLOOKUP($J96,Zonal_Stats!$A$2:$P$308,14,FALSE)</f>
        <v>6.9824473689399993E-2</v>
      </c>
      <c r="AF96">
        <f>VLOOKUP($C96,PODES_SULSEL!$D$1:$AL$311,2,FALSE)</f>
        <v>3867</v>
      </c>
      <c r="AG96">
        <f>VLOOKUP($C96,PODES_SULSEL!$D$1:$AL$311,25,FALSE)</f>
        <v>1</v>
      </c>
      <c r="AH96">
        <f>VLOOKUP($C96,PODES_SULSEL!$D$1:$AL$311,26,FALSE)</f>
        <v>1.8101887768295799E-3</v>
      </c>
      <c r="AI96">
        <f>VLOOKUP($C96,PODES_SULSEL!$D$1:$AL$311,27,FALSE)</f>
        <v>0</v>
      </c>
      <c r="AJ96">
        <f>VLOOKUP($C96,PODES_SULSEL!$D$1:$AL$311,28,FALSE)</f>
        <v>0</v>
      </c>
      <c r="AK96">
        <f>VLOOKUP($C96,PODES_SULSEL!$D$1:$AL$311,29,FALSE)</f>
        <v>351.54545454545456</v>
      </c>
      <c r="AL96">
        <f>VLOOKUP($C96,PODES_SULSEL!$D$1:$AL$311,30,FALSE)</f>
        <v>0</v>
      </c>
      <c r="AM96">
        <f>VLOOKUP($C96,PODES_SULSEL!$D$1:$AL$311,31,FALSE)</f>
        <v>0</v>
      </c>
      <c r="AN96">
        <f>VLOOKUP($C96,PODES_SULSEL!$D$1:$AL$311,10,FALSE)</f>
        <v>0</v>
      </c>
      <c r="AO96">
        <f>VLOOKUP($C96,PODES_SULSEL!$D$1:$AL$311,11,FALSE)</f>
        <v>0</v>
      </c>
      <c r="AP96">
        <f>VLOOKUP($C96,PODES_SULSEL!$D$1:$AL$311,12,FALSE)</f>
        <v>0</v>
      </c>
      <c r="AQ96">
        <f>VLOOKUP($C96,PODES_SULSEL!$D$1:$AL$311,13,FALSE)</f>
        <v>0</v>
      </c>
      <c r="AR96">
        <f>VLOOKUP($C96,PODES_SULSEL!$D$1:$AL$311,14,FALSE)</f>
        <v>0</v>
      </c>
      <c r="AS96">
        <f>VLOOKUP($C96,PODES_SULSEL!$D$1:$AL$311,15,FALSE)</f>
        <v>0</v>
      </c>
      <c r="AT96">
        <f>VLOOKUP($C96,PODES_SULSEL!$D$1:$AL$311,16,FALSE)</f>
        <v>0</v>
      </c>
      <c r="AU96">
        <f>VLOOKUP($C96,PODES_SULSEL!$D$1:$AL$311,17,FALSE)</f>
        <v>0</v>
      </c>
      <c r="AV96">
        <f>VLOOKUP($C96,PODES_SULSEL!$D$1:$AL$311,18,FALSE)</f>
        <v>0</v>
      </c>
      <c r="AW96">
        <f>VLOOKUP($C96,PODES_SULSEL!$D$1:$AL$311,19,FALSE)</f>
        <v>0</v>
      </c>
      <c r="AX96">
        <f>VLOOKUP($C96,PODES_SULSEL!$D$1:$AL$311,20,FALSE)</f>
        <v>14</v>
      </c>
      <c r="AY96">
        <f>VLOOKUP($C96,PODES_SULSEL!$D$1:$AL$311,35,FALSE)</f>
        <v>276.21428571428572</v>
      </c>
      <c r="AZ96">
        <f>VLOOKUP($C96,PODES_SULSEL!$D$1:$AL$311,32,FALSE)</f>
        <v>966.75</v>
      </c>
      <c r="BA96">
        <f>VLOOKUP($C96,PODES_SULSEL!$D$1:$AL$311,33,FALSE)</f>
        <v>0</v>
      </c>
      <c r="BB96">
        <f>VLOOKUP($C96,PODES_SULSEL!$D$1:$AL$311,23,FALSE)</f>
        <v>5</v>
      </c>
      <c r="BC96">
        <f>VLOOKUP($C96,PODES_SULSEL!$D$1:$AL$311,34,FALSE)</f>
        <v>773.4</v>
      </c>
      <c r="BD96">
        <f>VLOOKUP($J96,Zonal_Stats!$A$2:$T$308,17,FALSE)</f>
        <v>0</v>
      </c>
      <c r="BE96">
        <f>VLOOKUP($J96,Zonal_Stats!$A$2:$T$308,18,FALSE)</f>
        <v>0</v>
      </c>
      <c r="BF96">
        <f>VLOOKUP($J96,Zonal_Stats!$A$2:$T$308,19,FALSE)</f>
        <v>0</v>
      </c>
      <c r="BG96">
        <f>VLOOKUP($J96,Zonal_Stats!$A$2:$T$308,20,FALSE)</f>
        <v>0</v>
      </c>
    </row>
    <row r="97" spans="1:59">
      <c r="A97" t="s">
        <v>798</v>
      </c>
      <c r="B97" t="str">
        <f t="shared" si="1"/>
        <v>7309040</v>
      </c>
      <c r="C97">
        <v>7309040</v>
      </c>
      <c r="D97" t="s">
        <v>230</v>
      </c>
      <c r="E97">
        <v>73</v>
      </c>
      <c r="F97">
        <v>9</v>
      </c>
      <c r="G97">
        <v>40</v>
      </c>
      <c r="H97" t="s">
        <v>674</v>
      </c>
      <c r="I97" t="s">
        <v>682</v>
      </c>
      <c r="J97" t="s">
        <v>494</v>
      </c>
      <c r="K97">
        <v>2019</v>
      </c>
      <c r="L97">
        <f>VLOOKUP($J97,Zonal_Stats!$A$2:$J$308,10,FALSE)</f>
        <v>56027.658682499998</v>
      </c>
      <c r="M97">
        <f>VLOOKUP($J97,Zonal_Stats!$A$2:$P$308,8,FALSE)</f>
        <v>597.86773143899995</v>
      </c>
      <c r="N97">
        <f>VLOOKUP($J97,Zonal_Stats!$A$2:$P$308,12,FALSE)</f>
        <v>25155.191744700001</v>
      </c>
      <c r="O97">
        <f>VLOOKUP($J97,Zonal_Stats!$A$2:$P$308,9,FALSE)</f>
        <v>23209.715062200001</v>
      </c>
      <c r="P97">
        <f>VLOOKUP($J97,Zonal_Stats!$A$2:$P$308,7,FALSE)</f>
        <v>5241.8803109700002</v>
      </c>
      <c r="Q97">
        <f>VLOOKUP($J97,Zonal_Stats!$A$2:$P$308,11,FALSE)</f>
        <v>500.66162691199997</v>
      </c>
      <c r="R97">
        <f>VLOOKUP($J97,Zonal_Stats!$A$2:$P$308,5,FALSE)</f>
        <v>7097.4709217099999</v>
      </c>
      <c r="S97">
        <f>VLOOKUP($J97,raw!$A$3:$AB402,11,FALSE)</f>
        <v>0.30127774041694688</v>
      </c>
      <c r="T97">
        <f>VLOOKUP($J97,raw!$A$3:$AB402,12,FALSE)</f>
        <v>9.0786819098856761E-2</v>
      </c>
      <c r="U97">
        <f>VLOOKUP($J97,raw!$A$3:$AB402,13,FALSE)</f>
        <v>0</v>
      </c>
      <c r="V97">
        <f>VLOOKUP($J97,raw!$A$3:$AB402,14,FALSE)</f>
        <v>0</v>
      </c>
      <c r="W97">
        <f>VLOOKUP($J97,raw!$A$3:$AB402,15,FALSE)</f>
        <v>0</v>
      </c>
      <c r="X97">
        <f>VLOOKUP($J97,Zonal_Stats!$A$2:$P$308,6,FALSE)</f>
        <v>5187.9329793300003</v>
      </c>
      <c r="Y97">
        <f>VLOOKUP($J97,raw!$A$3:$AB402,17,FALSE)</f>
        <v>0</v>
      </c>
      <c r="Z97">
        <f>VLOOKUP($J97,raw!$A$3:$AB402,20,FALSE)</f>
        <v>0.32840170365388927</v>
      </c>
      <c r="AA97">
        <f>VLOOKUP($J97,Zonal_Stats!$A$2:$P$308,13,FALSE)</f>
        <v>414296.89671300002</v>
      </c>
      <c r="AB97">
        <f>VLOOKUP($J97,Zonal_Stats!$A$2:$P$308,15,FALSE)</f>
        <v>0.78947079975699996</v>
      </c>
      <c r="AC97">
        <f>VLOOKUP($J97,Zonal_Stats!$A$2:$P$308,16,FALSE)</f>
        <v>0</v>
      </c>
      <c r="AD97">
        <f>VLOOKUP($J97,raw!$A$3:$AB402,24,FALSE)</f>
        <v>0</v>
      </c>
      <c r="AE97">
        <f>VLOOKUP($J97,Zonal_Stats!$A$2:$P$308,14,FALSE)</f>
        <v>0.29140723094299997</v>
      </c>
      <c r="AF97">
        <f>VLOOKUP($C97,PODES_SULSEL!$D$1:$AL$311,2,FALSE)</f>
        <v>12507</v>
      </c>
      <c r="AG97">
        <f>VLOOKUP($C97,PODES_SULSEL!$D$1:$AL$311,25,FALSE)</f>
        <v>1</v>
      </c>
      <c r="AH97">
        <f>VLOOKUP($C97,PODES_SULSEL!$D$1:$AL$311,26,FALSE)</f>
        <v>8.7950747581354402E-4</v>
      </c>
      <c r="AI97">
        <f>VLOOKUP($C97,PODES_SULSEL!$D$1:$AL$311,27,FALSE)</f>
        <v>2501.4</v>
      </c>
      <c r="AJ97">
        <f>VLOOKUP($C97,PODES_SULSEL!$D$1:$AL$311,28,FALSE)</f>
        <v>12507</v>
      </c>
      <c r="AK97">
        <f>VLOOKUP($C97,PODES_SULSEL!$D$1:$AL$311,29,FALSE)</f>
        <v>1250.7</v>
      </c>
      <c r="AL97">
        <f>VLOOKUP($C97,PODES_SULSEL!$D$1:$AL$311,30,FALSE)</f>
        <v>0</v>
      </c>
      <c r="AM97">
        <f>VLOOKUP($C97,PODES_SULSEL!$D$1:$AL$311,31,FALSE)</f>
        <v>2084.5</v>
      </c>
      <c r="AN97">
        <f>VLOOKUP($C97,PODES_SULSEL!$D$1:$AL$311,10,FALSE)</f>
        <v>1</v>
      </c>
      <c r="AO97">
        <f>VLOOKUP($C97,PODES_SULSEL!$D$1:$AL$311,11,FALSE)</f>
        <v>0</v>
      </c>
      <c r="AP97">
        <f>VLOOKUP($C97,PODES_SULSEL!$D$1:$AL$311,12,FALSE)</f>
        <v>12</v>
      </c>
      <c r="AQ97">
        <f>VLOOKUP($C97,PODES_SULSEL!$D$1:$AL$311,13,FALSE)</f>
        <v>0</v>
      </c>
      <c r="AR97">
        <f>VLOOKUP($C97,PODES_SULSEL!$D$1:$AL$311,14,FALSE)</f>
        <v>0</v>
      </c>
      <c r="AS97">
        <f>VLOOKUP($C97,PODES_SULSEL!$D$1:$AL$311,15,FALSE)</f>
        <v>0</v>
      </c>
      <c r="AT97">
        <f>VLOOKUP($C97,PODES_SULSEL!$D$1:$AL$311,16,FALSE)</f>
        <v>0</v>
      </c>
      <c r="AU97">
        <f>VLOOKUP($C97,PODES_SULSEL!$D$1:$AL$311,17,FALSE)</f>
        <v>0</v>
      </c>
      <c r="AV97">
        <f>VLOOKUP($C97,PODES_SULSEL!$D$1:$AL$311,18,FALSE)</f>
        <v>1</v>
      </c>
      <c r="AW97">
        <f>VLOOKUP($C97,PODES_SULSEL!$D$1:$AL$311,19,FALSE)</f>
        <v>0</v>
      </c>
      <c r="AX97">
        <f>VLOOKUP($C97,PODES_SULSEL!$D$1:$AL$311,20,FALSE)</f>
        <v>18</v>
      </c>
      <c r="AY97">
        <f>VLOOKUP($C97,PODES_SULSEL!$D$1:$AL$311,35,FALSE)</f>
        <v>694.83333333333337</v>
      </c>
      <c r="AZ97">
        <f>VLOOKUP($C97,PODES_SULSEL!$D$1:$AL$311,32,FALSE)</f>
        <v>12507</v>
      </c>
      <c r="BA97">
        <f>VLOOKUP($C97,PODES_SULSEL!$D$1:$AL$311,33,FALSE)</f>
        <v>0</v>
      </c>
      <c r="BB97">
        <f>VLOOKUP($C97,PODES_SULSEL!$D$1:$AL$311,23,FALSE)</f>
        <v>1</v>
      </c>
      <c r="BC97">
        <f>VLOOKUP($C97,PODES_SULSEL!$D$1:$AL$311,34,FALSE)</f>
        <v>12507</v>
      </c>
      <c r="BD97">
        <f>VLOOKUP($J97,Zonal_Stats!$A$2:$T$308,17,FALSE)</f>
        <v>27.097866574800001</v>
      </c>
      <c r="BE97">
        <f>VLOOKUP($J97,Zonal_Stats!$A$2:$T$308,18,FALSE)</f>
        <v>1.4302907197400001</v>
      </c>
      <c r="BF97">
        <f>VLOOKUP($J97,Zonal_Stats!$A$2:$T$308,19,FALSE)</f>
        <v>3041.8276805</v>
      </c>
      <c r="BG97">
        <f>VLOOKUP($J97,Zonal_Stats!$A$2:$T$308,20,FALSE)</f>
        <v>-52.429406207500001</v>
      </c>
    </row>
    <row r="98" spans="1:59">
      <c r="A98" t="s">
        <v>799</v>
      </c>
      <c r="B98" t="str">
        <f t="shared" si="1"/>
        <v>7309041</v>
      </c>
      <c r="C98">
        <v>7309041</v>
      </c>
      <c r="D98" t="s">
        <v>230</v>
      </c>
      <c r="E98">
        <v>73</v>
      </c>
      <c r="F98">
        <v>9</v>
      </c>
      <c r="G98">
        <v>41</v>
      </c>
      <c r="H98" t="s">
        <v>674</v>
      </c>
      <c r="I98" t="s">
        <v>682</v>
      </c>
      <c r="J98" t="s">
        <v>481</v>
      </c>
      <c r="K98">
        <v>2019</v>
      </c>
      <c r="L98">
        <f>VLOOKUP($J98,Zonal_Stats!$A$2:$J$308,10,FALSE)</f>
        <v>48618.282321999999</v>
      </c>
      <c r="M98">
        <f>VLOOKUP($J98,Zonal_Stats!$A$2:$P$308,8,FALSE)</f>
        <v>727.37248117800004</v>
      </c>
      <c r="N98">
        <f>VLOOKUP($J98,Zonal_Stats!$A$2:$P$308,12,FALSE)</f>
        <v>29348.2268706</v>
      </c>
      <c r="O98">
        <f>VLOOKUP($J98,Zonal_Stats!$A$2:$P$308,9,FALSE)</f>
        <v>17380.897840199999</v>
      </c>
      <c r="P98">
        <f>VLOOKUP($J98,Zonal_Stats!$A$2:$P$308,7,FALSE)</f>
        <v>850.01785610900004</v>
      </c>
      <c r="Q98">
        <f>VLOOKUP($J98,Zonal_Stats!$A$2:$P$308,11,FALSE)</f>
        <v>2758.2199523499999</v>
      </c>
      <c r="R98">
        <f>VLOOKUP($J98,Zonal_Stats!$A$2:$P$308,5,FALSE)</f>
        <v>6521.4441928899996</v>
      </c>
      <c r="S98">
        <f>VLOOKUP($J98,raw!$A$3:$AB403,11,FALSE)</f>
        <v>0.29693836171938359</v>
      </c>
      <c r="T98">
        <f>VLOOKUP($J98,raw!$A$3:$AB403,12,FALSE)</f>
        <v>3.294809407948094E-2</v>
      </c>
      <c r="U98">
        <f>VLOOKUP($J98,raw!$A$3:$AB403,13,FALSE)</f>
        <v>0.39040957015409572</v>
      </c>
      <c r="V98">
        <f>VLOOKUP($J98,raw!$A$3:$AB403,14,FALSE)</f>
        <v>0</v>
      </c>
      <c r="W98">
        <f>VLOOKUP($J98,raw!$A$3:$AB403,15,FALSE)</f>
        <v>0</v>
      </c>
      <c r="X98">
        <f>VLOOKUP($J98,Zonal_Stats!$A$2:$P$308,6,FALSE)</f>
        <v>1240.15916197</v>
      </c>
      <c r="Y98">
        <f>VLOOKUP($J98,raw!$A$3:$AB403,17,FALSE)</f>
        <v>1.7031630170316302E-2</v>
      </c>
      <c r="Z98">
        <f>VLOOKUP($J98,raw!$A$3:$AB403,20,FALSE)</f>
        <v>0.33951743714517435</v>
      </c>
      <c r="AA98">
        <f>VLOOKUP($J98,Zonal_Stats!$A$2:$P$308,13,FALSE)</f>
        <v>678296.37263300002</v>
      </c>
      <c r="AB98">
        <f>VLOOKUP($J98,Zonal_Stats!$A$2:$P$308,15,FALSE)</f>
        <v>0.31144443733299998</v>
      </c>
      <c r="AC98">
        <f>VLOOKUP($J98,Zonal_Stats!$A$2:$P$308,16,FALSE)</f>
        <v>0.44273754668499998</v>
      </c>
      <c r="AD98">
        <f>VLOOKUP($J98,raw!$A$3:$AB403,24,FALSE)</f>
        <v>0</v>
      </c>
      <c r="AE98">
        <f>VLOOKUP($J98,Zonal_Stats!$A$2:$P$308,14,FALSE)</f>
        <v>0.27355106176799998</v>
      </c>
      <c r="AF98">
        <f>VLOOKUP($C98,PODES_SULSEL!$D$1:$AL$311,2,FALSE)</f>
        <v>10514</v>
      </c>
      <c r="AG98">
        <f>VLOOKUP($C98,PODES_SULSEL!$D$1:$AL$311,25,FALSE)</f>
        <v>0.99210576374357995</v>
      </c>
      <c r="AH98">
        <f>VLOOKUP($C98,PODES_SULSEL!$D$1:$AL$311,26,FALSE)</f>
        <v>7.6089024158265098E-4</v>
      </c>
      <c r="AI98">
        <f>VLOOKUP($C98,PODES_SULSEL!$D$1:$AL$311,27,FALSE)</f>
        <v>0</v>
      </c>
      <c r="AJ98">
        <f>VLOOKUP($C98,PODES_SULSEL!$D$1:$AL$311,28,FALSE)</f>
        <v>0</v>
      </c>
      <c r="AK98">
        <f>VLOOKUP($C98,PODES_SULSEL!$D$1:$AL$311,29,FALSE)</f>
        <v>2102.8000000000002</v>
      </c>
      <c r="AL98">
        <f>VLOOKUP($C98,PODES_SULSEL!$D$1:$AL$311,30,FALSE)</f>
        <v>2.8533384059349398E-4</v>
      </c>
      <c r="AM98">
        <f>VLOOKUP($C98,PODES_SULSEL!$D$1:$AL$311,31,FALSE)</f>
        <v>1168.2222222222222</v>
      </c>
      <c r="AN98">
        <f>VLOOKUP($C98,PODES_SULSEL!$D$1:$AL$311,10,FALSE)</f>
        <v>0</v>
      </c>
      <c r="AO98">
        <f>VLOOKUP($C98,PODES_SULSEL!$D$1:$AL$311,11,FALSE)</f>
        <v>0</v>
      </c>
      <c r="AP98">
        <f>VLOOKUP($C98,PODES_SULSEL!$D$1:$AL$311,12,FALSE)</f>
        <v>3</v>
      </c>
      <c r="AQ98">
        <f>VLOOKUP($C98,PODES_SULSEL!$D$1:$AL$311,13,FALSE)</f>
        <v>0</v>
      </c>
      <c r="AR98">
        <f>VLOOKUP($C98,PODES_SULSEL!$D$1:$AL$311,14,FALSE)</f>
        <v>0</v>
      </c>
      <c r="AS98">
        <f>VLOOKUP($C98,PODES_SULSEL!$D$1:$AL$311,15,FALSE)</f>
        <v>0</v>
      </c>
      <c r="AT98">
        <f>VLOOKUP($C98,PODES_SULSEL!$D$1:$AL$311,16,FALSE)</f>
        <v>0</v>
      </c>
      <c r="AU98">
        <f>VLOOKUP($C98,PODES_SULSEL!$D$1:$AL$311,17,FALSE)</f>
        <v>0</v>
      </c>
      <c r="AV98">
        <f>VLOOKUP($C98,PODES_SULSEL!$D$1:$AL$311,18,FALSE)</f>
        <v>0</v>
      </c>
      <c r="AW98">
        <f>VLOOKUP($C98,PODES_SULSEL!$D$1:$AL$311,19,FALSE)</f>
        <v>0</v>
      </c>
      <c r="AX98">
        <f>VLOOKUP($C98,PODES_SULSEL!$D$1:$AL$311,20,FALSE)</f>
        <v>16</v>
      </c>
      <c r="AY98">
        <f>VLOOKUP($C98,PODES_SULSEL!$D$1:$AL$311,35,FALSE)</f>
        <v>657.125</v>
      </c>
      <c r="AZ98">
        <f>VLOOKUP($C98,PODES_SULSEL!$D$1:$AL$311,32,FALSE)</f>
        <v>2102.8000000000002</v>
      </c>
      <c r="BA98">
        <f>VLOOKUP($C98,PODES_SULSEL!$D$1:$AL$311,33,FALSE)</f>
        <v>0</v>
      </c>
      <c r="BB98">
        <f>VLOOKUP($C98,PODES_SULSEL!$D$1:$AL$311,23,FALSE)</f>
        <v>2</v>
      </c>
      <c r="BC98">
        <f>VLOOKUP($C98,PODES_SULSEL!$D$1:$AL$311,34,FALSE)</f>
        <v>5257</v>
      </c>
      <c r="BD98">
        <f>VLOOKUP($J98,Zonal_Stats!$A$2:$T$308,17,FALSE)</f>
        <v>26.407501747400001</v>
      </c>
      <c r="BE98">
        <f>VLOOKUP($J98,Zonal_Stats!$A$2:$T$308,18,FALSE)</f>
        <v>1.3654984457999999</v>
      </c>
      <c r="BF98">
        <f>VLOOKUP($J98,Zonal_Stats!$A$2:$T$308,19,FALSE)</f>
        <v>2921.5444779999998</v>
      </c>
      <c r="BG98">
        <f>VLOOKUP($J98,Zonal_Stats!$A$2:$T$308,20,FALSE)</f>
        <v>-67.009517346400003</v>
      </c>
    </row>
    <row r="99" spans="1:59">
      <c r="A99" t="s">
        <v>800</v>
      </c>
      <c r="B99" t="str">
        <f t="shared" si="1"/>
        <v>7309050</v>
      </c>
      <c r="C99">
        <v>7309050</v>
      </c>
      <c r="D99" t="s">
        <v>230</v>
      </c>
      <c r="E99">
        <v>73</v>
      </c>
      <c r="F99">
        <v>9</v>
      </c>
      <c r="G99">
        <v>50</v>
      </c>
      <c r="H99" t="s">
        <v>674</v>
      </c>
      <c r="I99" t="s">
        <v>682</v>
      </c>
      <c r="J99" t="s">
        <v>329</v>
      </c>
      <c r="K99">
        <v>2019</v>
      </c>
      <c r="L99">
        <f>VLOOKUP($J99,Zonal_Stats!$A$2:$J$308,10,FALSE)</f>
        <v>36503.872974600003</v>
      </c>
      <c r="M99">
        <f>VLOOKUP($J99,Zonal_Stats!$A$2:$P$308,8,FALSE)</f>
        <v>739.89119294299996</v>
      </c>
      <c r="N99">
        <f>VLOOKUP($J99,Zonal_Stats!$A$2:$P$308,12,FALSE)</f>
        <v>31798.7789662</v>
      </c>
      <c r="O99">
        <f>VLOOKUP($J99,Zonal_Stats!$A$2:$P$308,9,FALSE)</f>
        <v>5292.9688726900004</v>
      </c>
      <c r="P99">
        <f>VLOOKUP($J99,Zonal_Stats!$A$2:$P$308,7,FALSE)</f>
        <v>187.302094221</v>
      </c>
      <c r="Q99">
        <f>VLOOKUP($J99,Zonal_Stats!$A$2:$P$308,11,FALSE)</f>
        <v>5352.4271605200001</v>
      </c>
      <c r="R99">
        <f>VLOOKUP($J99,Zonal_Stats!$A$2:$P$308,5,FALSE)</f>
        <v>15014.621252200001</v>
      </c>
      <c r="S99">
        <f>VLOOKUP($J99,raw!$A$3:$AB404,11,FALSE)</f>
        <v>0.19788732394366196</v>
      </c>
      <c r="T99">
        <f>VLOOKUP($J99,raw!$A$3:$AB404,12,FALSE)</f>
        <v>4.1471048513302038E-3</v>
      </c>
      <c r="U99">
        <f>VLOOKUP($J99,raw!$A$3:$AB404,13,FALSE)</f>
        <v>0.53935837245696405</v>
      </c>
      <c r="V99">
        <f>VLOOKUP($J99,raw!$A$3:$AB404,14,FALSE)</f>
        <v>0</v>
      </c>
      <c r="W99">
        <f>VLOOKUP($J99,raw!$A$3:$AB404,15,FALSE)</f>
        <v>0</v>
      </c>
      <c r="X99">
        <f>VLOOKUP($J99,Zonal_Stats!$A$2:$P$308,6,FALSE)</f>
        <v>660.03117944200005</v>
      </c>
      <c r="Y99">
        <f>VLOOKUP($J99,raw!$A$3:$AB404,17,FALSE)</f>
        <v>4.3661971830985913E-2</v>
      </c>
      <c r="Z99">
        <f>VLOOKUP($J99,raw!$A$3:$AB404,20,FALSE)</f>
        <v>0.26588419405320812</v>
      </c>
      <c r="AA99">
        <f>VLOOKUP($J99,Zonal_Stats!$A$2:$P$308,13,FALSE)</f>
        <v>782232.46090800001</v>
      </c>
      <c r="AB99">
        <f>VLOOKUP($J99,Zonal_Stats!$A$2:$P$308,15,FALSE)</f>
        <v>6.0315774161999999E-2</v>
      </c>
      <c r="AC99">
        <f>VLOOKUP($J99,Zonal_Stats!$A$2:$P$308,16,FALSE)</f>
        <v>0.55502434457000005</v>
      </c>
      <c r="AD99">
        <f>VLOOKUP($J99,raw!$A$3:$AB404,24,FALSE)</f>
        <v>0</v>
      </c>
      <c r="AE99">
        <f>VLOOKUP($J99,Zonal_Stats!$A$2:$P$308,14,FALSE)</f>
        <v>0.25595629575899997</v>
      </c>
      <c r="AF99">
        <f>VLOOKUP($C99,PODES_SULSEL!$D$1:$AL$311,2,FALSE)</f>
        <v>4742</v>
      </c>
      <c r="AG99">
        <f>VLOOKUP($C99,PODES_SULSEL!$D$1:$AL$311,25,FALSE)</f>
        <v>0.98523829607760405</v>
      </c>
      <c r="AH99">
        <f>VLOOKUP($C99,PODES_SULSEL!$D$1:$AL$311,26,FALSE)</f>
        <v>6.3264445381695398E-4</v>
      </c>
      <c r="AI99">
        <f>VLOOKUP($C99,PODES_SULSEL!$D$1:$AL$311,27,FALSE)</f>
        <v>0</v>
      </c>
      <c r="AJ99">
        <f>VLOOKUP($C99,PODES_SULSEL!$D$1:$AL$311,28,FALSE)</f>
        <v>0</v>
      </c>
      <c r="AK99">
        <f>VLOOKUP($C99,PODES_SULSEL!$D$1:$AL$311,29,FALSE)</f>
        <v>790.33333333333337</v>
      </c>
      <c r="AL99">
        <f>VLOOKUP($C99,PODES_SULSEL!$D$1:$AL$311,30,FALSE)</f>
        <v>6.3264445381695398E-4</v>
      </c>
      <c r="AM99">
        <f>VLOOKUP($C99,PODES_SULSEL!$D$1:$AL$311,31,FALSE)</f>
        <v>2371</v>
      </c>
      <c r="AN99">
        <f>VLOOKUP($C99,PODES_SULSEL!$D$1:$AL$311,10,FALSE)</f>
        <v>3</v>
      </c>
      <c r="AO99">
        <f>VLOOKUP($C99,PODES_SULSEL!$D$1:$AL$311,11,FALSE)</f>
        <v>0</v>
      </c>
      <c r="AP99">
        <f>VLOOKUP($C99,PODES_SULSEL!$D$1:$AL$311,12,FALSE)</f>
        <v>1</v>
      </c>
      <c r="AQ99">
        <f>VLOOKUP($C99,PODES_SULSEL!$D$1:$AL$311,13,FALSE)</f>
        <v>0</v>
      </c>
      <c r="AR99">
        <f>VLOOKUP($C99,PODES_SULSEL!$D$1:$AL$311,14,FALSE)</f>
        <v>0</v>
      </c>
      <c r="AS99">
        <f>VLOOKUP($C99,PODES_SULSEL!$D$1:$AL$311,15,FALSE)</f>
        <v>0</v>
      </c>
      <c r="AT99">
        <f>VLOOKUP($C99,PODES_SULSEL!$D$1:$AL$311,16,FALSE)</f>
        <v>0</v>
      </c>
      <c r="AU99">
        <f>VLOOKUP($C99,PODES_SULSEL!$D$1:$AL$311,17,FALSE)</f>
        <v>0</v>
      </c>
      <c r="AV99">
        <f>VLOOKUP($C99,PODES_SULSEL!$D$1:$AL$311,18,FALSE)</f>
        <v>0</v>
      </c>
      <c r="AW99">
        <f>VLOOKUP($C99,PODES_SULSEL!$D$1:$AL$311,19,FALSE)</f>
        <v>0</v>
      </c>
      <c r="AX99">
        <f>VLOOKUP($C99,PODES_SULSEL!$D$1:$AL$311,20,FALSE)</f>
        <v>10</v>
      </c>
      <c r="AY99">
        <f>VLOOKUP($C99,PODES_SULSEL!$D$1:$AL$311,35,FALSE)</f>
        <v>474.2</v>
      </c>
      <c r="AZ99">
        <f>VLOOKUP($C99,PODES_SULSEL!$D$1:$AL$311,32,FALSE)</f>
        <v>338.71428571428572</v>
      </c>
      <c r="BA99">
        <f>VLOOKUP($C99,PODES_SULSEL!$D$1:$AL$311,33,FALSE)</f>
        <v>0</v>
      </c>
      <c r="BB99">
        <f>VLOOKUP($C99,PODES_SULSEL!$D$1:$AL$311,23,FALSE)</f>
        <v>4</v>
      </c>
      <c r="BC99">
        <f>VLOOKUP($C99,PODES_SULSEL!$D$1:$AL$311,34,FALSE)</f>
        <v>1185.5</v>
      </c>
      <c r="BD99">
        <f>VLOOKUP($J99,Zonal_Stats!$A$2:$T$308,17,FALSE)</f>
        <v>24.7961165207</v>
      </c>
      <c r="BE99">
        <f>VLOOKUP($J99,Zonal_Stats!$A$2:$T$308,18,FALSE)</f>
        <v>1.3579558542300001</v>
      </c>
      <c r="BF99">
        <f>VLOOKUP($J99,Zonal_Stats!$A$2:$T$308,19,FALSE)</f>
        <v>2741.4785543900002</v>
      </c>
      <c r="BG99">
        <f>VLOOKUP($J99,Zonal_Stats!$A$2:$T$308,20,FALSE)</f>
        <v>-76.844825222099999</v>
      </c>
    </row>
    <row r="100" spans="1:59">
      <c r="A100" t="s">
        <v>801</v>
      </c>
      <c r="B100" t="str">
        <f t="shared" si="1"/>
        <v>7309051</v>
      </c>
      <c r="C100">
        <v>7309051</v>
      </c>
      <c r="D100" t="s">
        <v>230</v>
      </c>
      <c r="E100">
        <v>73</v>
      </c>
      <c r="F100">
        <v>9</v>
      </c>
      <c r="G100">
        <v>51</v>
      </c>
      <c r="H100" t="s">
        <v>674</v>
      </c>
      <c r="I100" t="s">
        <v>682</v>
      </c>
      <c r="J100" t="s">
        <v>592</v>
      </c>
      <c r="K100">
        <v>2019</v>
      </c>
      <c r="L100">
        <f>VLOOKUP($J100,Zonal_Stats!$A$2:$J$308,10,FALSE)</f>
        <v>36036.5774552</v>
      </c>
      <c r="M100">
        <f>VLOOKUP($J100,Zonal_Stats!$A$2:$P$308,8,FALSE)</f>
        <v>758.77584875100001</v>
      </c>
      <c r="N100">
        <f>VLOOKUP($J100,Zonal_Stats!$A$2:$P$308,12,FALSE)</f>
        <v>37792.003511399998</v>
      </c>
      <c r="O100">
        <f>VLOOKUP($J100,Zonal_Stats!$A$2:$P$308,9,FALSE)</f>
        <v>8534.5485339700008</v>
      </c>
      <c r="P100">
        <f>VLOOKUP($J100,Zonal_Stats!$A$2:$P$308,7,FALSE)</f>
        <v>444.82789562800002</v>
      </c>
      <c r="Q100">
        <f>VLOOKUP($J100,Zonal_Stats!$A$2:$P$308,11,FALSE)</f>
        <v>2251.1440573899999</v>
      </c>
      <c r="R100">
        <f>VLOOKUP($J100,Zonal_Stats!$A$2:$P$308,5,FALSE)</f>
        <v>16425.447961400001</v>
      </c>
      <c r="S100">
        <f>VLOOKUP($J100,raw!$A$3:$AB405,11,FALSE)</f>
        <v>0.17508953442101075</v>
      </c>
      <c r="T100">
        <f>VLOOKUP($J100,raw!$A$3:$AB405,12,FALSE)</f>
        <v>3.3426183844011141E-3</v>
      </c>
      <c r="U100">
        <f>VLOOKUP($J100,raw!$A$3:$AB405,13,FALSE)</f>
        <v>0.41798647035415837</v>
      </c>
      <c r="V100">
        <f>VLOOKUP($J100,raw!$A$3:$AB405,14,FALSE)</f>
        <v>0</v>
      </c>
      <c r="W100">
        <f>VLOOKUP($J100,raw!$A$3:$AB405,15,FALSE)</f>
        <v>0</v>
      </c>
      <c r="X100">
        <f>VLOOKUP($J100,Zonal_Stats!$A$2:$P$308,6,FALSE)</f>
        <v>1221.5516372</v>
      </c>
      <c r="Y100">
        <f>VLOOKUP($J100,raw!$A$3:$AB405,17,FALSE)</f>
        <v>3.5734182252288103E-2</v>
      </c>
      <c r="Z100">
        <f>VLOOKUP($J100,raw!$A$3:$AB405,20,FALSE)</f>
        <v>0.28070035813768407</v>
      </c>
      <c r="AA100">
        <f>VLOOKUP($J100,Zonal_Stats!$A$2:$P$308,13,FALSE)</f>
        <v>1070401.02195</v>
      </c>
      <c r="AB100">
        <f>VLOOKUP($J100,Zonal_Stats!$A$2:$P$308,15,FALSE)</f>
        <v>0</v>
      </c>
      <c r="AC100">
        <f>VLOOKUP($J100,Zonal_Stats!$A$2:$P$308,16,FALSE)</f>
        <v>0.50455147896200003</v>
      </c>
      <c r="AD100">
        <f>VLOOKUP($J100,raw!$A$3:$AB405,24,FALSE)</f>
        <v>0</v>
      </c>
      <c r="AE100">
        <f>VLOOKUP($J100,Zonal_Stats!$A$2:$P$308,14,FALSE)</f>
        <v>0.242026525257</v>
      </c>
      <c r="AF100">
        <f>VLOOKUP($C100,PODES_SULSEL!$D$1:$AL$311,2,FALSE)</f>
        <v>3199</v>
      </c>
      <c r="AG100">
        <f>VLOOKUP($C100,PODES_SULSEL!$D$1:$AL$311,25,FALSE)</f>
        <v>0.98874648327602299</v>
      </c>
      <c r="AH100">
        <f>VLOOKUP($C100,PODES_SULSEL!$D$1:$AL$311,26,FALSE)</f>
        <v>6.2519537355423501E-4</v>
      </c>
      <c r="AI100">
        <f>VLOOKUP($C100,PODES_SULSEL!$D$1:$AL$311,27,FALSE)</f>
        <v>0</v>
      </c>
      <c r="AJ100">
        <f>VLOOKUP($C100,PODES_SULSEL!$D$1:$AL$311,28,FALSE)</f>
        <v>0</v>
      </c>
      <c r="AK100">
        <f>VLOOKUP($C100,PODES_SULSEL!$D$1:$AL$311,29,FALSE)</f>
        <v>533.16666666666663</v>
      </c>
      <c r="AL100">
        <f>VLOOKUP($C100,PODES_SULSEL!$D$1:$AL$311,30,FALSE)</f>
        <v>3.1259768677711702E-4</v>
      </c>
      <c r="AM100">
        <f>VLOOKUP($C100,PODES_SULSEL!$D$1:$AL$311,31,FALSE)</f>
        <v>0</v>
      </c>
      <c r="AN100">
        <f>VLOOKUP($C100,PODES_SULSEL!$D$1:$AL$311,10,FALSE)</f>
        <v>3</v>
      </c>
      <c r="AO100">
        <f>VLOOKUP($C100,PODES_SULSEL!$D$1:$AL$311,11,FALSE)</f>
        <v>0</v>
      </c>
      <c r="AP100">
        <f>VLOOKUP($C100,PODES_SULSEL!$D$1:$AL$311,12,FALSE)</f>
        <v>2</v>
      </c>
      <c r="AQ100">
        <f>VLOOKUP($C100,PODES_SULSEL!$D$1:$AL$311,13,FALSE)</f>
        <v>0</v>
      </c>
      <c r="AR100">
        <f>VLOOKUP($C100,PODES_SULSEL!$D$1:$AL$311,14,FALSE)</f>
        <v>2</v>
      </c>
      <c r="AS100">
        <f>VLOOKUP($C100,PODES_SULSEL!$D$1:$AL$311,15,FALSE)</f>
        <v>0</v>
      </c>
      <c r="AT100">
        <f>VLOOKUP($C100,PODES_SULSEL!$D$1:$AL$311,16,FALSE)</f>
        <v>0</v>
      </c>
      <c r="AU100">
        <f>VLOOKUP($C100,PODES_SULSEL!$D$1:$AL$311,17,FALSE)</f>
        <v>0</v>
      </c>
      <c r="AV100">
        <f>VLOOKUP($C100,PODES_SULSEL!$D$1:$AL$311,18,FALSE)</f>
        <v>0</v>
      </c>
      <c r="AW100">
        <f>VLOOKUP($C100,PODES_SULSEL!$D$1:$AL$311,19,FALSE)</f>
        <v>0</v>
      </c>
      <c r="AX100">
        <f>VLOOKUP($C100,PODES_SULSEL!$D$1:$AL$311,20,FALSE)</f>
        <v>6</v>
      </c>
      <c r="AY100">
        <f>VLOOKUP($C100,PODES_SULSEL!$D$1:$AL$311,35,FALSE)</f>
        <v>533.16666666666663</v>
      </c>
      <c r="AZ100">
        <f>VLOOKUP($C100,PODES_SULSEL!$D$1:$AL$311,32,FALSE)</f>
        <v>127.96</v>
      </c>
      <c r="BA100">
        <f>VLOOKUP($C100,PODES_SULSEL!$D$1:$AL$311,33,FALSE)</f>
        <v>3199</v>
      </c>
      <c r="BB100">
        <f>VLOOKUP($C100,PODES_SULSEL!$D$1:$AL$311,23,FALSE)</f>
        <v>0</v>
      </c>
      <c r="BC100">
        <f>VLOOKUP($C100,PODES_SULSEL!$D$1:$AL$311,34,FALSE)</f>
        <v>0</v>
      </c>
      <c r="BD100">
        <f>VLOOKUP($J100,Zonal_Stats!$A$2:$T$308,17,FALSE)</f>
        <v>25.167806253799998</v>
      </c>
      <c r="BE100">
        <f>VLOOKUP($J100,Zonal_Stats!$A$2:$T$308,18,FALSE)</f>
        <v>1.37415677148</v>
      </c>
      <c r="BF100">
        <f>VLOOKUP($J100,Zonal_Stats!$A$2:$T$308,19,FALSE)</f>
        <v>2694.9448262400001</v>
      </c>
      <c r="BG100">
        <f>VLOOKUP($J100,Zonal_Stats!$A$2:$T$308,20,FALSE)</f>
        <v>-73.747124749299999</v>
      </c>
    </row>
    <row r="101" spans="1:59">
      <c r="A101" t="s">
        <v>802</v>
      </c>
      <c r="B101" t="str">
        <f t="shared" si="1"/>
        <v>7309060</v>
      </c>
      <c r="C101">
        <v>7309060</v>
      </c>
      <c r="D101" t="s">
        <v>230</v>
      </c>
      <c r="E101">
        <v>73</v>
      </c>
      <c r="F101">
        <v>9</v>
      </c>
      <c r="G101">
        <v>60</v>
      </c>
      <c r="H101" t="s">
        <v>674</v>
      </c>
      <c r="I101" t="s">
        <v>682</v>
      </c>
      <c r="J101" t="s">
        <v>381</v>
      </c>
      <c r="K101">
        <v>2019</v>
      </c>
      <c r="L101">
        <f>VLOOKUP($J101,Zonal_Stats!$A$2:$J$308,10,FALSE)</f>
        <v>50963.501108199998</v>
      </c>
      <c r="M101">
        <f>VLOOKUP($J101,Zonal_Stats!$A$2:$P$308,8,FALSE)</f>
        <v>446.19406119899998</v>
      </c>
      <c r="N101">
        <f>VLOOKUP($J101,Zonal_Stats!$A$2:$P$308,12,FALSE)</f>
        <v>35528.932483299999</v>
      </c>
      <c r="O101">
        <f>VLOOKUP($J101,Zonal_Stats!$A$2:$P$308,9,FALSE)</f>
        <v>22469.331298199999</v>
      </c>
      <c r="P101">
        <f>VLOOKUP($J101,Zonal_Stats!$A$2:$P$308,7,FALSE)</f>
        <v>2665.4191118099998</v>
      </c>
      <c r="Q101">
        <f>VLOOKUP($J101,Zonal_Stats!$A$2:$P$308,11,FALSE)</f>
        <v>1300.62360268</v>
      </c>
      <c r="R101">
        <f>VLOOKUP($J101,Zonal_Stats!$A$2:$P$308,5,FALSE)</f>
        <v>6314.2069119199996</v>
      </c>
      <c r="S101">
        <f>VLOOKUP($J101,raw!$A$3:$AB406,11,FALSE)</f>
        <v>0.28496686431810253</v>
      </c>
      <c r="T101">
        <f>VLOOKUP($J101,raw!$A$3:$AB406,12,FALSE)</f>
        <v>3.3019416346936406E-2</v>
      </c>
      <c r="U101">
        <f>VLOOKUP($J101,raw!$A$3:$AB406,13,FALSE)</f>
        <v>0.17707243343797233</v>
      </c>
      <c r="V101">
        <f>VLOOKUP($J101,raw!$A$3:$AB406,14,FALSE)</f>
        <v>0</v>
      </c>
      <c r="W101">
        <f>VLOOKUP($J101,raw!$A$3:$AB406,15,FALSE)</f>
        <v>4.9994186722474134E-3</v>
      </c>
      <c r="X101">
        <f>VLOOKUP($J101,Zonal_Stats!$A$2:$P$308,6,FALSE)</f>
        <v>2910.8824029500001</v>
      </c>
      <c r="Y101">
        <f>VLOOKUP($J101,raw!$A$3:$AB406,17,FALSE)</f>
        <v>2.1044064643646089E-2</v>
      </c>
      <c r="Z101">
        <f>VLOOKUP($J101,raw!$A$3:$AB406,20,FALSE)</f>
        <v>0.49005929543076387</v>
      </c>
      <c r="AA101">
        <f>VLOOKUP($J101,Zonal_Stats!$A$2:$P$308,13,FALSE)</f>
        <v>548596.93937699997</v>
      </c>
      <c r="AB101">
        <f>VLOOKUP($J101,Zonal_Stats!$A$2:$P$308,15,FALSE)</f>
        <v>0.318596942986</v>
      </c>
      <c r="AC101">
        <f>VLOOKUP($J101,Zonal_Stats!$A$2:$P$308,16,FALSE)</f>
        <v>0.14160510180499999</v>
      </c>
      <c r="AD101">
        <f>VLOOKUP($J101,raw!$A$3:$AB406,24,FALSE)</f>
        <v>0</v>
      </c>
      <c r="AE101">
        <f>VLOOKUP($J101,Zonal_Stats!$A$2:$P$308,14,FALSE)</f>
        <v>0.27645137971200001</v>
      </c>
      <c r="AF101">
        <f>VLOOKUP($C101,PODES_SULSEL!$D$1:$AL$311,2,FALSE)</f>
        <v>11892</v>
      </c>
      <c r="AG101">
        <f>VLOOKUP($C101,PODES_SULSEL!$D$1:$AL$311,25,FALSE)</f>
        <v>0.99117053481331896</v>
      </c>
      <c r="AH101">
        <f>VLOOKUP($C101,PODES_SULSEL!$D$1:$AL$311,26,FALSE)</f>
        <v>6.7272115708038997E-4</v>
      </c>
      <c r="AI101">
        <f>VLOOKUP($C101,PODES_SULSEL!$D$1:$AL$311,27,FALSE)</f>
        <v>0</v>
      </c>
      <c r="AJ101">
        <f>VLOOKUP($C101,PODES_SULSEL!$D$1:$AL$311,28,FALSE)</f>
        <v>11892</v>
      </c>
      <c r="AK101">
        <f>VLOOKUP($C101,PODES_SULSEL!$D$1:$AL$311,29,FALSE)</f>
        <v>1486.5</v>
      </c>
      <c r="AL101">
        <f>VLOOKUP($C101,PODES_SULSEL!$D$1:$AL$311,30,FALSE)</f>
        <v>5.0454086781029199E-4</v>
      </c>
      <c r="AM101">
        <f>VLOOKUP($C101,PODES_SULSEL!$D$1:$AL$311,31,FALSE)</f>
        <v>3964</v>
      </c>
      <c r="AN101">
        <f>VLOOKUP($C101,PODES_SULSEL!$D$1:$AL$311,10,FALSE)</f>
        <v>1</v>
      </c>
      <c r="AO101">
        <f>VLOOKUP($C101,PODES_SULSEL!$D$1:$AL$311,11,FALSE)</f>
        <v>0</v>
      </c>
      <c r="AP101">
        <f>VLOOKUP($C101,PODES_SULSEL!$D$1:$AL$311,12,FALSE)</f>
        <v>8</v>
      </c>
      <c r="AQ101">
        <f>VLOOKUP($C101,PODES_SULSEL!$D$1:$AL$311,13,FALSE)</f>
        <v>0</v>
      </c>
      <c r="AR101">
        <f>VLOOKUP($C101,PODES_SULSEL!$D$1:$AL$311,14,FALSE)</f>
        <v>0</v>
      </c>
      <c r="AS101">
        <f>VLOOKUP($C101,PODES_SULSEL!$D$1:$AL$311,15,FALSE)</f>
        <v>0</v>
      </c>
      <c r="AT101">
        <f>VLOOKUP($C101,PODES_SULSEL!$D$1:$AL$311,16,FALSE)</f>
        <v>0</v>
      </c>
      <c r="AU101">
        <f>VLOOKUP($C101,PODES_SULSEL!$D$1:$AL$311,17,FALSE)</f>
        <v>0</v>
      </c>
      <c r="AV101">
        <f>VLOOKUP($C101,PODES_SULSEL!$D$1:$AL$311,18,FALSE)</f>
        <v>0</v>
      </c>
      <c r="AW101">
        <f>VLOOKUP($C101,PODES_SULSEL!$D$1:$AL$311,19,FALSE)</f>
        <v>0</v>
      </c>
      <c r="AX101">
        <f>VLOOKUP($C101,PODES_SULSEL!$D$1:$AL$311,20,FALSE)</f>
        <v>16</v>
      </c>
      <c r="AY101">
        <f>VLOOKUP($C101,PODES_SULSEL!$D$1:$AL$311,35,FALSE)</f>
        <v>743.25</v>
      </c>
      <c r="AZ101">
        <f>VLOOKUP($C101,PODES_SULSEL!$D$1:$AL$311,32,FALSE)</f>
        <v>2973</v>
      </c>
      <c r="BA101">
        <f>VLOOKUP($C101,PODES_SULSEL!$D$1:$AL$311,33,FALSE)</f>
        <v>3964</v>
      </c>
      <c r="BB101">
        <f>VLOOKUP($C101,PODES_SULSEL!$D$1:$AL$311,23,FALSE)</f>
        <v>0</v>
      </c>
      <c r="BC101">
        <f>VLOOKUP($C101,PODES_SULSEL!$D$1:$AL$311,34,FALSE)</f>
        <v>0</v>
      </c>
      <c r="BD101">
        <f>VLOOKUP($J101,Zonal_Stats!$A$2:$T$308,17,FALSE)</f>
        <v>26.5162911446</v>
      </c>
      <c r="BE101">
        <f>VLOOKUP($J101,Zonal_Stats!$A$2:$T$308,18,FALSE)</f>
        <v>1.4027492322399999</v>
      </c>
      <c r="BF101">
        <f>VLOOKUP($J101,Zonal_Stats!$A$2:$T$308,19,FALSE)</f>
        <v>2964.3230501799999</v>
      </c>
      <c r="BG101">
        <f>VLOOKUP($J101,Zonal_Stats!$A$2:$T$308,20,FALSE)</f>
        <v>-68.112407483599995</v>
      </c>
    </row>
    <row r="102" spans="1:59">
      <c r="A102" t="s">
        <v>803</v>
      </c>
      <c r="B102" t="str">
        <f t="shared" si="1"/>
        <v>7309070</v>
      </c>
      <c r="C102">
        <v>7309070</v>
      </c>
      <c r="D102" t="s">
        <v>230</v>
      </c>
      <c r="E102">
        <v>73</v>
      </c>
      <c r="F102">
        <v>9</v>
      </c>
      <c r="G102">
        <v>70</v>
      </c>
      <c r="H102" t="s">
        <v>674</v>
      </c>
      <c r="I102" t="s">
        <v>682</v>
      </c>
      <c r="J102" t="s">
        <v>423</v>
      </c>
      <c r="K102">
        <v>2019</v>
      </c>
      <c r="L102">
        <f>VLOOKUP($J102,Zonal_Stats!$A$2:$J$308,10,FALSE)</f>
        <v>56876.455059899999</v>
      </c>
      <c r="M102">
        <f>VLOOKUP($J102,Zonal_Stats!$A$2:$P$308,8,FALSE)</f>
        <v>350.450504018</v>
      </c>
      <c r="N102">
        <f>VLOOKUP($J102,Zonal_Stats!$A$2:$P$308,12,FALSE)</f>
        <v>35997.368706300003</v>
      </c>
      <c r="O102">
        <f>VLOOKUP($J102,Zonal_Stats!$A$2:$P$308,9,FALSE)</f>
        <v>27994.1382199</v>
      </c>
      <c r="P102">
        <f>VLOOKUP($J102,Zonal_Stats!$A$2:$P$308,7,FALSE)</f>
        <v>4819.3696950800004</v>
      </c>
      <c r="Q102">
        <f>VLOOKUP($J102,Zonal_Stats!$A$2:$P$308,11,FALSE)</f>
        <v>1823.0915568999999</v>
      </c>
      <c r="R102">
        <f>VLOOKUP($J102,Zonal_Stats!$A$2:$P$308,5,FALSE)</f>
        <v>4360.1201294800003</v>
      </c>
      <c r="S102">
        <f>VLOOKUP($J102,raw!$A$3:$AB407,11,FALSE)</f>
        <v>0.29655697165683848</v>
      </c>
      <c r="T102">
        <f>VLOOKUP($J102,raw!$A$3:$AB407,12,FALSE)</f>
        <v>9.2257941791896517E-3</v>
      </c>
      <c r="U102">
        <f>VLOOKUP($J102,raw!$A$3:$AB407,13,FALSE)</f>
        <v>0</v>
      </c>
      <c r="V102">
        <f>VLOOKUP($J102,raw!$A$3:$AB407,14,FALSE)</f>
        <v>0</v>
      </c>
      <c r="W102">
        <f>VLOOKUP($J102,raw!$A$3:$AB407,15,FALSE)</f>
        <v>0</v>
      </c>
      <c r="X102">
        <f>VLOOKUP($J102,Zonal_Stats!$A$2:$P$308,6,FALSE)</f>
        <v>6100.2287827500004</v>
      </c>
      <c r="Y102">
        <f>VLOOKUP($J102,raw!$A$3:$AB407,17,FALSE)</f>
        <v>0</v>
      </c>
      <c r="Z102">
        <f>VLOOKUP($J102,raw!$A$3:$AB407,20,FALSE)</f>
        <v>0.61394331367700206</v>
      </c>
      <c r="AA102">
        <f>VLOOKUP($J102,Zonal_Stats!$A$2:$P$308,13,FALSE)</f>
        <v>621042.95259999996</v>
      </c>
      <c r="AB102">
        <f>VLOOKUP($J102,Zonal_Stats!$A$2:$P$308,15,FALSE)</f>
        <v>0.52938343473399996</v>
      </c>
      <c r="AC102">
        <f>VLOOKUP($J102,Zonal_Stats!$A$2:$P$308,16,FALSE)</f>
        <v>1.51772613718E-2</v>
      </c>
      <c r="AD102">
        <f>VLOOKUP($J102,raw!$A$3:$AB407,24,FALSE)</f>
        <v>0</v>
      </c>
      <c r="AE102">
        <f>VLOOKUP($J102,Zonal_Stats!$A$2:$P$308,14,FALSE)</f>
        <v>0.297762625048</v>
      </c>
      <c r="AF102">
        <f>VLOOKUP($C102,PODES_SULSEL!$D$1:$AL$311,2,FALSE)</f>
        <v>15163</v>
      </c>
      <c r="AG102">
        <f>VLOOKUP($C102,PODES_SULSEL!$D$1:$AL$311,25,FALSE)</f>
        <v>0.99788959968343904</v>
      </c>
      <c r="AH102">
        <f>VLOOKUP($C102,PODES_SULSEL!$D$1:$AL$311,26,FALSE)</f>
        <v>1.9785002967750401E-4</v>
      </c>
      <c r="AI102">
        <f>VLOOKUP($C102,PODES_SULSEL!$D$1:$AL$311,27,FALSE)</f>
        <v>0</v>
      </c>
      <c r="AJ102">
        <f>VLOOKUP($C102,PODES_SULSEL!$D$1:$AL$311,28,FALSE)</f>
        <v>15163</v>
      </c>
      <c r="AK102">
        <f>VLOOKUP($C102,PODES_SULSEL!$D$1:$AL$311,29,FALSE)</f>
        <v>1166.3846153846155</v>
      </c>
      <c r="AL102">
        <f>VLOOKUP($C102,PODES_SULSEL!$D$1:$AL$311,30,FALSE)</f>
        <v>3.2975004946250703E-4</v>
      </c>
      <c r="AM102">
        <f>VLOOKUP($C102,PODES_SULSEL!$D$1:$AL$311,31,FALSE)</f>
        <v>7581.5</v>
      </c>
      <c r="AN102">
        <f>VLOOKUP($C102,PODES_SULSEL!$D$1:$AL$311,10,FALSE)</f>
        <v>0</v>
      </c>
      <c r="AO102">
        <f>VLOOKUP($C102,PODES_SULSEL!$D$1:$AL$311,11,FALSE)</f>
        <v>0</v>
      </c>
      <c r="AP102">
        <f>VLOOKUP($C102,PODES_SULSEL!$D$1:$AL$311,12,FALSE)</f>
        <v>5</v>
      </c>
      <c r="AQ102">
        <f>VLOOKUP($C102,PODES_SULSEL!$D$1:$AL$311,13,FALSE)</f>
        <v>0</v>
      </c>
      <c r="AR102">
        <f>VLOOKUP($C102,PODES_SULSEL!$D$1:$AL$311,14,FALSE)</f>
        <v>0</v>
      </c>
      <c r="AS102">
        <f>VLOOKUP($C102,PODES_SULSEL!$D$1:$AL$311,15,FALSE)</f>
        <v>0</v>
      </c>
      <c r="AT102">
        <f>VLOOKUP($C102,PODES_SULSEL!$D$1:$AL$311,16,FALSE)</f>
        <v>0</v>
      </c>
      <c r="AU102">
        <f>VLOOKUP($C102,PODES_SULSEL!$D$1:$AL$311,17,FALSE)</f>
        <v>0</v>
      </c>
      <c r="AV102">
        <f>VLOOKUP($C102,PODES_SULSEL!$D$1:$AL$311,18,FALSE)</f>
        <v>0</v>
      </c>
      <c r="AW102">
        <f>VLOOKUP($C102,PODES_SULSEL!$D$1:$AL$311,19,FALSE)</f>
        <v>0</v>
      </c>
      <c r="AX102">
        <f>VLOOKUP($C102,PODES_SULSEL!$D$1:$AL$311,20,FALSE)</f>
        <v>26</v>
      </c>
      <c r="AY102">
        <f>VLOOKUP($C102,PODES_SULSEL!$D$1:$AL$311,35,FALSE)</f>
        <v>583.19230769230774</v>
      </c>
      <c r="AZ102">
        <f>VLOOKUP($C102,PODES_SULSEL!$D$1:$AL$311,32,FALSE)</f>
        <v>1684.7777777777778</v>
      </c>
      <c r="BA102">
        <f>VLOOKUP($C102,PODES_SULSEL!$D$1:$AL$311,33,FALSE)</f>
        <v>0</v>
      </c>
      <c r="BB102">
        <f>VLOOKUP($C102,PODES_SULSEL!$D$1:$AL$311,23,FALSE)</f>
        <v>0</v>
      </c>
      <c r="BC102">
        <f>VLOOKUP($C102,PODES_SULSEL!$D$1:$AL$311,34,FALSE)</f>
        <v>0</v>
      </c>
      <c r="BD102">
        <f>VLOOKUP($J102,Zonal_Stats!$A$2:$T$308,17,FALSE)</f>
        <v>26.977803842099998</v>
      </c>
      <c r="BE102">
        <f>VLOOKUP($J102,Zonal_Stats!$A$2:$T$308,18,FALSE)</f>
        <v>1.43526961285</v>
      </c>
      <c r="BF102">
        <f>VLOOKUP($J102,Zonal_Stats!$A$2:$T$308,19,FALSE)</f>
        <v>3115.7423484800001</v>
      </c>
      <c r="BG102">
        <f>VLOOKUP($J102,Zonal_Stats!$A$2:$T$308,20,FALSE)</f>
        <v>-60.489752462600002</v>
      </c>
    </row>
    <row r="103" spans="1:59">
      <c r="A103" t="s">
        <v>804</v>
      </c>
      <c r="B103" t="str">
        <f t="shared" si="1"/>
        <v>7309080</v>
      </c>
      <c r="C103">
        <v>7309080</v>
      </c>
      <c r="D103" t="s">
        <v>230</v>
      </c>
      <c r="E103">
        <v>73</v>
      </c>
      <c r="F103">
        <v>9</v>
      </c>
      <c r="G103">
        <v>80</v>
      </c>
      <c r="H103" t="s">
        <v>674</v>
      </c>
      <c r="I103" t="s">
        <v>682</v>
      </c>
      <c r="J103" t="s">
        <v>467</v>
      </c>
      <c r="K103">
        <v>2019</v>
      </c>
      <c r="L103">
        <f>VLOOKUP($J103,Zonal_Stats!$A$2:$J$308,10,FALSE)</f>
        <v>57219.898447899999</v>
      </c>
      <c r="M103">
        <f>VLOOKUP($J103,Zonal_Stats!$A$2:$P$308,8,FALSE)</f>
        <v>289.05620081699999</v>
      </c>
      <c r="N103">
        <f>VLOOKUP($J103,Zonal_Stats!$A$2:$P$308,12,FALSE)</f>
        <v>42702.049796300002</v>
      </c>
      <c r="O103">
        <f>VLOOKUP($J103,Zonal_Stats!$A$2:$P$308,9,FALSE)</f>
        <v>30975.3525653</v>
      </c>
      <c r="P103">
        <f>VLOOKUP($J103,Zonal_Stats!$A$2:$P$308,7,FALSE)</f>
        <v>4320.4037954200003</v>
      </c>
      <c r="Q103">
        <f>VLOOKUP($J103,Zonal_Stats!$A$2:$P$308,11,FALSE)</f>
        <v>6329.89065648</v>
      </c>
      <c r="R103">
        <f>VLOOKUP($J103,Zonal_Stats!$A$2:$P$308,5,FALSE)</f>
        <v>3611.46674248</v>
      </c>
      <c r="S103">
        <f>VLOOKUP($J103,raw!$A$3:$AB408,11,FALSE)</f>
        <v>0.19167630057803467</v>
      </c>
      <c r="T103">
        <f>VLOOKUP($J103,raw!$A$3:$AB408,12,FALSE)</f>
        <v>5.6647398843930634E-3</v>
      </c>
      <c r="U103">
        <f>VLOOKUP($J103,raw!$A$3:$AB408,13,FALSE)</f>
        <v>1.9653179190751444E-3</v>
      </c>
      <c r="V103">
        <f>VLOOKUP($J103,raw!$A$3:$AB408,14,FALSE)</f>
        <v>0</v>
      </c>
      <c r="W103">
        <f>VLOOKUP($J103,raw!$A$3:$AB408,15,FALSE)</f>
        <v>0</v>
      </c>
      <c r="X103">
        <f>VLOOKUP($J103,Zonal_Stats!$A$2:$P$308,6,FALSE)</f>
        <v>6679.1596658400003</v>
      </c>
      <c r="Y103">
        <f>VLOOKUP($J103,raw!$A$3:$AB408,17,FALSE)</f>
        <v>0</v>
      </c>
      <c r="Z103">
        <f>VLOOKUP($J103,raw!$A$3:$AB408,20,FALSE)</f>
        <v>0.58196531791907513</v>
      </c>
      <c r="AA103">
        <f>VLOOKUP($J103,Zonal_Stats!$A$2:$P$308,13,FALSE)</f>
        <v>631569.706641</v>
      </c>
      <c r="AB103">
        <f>VLOOKUP($J103,Zonal_Stats!$A$2:$P$308,15,FALSE)</f>
        <v>0.51970961534899995</v>
      </c>
      <c r="AC103">
        <f>VLOOKUP($J103,Zonal_Stats!$A$2:$P$308,16,FALSE)</f>
        <v>1.5079319953200001E-2</v>
      </c>
      <c r="AD103">
        <f>VLOOKUP($J103,raw!$A$3:$AB408,24,FALSE)</f>
        <v>0</v>
      </c>
      <c r="AE103">
        <f>VLOOKUP($J103,Zonal_Stats!$A$2:$P$308,14,FALSE)</f>
        <v>0.29604576453999998</v>
      </c>
      <c r="AF103">
        <f>VLOOKUP($C103,PODES_SULSEL!$D$1:$AL$311,2,FALSE)</f>
        <v>10889</v>
      </c>
      <c r="AG103">
        <f>VLOOKUP($C103,PODES_SULSEL!$D$1:$AL$311,25,FALSE)</f>
        <v>0.99770410506015195</v>
      </c>
      <c r="AH103">
        <f>VLOOKUP($C103,PODES_SULSEL!$D$1:$AL$311,26,FALSE)</f>
        <v>3.6734319037560797E-4</v>
      </c>
      <c r="AI103">
        <f>VLOOKUP($C103,PODES_SULSEL!$D$1:$AL$311,27,FALSE)</f>
        <v>0</v>
      </c>
      <c r="AJ103">
        <f>VLOOKUP($C103,PODES_SULSEL!$D$1:$AL$311,28,FALSE)</f>
        <v>0</v>
      </c>
      <c r="AK103">
        <f>VLOOKUP($C103,PODES_SULSEL!$D$1:$AL$311,29,FALSE)</f>
        <v>1088.9000000000001</v>
      </c>
      <c r="AL103">
        <f>VLOOKUP($C103,PODES_SULSEL!$D$1:$AL$311,30,FALSE)</f>
        <v>1.8367159518780399E-4</v>
      </c>
      <c r="AM103">
        <f>VLOOKUP($C103,PODES_SULSEL!$D$1:$AL$311,31,FALSE)</f>
        <v>5444.5</v>
      </c>
      <c r="AN103">
        <f>VLOOKUP($C103,PODES_SULSEL!$D$1:$AL$311,10,FALSE)</f>
        <v>0</v>
      </c>
      <c r="AO103">
        <f>VLOOKUP($C103,PODES_SULSEL!$D$1:$AL$311,11,FALSE)</f>
        <v>0</v>
      </c>
      <c r="AP103">
        <f>VLOOKUP($C103,PODES_SULSEL!$D$1:$AL$311,12,FALSE)</f>
        <v>2</v>
      </c>
      <c r="AQ103">
        <f>VLOOKUP($C103,PODES_SULSEL!$D$1:$AL$311,13,FALSE)</f>
        <v>0</v>
      </c>
      <c r="AR103">
        <f>VLOOKUP($C103,PODES_SULSEL!$D$1:$AL$311,14,FALSE)</f>
        <v>0</v>
      </c>
      <c r="AS103">
        <f>VLOOKUP($C103,PODES_SULSEL!$D$1:$AL$311,15,FALSE)</f>
        <v>0</v>
      </c>
      <c r="AT103">
        <f>VLOOKUP($C103,PODES_SULSEL!$D$1:$AL$311,16,FALSE)</f>
        <v>0</v>
      </c>
      <c r="AU103">
        <f>VLOOKUP($C103,PODES_SULSEL!$D$1:$AL$311,17,FALSE)</f>
        <v>0</v>
      </c>
      <c r="AV103">
        <f>VLOOKUP($C103,PODES_SULSEL!$D$1:$AL$311,18,FALSE)</f>
        <v>0</v>
      </c>
      <c r="AW103">
        <f>VLOOKUP($C103,PODES_SULSEL!$D$1:$AL$311,19,FALSE)</f>
        <v>0</v>
      </c>
      <c r="AX103">
        <f>VLOOKUP($C103,PODES_SULSEL!$D$1:$AL$311,20,FALSE)</f>
        <v>19</v>
      </c>
      <c r="AY103">
        <f>VLOOKUP($C103,PODES_SULSEL!$D$1:$AL$311,35,FALSE)</f>
        <v>573.10526315789468</v>
      </c>
      <c r="AZ103">
        <f>VLOOKUP($C103,PODES_SULSEL!$D$1:$AL$311,32,FALSE)</f>
        <v>907.41666666666663</v>
      </c>
      <c r="BA103">
        <f>VLOOKUP($C103,PODES_SULSEL!$D$1:$AL$311,33,FALSE)</f>
        <v>0</v>
      </c>
      <c r="BB103">
        <f>VLOOKUP($C103,PODES_SULSEL!$D$1:$AL$311,23,FALSE)</f>
        <v>2</v>
      </c>
      <c r="BC103">
        <f>VLOOKUP($C103,PODES_SULSEL!$D$1:$AL$311,34,FALSE)</f>
        <v>5444.5</v>
      </c>
      <c r="BD103">
        <f>VLOOKUP($J103,Zonal_Stats!$A$2:$T$308,17,FALSE)</f>
        <v>26.923139983199999</v>
      </c>
      <c r="BE103">
        <f>VLOOKUP($J103,Zonal_Stats!$A$2:$T$308,18,FALSE)</f>
        <v>1.4211082024999999</v>
      </c>
      <c r="BF103">
        <f>VLOOKUP($J103,Zonal_Stats!$A$2:$T$308,19,FALSE)</f>
        <v>3123.5110491300002</v>
      </c>
      <c r="BG103">
        <f>VLOOKUP($J103,Zonal_Stats!$A$2:$T$308,20,FALSE)</f>
        <v>-64.507818048700003</v>
      </c>
    </row>
    <row r="104" spans="1:59">
      <c r="A104" t="s">
        <v>805</v>
      </c>
      <c r="B104" t="str">
        <f t="shared" si="1"/>
        <v>7309091</v>
      </c>
      <c r="C104">
        <v>7309091</v>
      </c>
      <c r="D104" t="s">
        <v>230</v>
      </c>
      <c r="E104">
        <v>73</v>
      </c>
      <c r="F104">
        <v>9</v>
      </c>
      <c r="G104">
        <v>91</v>
      </c>
      <c r="H104" t="s">
        <v>674</v>
      </c>
      <c r="I104" t="s">
        <v>682</v>
      </c>
      <c r="J104" t="s">
        <v>538</v>
      </c>
      <c r="K104">
        <v>2019</v>
      </c>
      <c r="L104">
        <f>VLOOKUP($J104,Zonal_Stats!$A$2:$J$308,10,FALSE)</f>
        <v>55964.466087000001</v>
      </c>
      <c r="M104">
        <f>VLOOKUP($J104,Zonal_Stats!$A$2:$P$308,8,FALSE)</f>
        <v>338.11125371399999</v>
      </c>
      <c r="N104">
        <f>VLOOKUP($J104,Zonal_Stats!$A$2:$P$308,12,FALSE)</f>
        <v>48339.853099599997</v>
      </c>
      <c r="O104">
        <f>VLOOKUP($J104,Zonal_Stats!$A$2:$P$308,9,FALSE)</f>
        <v>31500.023618200001</v>
      </c>
      <c r="P104">
        <f>VLOOKUP($J104,Zonal_Stats!$A$2:$P$308,7,FALSE)</f>
        <v>3519.2770587199998</v>
      </c>
      <c r="Q104">
        <f>VLOOKUP($J104,Zonal_Stats!$A$2:$P$308,11,FALSE)</f>
        <v>6170.6613815800001</v>
      </c>
      <c r="R104">
        <f>VLOOKUP($J104,Zonal_Stats!$A$2:$P$308,5,FALSE)</f>
        <v>4804.77917996</v>
      </c>
      <c r="S104">
        <f>VLOOKUP($J104,raw!$A$3:$AB409,11,FALSE)</f>
        <v>0.40443936673739189</v>
      </c>
      <c r="T104">
        <f>VLOOKUP($J104,raw!$A$3:$AB409,12,FALSE)</f>
        <v>1.1261628855883794E-2</v>
      </c>
      <c r="U104">
        <f>VLOOKUP($J104,raw!$A$3:$AB409,13,FALSE)</f>
        <v>3.6885914803329527E-2</v>
      </c>
      <c r="V104">
        <f>VLOOKUP($J104,raw!$A$3:$AB409,14,FALSE)</f>
        <v>0</v>
      </c>
      <c r="W104">
        <f>VLOOKUP($J104,raw!$A$3:$AB409,15,FALSE)</f>
        <v>0</v>
      </c>
      <c r="X104">
        <f>VLOOKUP($J104,Zonal_Stats!$A$2:$P$308,6,FALSE)</f>
        <v>6054.6296067000003</v>
      </c>
      <c r="Y104">
        <f>VLOOKUP($J104,raw!$A$3:$AB409,17,FALSE)</f>
        <v>0</v>
      </c>
      <c r="Z104">
        <f>VLOOKUP($J104,raw!$A$3:$AB409,20,FALSE)</f>
        <v>0.58772645666721068</v>
      </c>
      <c r="AA104">
        <f>VLOOKUP($J104,Zonal_Stats!$A$2:$P$308,13,FALSE)</f>
        <v>712438.87659400003</v>
      </c>
      <c r="AB104">
        <f>VLOOKUP($J104,Zonal_Stats!$A$2:$P$308,15,FALSE)</f>
        <v>0.389752675539</v>
      </c>
      <c r="AC104">
        <f>VLOOKUP($J104,Zonal_Stats!$A$2:$P$308,16,FALSE)</f>
        <v>6.1222843319199999E-2</v>
      </c>
      <c r="AD104">
        <f>VLOOKUP($J104,raw!$A$3:$AB409,24,FALSE)</f>
        <v>0</v>
      </c>
      <c r="AE104">
        <f>VLOOKUP($J104,Zonal_Stats!$A$2:$P$308,14,FALSE)</f>
        <v>0.28011861780399999</v>
      </c>
      <c r="AF104">
        <f>VLOOKUP($C104,PODES_SULSEL!$D$1:$AL$311,2,FALSE)</f>
        <v>6715</v>
      </c>
      <c r="AG104">
        <f>VLOOKUP($C104,PODES_SULSEL!$D$1:$AL$311,25,FALSE)</f>
        <v>0.99925539836187605</v>
      </c>
      <c r="AH104">
        <f>VLOOKUP($C104,PODES_SULSEL!$D$1:$AL$311,26,FALSE)</f>
        <v>4.4676098287416198E-4</v>
      </c>
      <c r="AI104">
        <f>VLOOKUP($C104,PODES_SULSEL!$D$1:$AL$311,27,FALSE)</f>
        <v>0</v>
      </c>
      <c r="AJ104">
        <f>VLOOKUP($C104,PODES_SULSEL!$D$1:$AL$311,28,FALSE)</f>
        <v>0</v>
      </c>
      <c r="AK104">
        <f>VLOOKUP($C104,PODES_SULSEL!$D$1:$AL$311,29,FALSE)</f>
        <v>959.28571428571433</v>
      </c>
      <c r="AL104">
        <f>VLOOKUP($C104,PODES_SULSEL!$D$1:$AL$311,30,FALSE)</f>
        <v>2.9784065524944098E-4</v>
      </c>
      <c r="AM104">
        <f>VLOOKUP($C104,PODES_SULSEL!$D$1:$AL$311,31,FALSE)</f>
        <v>2238.3333333333335</v>
      </c>
      <c r="AN104">
        <f>VLOOKUP($C104,PODES_SULSEL!$D$1:$AL$311,10,FALSE)</f>
        <v>0</v>
      </c>
      <c r="AO104">
        <f>VLOOKUP($C104,PODES_SULSEL!$D$1:$AL$311,11,FALSE)</f>
        <v>0</v>
      </c>
      <c r="AP104">
        <f>VLOOKUP($C104,PODES_SULSEL!$D$1:$AL$311,12,FALSE)</f>
        <v>9</v>
      </c>
      <c r="AQ104">
        <f>VLOOKUP($C104,PODES_SULSEL!$D$1:$AL$311,13,FALSE)</f>
        <v>0</v>
      </c>
      <c r="AR104">
        <f>VLOOKUP($C104,PODES_SULSEL!$D$1:$AL$311,14,FALSE)</f>
        <v>0</v>
      </c>
      <c r="AS104">
        <f>VLOOKUP($C104,PODES_SULSEL!$D$1:$AL$311,15,FALSE)</f>
        <v>0</v>
      </c>
      <c r="AT104">
        <f>VLOOKUP($C104,PODES_SULSEL!$D$1:$AL$311,16,FALSE)</f>
        <v>0</v>
      </c>
      <c r="AU104">
        <f>VLOOKUP($C104,PODES_SULSEL!$D$1:$AL$311,17,FALSE)</f>
        <v>0</v>
      </c>
      <c r="AV104">
        <f>VLOOKUP($C104,PODES_SULSEL!$D$1:$AL$311,18,FALSE)</f>
        <v>0</v>
      </c>
      <c r="AW104">
        <f>VLOOKUP($C104,PODES_SULSEL!$D$1:$AL$311,19,FALSE)</f>
        <v>0</v>
      </c>
      <c r="AX104">
        <f>VLOOKUP($C104,PODES_SULSEL!$D$1:$AL$311,20,FALSE)</f>
        <v>12</v>
      </c>
      <c r="AY104">
        <f>VLOOKUP($C104,PODES_SULSEL!$D$1:$AL$311,35,FALSE)</f>
        <v>559.58333333333337</v>
      </c>
      <c r="AZ104">
        <f>VLOOKUP($C104,PODES_SULSEL!$D$1:$AL$311,32,FALSE)</f>
        <v>1343</v>
      </c>
      <c r="BA104">
        <f>VLOOKUP($C104,PODES_SULSEL!$D$1:$AL$311,33,FALSE)</f>
        <v>0</v>
      </c>
      <c r="BB104">
        <f>VLOOKUP($C104,PODES_SULSEL!$D$1:$AL$311,23,FALSE)</f>
        <v>2</v>
      </c>
      <c r="BC104">
        <f>VLOOKUP($C104,PODES_SULSEL!$D$1:$AL$311,34,FALSE)</f>
        <v>3357.5</v>
      </c>
      <c r="BD104">
        <f>VLOOKUP($J104,Zonal_Stats!$A$2:$T$308,17,FALSE)</f>
        <v>26.662184073199999</v>
      </c>
      <c r="BE104">
        <f>VLOOKUP($J104,Zonal_Stats!$A$2:$T$308,18,FALSE)</f>
        <v>1.36183457148</v>
      </c>
      <c r="BF104">
        <f>VLOOKUP($J104,Zonal_Stats!$A$2:$T$308,19,FALSE)</f>
        <v>3019.3476821499999</v>
      </c>
      <c r="BG104">
        <f>VLOOKUP($J104,Zonal_Stats!$A$2:$T$308,20,FALSE)</f>
        <v>-74.799948071700001</v>
      </c>
    </row>
    <row r="105" spans="1:59">
      <c r="A105" t="s">
        <v>806</v>
      </c>
      <c r="B105" t="str">
        <f t="shared" si="1"/>
        <v>7309092</v>
      </c>
      <c r="C105">
        <v>7309092</v>
      </c>
      <c r="D105" t="s">
        <v>230</v>
      </c>
      <c r="E105">
        <v>73</v>
      </c>
      <c r="F105">
        <v>9</v>
      </c>
      <c r="G105">
        <v>92</v>
      </c>
      <c r="H105" t="s">
        <v>674</v>
      </c>
      <c r="I105" t="s">
        <v>682</v>
      </c>
      <c r="J105" t="s">
        <v>458</v>
      </c>
      <c r="K105">
        <v>2019</v>
      </c>
      <c r="L105">
        <f>VLOOKUP($J105,Zonal_Stats!$A$2:$J$308,10,FALSE)</f>
        <v>59140.687074399997</v>
      </c>
      <c r="M105">
        <f>VLOOKUP($J105,Zonal_Stats!$A$2:$P$308,8,FALSE)</f>
        <v>409.60615641999999</v>
      </c>
      <c r="N105">
        <f>VLOOKUP($J105,Zonal_Stats!$A$2:$P$308,12,FALSE)</f>
        <v>53987.062247900001</v>
      </c>
      <c r="O105">
        <f>VLOOKUP($J105,Zonal_Stats!$A$2:$P$308,9,FALSE)</f>
        <v>36055.510237299997</v>
      </c>
      <c r="P105">
        <f>VLOOKUP($J105,Zonal_Stats!$A$2:$P$308,7,FALSE)</f>
        <v>1947.6115891500001</v>
      </c>
      <c r="Q105">
        <f>VLOOKUP($J105,Zonal_Stats!$A$2:$P$308,11,FALSE)</f>
        <v>5630.0678521099999</v>
      </c>
      <c r="R105">
        <f>VLOOKUP($J105,Zonal_Stats!$A$2:$P$308,5,FALSE)</f>
        <v>6255.0230552399998</v>
      </c>
      <c r="S105">
        <f>VLOOKUP($J105,raw!$A$3:$AB410,11,FALSE)</f>
        <v>0.35484576679063662</v>
      </c>
      <c r="T105">
        <f>VLOOKUP($J105,raw!$A$3:$AB410,12,FALSE)</f>
        <v>4.7035659593086851E-2</v>
      </c>
      <c r="U105">
        <f>VLOOKUP($J105,raw!$A$3:$AB410,13,FALSE)</f>
        <v>8.1601400131262311E-2</v>
      </c>
      <c r="V105">
        <f>VLOOKUP($J105,raw!$A$3:$AB410,14,FALSE)</f>
        <v>0</v>
      </c>
      <c r="W105">
        <f>VLOOKUP($J105,raw!$A$3:$AB410,15,FALSE)</f>
        <v>0</v>
      </c>
      <c r="X105">
        <f>VLOOKUP($J105,Zonal_Stats!$A$2:$P$308,6,FALSE)</f>
        <v>9088.9872460400002</v>
      </c>
      <c r="Y105">
        <f>VLOOKUP($J105,raw!$A$3:$AB410,17,FALSE)</f>
        <v>0</v>
      </c>
      <c r="Z105">
        <f>VLOOKUP($J105,raw!$A$3:$AB410,20,FALSE)</f>
        <v>0.44476044629183986</v>
      </c>
      <c r="AA105">
        <f>VLOOKUP($J105,Zonal_Stats!$A$2:$P$308,13,FALSE)</f>
        <v>708483.74985799997</v>
      </c>
      <c r="AB105">
        <f>VLOOKUP($J105,Zonal_Stats!$A$2:$P$308,15,FALSE)</f>
        <v>0.36814433883300002</v>
      </c>
      <c r="AC105">
        <f>VLOOKUP($J105,Zonal_Stats!$A$2:$P$308,16,FALSE)</f>
        <v>0.22679829145399999</v>
      </c>
      <c r="AD105">
        <f>VLOOKUP($J105,raw!$A$3:$AB410,24,FALSE)</f>
        <v>0</v>
      </c>
      <c r="AE105">
        <f>VLOOKUP($J105,Zonal_Stats!$A$2:$P$308,14,FALSE)</f>
        <v>0.26149806304000001</v>
      </c>
      <c r="AF105">
        <f>VLOOKUP($C105,PODES_SULSEL!$D$1:$AL$311,2,FALSE)</f>
        <v>4602</v>
      </c>
      <c r="AG105">
        <f>VLOOKUP($C105,PODES_SULSEL!$D$1:$AL$311,25,FALSE)</f>
        <v>0.99913081269013404</v>
      </c>
      <c r="AH105">
        <f>VLOOKUP($C105,PODES_SULSEL!$D$1:$AL$311,26,FALSE)</f>
        <v>8.6918730986527601E-4</v>
      </c>
      <c r="AI105">
        <f>VLOOKUP($C105,PODES_SULSEL!$D$1:$AL$311,27,FALSE)</f>
        <v>4602</v>
      </c>
      <c r="AJ105">
        <f>VLOOKUP($C105,PODES_SULSEL!$D$1:$AL$311,28,FALSE)</f>
        <v>0</v>
      </c>
      <c r="AK105">
        <f>VLOOKUP($C105,PODES_SULSEL!$D$1:$AL$311,29,FALSE)</f>
        <v>1150.5</v>
      </c>
      <c r="AL105">
        <f>VLOOKUP($C105,PODES_SULSEL!$D$1:$AL$311,30,FALSE)</f>
        <v>4.3459365493263801E-4</v>
      </c>
      <c r="AM105">
        <f>VLOOKUP($C105,PODES_SULSEL!$D$1:$AL$311,31,FALSE)</f>
        <v>4602</v>
      </c>
      <c r="AN105">
        <f>VLOOKUP($C105,PODES_SULSEL!$D$1:$AL$311,10,FALSE)</f>
        <v>0</v>
      </c>
      <c r="AO105">
        <f>VLOOKUP($C105,PODES_SULSEL!$D$1:$AL$311,11,FALSE)</f>
        <v>0</v>
      </c>
      <c r="AP105">
        <f>VLOOKUP($C105,PODES_SULSEL!$D$1:$AL$311,12,FALSE)</f>
        <v>8</v>
      </c>
      <c r="AQ105">
        <f>VLOOKUP($C105,PODES_SULSEL!$D$1:$AL$311,13,FALSE)</f>
        <v>0</v>
      </c>
      <c r="AR105">
        <f>VLOOKUP($C105,PODES_SULSEL!$D$1:$AL$311,14,FALSE)</f>
        <v>0</v>
      </c>
      <c r="AS105">
        <f>VLOOKUP($C105,PODES_SULSEL!$D$1:$AL$311,15,FALSE)</f>
        <v>0</v>
      </c>
      <c r="AT105">
        <f>VLOOKUP($C105,PODES_SULSEL!$D$1:$AL$311,16,FALSE)</f>
        <v>0</v>
      </c>
      <c r="AU105">
        <f>VLOOKUP($C105,PODES_SULSEL!$D$1:$AL$311,17,FALSE)</f>
        <v>0</v>
      </c>
      <c r="AV105">
        <f>VLOOKUP($C105,PODES_SULSEL!$D$1:$AL$311,18,FALSE)</f>
        <v>0</v>
      </c>
      <c r="AW105">
        <f>VLOOKUP($C105,PODES_SULSEL!$D$1:$AL$311,19,FALSE)</f>
        <v>0</v>
      </c>
      <c r="AX105">
        <f>VLOOKUP($C105,PODES_SULSEL!$D$1:$AL$311,20,FALSE)</f>
        <v>12</v>
      </c>
      <c r="AY105">
        <f>VLOOKUP($C105,PODES_SULSEL!$D$1:$AL$311,35,FALSE)</f>
        <v>383.5</v>
      </c>
      <c r="AZ105">
        <f>VLOOKUP($C105,PODES_SULSEL!$D$1:$AL$311,32,FALSE)</f>
        <v>2301</v>
      </c>
      <c r="BA105">
        <f>VLOOKUP($C105,PODES_SULSEL!$D$1:$AL$311,33,FALSE)</f>
        <v>0</v>
      </c>
      <c r="BB105">
        <f>VLOOKUP($C105,PODES_SULSEL!$D$1:$AL$311,23,FALSE)</f>
        <v>0</v>
      </c>
      <c r="BC105">
        <f>VLOOKUP($C105,PODES_SULSEL!$D$1:$AL$311,34,FALSE)</f>
        <v>0</v>
      </c>
      <c r="BD105">
        <f>VLOOKUP($J105,Zonal_Stats!$A$2:$T$308,17,FALSE)</f>
        <v>26.491654189799998</v>
      </c>
      <c r="BE105">
        <f>VLOOKUP($J105,Zonal_Stats!$A$2:$T$308,18,FALSE)</f>
        <v>1.31885001</v>
      </c>
      <c r="BF105">
        <f>VLOOKUP($J105,Zonal_Stats!$A$2:$T$308,19,FALSE)</f>
        <v>2956.34195099</v>
      </c>
      <c r="BG105">
        <f>VLOOKUP($J105,Zonal_Stats!$A$2:$T$308,20,FALSE)</f>
        <v>-74.169833568800001</v>
      </c>
    </row>
    <row r="106" spans="1:59">
      <c r="A106" t="s">
        <v>807</v>
      </c>
      <c r="B106" t="str">
        <f t="shared" si="1"/>
        <v>7310010</v>
      </c>
      <c r="C106">
        <v>7310010</v>
      </c>
      <c r="D106" t="s">
        <v>230</v>
      </c>
      <c r="E106">
        <v>73</v>
      </c>
      <c r="F106">
        <v>10</v>
      </c>
      <c r="G106">
        <v>10</v>
      </c>
      <c r="H106" t="s">
        <v>674</v>
      </c>
      <c r="I106" t="s">
        <v>341</v>
      </c>
      <c r="J106" t="s">
        <v>571</v>
      </c>
      <c r="K106">
        <v>2019</v>
      </c>
      <c r="L106">
        <f>VLOOKUP($J106,Zonal_Stats!$A$2:$J$308,10,FALSE)</f>
        <v>53234.509873199997</v>
      </c>
      <c r="M106">
        <f>VLOOKUP($J106,Zonal_Stats!$A$2:$P$308,8,FALSE)</f>
        <v>465.68958909999998</v>
      </c>
      <c r="N106">
        <f>VLOOKUP($J106,Zonal_Stats!$A$2:$P$308,12,FALSE)</f>
        <v>65735.826970099995</v>
      </c>
      <c r="O106">
        <f>VLOOKUP($J106,Zonal_Stats!$A$2:$P$308,9,FALSE)</f>
        <v>38294.621523100002</v>
      </c>
      <c r="P106">
        <f>VLOOKUP($J106,Zonal_Stats!$A$2:$P$308,7,FALSE)</f>
        <v>913.90756359500006</v>
      </c>
      <c r="Q106">
        <f>VLOOKUP($J106,Zonal_Stats!$A$2:$P$308,11,FALSE)</f>
        <v>1333.24574276</v>
      </c>
      <c r="R106">
        <f>VLOOKUP($J106,Zonal_Stats!$A$2:$P$308,5,FALSE)</f>
        <v>7155.8681550800002</v>
      </c>
      <c r="S106">
        <f>VLOOKUP($J106,raw!$A$3:$AB411,11,FALSE)</f>
        <v>0.33344402014499974</v>
      </c>
      <c r="T106">
        <f>VLOOKUP($J106,raw!$A$3:$AB411,12,FALSE)</f>
        <v>1.7156455808290442E-3</v>
      </c>
      <c r="U106">
        <f>VLOOKUP($J106,raw!$A$3:$AB411,13,FALSE)</f>
        <v>0.23559687863191101</v>
      </c>
      <c r="V106">
        <f>VLOOKUP($J106,raw!$A$3:$AB411,14,FALSE)</f>
        <v>0</v>
      </c>
      <c r="W106">
        <f>VLOOKUP($J106,raw!$A$3:$AB411,15,FALSE)</f>
        <v>0</v>
      </c>
      <c r="X106">
        <f>VLOOKUP($J106,Zonal_Stats!$A$2:$P$308,6,FALSE)</f>
        <v>2367.8242291299998</v>
      </c>
      <c r="Y106">
        <f>VLOOKUP($J106,raw!$A$3:$AB411,17,FALSE)</f>
        <v>6.198461453317837E-3</v>
      </c>
      <c r="Z106">
        <f>VLOOKUP($J106,raw!$A$3:$AB411,20,FALSE)</f>
        <v>0.47573191654214403</v>
      </c>
      <c r="AA106">
        <f>VLOOKUP($J106,Zonal_Stats!$A$2:$P$308,13,FALSE)</f>
        <v>926612.64168</v>
      </c>
      <c r="AB106">
        <f>VLOOKUP($J106,Zonal_Stats!$A$2:$P$308,15,FALSE)</f>
        <v>8.3150386477100005E-2</v>
      </c>
      <c r="AC106">
        <f>VLOOKUP($J106,Zonal_Stats!$A$2:$P$308,16,FALSE)</f>
        <v>0.52108360450199998</v>
      </c>
      <c r="AD106">
        <f>VLOOKUP($J106,raw!$A$3:$AB411,24,FALSE)</f>
        <v>0</v>
      </c>
      <c r="AE106">
        <f>VLOOKUP($J106,Zonal_Stats!$A$2:$P$308,14,FALSE)</f>
        <v>0.234788212119</v>
      </c>
      <c r="AF106">
        <f>VLOOKUP($C106,PODES_SULSEL!$D$1:$AL$311,2,FALSE)</f>
        <v>7151</v>
      </c>
      <c r="AG106">
        <f>VLOOKUP($C106,PODES_SULSEL!$D$1:$AL$311,25,FALSE)</f>
        <v>0.98168088379247598</v>
      </c>
      <c r="AH106">
        <f>VLOOKUP($C106,PODES_SULSEL!$D$1:$AL$311,26,FALSE)</f>
        <v>5.5936232694728E-4</v>
      </c>
      <c r="AI106">
        <f>VLOOKUP($C106,PODES_SULSEL!$D$1:$AL$311,27,FALSE)</f>
        <v>0</v>
      </c>
      <c r="AJ106">
        <f>VLOOKUP($C106,PODES_SULSEL!$D$1:$AL$311,28,FALSE)</f>
        <v>0</v>
      </c>
      <c r="AK106">
        <f>VLOOKUP($C106,PODES_SULSEL!$D$1:$AL$311,29,FALSE)</f>
        <v>1191.8333333333333</v>
      </c>
      <c r="AL106">
        <f>VLOOKUP($C106,PODES_SULSEL!$D$1:$AL$311,30,FALSE)</f>
        <v>8.3904349042091995E-4</v>
      </c>
      <c r="AM106">
        <f>VLOOKUP($C106,PODES_SULSEL!$D$1:$AL$311,31,FALSE)</f>
        <v>0</v>
      </c>
      <c r="AN106">
        <f>VLOOKUP($C106,PODES_SULSEL!$D$1:$AL$311,10,FALSE)</f>
        <v>8</v>
      </c>
      <c r="AO106">
        <f>VLOOKUP($C106,PODES_SULSEL!$D$1:$AL$311,11,FALSE)</f>
        <v>0</v>
      </c>
      <c r="AP106">
        <f>VLOOKUP($C106,PODES_SULSEL!$D$1:$AL$311,12,FALSE)</f>
        <v>14</v>
      </c>
      <c r="AQ106">
        <f>VLOOKUP($C106,PODES_SULSEL!$D$1:$AL$311,13,FALSE)</f>
        <v>0</v>
      </c>
      <c r="AR106">
        <f>VLOOKUP($C106,PODES_SULSEL!$D$1:$AL$311,14,FALSE)</f>
        <v>0</v>
      </c>
      <c r="AS106">
        <f>VLOOKUP($C106,PODES_SULSEL!$D$1:$AL$311,15,FALSE)</f>
        <v>0</v>
      </c>
      <c r="AT106">
        <f>VLOOKUP($C106,PODES_SULSEL!$D$1:$AL$311,16,FALSE)</f>
        <v>0</v>
      </c>
      <c r="AU106">
        <f>VLOOKUP($C106,PODES_SULSEL!$D$1:$AL$311,17,FALSE)</f>
        <v>0</v>
      </c>
      <c r="AV106">
        <f>VLOOKUP($C106,PODES_SULSEL!$D$1:$AL$311,18,FALSE)</f>
        <v>0</v>
      </c>
      <c r="AW106">
        <f>VLOOKUP($C106,PODES_SULSEL!$D$1:$AL$311,19,FALSE)</f>
        <v>0</v>
      </c>
      <c r="AX106">
        <f>VLOOKUP($C106,PODES_SULSEL!$D$1:$AL$311,20,FALSE)</f>
        <v>13</v>
      </c>
      <c r="AY106">
        <f>VLOOKUP($C106,PODES_SULSEL!$D$1:$AL$311,35,FALSE)</f>
        <v>550.07692307692309</v>
      </c>
      <c r="AZ106">
        <f>VLOOKUP($C106,PODES_SULSEL!$D$1:$AL$311,32,FALSE)</f>
        <v>893.875</v>
      </c>
      <c r="BA106">
        <f>VLOOKUP($C106,PODES_SULSEL!$D$1:$AL$311,33,FALSE)</f>
        <v>0</v>
      </c>
      <c r="BB106">
        <f>VLOOKUP($C106,PODES_SULSEL!$D$1:$AL$311,23,FALSE)</f>
        <v>6</v>
      </c>
      <c r="BC106">
        <f>VLOOKUP($C106,PODES_SULSEL!$D$1:$AL$311,34,FALSE)</f>
        <v>1191.8333333333333</v>
      </c>
      <c r="BD106">
        <f>VLOOKUP($J106,Zonal_Stats!$A$2:$T$308,17,FALSE)</f>
        <v>25.012986837500002</v>
      </c>
      <c r="BE106">
        <f>VLOOKUP($J106,Zonal_Stats!$A$2:$T$308,18,FALSE)</f>
        <v>1.3681794307999999</v>
      </c>
      <c r="BF106">
        <f>VLOOKUP($J106,Zonal_Stats!$A$2:$T$308,19,FALSE)</f>
        <v>2631.8869039699998</v>
      </c>
      <c r="BG106">
        <f>VLOOKUP($J106,Zonal_Stats!$A$2:$T$308,20,FALSE)</f>
        <v>-58.142187967300003</v>
      </c>
    </row>
    <row r="107" spans="1:59">
      <c r="A107" t="s">
        <v>808</v>
      </c>
      <c r="B107" t="str">
        <f t="shared" si="1"/>
        <v>7310011</v>
      </c>
      <c r="C107">
        <v>7310011</v>
      </c>
      <c r="D107" t="s">
        <v>230</v>
      </c>
      <c r="E107">
        <v>73</v>
      </c>
      <c r="F107">
        <v>10</v>
      </c>
      <c r="G107">
        <v>11</v>
      </c>
      <c r="H107" t="s">
        <v>674</v>
      </c>
      <c r="I107" t="s">
        <v>341</v>
      </c>
      <c r="J107" t="s">
        <v>513</v>
      </c>
      <c r="K107">
        <v>2019</v>
      </c>
      <c r="L107">
        <f>VLOOKUP($J107,Zonal_Stats!$A$2:$J$308,10,FALSE)</f>
        <v>44852.738200799999</v>
      </c>
      <c r="M107">
        <f>VLOOKUP($J107,Zonal_Stats!$A$2:$P$308,8,FALSE)</f>
        <v>937.45437806899997</v>
      </c>
      <c r="N107">
        <f>VLOOKUP($J107,Zonal_Stats!$A$2:$P$308,12,FALSE)</f>
        <v>51367.947593899997</v>
      </c>
      <c r="O107">
        <f>VLOOKUP($J107,Zonal_Stats!$A$2:$P$308,9,FALSE)</f>
        <v>23298.015994599999</v>
      </c>
      <c r="P107">
        <f>VLOOKUP($J107,Zonal_Stats!$A$2:$P$308,7,FALSE)</f>
        <v>312.20568436999997</v>
      </c>
      <c r="Q107">
        <f>VLOOKUP($J107,Zonal_Stats!$A$2:$P$308,11,FALSE)</f>
        <v>1735.57440094</v>
      </c>
      <c r="R107">
        <f>VLOOKUP($J107,Zonal_Stats!$A$2:$P$308,5,FALSE)</f>
        <v>14483.4557092</v>
      </c>
      <c r="S107">
        <f>VLOOKUP($J107,raw!$A$3:$AB412,11,FALSE)</f>
        <v>0.11388096771226199</v>
      </c>
      <c r="T107">
        <f>VLOOKUP($J107,raw!$A$3:$AB412,12,FALSE)</f>
        <v>5.3966209793640573E-3</v>
      </c>
      <c r="U107">
        <f>VLOOKUP($J107,raw!$A$3:$AB412,13,FALSE)</f>
        <v>0.41636770612945756</v>
      </c>
      <c r="V107">
        <f>VLOOKUP($J107,raw!$A$3:$AB412,14,FALSE)</f>
        <v>0</v>
      </c>
      <c r="W107">
        <f>VLOOKUP($J107,raw!$A$3:$AB412,15,FALSE)</f>
        <v>0</v>
      </c>
      <c r="X107">
        <f>VLOOKUP($J107,Zonal_Stats!$A$2:$P$308,6,FALSE)</f>
        <v>1874.0864159400001</v>
      </c>
      <c r="Y107">
        <f>VLOOKUP($J107,raw!$A$3:$AB412,17,FALSE)</f>
        <v>2.4622083218348512E-2</v>
      </c>
      <c r="Z107">
        <f>VLOOKUP($J107,raw!$A$3:$AB412,20,FALSE)</f>
        <v>0.1999509398092785</v>
      </c>
      <c r="AA107">
        <f>VLOOKUP($J107,Zonal_Stats!$A$2:$P$308,13,FALSE)</f>
        <v>919290.55907800002</v>
      </c>
      <c r="AB107">
        <f>VLOOKUP($J107,Zonal_Stats!$A$2:$P$308,15,FALSE)</f>
        <v>1.0404898911799999E-2</v>
      </c>
      <c r="AC107">
        <f>VLOOKUP($J107,Zonal_Stats!$A$2:$P$308,16,FALSE)</f>
        <v>0.55445301933400004</v>
      </c>
      <c r="AD107">
        <f>VLOOKUP($J107,raw!$A$3:$AB412,24,FALSE)</f>
        <v>0</v>
      </c>
      <c r="AE107">
        <f>VLOOKUP($J107,Zonal_Stats!$A$2:$P$308,14,FALSE)</f>
        <v>0.256059968528</v>
      </c>
      <c r="AF107">
        <f>VLOOKUP($C107,PODES_SULSEL!$D$1:$AL$311,2,FALSE)</f>
        <v>4139</v>
      </c>
      <c r="AG107">
        <f>VLOOKUP($C107,PODES_SULSEL!$D$1:$AL$311,25,FALSE)</f>
        <v>0.90045904807924604</v>
      </c>
      <c r="AH107">
        <f>VLOOKUP($C107,PODES_SULSEL!$D$1:$AL$311,26,FALSE)</f>
        <v>2.41604252234839E-4</v>
      </c>
      <c r="AI107">
        <f>VLOOKUP($C107,PODES_SULSEL!$D$1:$AL$311,27,FALSE)</f>
        <v>0</v>
      </c>
      <c r="AJ107">
        <f>VLOOKUP($C107,PODES_SULSEL!$D$1:$AL$311,28,FALSE)</f>
        <v>0</v>
      </c>
      <c r="AK107">
        <f>VLOOKUP($C107,PODES_SULSEL!$D$1:$AL$311,29,FALSE)</f>
        <v>689.83333333333337</v>
      </c>
      <c r="AL107">
        <f>VLOOKUP($C107,PODES_SULSEL!$D$1:$AL$311,30,FALSE)</f>
        <v>1.20802126117419E-3</v>
      </c>
      <c r="AM107">
        <f>VLOOKUP($C107,PODES_SULSEL!$D$1:$AL$311,31,FALSE)</f>
        <v>0</v>
      </c>
      <c r="AN107">
        <f>VLOOKUP($C107,PODES_SULSEL!$D$1:$AL$311,10,FALSE)</f>
        <v>14</v>
      </c>
      <c r="AO107">
        <f>VLOOKUP($C107,PODES_SULSEL!$D$1:$AL$311,11,FALSE)</f>
        <v>0</v>
      </c>
      <c r="AP107">
        <f>VLOOKUP($C107,PODES_SULSEL!$D$1:$AL$311,12,FALSE)</f>
        <v>11</v>
      </c>
      <c r="AQ107">
        <f>VLOOKUP($C107,PODES_SULSEL!$D$1:$AL$311,13,FALSE)</f>
        <v>0</v>
      </c>
      <c r="AR107">
        <f>VLOOKUP($C107,PODES_SULSEL!$D$1:$AL$311,14,FALSE)</f>
        <v>0</v>
      </c>
      <c r="AS107">
        <f>VLOOKUP($C107,PODES_SULSEL!$D$1:$AL$311,15,FALSE)</f>
        <v>0</v>
      </c>
      <c r="AT107">
        <f>VLOOKUP($C107,PODES_SULSEL!$D$1:$AL$311,16,FALSE)</f>
        <v>0</v>
      </c>
      <c r="AU107">
        <f>VLOOKUP($C107,PODES_SULSEL!$D$1:$AL$311,17,FALSE)</f>
        <v>0</v>
      </c>
      <c r="AV107">
        <f>VLOOKUP($C107,PODES_SULSEL!$D$1:$AL$311,18,FALSE)</f>
        <v>0</v>
      </c>
      <c r="AW107">
        <f>VLOOKUP($C107,PODES_SULSEL!$D$1:$AL$311,19,FALSE)</f>
        <v>0</v>
      </c>
      <c r="AX107">
        <f>VLOOKUP($C107,PODES_SULSEL!$D$1:$AL$311,20,FALSE)</f>
        <v>14</v>
      </c>
      <c r="AY107">
        <f>VLOOKUP($C107,PODES_SULSEL!$D$1:$AL$311,35,FALSE)</f>
        <v>295.64285714285717</v>
      </c>
      <c r="AZ107">
        <f>VLOOKUP($C107,PODES_SULSEL!$D$1:$AL$311,32,FALSE)</f>
        <v>413.9</v>
      </c>
      <c r="BA107">
        <f>VLOOKUP($C107,PODES_SULSEL!$D$1:$AL$311,33,FALSE)</f>
        <v>1034.75</v>
      </c>
      <c r="BB107">
        <f>VLOOKUP($C107,PODES_SULSEL!$D$1:$AL$311,23,FALSE)</f>
        <v>0</v>
      </c>
      <c r="BC107">
        <f>VLOOKUP($C107,PODES_SULSEL!$D$1:$AL$311,34,FALSE)</f>
        <v>0</v>
      </c>
      <c r="BD107">
        <f>VLOOKUP($J107,Zonal_Stats!$A$2:$T$308,17,FALSE)</f>
        <v>24.433485382600001</v>
      </c>
      <c r="BE107">
        <f>VLOOKUP($J107,Zonal_Stats!$A$2:$T$308,18,FALSE)</f>
        <v>1.3346973289399999</v>
      </c>
      <c r="BF107">
        <f>VLOOKUP($J107,Zonal_Stats!$A$2:$T$308,19,FALSE)</f>
        <v>2725.44286371</v>
      </c>
      <c r="BG107">
        <f>VLOOKUP($J107,Zonal_Stats!$A$2:$T$308,20,FALSE)</f>
        <v>-64.4692210252</v>
      </c>
    </row>
    <row r="108" spans="1:59">
      <c r="A108" t="s">
        <v>809</v>
      </c>
      <c r="B108" t="str">
        <f t="shared" si="1"/>
        <v>7310020</v>
      </c>
      <c r="C108">
        <v>7310020</v>
      </c>
      <c r="D108" t="s">
        <v>230</v>
      </c>
      <c r="E108">
        <v>73</v>
      </c>
      <c r="F108">
        <v>10</v>
      </c>
      <c r="G108">
        <v>20</v>
      </c>
      <c r="H108" t="s">
        <v>674</v>
      </c>
      <c r="I108" t="s">
        <v>341</v>
      </c>
      <c r="J108" t="s">
        <v>575</v>
      </c>
      <c r="K108">
        <v>2019</v>
      </c>
      <c r="L108">
        <f>VLOOKUP($J108,Zonal_Stats!$A$2:$J$308,10,FALSE)</f>
        <v>61275.034164199998</v>
      </c>
      <c r="M108">
        <f>VLOOKUP($J108,Zonal_Stats!$A$2:$P$308,8,FALSE)</f>
        <v>584.57498442799999</v>
      </c>
      <c r="N108">
        <f>VLOOKUP($J108,Zonal_Stats!$A$2:$P$308,12,FALSE)</f>
        <v>64845.228113600002</v>
      </c>
      <c r="O108">
        <f>VLOOKUP($J108,Zonal_Stats!$A$2:$P$308,9,FALSE)</f>
        <v>44853.397023899997</v>
      </c>
      <c r="P108">
        <f>VLOOKUP($J108,Zonal_Stats!$A$2:$P$308,7,FALSE)</f>
        <v>2806.9696099399998</v>
      </c>
      <c r="Q108">
        <f>VLOOKUP($J108,Zonal_Stats!$A$2:$P$308,11,FALSE)</f>
        <v>1290.1300276699999</v>
      </c>
      <c r="R108">
        <f>VLOOKUP($J108,Zonal_Stats!$A$2:$P$308,5,FALSE)</f>
        <v>4542.6726175900003</v>
      </c>
      <c r="S108">
        <f>VLOOKUP($J108,raw!$A$3:$AB413,11,FALSE)</f>
        <v>0.22494172494172493</v>
      </c>
      <c r="T108">
        <f>VLOOKUP($J108,raw!$A$3:$AB413,12,FALSE)</f>
        <v>5.2564102564102565E-2</v>
      </c>
      <c r="U108">
        <f>VLOOKUP($J108,raw!$A$3:$AB413,13,FALSE)</f>
        <v>5.8508158508158506E-2</v>
      </c>
      <c r="V108">
        <f>VLOOKUP($J108,raw!$A$3:$AB413,14,FALSE)</f>
        <v>0</v>
      </c>
      <c r="W108">
        <f>VLOOKUP($J108,raw!$A$3:$AB413,15,FALSE)</f>
        <v>0</v>
      </c>
      <c r="X108">
        <f>VLOOKUP($J108,Zonal_Stats!$A$2:$P$308,6,FALSE)</f>
        <v>6018.8092562000002</v>
      </c>
      <c r="Y108">
        <f>VLOOKUP($J108,raw!$A$3:$AB413,17,FALSE)</f>
        <v>1.1655011655011655E-4</v>
      </c>
      <c r="Z108">
        <f>VLOOKUP($J108,raw!$A$3:$AB413,20,FALSE)</f>
        <v>0.61958041958041954</v>
      </c>
      <c r="AA108">
        <f>VLOOKUP($J108,Zonal_Stats!$A$2:$P$308,13,FALSE)</f>
        <v>968896.86562399997</v>
      </c>
      <c r="AB108">
        <f>VLOOKUP($J108,Zonal_Stats!$A$2:$P$308,15,FALSE)</f>
        <v>0.22483890543599999</v>
      </c>
      <c r="AC108">
        <f>VLOOKUP($J108,Zonal_Stats!$A$2:$P$308,16,FALSE)</f>
        <v>0.30714453725200003</v>
      </c>
      <c r="AD108">
        <f>VLOOKUP($J108,raw!$A$3:$AB413,24,FALSE)</f>
        <v>0</v>
      </c>
      <c r="AE108">
        <f>VLOOKUP($J108,Zonal_Stats!$A$2:$P$308,14,FALSE)</f>
        <v>0.23360037993300001</v>
      </c>
      <c r="AF108">
        <f>VLOOKUP($C108,PODES_SULSEL!$D$1:$AL$311,2,FALSE)</f>
        <v>10512</v>
      </c>
      <c r="AG108">
        <f>VLOOKUP($C108,PODES_SULSEL!$D$1:$AL$311,25,FALSE)</f>
        <v>0.99096270928462704</v>
      </c>
      <c r="AH108">
        <f>VLOOKUP($C108,PODES_SULSEL!$D$1:$AL$311,26,FALSE)</f>
        <v>3.8051750380517502E-4</v>
      </c>
      <c r="AI108">
        <f>VLOOKUP($C108,PODES_SULSEL!$D$1:$AL$311,27,FALSE)</f>
        <v>5256</v>
      </c>
      <c r="AJ108">
        <f>VLOOKUP($C108,PODES_SULSEL!$D$1:$AL$311,28,FALSE)</f>
        <v>0</v>
      </c>
      <c r="AK108">
        <f>VLOOKUP($C108,PODES_SULSEL!$D$1:$AL$311,29,FALSE)</f>
        <v>1168</v>
      </c>
      <c r="AL108">
        <f>VLOOKUP($C108,PODES_SULSEL!$D$1:$AL$311,30,FALSE)</f>
        <v>4.7564687975646801E-4</v>
      </c>
      <c r="AM108">
        <f>VLOOKUP($C108,PODES_SULSEL!$D$1:$AL$311,31,FALSE)</f>
        <v>5256</v>
      </c>
      <c r="AN108">
        <f>VLOOKUP($C108,PODES_SULSEL!$D$1:$AL$311,10,FALSE)</f>
        <v>0</v>
      </c>
      <c r="AO108">
        <f>VLOOKUP($C108,PODES_SULSEL!$D$1:$AL$311,11,FALSE)</f>
        <v>0</v>
      </c>
      <c r="AP108">
        <f>VLOOKUP($C108,PODES_SULSEL!$D$1:$AL$311,12,FALSE)</f>
        <v>6</v>
      </c>
      <c r="AQ108">
        <f>VLOOKUP($C108,PODES_SULSEL!$D$1:$AL$311,13,FALSE)</f>
        <v>0</v>
      </c>
      <c r="AR108">
        <f>VLOOKUP($C108,PODES_SULSEL!$D$1:$AL$311,14,FALSE)</f>
        <v>0</v>
      </c>
      <c r="AS108">
        <f>VLOOKUP($C108,PODES_SULSEL!$D$1:$AL$311,15,FALSE)</f>
        <v>0</v>
      </c>
      <c r="AT108">
        <f>VLOOKUP($C108,PODES_SULSEL!$D$1:$AL$311,16,FALSE)</f>
        <v>0</v>
      </c>
      <c r="AU108">
        <f>VLOOKUP($C108,PODES_SULSEL!$D$1:$AL$311,17,FALSE)</f>
        <v>0</v>
      </c>
      <c r="AV108">
        <f>VLOOKUP($C108,PODES_SULSEL!$D$1:$AL$311,18,FALSE)</f>
        <v>0</v>
      </c>
      <c r="AW108">
        <f>VLOOKUP($C108,PODES_SULSEL!$D$1:$AL$311,19,FALSE)</f>
        <v>0</v>
      </c>
      <c r="AX108">
        <f>VLOOKUP($C108,PODES_SULSEL!$D$1:$AL$311,20,FALSE)</f>
        <v>20</v>
      </c>
      <c r="AY108">
        <f>VLOOKUP($C108,PODES_SULSEL!$D$1:$AL$311,35,FALSE)</f>
        <v>525.6</v>
      </c>
      <c r="AZ108">
        <f>VLOOKUP($C108,PODES_SULSEL!$D$1:$AL$311,32,FALSE)</f>
        <v>5256</v>
      </c>
      <c r="BA108">
        <f>VLOOKUP($C108,PODES_SULSEL!$D$1:$AL$311,33,FALSE)</f>
        <v>5256</v>
      </c>
      <c r="BB108">
        <f>VLOOKUP($C108,PODES_SULSEL!$D$1:$AL$311,23,FALSE)</f>
        <v>0</v>
      </c>
      <c r="BC108">
        <f>VLOOKUP($C108,PODES_SULSEL!$D$1:$AL$311,34,FALSE)</f>
        <v>0</v>
      </c>
      <c r="BD108">
        <f>VLOOKUP($J108,Zonal_Stats!$A$2:$T$308,17,FALSE)</f>
        <v>26.502728362700001</v>
      </c>
      <c r="BE108">
        <f>VLOOKUP($J108,Zonal_Stats!$A$2:$T$308,18,FALSE)</f>
        <v>1.39909261681</v>
      </c>
      <c r="BF108">
        <f>VLOOKUP($J108,Zonal_Stats!$A$2:$T$308,19,FALSE)</f>
        <v>2763.43811134</v>
      </c>
      <c r="BG108">
        <f>VLOOKUP($J108,Zonal_Stats!$A$2:$T$308,20,FALSE)</f>
        <v>-58.306131753599999</v>
      </c>
    </row>
    <row r="109" spans="1:59">
      <c r="A109" t="s">
        <v>810</v>
      </c>
      <c r="B109" t="str">
        <f t="shared" si="1"/>
        <v>7310030</v>
      </c>
      <c r="C109">
        <v>7310030</v>
      </c>
      <c r="D109" t="s">
        <v>230</v>
      </c>
      <c r="E109">
        <v>73</v>
      </c>
      <c r="F109">
        <v>10</v>
      </c>
      <c r="G109">
        <v>30</v>
      </c>
      <c r="H109" t="s">
        <v>674</v>
      </c>
      <c r="I109" t="s">
        <v>341</v>
      </c>
      <c r="J109" t="s">
        <v>341</v>
      </c>
      <c r="K109">
        <v>2019</v>
      </c>
      <c r="L109">
        <f>VLOOKUP($J109,Zonal_Stats!$A$2:$J$308,10,FALSE)</f>
        <v>53083.292074999998</v>
      </c>
      <c r="M109">
        <f>VLOOKUP($J109,Zonal_Stats!$A$2:$P$308,8,FALSE)</f>
        <v>926.86473668099995</v>
      </c>
      <c r="N109">
        <f>VLOOKUP($J109,Zonal_Stats!$A$2:$P$308,12,FALSE)</f>
        <v>76241.548214399998</v>
      </c>
      <c r="O109">
        <f>VLOOKUP($J109,Zonal_Stats!$A$2:$P$308,9,FALSE)</f>
        <v>47311.526631699999</v>
      </c>
      <c r="P109">
        <f>VLOOKUP($J109,Zonal_Stats!$A$2:$P$308,7,FALSE)</f>
        <v>579.12471666800002</v>
      </c>
      <c r="Q109">
        <f>VLOOKUP($J109,Zonal_Stats!$A$2:$P$308,11,FALSE)</f>
        <v>1986.1541208000001</v>
      </c>
      <c r="R109">
        <f>VLOOKUP($J109,Zonal_Stats!$A$2:$P$308,5,FALSE)</f>
        <v>9116.3178083900002</v>
      </c>
      <c r="S109">
        <f>VLOOKUP($J109,raw!$A$3:$AB414,11,FALSE)</f>
        <v>0.28783171191361484</v>
      </c>
      <c r="T109">
        <f>VLOOKUP($J109,raw!$A$3:$AB414,12,FALSE)</f>
        <v>2.9491162838078747E-2</v>
      </c>
      <c r="U109">
        <f>VLOOKUP($J109,raw!$A$3:$AB414,13,FALSE)</f>
        <v>0.46763102938929352</v>
      </c>
      <c r="V109">
        <f>VLOOKUP($J109,raw!$A$3:$AB414,14,FALSE)</f>
        <v>0</v>
      </c>
      <c r="W109">
        <f>VLOOKUP($J109,raw!$A$3:$AB414,15,FALSE)</f>
        <v>0</v>
      </c>
      <c r="X109">
        <f>VLOOKUP($J109,Zonal_Stats!$A$2:$P$308,6,FALSE)</f>
        <v>1317.90488372</v>
      </c>
      <c r="Y109">
        <f>VLOOKUP($J109,raw!$A$3:$AB414,17,FALSE)</f>
        <v>1.0390668771965568E-2</v>
      </c>
      <c r="Z109">
        <f>VLOOKUP($J109,raw!$A$3:$AB414,20,FALSE)</f>
        <v>0.41924311108847351</v>
      </c>
      <c r="AA109">
        <f>VLOOKUP($J109,Zonal_Stats!$A$2:$P$308,13,FALSE)</f>
        <v>508503.02253399999</v>
      </c>
      <c r="AB109">
        <f>VLOOKUP($J109,Zonal_Stats!$A$2:$P$308,15,FALSE)</f>
        <v>0.122347077759</v>
      </c>
      <c r="AC109">
        <f>VLOOKUP($J109,Zonal_Stats!$A$2:$P$308,16,FALSE)</f>
        <v>0.352795008774</v>
      </c>
      <c r="AD109">
        <f>VLOOKUP($J109,raw!$A$3:$AB414,24,FALSE)</f>
        <v>0</v>
      </c>
      <c r="AE109">
        <f>VLOOKUP($J109,Zonal_Stats!$A$2:$P$308,14,FALSE)</f>
        <v>0.20409215731899999</v>
      </c>
      <c r="AF109">
        <f>VLOOKUP($C109,PODES_SULSEL!$D$1:$AL$311,2,FALSE)</f>
        <v>11665</v>
      </c>
      <c r="AG109">
        <f>VLOOKUP($C109,PODES_SULSEL!$D$1:$AL$311,25,FALSE)</f>
        <v>0.98294042006000804</v>
      </c>
      <c r="AH109">
        <f>VLOOKUP($C109,PODES_SULSEL!$D$1:$AL$311,26,FALSE)</f>
        <v>6.0008572653236095E-4</v>
      </c>
      <c r="AI109">
        <f>VLOOKUP($C109,PODES_SULSEL!$D$1:$AL$311,27,FALSE)</f>
        <v>11665</v>
      </c>
      <c r="AJ109">
        <f>VLOOKUP($C109,PODES_SULSEL!$D$1:$AL$311,28,FALSE)</f>
        <v>11665</v>
      </c>
      <c r="AK109">
        <f>VLOOKUP($C109,PODES_SULSEL!$D$1:$AL$311,29,FALSE)</f>
        <v>1166.5</v>
      </c>
      <c r="AL109">
        <f>VLOOKUP($C109,PODES_SULSEL!$D$1:$AL$311,30,FALSE)</f>
        <v>2.5717959708529702E-4</v>
      </c>
      <c r="AM109">
        <f>VLOOKUP($C109,PODES_SULSEL!$D$1:$AL$311,31,FALSE)</f>
        <v>2916.25</v>
      </c>
      <c r="AN109">
        <f>VLOOKUP($C109,PODES_SULSEL!$D$1:$AL$311,10,FALSE)</f>
        <v>0</v>
      </c>
      <c r="AO109">
        <f>VLOOKUP($C109,PODES_SULSEL!$D$1:$AL$311,11,FALSE)</f>
        <v>0</v>
      </c>
      <c r="AP109">
        <f>VLOOKUP($C109,PODES_SULSEL!$D$1:$AL$311,12,FALSE)</f>
        <v>3</v>
      </c>
      <c r="AQ109">
        <f>VLOOKUP($C109,PODES_SULSEL!$D$1:$AL$311,13,FALSE)</f>
        <v>0</v>
      </c>
      <c r="AR109">
        <f>VLOOKUP($C109,PODES_SULSEL!$D$1:$AL$311,14,FALSE)</f>
        <v>0</v>
      </c>
      <c r="AS109">
        <f>VLOOKUP($C109,PODES_SULSEL!$D$1:$AL$311,15,FALSE)</f>
        <v>0</v>
      </c>
      <c r="AT109">
        <f>VLOOKUP($C109,PODES_SULSEL!$D$1:$AL$311,16,FALSE)</f>
        <v>0</v>
      </c>
      <c r="AU109">
        <f>VLOOKUP($C109,PODES_SULSEL!$D$1:$AL$311,17,FALSE)</f>
        <v>0</v>
      </c>
      <c r="AV109">
        <f>VLOOKUP($C109,PODES_SULSEL!$D$1:$AL$311,18,FALSE)</f>
        <v>1</v>
      </c>
      <c r="AW109">
        <f>VLOOKUP($C109,PODES_SULSEL!$D$1:$AL$311,19,FALSE)</f>
        <v>0</v>
      </c>
      <c r="AX109">
        <f>VLOOKUP($C109,PODES_SULSEL!$D$1:$AL$311,20,FALSE)</f>
        <v>20</v>
      </c>
      <c r="AY109">
        <f>VLOOKUP($C109,PODES_SULSEL!$D$1:$AL$311,35,FALSE)</f>
        <v>583.25</v>
      </c>
      <c r="AZ109">
        <f>VLOOKUP($C109,PODES_SULSEL!$D$1:$AL$311,32,FALSE)</f>
        <v>1666.4285714285713</v>
      </c>
      <c r="BA109">
        <f>VLOOKUP($C109,PODES_SULSEL!$D$1:$AL$311,33,FALSE)</f>
        <v>0</v>
      </c>
      <c r="BB109">
        <f>VLOOKUP($C109,PODES_SULSEL!$D$1:$AL$311,23,FALSE)</f>
        <v>0</v>
      </c>
      <c r="BC109">
        <f>VLOOKUP($C109,PODES_SULSEL!$D$1:$AL$311,34,FALSE)</f>
        <v>0</v>
      </c>
      <c r="BD109">
        <f>VLOOKUP($J109,Zonal_Stats!$A$2:$T$308,17,FALSE)</f>
        <v>25.711430425900001</v>
      </c>
      <c r="BE109">
        <f>VLOOKUP($J109,Zonal_Stats!$A$2:$T$308,18,FALSE)</f>
        <v>1.2746389500199999</v>
      </c>
      <c r="BF109">
        <f>VLOOKUP($J109,Zonal_Stats!$A$2:$T$308,19,FALSE)</f>
        <v>2501.2046014699999</v>
      </c>
      <c r="BG109">
        <f>VLOOKUP($J109,Zonal_Stats!$A$2:$T$308,20,FALSE)</f>
        <v>-39.024345089999997</v>
      </c>
    </row>
    <row r="110" spans="1:59">
      <c r="A110" t="s">
        <v>811</v>
      </c>
      <c r="B110" t="str">
        <f t="shared" si="1"/>
        <v>7310040</v>
      </c>
      <c r="C110">
        <v>7310040</v>
      </c>
      <c r="D110" t="s">
        <v>230</v>
      </c>
      <c r="E110">
        <v>73</v>
      </c>
      <c r="F110">
        <v>10</v>
      </c>
      <c r="G110">
        <v>40</v>
      </c>
      <c r="H110" t="s">
        <v>674</v>
      </c>
      <c r="I110" t="s">
        <v>341</v>
      </c>
      <c r="J110" t="s">
        <v>555</v>
      </c>
      <c r="K110">
        <v>2019</v>
      </c>
      <c r="L110">
        <f>VLOOKUP($J110,Zonal_Stats!$A$2:$J$308,10,FALSE)</f>
        <v>36866.255534999997</v>
      </c>
      <c r="M110">
        <f>VLOOKUP($J110,Zonal_Stats!$A$2:$P$308,8,FALSE)</f>
        <v>657.027196527</v>
      </c>
      <c r="N110">
        <f>VLOOKUP($J110,Zonal_Stats!$A$2:$P$308,12,FALSE)</f>
        <v>92481.861844800005</v>
      </c>
      <c r="O110">
        <f>VLOOKUP($J110,Zonal_Stats!$A$2:$P$308,9,FALSE)</f>
        <v>33092.052594699999</v>
      </c>
      <c r="P110">
        <f>VLOOKUP($J110,Zonal_Stats!$A$2:$P$308,7,FALSE)</f>
        <v>685.82919860200002</v>
      </c>
      <c r="Q110">
        <f>VLOOKUP($J110,Zonal_Stats!$A$2:$P$308,11,FALSE)</f>
        <v>2296.53898841</v>
      </c>
      <c r="R110">
        <f>VLOOKUP($J110,Zonal_Stats!$A$2:$P$308,5,FALSE)</f>
        <v>14280.732861300001</v>
      </c>
      <c r="S110">
        <f>VLOOKUP($J110,raw!$A$3:$AB415,11,FALSE)</f>
        <v>0.36713735558408217</v>
      </c>
      <c r="T110">
        <f>VLOOKUP($J110,raw!$A$3:$AB415,12,FALSE)</f>
        <v>4.2712101762165944E-2</v>
      </c>
      <c r="U110">
        <f>VLOOKUP($J110,raw!$A$3:$AB415,13,FALSE)</f>
        <v>0.40774886217761697</v>
      </c>
      <c r="V110">
        <f>VLOOKUP($J110,raw!$A$3:$AB415,14,FALSE)</f>
        <v>0</v>
      </c>
      <c r="W110">
        <f>VLOOKUP($J110,raw!$A$3:$AB415,15,FALSE)</f>
        <v>0</v>
      </c>
      <c r="X110">
        <f>VLOOKUP($J110,Zonal_Stats!$A$2:$P$308,6,FALSE)</f>
        <v>2071.89477304</v>
      </c>
      <c r="Y110">
        <f>VLOOKUP($J110,raw!$A$3:$AB415,17,FALSE)</f>
        <v>7.7021822849807449E-3</v>
      </c>
      <c r="Z110">
        <f>VLOOKUP($J110,raw!$A$3:$AB415,20,FALSE)</f>
        <v>0.45431205508227329</v>
      </c>
      <c r="AA110">
        <f>VLOOKUP($J110,Zonal_Stats!$A$2:$P$308,13,FALSE)</f>
        <v>545788.4325</v>
      </c>
      <c r="AB110">
        <f>VLOOKUP($J110,Zonal_Stats!$A$2:$P$308,15,FALSE)</f>
        <v>0.17158166866499999</v>
      </c>
      <c r="AC110">
        <f>VLOOKUP($J110,Zonal_Stats!$A$2:$P$308,16,FALSE)</f>
        <v>0.29876529138699998</v>
      </c>
      <c r="AD110">
        <f>VLOOKUP($J110,raw!$A$3:$AB415,24,FALSE)</f>
        <v>0.10467965923678375</v>
      </c>
      <c r="AE110">
        <f>VLOOKUP($J110,Zonal_Stats!$A$2:$P$308,14,FALSE)</f>
        <v>0.17764856933000001</v>
      </c>
      <c r="AF110">
        <f>VLOOKUP($C110,PODES_SULSEL!$D$1:$AL$311,2,FALSE)</f>
        <v>4803</v>
      </c>
      <c r="AG110">
        <f>VLOOKUP($C110,PODES_SULSEL!$D$1:$AL$311,25,FALSE)</f>
        <v>0.99312929419113005</v>
      </c>
      <c r="AH110">
        <f>VLOOKUP($C110,PODES_SULSEL!$D$1:$AL$311,26,FALSE)</f>
        <v>8.3281282531750904E-4</v>
      </c>
      <c r="AI110">
        <f>VLOOKUP($C110,PODES_SULSEL!$D$1:$AL$311,27,FALSE)</f>
        <v>4803</v>
      </c>
      <c r="AJ110">
        <f>VLOOKUP($C110,PODES_SULSEL!$D$1:$AL$311,28,FALSE)</f>
        <v>0</v>
      </c>
      <c r="AK110">
        <f>VLOOKUP($C110,PODES_SULSEL!$D$1:$AL$311,29,FALSE)</f>
        <v>1200.75</v>
      </c>
      <c r="AL110">
        <f>VLOOKUP($C110,PODES_SULSEL!$D$1:$AL$311,30,FALSE)</f>
        <v>4.1640641265875398E-4</v>
      </c>
      <c r="AM110">
        <f>VLOOKUP($C110,PODES_SULSEL!$D$1:$AL$311,31,FALSE)</f>
        <v>4803</v>
      </c>
      <c r="AN110">
        <f>VLOOKUP($C110,PODES_SULSEL!$D$1:$AL$311,10,FALSE)</f>
        <v>0</v>
      </c>
      <c r="AO110">
        <f>VLOOKUP($C110,PODES_SULSEL!$D$1:$AL$311,11,FALSE)</f>
        <v>0</v>
      </c>
      <c r="AP110">
        <f>VLOOKUP($C110,PODES_SULSEL!$D$1:$AL$311,12,FALSE)</f>
        <v>2</v>
      </c>
      <c r="AQ110">
        <f>VLOOKUP($C110,PODES_SULSEL!$D$1:$AL$311,13,FALSE)</f>
        <v>0</v>
      </c>
      <c r="AR110">
        <f>VLOOKUP($C110,PODES_SULSEL!$D$1:$AL$311,14,FALSE)</f>
        <v>0</v>
      </c>
      <c r="AS110">
        <f>VLOOKUP($C110,PODES_SULSEL!$D$1:$AL$311,15,FALSE)</f>
        <v>0</v>
      </c>
      <c r="AT110">
        <f>VLOOKUP($C110,PODES_SULSEL!$D$1:$AL$311,16,FALSE)</f>
        <v>0</v>
      </c>
      <c r="AU110">
        <f>VLOOKUP($C110,PODES_SULSEL!$D$1:$AL$311,17,FALSE)</f>
        <v>0</v>
      </c>
      <c r="AV110">
        <f>VLOOKUP($C110,PODES_SULSEL!$D$1:$AL$311,18,FALSE)</f>
        <v>0</v>
      </c>
      <c r="AW110">
        <f>VLOOKUP($C110,PODES_SULSEL!$D$1:$AL$311,19,FALSE)</f>
        <v>0</v>
      </c>
      <c r="AX110">
        <f>VLOOKUP($C110,PODES_SULSEL!$D$1:$AL$311,20,FALSE)</f>
        <v>14</v>
      </c>
      <c r="AY110">
        <f>VLOOKUP($C110,PODES_SULSEL!$D$1:$AL$311,35,FALSE)</f>
        <v>343.07142857142856</v>
      </c>
      <c r="AZ110">
        <f>VLOOKUP($C110,PODES_SULSEL!$D$1:$AL$311,32,FALSE)</f>
        <v>2401.5</v>
      </c>
      <c r="BA110">
        <f>VLOOKUP($C110,PODES_SULSEL!$D$1:$AL$311,33,FALSE)</f>
        <v>4803</v>
      </c>
      <c r="BB110">
        <f>VLOOKUP($C110,PODES_SULSEL!$D$1:$AL$311,23,FALSE)</f>
        <v>2</v>
      </c>
      <c r="BC110">
        <f>VLOOKUP($C110,PODES_SULSEL!$D$1:$AL$311,34,FALSE)</f>
        <v>2401.5</v>
      </c>
      <c r="BD110">
        <f>VLOOKUP($J110,Zonal_Stats!$A$2:$T$308,17,FALSE)</f>
        <v>25.577400991499999</v>
      </c>
      <c r="BE110">
        <f>VLOOKUP($J110,Zonal_Stats!$A$2:$T$308,18,FALSE)</f>
        <v>1.34530792236</v>
      </c>
      <c r="BF110">
        <f>VLOOKUP($J110,Zonal_Stats!$A$2:$T$308,19,FALSE)</f>
        <v>2372.4057074500001</v>
      </c>
      <c r="BG110">
        <f>VLOOKUP($J110,Zonal_Stats!$A$2:$T$308,20,FALSE)</f>
        <v>-25.6730755974</v>
      </c>
    </row>
    <row r="111" spans="1:59">
      <c r="A111" t="s">
        <v>812</v>
      </c>
      <c r="B111" t="str">
        <f t="shared" si="1"/>
        <v>7310041</v>
      </c>
      <c r="C111">
        <v>7310041</v>
      </c>
      <c r="D111" t="s">
        <v>230</v>
      </c>
      <c r="E111">
        <v>73</v>
      </c>
      <c r="F111">
        <v>10</v>
      </c>
      <c r="G111">
        <v>41</v>
      </c>
      <c r="H111" t="s">
        <v>674</v>
      </c>
      <c r="I111" t="s">
        <v>341</v>
      </c>
      <c r="J111" t="s">
        <v>330</v>
      </c>
      <c r="K111">
        <v>2019</v>
      </c>
      <c r="L111">
        <f>VLOOKUP($J111,Zonal_Stats!$A$2:$J$308,10,FALSE)</f>
        <v>34952.567772499999</v>
      </c>
      <c r="M111">
        <f>VLOOKUP($J111,Zonal_Stats!$A$2:$P$308,8,FALSE)</f>
        <v>760.64039005999996</v>
      </c>
      <c r="N111">
        <f>VLOOKUP($J111,Zonal_Stats!$A$2:$P$308,12,FALSE)</f>
        <v>66187.654297100002</v>
      </c>
      <c r="O111">
        <f>VLOOKUP($J111,Zonal_Stats!$A$2:$P$308,9,FALSE)</f>
        <v>45002.003992799997</v>
      </c>
      <c r="P111">
        <f>VLOOKUP($J111,Zonal_Stats!$A$2:$P$308,7,FALSE)</f>
        <v>1104.0765489800001</v>
      </c>
      <c r="Q111">
        <f>VLOOKUP($J111,Zonal_Stats!$A$2:$P$308,11,FALSE)</f>
        <v>1863.22537167</v>
      </c>
      <c r="R111">
        <f>VLOOKUP($J111,Zonal_Stats!$A$2:$P$308,5,FALSE)</f>
        <v>14512.402065</v>
      </c>
      <c r="S111">
        <f>VLOOKUP($J111,raw!$A$3:$AB416,11,FALSE)</f>
        <v>0.42802617230098144</v>
      </c>
      <c r="T111">
        <f>VLOOKUP($J111,raw!$A$3:$AB416,12,FALSE)</f>
        <v>9.9509269356597603E-3</v>
      </c>
      <c r="U111">
        <f>VLOOKUP($J111,raw!$A$3:$AB416,13,FALSE)</f>
        <v>0.42291439476553983</v>
      </c>
      <c r="V111">
        <f>VLOOKUP($J111,raw!$A$3:$AB416,14,FALSE)</f>
        <v>0</v>
      </c>
      <c r="W111">
        <f>VLOOKUP($J111,raw!$A$3:$AB416,15,FALSE)</f>
        <v>0</v>
      </c>
      <c r="X111">
        <f>VLOOKUP($J111,Zonal_Stats!$A$2:$P$308,6,FALSE)</f>
        <v>2547.2218637699998</v>
      </c>
      <c r="Y111">
        <f>VLOOKUP($J111,raw!$A$3:$AB416,17,FALSE)</f>
        <v>2.7399127589967286E-2</v>
      </c>
      <c r="Z111">
        <f>VLOOKUP($J111,raw!$A$3:$AB416,20,FALSE)</f>
        <v>0.4593102508178844</v>
      </c>
      <c r="AA111">
        <f>VLOOKUP($J111,Zonal_Stats!$A$2:$P$308,13,FALSE)</f>
        <v>563983.99961099995</v>
      </c>
      <c r="AB111">
        <f>VLOOKUP($J111,Zonal_Stats!$A$2:$P$308,15,FALSE)</f>
        <v>0.13043240029399999</v>
      </c>
      <c r="AC111">
        <f>VLOOKUP($J111,Zonal_Stats!$A$2:$P$308,16,FALSE)</f>
        <v>0.361096252535</v>
      </c>
      <c r="AD111">
        <f>VLOOKUP($J111,raw!$A$3:$AB416,24,FALSE)</f>
        <v>0</v>
      </c>
      <c r="AE111">
        <f>VLOOKUP($J111,Zonal_Stats!$A$2:$P$308,14,FALSE)</f>
        <v>0.22445812056200001</v>
      </c>
      <c r="AF111">
        <f>VLOOKUP($C111,PODES_SULSEL!$D$1:$AL$311,2,FALSE)</f>
        <v>5551</v>
      </c>
      <c r="AG111">
        <f>VLOOKUP($C111,PODES_SULSEL!$D$1:$AL$311,25,FALSE)</f>
        <v>0.99459556836606</v>
      </c>
      <c r="AH111">
        <f>VLOOKUP($C111,PODES_SULSEL!$D$1:$AL$311,26,FALSE)</f>
        <v>9.0073860565663801E-4</v>
      </c>
      <c r="AI111">
        <f>VLOOKUP($C111,PODES_SULSEL!$D$1:$AL$311,27,FALSE)</f>
        <v>0</v>
      </c>
      <c r="AJ111">
        <f>VLOOKUP($C111,PODES_SULSEL!$D$1:$AL$311,28,FALSE)</f>
        <v>0</v>
      </c>
      <c r="AK111">
        <f>VLOOKUP($C111,PODES_SULSEL!$D$1:$AL$311,29,FALSE)</f>
        <v>1387.75</v>
      </c>
      <c r="AL111">
        <f>VLOOKUP($C111,PODES_SULSEL!$D$1:$AL$311,30,FALSE)</f>
        <v>1.8014772113132701E-4</v>
      </c>
      <c r="AM111">
        <f>VLOOKUP($C111,PODES_SULSEL!$D$1:$AL$311,31,FALSE)</f>
        <v>2775.5</v>
      </c>
      <c r="AN111">
        <f>VLOOKUP($C111,PODES_SULSEL!$D$1:$AL$311,10,FALSE)</f>
        <v>1</v>
      </c>
      <c r="AO111">
        <f>VLOOKUP($C111,PODES_SULSEL!$D$1:$AL$311,11,FALSE)</f>
        <v>0</v>
      </c>
      <c r="AP111">
        <f>VLOOKUP($C111,PODES_SULSEL!$D$1:$AL$311,12,FALSE)</f>
        <v>6</v>
      </c>
      <c r="AQ111">
        <f>VLOOKUP($C111,PODES_SULSEL!$D$1:$AL$311,13,FALSE)</f>
        <v>1</v>
      </c>
      <c r="AR111">
        <f>VLOOKUP($C111,PODES_SULSEL!$D$1:$AL$311,14,FALSE)</f>
        <v>1</v>
      </c>
      <c r="AS111">
        <f>VLOOKUP($C111,PODES_SULSEL!$D$1:$AL$311,15,FALSE)</f>
        <v>2</v>
      </c>
      <c r="AT111">
        <f>VLOOKUP($C111,PODES_SULSEL!$D$1:$AL$311,16,FALSE)</f>
        <v>0</v>
      </c>
      <c r="AU111">
        <f>VLOOKUP($C111,PODES_SULSEL!$D$1:$AL$311,17,FALSE)</f>
        <v>0</v>
      </c>
      <c r="AV111">
        <f>VLOOKUP($C111,PODES_SULSEL!$D$1:$AL$311,18,FALSE)</f>
        <v>0</v>
      </c>
      <c r="AW111">
        <f>VLOOKUP($C111,PODES_SULSEL!$D$1:$AL$311,19,FALSE)</f>
        <v>0</v>
      </c>
      <c r="AX111">
        <f>VLOOKUP($C111,PODES_SULSEL!$D$1:$AL$311,20,FALSE)</f>
        <v>12</v>
      </c>
      <c r="AY111">
        <f>VLOOKUP($C111,PODES_SULSEL!$D$1:$AL$311,35,FALSE)</f>
        <v>462.58333333333331</v>
      </c>
      <c r="AZ111">
        <f>VLOOKUP($C111,PODES_SULSEL!$D$1:$AL$311,32,FALSE)</f>
        <v>1850.3333333333333</v>
      </c>
      <c r="BA111">
        <f>VLOOKUP($C111,PODES_SULSEL!$D$1:$AL$311,33,FALSE)</f>
        <v>0</v>
      </c>
      <c r="BB111">
        <f>VLOOKUP($C111,PODES_SULSEL!$D$1:$AL$311,23,FALSE)</f>
        <v>0</v>
      </c>
      <c r="BC111">
        <f>VLOOKUP($C111,PODES_SULSEL!$D$1:$AL$311,34,FALSE)</f>
        <v>0</v>
      </c>
      <c r="BD111">
        <f>VLOOKUP($J111,Zonal_Stats!$A$2:$T$308,17,FALSE)</f>
        <v>24.559939088299998</v>
      </c>
      <c r="BE111">
        <f>VLOOKUP($J111,Zonal_Stats!$A$2:$T$308,18,FALSE)</f>
        <v>1.3362961950800001</v>
      </c>
      <c r="BF111">
        <f>VLOOKUP($J111,Zonal_Stats!$A$2:$T$308,19,FALSE)</f>
        <v>2577.0537356599998</v>
      </c>
      <c r="BG111">
        <f>VLOOKUP($J111,Zonal_Stats!$A$2:$T$308,20,FALSE)</f>
        <v>-31.699512299999999</v>
      </c>
    </row>
    <row r="112" spans="1:59">
      <c r="A112" t="s">
        <v>813</v>
      </c>
      <c r="B112" t="str">
        <f t="shared" si="1"/>
        <v>7310050</v>
      </c>
      <c r="C112">
        <v>7310050</v>
      </c>
      <c r="D112" t="s">
        <v>230</v>
      </c>
      <c r="E112">
        <v>73</v>
      </c>
      <c r="F112">
        <v>10</v>
      </c>
      <c r="G112">
        <v>50</v>
      </c>
      <c r="H112" t="s">
        <v>674</v>
      </c>
      <c r="I112" t="s">
        <v>341</v>
      </c>
      <c r="J112" t="s">
        <v>454</v>
      </c>
      <c r="K112">
        <v>2019</v>
      </c>
      <c r="L112">
        <f>VLOOKUP($J112,Zonal_Stats!$A$2:$J$308,10,FALSE)</f>
        <v>24998.0082889</v>
      </c>
      <c r="M112">
        <f>VLOOKUP($J112,Zonal_Stats!$A$2:$P$308,8,FALSE)</f>
        <v>1948.3600864099999</v>
      </c>
      <c r="N112">
        <f>VLOOKUP($J112,Zonal_Stats!$A$2:$P$308,12,FALSE)</f>
        <v>104163.31964</v>
      </c>
      <c r="O112">
        <f>VLOOKUP($J112,Zonal_Stats!$A$2:$P$308,9,FALSE)</f>
        <v>21412.994683699999</v>
      </c>
      <c r="P112">
        <f>VLOOKUP($J112,Zonal_Stats!$A$2:$P$308,7,FALSE)</f>
        <v>436.690152942</v>
      </c>
      <c r="Q112">
        <f>VLOOKUP($J112,Zonal_Stats!$A$2:$P$308,11,FALSE)</f>
        <v>2569.7591761899998</v>
      </c>
      <c r="R112">
        <f>VLOOKUP($J112,Zonal_Stats!$A$2:$P$308,5,FALSE)</f>
        <v>13272.0183001</v>
      </c>
      <c r="S112">
        <f>VLOOKUP($J112,raw!$A$3:$AB417,11,FALSE)</f>
        <v>9.697732997481108E-2</v>
      </c>
      <c r="T112">
        <f>VLOOKUP($J112,raw!$A$3:$AB417,12,FALSE)</f>
        <v>2.3884490824037423E-2</v>
      </c>
      <c r="U112">
        <f>VLOOKUP($J112,raw!$A$3:$AB417,13,FALSE)</f>
        <v>0.57808564231738035</v>
      </c>
      <c r="V112">
        <f>VLOOKUP($J112,raw!$A$3:$AB417,14,FALSE)</f>
        <v>0</v>
      </c>
      <c r="W112">
        <f>VLOOKUP($J112,raw!$A$3:$AB417,15,FALSE)</f>
        <v>0</v>
      </c>
      <c r="X112">
        <f>VLOOKUP($J112,Zonal_Stats!$A$2:$P$308,6,FALSE)</f>
        <v>1615.44022277</v>
      </c>
      <c r="Y112">
        <f>VLOOKUP($J112,raw!$A$3:$AB417,17,FALSE)</f>
        <v>3.7738395106153295E-2</v>
      </c>
      <c r="Z112">
        <f>VLOOKUP($J112,raw!$A$3:$AB417,20,FALSE)</f>
        <v>0.19152572867938109</v>
      </c>
      <c r="AA112">
        <f>VLOOKUP($J112,Zonal_Stats!$A$2:$P$308,13,FALSE)</f>
        <v>384220.51028300001</v>
      </c>
      <c r="AB112">
        <f>VLOOKUP($J112,Zonal_Stats!$A$2:$P$308,15,FALSE)</f>
        <v>5.0159706721699997E-2</v>
      </c>
      <c r="AC112">
        <f>VLOOKUP($J112,Zonal_Stats!$A$2:$P$308,16,FALSE)</f>
        <v>0.62592407938000005</v>
      </c>
      <c r="AD112">
        <f>VLOOKUP($J112,raw!$A$3:$AB417,24,FALSE)</f>
        <v>5.6225260885210508E-2</v>
      </c>
      <c r="AE112">
        <f>VLOOKUP($J112,Zonal_Stats!$A$2:$P$308,14,FALSE)</f>
        <v>0.179838687558</v>
      </c>
      <c r="AF112">
        <f>VLOOKUP($C112,PODES_SULSEL!$D$1:$AL$311,2,FALSE)</f>
        <v>7976</v>
      </c>
      <c r="AG112">
        <f>VLOOKUP($C112,PODES_SULSEL!$D$1:$AL$311,25,FALSE)</f>
        <v>0.99824473420260695</v>
      </c>
      <c r="AH112">
        <f>VLOOKUP($C112,PODES_SULSEL!$D$1:$AL$311,26,FALSE)</f>
        <v>3.7612838515546599E-4</v>
      </c>
      <c r="AI112">
        <f>VLOOKUP($C112,PODES_SULSEL!$D$1:$AL$311,27,FALSE)</f>
        <v>0</v>
      </c>
      <c r="AJ112">
        <f>VLOOKUP($C112,PODES_SULSEL!$D$1:$AL$311,28,FALSE)</f>
        <v>0</v>
      </c>
      <c r="AK112">
        <f>VLOOKUP($C112,PODES_SULSEL!$D$1:$AL$311,29,FALSE)</f>
        <v>1139.4285714285713</v>
      </c>
      <c r="AL112">
        <f>VLOOKUP($C112,PODES_SULSEL!$D$1:$AL$311,30,FALSE)</f>
        <v>2.5075225677031001E-4</v>
      </c>
      <c r="AM112">
        <f>VLOOKUP($C112,PODES_SULSEL!$D$1:$AL$311,31,FALSE)</f>
        <v>0</v>
      </c>
      <c r="AN112">
        <f>VLOOKUP($C112,PODES_SULSEL!$D$1:$AL$311,10,FALSE)</f>
        <v>0</v>
      </c>
      <c r="AO112">
        <f>VLOOKUP($C112,PODES_SULSEL!$D$1:$AL$311,11,FALSE)</f>
        <v>0</v>
      </c>
      <c r="AP112">
        <f>VLOOKUP($C112,PODES_SULSEL!$D$1:$AL$311,12,FALSE)</f>
        <v>15</v>
      </c>
      <c r="AQ112">
        <f>VLOOKUP($C112,PODES_SULSEL!$D$1:$AL$311,13,FALSE)</f>
        <v>0</v>
      </c>
      <c r="AR112">
        <f>VLOOKUP($C112,PODES_SULSEL!$D$1:$AL$311,14,FALSE)</f>
        <v>0</v>
      </c>
      <c r="AS112">
        <f>VLOOKUP($C112,PODES_SULSEL!$D$1:$AL$311,15,FALSE)</f>
        <v>0</v>
      </c>
      <c r="AT112">
        <f>VLOOKUP($C112,PODES_SULSEL!$D$1:$AL$311,16,FALSE)</f>
        <v>0</v>
      </c>
      <c r="AU112">
        <f>VLOOKUP($C112,PODES_SULSEL!$D$1:$AL$311,17,FALSE)</f>
        <v>0</v>
      </c>
      <c r="AV112">
        <f>VLOOKUP($C112,PODES_SULSEL!$D$1:$AL$311,18,FALSE)</f>
        <v>2</v>
      </c>
      <c r="AW112">
        <f>VLOOKUP($C112,PODES_SULSEL!$D$1:$AL$311,19,FALSE)</f>
        <v>0</v>
      </c>
      <c r="AX112">
        <f>VLOOKUP($C112,PODES_SULSEL!$D$1:$AL$311,20,FALSE)</f>
        <v>16</v>
      </c>
      <c r="AY112">
        <f>VLOOKUP($C112,PODES_SULSEL!$D$1:$AL$311,35,FALSE)</f>
        <v>498.5</v>
      </c>
      <c r="AZ112">
        <f>VLOOKUP($C112,PODES_SULSEL!$D$1:$AL$311,32,FALSE)</f>
        <v>1139.4285714285713</v>
      </c>
      <c r="BA112">
        <f>VLOOKUP($C112,PODES_SULSEL!$D$1:$AL$311,33,FALSE)</f>
        <v>0</v>
      </c>
      <c r="BB112">
        <f>VLOOKUP($C112,PODES_SULSEL!$D$1:$AL$311,23,FALSE)</f>
        <v>0</v>
      </c>
      <c r="BC112">
        <f>VLOOKUP($C112,PODES_SULSEL!$D$1:$AL$311,34,FALSE)</f>
        <v>0</v>
      </c>
      <c r="BD112">
        <f>VLOOKUP($J112,Zonal_Stats!$A$2:$T$308,17,FALSE)</f>
        <v>24.979963641600001</v>
      </c>
      <c r="BE112">
        <f>VLOOKUP($J112,Zonal_Stats!$A$2:$T$308,18,FALSE)</f>
        <v>1.3385530022100001</v>
      </c>
      <c r="BF112">
        <f>VLOOKUP($J112,Zonal_Stats!$A$2:$T$308,19,FALSE)</f>
        <v>2329.2655463299998</v>
      </c>
      <c r="BG112">
        <f>VLOOKUP($J112,Zonal_Stats!$A$2:$T$308,20,FALSE)</f>
        <v>-14.714520214</v>
      </c>
    </row>
    <row r="113" spans="1:59">
      <c r="A113" t="s">
        <v>814</v>
      </c>
      <c r="B113" t="str">
        <f t="shared" si="1"/>
        <v>7311010</v>
      </c>
      <c r="C113">
        <v>7311010</v>
      </c>
      <c r="D113" t="s">
        <v>230</v>
      </c>
      <c r="E113">
        <v>73</v>
      </c>
      <c r="F113">
        <v>11</v>
      </c>
      <c r="G113">
        <v>10</v>
      </c>
      <c r="H113" t="s">
        <v>674</v>
      </c>
      <c r="I113" t="s">
        <v>683</v>
      </c>
      <c r="J113" t="s">
        <v>364</v>
      </c>
      <c r="K113">
        <v>2019</v>
      </c>
      <c r="L113">
        <f>VLOOKUP($J113,Zonal_Stats!$A$2:$J$308,10,FALSE)</f>
        <v>16719.726795099999</v>
      </c>
      <c r="M113">
        <f>VLOOKUP($J113,Zonal_Stats!$A$2:$P$308,8,FALSE)</f>
        <v>1544.4189095900001</v>
      </c>
      <c r="N113">
        <f>VLOOKUP($J113,Zonal_Stats!$A$2:$P$308,12,FALSE)</f>
        <v>52877.1035261</v>
      </c>
      <c r="O113">
        <f>VLOOKUP($J113,Zonal_Stats!$A$2:$P$308,9,FALSE)</f>
        <v>14870.480443</v>
      </c>
      <c r="P113">
        <f>VLOOKUP($J113,Zonal_Stats!$A$2:$P$308,7,FALSE)</f>
        <v>1224.5268894000001</v>
      </c>
      <c r="Q113">
        <f>VLOOKUP($J113,Zonal_Stats!$A$2:$P$308,11,FALSE)</f>
        <v>3666.6311803100002</v>
      </c>
      <c r="R113">
        <f>VLOOKUP($J113,Zonal_Stats!$A$2:$P$308,5,FALSE)</f>
        <v>10310.459268799999</v>
      </c>
      <c r="S113">
        <f>VLOOKUP($J113,raw!$A$3:$AB418,11,FALSE)</f>
        <v>4.0073586452999979E-2</v>
      </c>
      <c r="T113">
        <f>VLOOKUP($J113,raw!$A$3:$AB418,12,FALSE)</f>
        <v>1.4628632222887161E-3</v>
      </c>
      <c r="U113">
        <f>VLOOKUP($J113,raw!$A$3:$AB418,13,FALSE)</f>
        <v>0.31478156792339917</v>
      </c>
      <c r="V113">
        <f>VLOOKUP($J113,raw!$A$3:$AB418,14,FALSE)</f>
        <v>0</v>
      </c>
      <c r="W113">
        <f>VLOOKUP($J113,raw!$A$3:$AB418,15,FALSE)</f>
        <v>0</v>
      </c>
      <c r="X113">
        <f>VLOOKUP($J113,Zonal_Stats!$A$2:$P$308,6,FALSE)</f>
        <v>1759.9572774599999</v>
      </c>
      <c r="Y113">
        <f>VLOOKUP($J113,raw!$A$3:$AB418,17,FALSE)</f>
        <v>1.0129219584635503E-2</v>
      </c>
      <c r="Z113">
        <f>VLOOKUP($J113,raw!$A$3:$AB418,20,FALSE)</f>
        <v>0.5863865061950041</v>
      </c>
      <c r="AA113">
        <f>VLOOKUP($J113,Zonal_Stats!$A$2:$P$308,13,FALSE)</f>
        <v>770490.04246999999</v>
      </c>
      <c r="AB113">
        <f>VLOOKUP($J113,Zonal_Stats!$A$2:$P$308,15,FALSE)</f>
        <v>8.8391289404599997E-3</v>
      </c>
      <c r="AC113">
        <f>VLOOKUP($J113,Zonal_Stats!$A$2:$P$308,16,FALSE)</f>
        <v>0.59536682307800004</v>
      </c>
      <c r="AD113">
        <f>VLOOKUP($J113,raw!$A$3:$AB418,24,FALSE)</f>
        <v>0</v>
      </c>
      <c r="AE113">
        <f>VLOOKUP($J113,Zonal_Stats!$A$2:$P$308,14,FALSE)</f>
        <v>0.26443156663200001</v>
      </c>
      <c r="AF113">
        <f>VLOOKUP($C113,PODES_SULSEL!$D$1:$AL$311,2,FALSE)</f>
        <v>4553</v>
      </c>
      <c r="AG113">
        <f>VLOOKUP($C113,PODES_SULSEL!$D$1:$AL$311,25,FALSE)</f>
        <v>0.98001317812431299</v>
      </c>
      <c r="AH113">
        <f>VLOOKUP($C113,PODES_SULSEL!$D$1:$AL$311,26,FALSE)</f>
        <v>8.7854162090928996E-4</v>
      </c>
      <c r="AI113">
        <f>VLOOKUP($C113,PODES_SULSEL!$D$1:$AL$311,27,FALSE)</f>
        <v>0</v>
      </c>
      <c r="AJ113">
        <f>VLOOKUP($C113,PODES_SULSEL!$D$1:$AL$311,28,FALSE)</f>
        <v>0</v>
      </c>
      <c r="AK113">
        <f>VLOOKUP($C113,PODES_SULSEL!$D$1:$AL$311,29,FALSE)</f>
        <v>1517.6666666666667</v>
      </c>
      <c r="AL113">
        <f>VLOOKUP($C113,PODES_SULSEL!$D$1:$AL$311,30,FALSE)</f>
        <v>1.7570832418185799E-3</v>
      </c>
      <c r="AM113">
        <f>VLOOKUP($C113,PODES_SULSEL!$D$1:$AL$311,31,FALSE)</f>
        <v>0</v>
      </c>
      <c r="AN113">
        <f>VLOOKUP($C113,PODES_SULSEL!$D$1:$AL$311,10,FALSE)</f>
        <v>3</v>
      </c>
      <c r="AO113">
        <f>VLOOKUP($C113,PODES_SULSEL!$D$1:$AL$311,11,FALSE)</f>
        <v>0</v>
      </c>
      <c r="AP113">
        <f>VLOOKUP($C113,PODES_SULSEL!$D$1:$AL$311,12,FALSE)</f>
        <v>0</v>
      </c>
      <c r="AQ113">
        <f>VLOOKUP($C113,PODES_SULSEL!$D$1:$AL$311,13,FALSE)</f>
        <v>0</v>
      </c>
      <c r="AR113">
        <f>VLOOKUP($C113,PODES_SULSEL!$D$1:$AL$311,14,FALSE)</f>
        <v>0</v>
      </c>
      <c r="AS113">
        <f>VLOOKUP($C113,PODES_SULSEL!$D$1:$AL$311,15,FALSE)</f>
        <v>0</v>
      </c>
      <c r="AT113">
        <f>VLOOKUP($C113,PODES_SULSEL!$D$1:$AL$311,16,FALSE)</f>
        <v>0</v>
      </c>
      <c r="AU113">
        <f>VLOOKUP($C113,PODES_SULSEL!$D$1:$AL$311,17,FALSE)</f>
        <v>0</v>
      </c>
      <c r="AV113">
        <f>VLOOKUP($C113,PODES_SULSEL!$D$1:$AL$311,18,FALSE)</f>
        <v>0</v>
      </c>
      <c r="AW113">
        <f>VLOOKUP($C113,PODES_SULSEL!$D$1:$AL$311,19,FALSE)</f>
        <v>0</v>
      </c>
      <c r="AX113">
        <f>VLOOKUP($C113,PODES_SULSEL!$D$1:$AL$311,20,FALSE)</f>
        <v>22</v>
      </c>
      <c r="AY113">
        <f>VLOOKUP($C113,PODES_SULSEL!$D$1:$AL$311,35,FALSE)</f>
        <v>206.95454545454547</v>
      </c>
      <c r="AZ113">
        <f>VLOOKUP($C113,PODES_SULSEL!$D$1:$AL$311,32,FALSE)</f>
        <v>910.6</v>
      </c>
      <c r="BA113">
        <f>VLOOKUP($C113,PODES_SULSEL!$D$1:$AL$311,33,FALSE)</f>
        <v>0</v>
      </c>
      <c r="BB113">
        <f>VLOOKUP($C113,PODES_SULSEL!$D$1:$AL$311,23,FALSE)</f>
        <v>3</v>
      </c>
      <c r="BC113">
        <f>VLOOKUP($C113,PODES_SULSEL!$D$1:$AL$311,34,FALSE)</f>
        <v>1517.6666666666667</v>
      </c>
      <c r="BD113">
        <f>VLOOKUP($J113,Zonal_Stats!$A$2:$T$308,17,FALSE)</f>
        <v>22.963329712699998</v>
      </c>
      <c r="BE113">
        <f>VLOOKUP($J113,Zonal_Stats!$A$2:$T$308,18,FALSE)</f>
        <v>1.4858223482599999</v>
      </c>
      <c r="BF113">
        <f>VLOOKUP($J113,Zonal_Stats!$A$2:$T$308,19,FALSE)</f>
        <v>2647.25146103</v>
      </c>
      <c r="BG113">
        <f>VLOOKUP($J113,Zonal_Stats!$A$2:$T$308,20,FALSE)</f>
        <v>-129.266729887</v>
      </c>
    </row>
    <row r="114" spans="1:59">
      <c r="A114" t="s">
        <v>815</v>
      </c>
      <c r="B114" t="str">
        <f t="shared" si="1"/>
        <v>7311020</v>
      </c>
      <c r="C114">
        <v>7311020</v>
      </c>
      <c r="D114" t="s">
        <v>230</v>
      </c>
      <c r="E114">
        <v>73</v>
      </c>
      <c r="F114">
        <v>11</v>
      </c>
      <c r="G114">
        <v>20</v>
      </c>
      <c r="H114" t="s">
        <v>674</v>
      </c>
      <c r="I114" t="s">
        <v>683</v>
      </c>
      <c r="J114" t="s">
        <v>410</v>
      </c>
      <c r="K114">
        <v>2019</v>
      </c>
      <c r="L114">
        <f>VLOOKUP($J114,Zonal_Stats!$A$2:$J$308,10,FALSE)</f>
        <v>8413.2276248500002</v>
      </c>
      <c r="M114">
        <f>VLOOKUP($J114,Zonal_Stats!$A$2:$P$308,8,FALSE)</f>
        <v>313.31253411300003</v>
      </c>
      <c r="N114">
        <f>VLOOKUP($J114,Zonal_Stats!$A$2:$P$308,12,FALSE)</f>
        <v>66423.812472699996</v>
      </c>
      <c r="O114">
        <f>VLOOKUP($J114,Zonal_Stats!$A$2:$P$308,9,FALSE)</f>
        <v>25799.7820011</v>
      </c>
      <c r="P114">
        <f>VLOOKUP($J114,Zonal_Stats!$A$2:$P$308,7,FALSE)</f>
        <v>6401.5244496100004</v>
      </c>
      <c r="Q114">
        <f>VLOOKUP($J114,Zonal_Stats!$A$2:$P$308,11,FALSE)</f>
        <v>2141.3645024100001</v>
      </c>
      <c r="R114">
        <f>VLOOKUP($J114,Zonal_Stats!$A$2:$P$308,5,FALSE)</f>
        <v>10821.697823099999</v>
      </c>
      <c r="S114">
        <f>VLOOKUP($J114,raw!$A$3:$AB419,11,FALSE)</f>
        <v>0.63543841336116913</v>
      </c>
      <c r="T114">
        <f>VLOOKUP($J114,raw!$A$3:$AB419,12,FALSE)</f>
        <v>1.722338204592902E-2</v>
      </c>
      <c r="U114">
        <f>VLOOKUP($J114,raw!$A$3:$AB419,13,FALSE)</f>
        <v>1.5031315240083507E-2</v>
      </c>
      <c r="V114">
        <f>VLOOKUP($J114,raw!$A$3:$AB419,14,FALSE)</f>
        <v>0</v>
      </c>
      <c r="W114">
        <f>VLOOKUP($J114,raw!$A$3:$AB419,15,FALSE)</f>
        <v>0</v>
      </c>
      <c r="X114">
        <f>VLOOKUP($J114,Zonal_Stats!$A$2:$P$308,6,FALSE)</f>
        <v>6347.5809426599999</v>
      </c>
      <c r="Y114">
        <f>VLOOKUP($J114,raw!$A$3:$AB419,17,FALSE)</f>
        <v>9.9164926931106481E-4</v>
      </c>
      <c r="Z114">
        <f>VLOOKUP($J114,raw!$A$3:$AB419,20,FALSE)</f>
        <v>0.95313152400835077</v>
      </c>
      <c r="AA114">
        <f>VLOOKUP($J114,Zonal_Stats!$A$2:$P$308,13,FALSE)</f>
        <v>375559.13512400002</v>
      </c>
      <c r="AB114">
        <f>VLOOKUP($J114,Zonal_Stats!$A$2:$P$308,15,FALSE)</f>
        <v>0.10368196441200001</v>
      </c>
      <c r="AC114">
        <f>VLOOKUP($J114,Zonal_Stats!$A$2:$P$308,16,FALSE)</f>
        <v>0.11189581644300001</v>
      </c>
      <c r="AD114">
        <f>VLOOKUP($J114,raw!$A$3:$AB419,24,FALSE)</f>
        <v>0.18752609603340292</v>
      </c>
      <c r="AE114">
        <f>VLOOKUP($J114,Zonal_Stats!$A$2:$P$308,14,FALSE)</f>
        <v>0.17753964516699999</v>
      </c>
      <c r="AF114">
        <f>VLOOKUP($C114,PODES_SULSEL!$D$1:$AL$311,2,FALSE)</f>
        <v>10687</v>
      </c>
      <c r="AG114">
        <f>VLOOKUP($C114,PODES_SULSEL!$D$1:$AL$311,25,FALSE)</f>
        <v>0.99653784972396298</v>
      </c>
      <c r="AH114">
        <f>VLOOKUP($C114,PODES_SULSEL!$D$1:$AL$311,26,FALSE)</f>
        <v>7.4857303265649805E-4</v>
      </c>
      <c r="AI114">
        <f>VLOOKUP($C114,PODES_SULSEL!$D$1:$AL$311,27,FALSE)</f>
        <v>10687</v>
      </c>
      <c r="AJ114">
        <f>VLOOKUP($C114,PODES_SULSEL!$D$1:$AL$311,28,FALSE)</f>
        <v>0</v>
      </c>
      <c r="AK114">
        <f>VLOOKUP($C114,PODES_SULSEL!$D$1:$AL$311,29,FALSE)</f>
        <v>1781.1666666666667</v>
      </c>
      <c r="AL114">
        <f>VLOOKUP($C114,PODES_SULSEL!$D$1:$AL$311,30,FALSE)</f>
        <v>6.5500140357443602E-4</v>
      </c>
      <c r="AM114">
        <f>VLOOKUP($C114,PODES_SULSEL!$D$1:$AL$311,31,FALSE)</f>
        <v>2671.75</v>
      </c>
      <c r="AN114">
        <f>VLOOKUP($C114,PODES_SULSEL!$D$1:$AL$311,10,FALSE)</f>
        <v>0</v>
      </c>
      <c r="AO114">
        <f>VLOOKUP($C114,PODES_SULSEL!$D$1:$AL$311,11,FALSE)</f>
        <v>0</v>
      </c>
      <c r="AP114">
        <f>VLOOKUP($C114,PODES_SULSEL!$D$1:$AL$311,12,FALSE)</f>
        <v>0</v>
      </c>
      <c r="AQ114">
        <f>VLOOKUP($C114,PODES_SULSEL!$D$1:$AL$311,13,FALSE)</f>
        <v>0</v>
      </c>
      <c r="AR114">
        <f>VLOOKUP($C114,PODES_SULSEL!$D$1:$AL$311,14,FALSE)</f>
        <v>0</v>
      </c>
      <c r="AS114">
        <f>VLOOKUP($C114,PODES_SULSEL!$D$1:$AL$311,15,FALSE)</f>
        <v>0</v>
      </c>
      <c r="AT114">
        <f>VLOOKUP($C114,PODES_SULSEL!$D$1:$AL$311,16,FALSE)</f>
        <v>0</v>
      </c>
      <c r="AU114">
        <f>VLOOKUP($C114,PODES_SULSEL!$D$1:$AL$311,17,FALSE)</f>
        <v>0</v>
      </c>
      <c r="AV114">
        <f>VLOOKUP($C114,PODES_SULSEL!$D$1:$AL$311,18,FALSE)</f>
        <v>0</v>
      </c>
      <c r="AW114">
        <f>VLOOKUP($C114,PODES_SULSEL!$D$1:$AL$311,19,FALSE)</f>
        <v>0</v>
      </c>
      <c r="AX114">
        <f>VLOOKUP($C114,PODES_SULSEL!$D$1:$AL$311,20,FALSE)</f>
        <v>40</v>
      </c>
      <c r="AY114">
        <f>VLOOKUP($C114,PODES_SULSEL!$D$1:$AL$311,35,FALSE)</f>
        <v>267.17500000000001</v>
      </c>
      <c r="AZ114">
        <f>VLOOKUP($C114,PODES_SULSEL!$D$1:$AL$311,32,FALSE)</f>
        <v>1526.7142857142858</v>
      </c>
      <c r="BA114">
        <f>VLOOKUP($C114,PODES_SULSEL!$D$1:$AL$311,33,FALSE)</f>
        <v>2671.75</v>
      </c>
      <c r="BB114">
        <f>VLOOKUP($C114,PODES_SULSEL!$D$1:$AL$311,23,FALSE)</f>
        <v>1</v>
      </c>
      <c r="BC114">
        <f>VLOOKUP($C114,PODES_SULSEL!$D$1:$AL$311,34,FALSE)</f>
        <v>10687</v>
      </c>
      <c r="BD114">
        <f>VLOOKUP($J114,Zonal_Stats!$A$2:$T$308,17,FALSE)</f>
        <v>26.016558942</v>
      </c>
      <c r="BE114">
        <f>VLOOKUP($J114,Zonal_Stats!$A$2:$T$308,18,FALSE)</f>
        <v>1.45280244153</v>
      </c>
      <c r="BF114">
        <f>VLOOKUP($J114,Zonal_Stats!$A$2:$T$308,19,FALSE)</f>
        <v>2353.5000261</v>
      </c>
      <c r="BG114">
        <f>VLOOKUP($J114,Zonal_Stats!$A$2:$T$308,20,FALSE)</f>
        <v>-150.272587805</v>
      </c>
    </row>
    <row r="115" spans="1:59">
      <c r="A115" t="s">
        <v>816</v>
      </c>
      <c r="B115" t="str">
        <f t="shared" si="1"/>
        <v>7311030</v>
      </c>
      <c r="C115">
        <v>7311030</v>
      </c>
      <c r="D115" t="s">
        <v>230</v>
      </c>
      <c r="E115">
        <v>73</v>
      </c>
      <c r="F115">
        <v>11</v>
      </c>
      <c r="G115">
        <v>30</v>
      </c>
      <c r="H115" t="s">
        <v>674</v>
      </c>
      <c r="I115" t="s">
        <v>683</v>
      </c>
      <c r="J115" t="s">
        <v>412</v>
      </c>
      <c r="K115">
        <v>2019</v>
      </c>
      <c r="L115">
        <f>VLOOKUP($J115,Zonal_Stats!$A$2:$J$308,10,FALSE)</f>
        <v>23484.913731299999</v>
      </c>
      <c r="M115">
        <f>VLOOKUP($J115,Zonal_Stats!$A$2:$P$308,8,FALSE)</f>
        <v>347.13121346899999</v>
      </c>
      <c r="N115">
        <f>VLOOKUP($J115,Zonal_Stats!$A$2:$P$308,12,FALSE)</f>
        <v>80661.2105496</v>
      </c>
      <c r="O115">
        <f>VLOOKUP($J115,Zonal_Stats!$A$2:$P$308,9,FALSE)</f>
        <v>42736.335724600001</v>
      </c>
      <c r="P115">
        <f>VLOOKUP($J115,Zonal_Stats!$A$2:$P$308,7,FALSE)</f>
        <v>6615.6781334799998</v>
      </c>
      <c r="Q115">
        <f>VLOOKUP($J115,Zonal_Stats!$A$2:$P$308,11,FALSE)</f>
        <v>1646.0473908700001</v>
      </c>
      <c r="R115">
        <f>VLOOKUP($J115,Zonal_Stats!$A$2:$P$308,5,FALSE)</f>
        <v>24124.7706358</v>
      </c>
      <c r="S115">
        <f>VLOOKUP($J115,raw!$A$3:$AB420,11,FALSE)</f>
        <v>0.43781587553265283</v>
      </c>
      <c r="T115">
        <f>VLOOKUP($J115,raw!$A$3:$AB420,12,FALSE)</f>
        <v>1.1098999108116143E-2</v>
      </c>
      <c r="U115">
        <f>VLOOKUP($J115,raw!$A$3:$AB420,13,FALSE)</f>
        <v>4.4594192845109504E-3</v>
      </c>
      <c r="V115">
        <f>VLOOKUP($J115,raw!$A$3:$AB420,14,FALSE)</f>
        <v>0</v>
      </c>
      <c r="W115">
        <f>VLOOKUP($J115,raw!$A$3:$AB420,15,FALSE)</f>
        <v>0</v>
      </c>
      <c r="X115">
        <f>VLOOKUP($J115,Zonal_Stats!$A$2:$P$308,6,FALSE)</f>
        <v>6498.3742192299997</v>
      </c>
      <c r="Y115">
        <f>VLOOKUP($J115,raw!$A$3:$AB420,17,FALSE)</f>
        <v>1.9819641264493112E-4</v>
      </c>
      <c r="Z115">
        <f>VLOOKUP($J115,raw!$A$3:$AB420,20,FALSE)</f>
        <v>0.83648795956793187</v>
      </c>
      <c r="AA115">
        <f>VLOOKUP($J115,Zonal_Stats!$A$2:$P$308,13,FALSE)</f>
        <v>213546.659652</v>
      </c>
      <c r="AB115">
        <f>VLOOKUP($J115,Zonal_Stats!$A$2:$P$308,15,FALSE)</f>
        <v>0.19159623629799999</v>
      </c>
      <c r="AC115">
        <f>VLOOKUP($J115,Zonal_Stats!$A$2:$P$308,16,FALSE)</f>
        <v>4.57955875096E-2</v>
      </c>
      <c r="AD115">
        <f>VLOOKUP($J115,raw!$A$3:$AB420,24,FALSE)</f>
        <v>0</v>
      </c>
      <c r="AE115">
        <f>VLOOKUP($J115,Zonal_Stats!$A$2:$P$308,14,FALSE)</f>
        <v>0.166145599102</v>
      </c>
      <c r="AF115">
        <f>VLOOKUP($C115,PODES_SULSEL!$D$1:$AL$311,2,FALSE)</f>
        <v>9007</v>
      </c>
      <c r="AG115">
        <f>VLOOKUP($C115,PODES_SULSEL!$D$1:$AL$311,25,FALSE)</f>
        <v>0.99122904407682899</v>
      </c>
      <c r="AH115">
        <f>VLOOKUP($C115,PODES_SULSEL!$D$1:$AL$311,26,FALSE)</f>
        <v>4.4409903408459999E-4</v>
      </c>
      <c r="AI115">
        <f>VLOOKUP($C115,PODES_SULSEL!$D$1:$AL$311,27,FALSE)</f>
        <v>9007</v>
      </c>
      <c r="AJ115">
        <f>VLOOKUP($C115,PODES_SULSEL!$D$1:$AL$311,28,FALSE)</f>
        <v>0</v>
      </c>
      <c r="AK115">
        <f>VLOOKUP($C115,PODES_SULSEL!$D$1:$AL$311,29,FALSE)</f>
        <v>1286.7142857142858</v>
      </c>
      <c r="AL115">
        <f>VLOOKUP($C115,PODES_SULSEL!$D$1:$AL$311,30,FALSE)</f>
        <v>6.6614855112690104E-4</v>
      </c>
      <c r="AM115">
        <f>VLOOKUP($C115,PODES_SULSEL!$D$1:$AL$311,31,FALSE)</f>
        <v>2251.75</v>
      </c>
      <c r="AN115">
        <f>VLOOKUP($C115,PODES_SULSEL!$D$1:$AL$311,10,FALSE)</f>
        <v>0</v>
      </c>
      <c r="AO115">
        <f>VLOOKUP($C115,PODES_SULSEL!$D$1:$AL$311,11,FALSE)</f>
        <v>0</v>
      </c>
      <c r="AP115">
        <f>VLOOKUP($C115,PODES_SULSEL!$D$1:$AL$311,12,FALSE)</f>
        <v>1</v>
      </c>
      <c r="AQ115">
        <f>VLOOKUP($C115,PODES_SULSEL!$D$1:$AL$311,13,FALSE)</f>
        <v>0</v>
      </c>
      <c r="AR115">
        <f>VLOOKUP($C115,PODES_SULSEL!$D$1:$AL$311,14,FALSE)</f>
        <v>0</v>
      </c>
      <c r="AS115">
        <f>VLOOKUP($C115,PODES_SULSEL!$D$1:$AL$311,15,FALSE)</f>
        <v>0</v>
      </c>
      <c r="AT115">
        <f>VLOOKUP($C115,PODES_SULSEL!$D$1:$AL$311,16,FALSE)</f>
        <v>0</v>
      </c>
      <c r="AU115">
        <f>VLOOKUP($C115,PODES_SULSEL!$D$1:$AL$311,17,FALSE)</f>
        <v>0</v>
      </c>
      <c r="AV115">
        <f>VLOOKUP($C115,PODES_SULSEL!$D$1:$AL$311,18,FALSE)</f>
        <v>0</v>
      </c>
      <c r="AW115">
        <f>VLOOKUP($C115,PODES_SULSEL!$D$1:$AL$311,19,FALSE)</f>
        <v>0</v>
      </c>
      <c r="AX115">
        <f>VLOOKUP($C115,PODES_SULSEL!$D$1:$AL$311,20,FALSE)</f>
        <v>36</v>
      </c>
      <c r="AY115">
        <f>VLOOKUP($C115,PODES_SULSEL!$D$1:$AL$311,35,FALSE)</f>
        <v>250.19444444444446</v>
      </c>
      <c r="AZ115">
        <f>VLOOKUP($C115,PODES_SULSEL!$D$1:$AL$311,32,FALSE)</f>
        <v>643.35714285714289</v>
      </c>
      <c r="BA115">
        <f>VLOOKUP($C115,PODES_SULSEL!$D$1:$AL$311,33,FALSE)</f>
        <v>1801.4</v>
      </c>
      <c r="BB115">
        <f>VLOOKUP($C115,PODES_SULSEL!$D$1:$AL$311,23,FALSE)</f>
        <v>0</v>
      </c>
      <c r="BC115">
        <f>VLOOKUP($C115,PODES_SULSEL!$D$1:$AL$311,34,FALSE)</f>
        <v>0</v>
      </c>
      <c r="BD115">
        <f>VLOOKUP($J115,Zonal_Stats!$A$2:$T$308,17,FALSE)</f>
        <v>26.9373807582</v>
      </c>
      <c r="BE115">
        <f>VLOOKUP($J115,Zonal_Stats!$A$2:$T$308,18,FALSE)</f>
        <v>1.3779777664299999</v>
      </c>
      <c r="BF115">
        <f>VLOOKUP($J115,Zonal_Stats!$A$2:$T$308,19,FALSE)</f>
        <v>2364.1389130100001</v>
      </c>
      <c r="BG115">
        <f>VLOOKUP($J115,Zonal_Stats!$A$2:$T$308,20,FALSE)</f>
        <v>-189.51633322800001</v>
      </c>
    </row>
    <row r="116" spans="1:59">
      <c r="A116" t="s">
        <v>817</v>
      </c>
      <c r="B116" t="str">
        <f t="shared" si="1"/>
        <v>7311040</v>
      </c>
      <c r="C116">
        <v>7311040</v>
      </c>
      <c r="D116" t="s">
        <v>230</v>
      </c>
      <c r="E116">
        <v>73</v>
      </c>
      <c r="F116">
        <v>11</v>
      </c>
      <c r="G116">
        <v>40</v>
      </c>
      <c r="H116" t="s">
        <v>674</v>
      </c>
      <c r="I116" t="s">
        <v>683</v>
      </c>
      <c r="J116" t="s">
        <v>531</v>
      </c>
      <c r="K116">
        <v>2019</v>
      </c>
      <c r="L116">
        <f>VLOOKUP($J116,Zonal_Stats!$A$2:$J$308,10,FALSE)</f>
        <v>21427.9602677</v>
      </c>
      <c r="M116">
        <f>VLOOKUP($J116,Zonal_Stats!$A$2:$P$308,8,FALSE)</f>
        <v>324.46733921100002</v>
      </c>
      <c r="N116">
        <f>VLOOKUP($J116,Zonal_Stats!$A$2:$P$308,12,FALSE)</f>
        <v>81635.103318199996</v>
      </c>
      <c r="O116">
        <f>VLOOKUP($J116,Zonal_Stats!$A$2:$P$308,9,FALSE)</f>
        <v>42099.8015848</v>
      </c>
      <c r="P116">
        <f>VLOOKUP($J116,Zonal_Stats!$A$2:$P$308,7,FALSE)</f>
        <v>7199.5223336600002</v>
      </c>
      <c r="Q116">
        <f>VLOOKUP($J116,Zonal_Stats!$A$2:$P$308,11,FALSE)</f>
        <v>2889.2903714899999</v>
      </c>
      <c r="R116">
        <f>VLOOKUP($J116,Zonal_Stats!$A$2:$P$308,5,FALSE)</f>
        <v>19539.751471</v>
      </c>
      <c r="S116">
        <f>VLOOKUP($J116,raw!$A$3:$AB421,11,FALSE)</f>
        <v>0.63000890471950133</v>
      </c>
      <c r="T116">
        <f>VLOOKUP($J116,raw!$A$3:$AB421,12,FALSE)</f>
        <v>0</v>
      </c>
      <c r="U116">
        <f>VLOOKUP($J116,raw!$A$3:$AB421,13,FALSE)</f>
        <v>0</v>
      </c>
      <c r="V116">
        <f>VLOOKUP($J116,raw!$A$3:$AB421,14,FALSE)</f>
        <v>0</v>
      </c>
      <c r="W116">
        <f>VLOOKUP($J116,raw!$A$3:$AB421,15,FALSE)</f>
        <v>0</v>
      </c>
      <c r="X116">
        <f>VLOOKUP($J116,Zonal_Stats!$A$2:$P$308,6,FALSE)</f>
        <v>9723.2280294400007</v>
      </c>
      <c r="Y116">
        <f>VLOOKUP($J116,raw!$A$3:$AB421,17,FALSE)</f>
        <v>0</v>
      </c>
      <c r="Z116">
        <f>VLOOKUP($J116,raw!$A$3:$AB421,20,FALSE)</f>
        <v>0.93109973285841496</v>
      </c>
      <c r="AA116">
        <f>VLOOKUP($J116,Zonal_Stats!$A$2:$P$308,13,FALSE)</f>
        <v>95281.470631400007</v>
      </c>
      <c r="AB116">
        <f>VLOOKUP($J116,Zonal_Stats!$A$2:$P$308,15,FALSE)</f>
        <v>0.1304657155</v>
      </c>
      <c r="AC116">
        <f>VLOOKUP($J116,Zonal_Stats!$A$2:$P$308,16,FALSE)</f>
        <v>4.2148212054400003E-2</v>
      </c>
      <c r="AD116">
        <f>VLOOKUP($J116,raw!$A$3:$AB421,24,FALSE)</f>
        <v>5.955031166518255E-2</v>
      </c>
      <c r="AE116">
        <f>VLOOKUP($J116,Zonal_Stats!$A$2:$P$308,14,FALSE)</f>
        <v>0.166645669734</v>
      </c>
      <c r="AF116">
        <f>VLOOKUP($C116,PODES_SULSEL!$D$1:$AL$311,2,FALSE)</f>
        <v>4056</v>
      </c>
      <c r="AG116">
        <f>VLOOKUP($C116,PODES_SULSEL!$D$1:$AL$311,25,FALSE)</f>
        <v>0.99802761341222801</v>
      </c>
      <c r="AH116">
        <f>VLOOKUP($C116,PODES_SULSEL!$D$1:$AL$311,26,FALSE)</f>
        <v>9.8619329388560098E-4</v>
      </c>
      <c r="AI116">
        <f>VLOOKUP($C116,PODES_SULSEL!$D$1:$AL$311,27,FALSE)</f>
        <v>0</v>
      </c>
      <c r="AJ116">
        <f>VLOOKUP($C116,PODES_SULSEL!$D$1:$AL$311,28,FALSE)</f>
        <v>0</v>
      </c>
      <c r="AK116">
        <f>VLOOKUP($C116,PODES_SULSEL!$D$1:$AL$311,29,FALSE)</f>
        <v>2028</v>
      </c>
      <c r="AL116">
        <f>VLOOKUP($C116,PODES_SULSEL!$D$1:$AL$311,30,FALSE)</f>
        <v>7.3964497041420095E-4</v>
      </c>
      <c r="AM116">
        <f>VLOOKUP($C116,PODES_SULSEL!$D$1:$AL$311,31,FALSE)</f>
        <v>0</v>
      </c>
      <c r="AN116">
        <f>VLOOKUP($C116,PODES_SULSEL!$D$1:$AL$311,10,FALSE)</f>
        <v>0</v>
      </c>
      <c r="AO116">
        <f>VLOOKUP($C116,PODES_SULSEL!$D$1:$AL$311,11,FALSE)</f>
        <v>0</v>
      </c>
      <c r="AP116">
        <f>VLOOKUP($C116,PODES_SULSEL!$D$1:$AL$311,12,FALSE)</f>
        <v>4</v>
      </c>
      <c r="AQ116">
        <f>VLOOKUP($C116,PODES_SULSEL!$D$1:$AL$311,13,FALSE)</f>
        <v>0</v>
      </c>
      <c r="AR116">
        <f>VLOOKUP($C116,PODES_SULSEL!$D$1:$AL$311,14,FALSE)</f>
        <v>0</v>
      </c>
      <c r="AS116">
        <f>VLOOKUP($C116,PODES_SULSEL!$D$1:$AL$311,15,FALSE)</f>
        <v>0</v>
      </c>
      <c r="AT116">
        <f>VLOOKUP($C116,PODES_SULSEL!$D$1:$AL$311,16,FALSE)</f>
        <v>0</v>
      </c>
      <c r="AU116">
        <f>VLOOKUP($C116,PODES_SULSEL!$D$1:$AL$311,17,FALSE)</f>
        <v>0</v>
      </c>
      <c r="AV116">
        <f>VLOOKUP($C116,PODES_SULSEL!$D$1:$AL$311,18,FALSE)</f>
        <v>0</v>
      </c>
      <c r="AW116">
        <f>VLOOKUP($C116,PODES_SULSEL!$D$1:$AL$311,19,FALSE)</f>
        <v>0</v>
      </c>
      <c r="AX116">
        <f>VLOOKUP($C116,PODES_SULSEL!$D$1:$AL$311,20,FALSE)</f>
        <v>16</v>
      </c>
      <c r="AY116">
        <f>VLOOKUP($C116,PODES_SULSEL!$D$1:$AL$311,35,FALSE)</f>
        <v>253.5</v>
      </c>
      <c r="AZ116">
        <f>VLOOKUP($C116,PODES_SULSEL!$D$1:$AL$311,32,FALSE)</f>
        <v>338</v>
      </c>
      <c r="BA116">
        <f>VLOOKUP($C116,PODES_SULSEL!$D$1:$AL$311,33,FALSE)</f>
        <v>4056</v>
      </c>
      <c r="BB116">
        <f>VLOOKUP($C116,PODES_SULSEL!$D$1:$AL$311,23,FALSE)</f>
        <v>0</v>
      </c>
      <c r="BC116">
        <f>VLOOKUP($C116,PODES_SULSEL!$D$1:$AL$311,34,FALSE)</f>
        <v>0</v>
      </c>
      <c r="BD116">
        <f>VLOOKUP($J116,Zonal_Stats!$A$2:$T$308,17,FALSE)</f>
        <v>26.8642118454</v>
      </c>
      <c r="BE116">
        <f>VLOOKUP($J116,Zonal_Stats!$A$2:$T$308,18,FALSE)</f>
        <v>1.3978213537299999</v>
      </c>
      <c r="BF116">
        <f>VLOOKUP($J116,Zonal_Stats!$A$2:$T$308,19,FALSE)</f>
        <v>2356.2649084599998</v>
      </c>
      <c r="BG116">
        <f>VLOOKUP($J116,Zonal_Stats!$A$2:$T$308,20,FALSE)</f>
        <v>-185.82768089699999</v>
      </c>
    </row>
    <row r="117" spans="1:59">
      <c r="A117" t="s">
        <v>818</v>
      </c>
      <c r="B117" t="str">
        <f t="shared" si="1"/>
        <v>7311050</v>
      </c>
      <c r="C117">
        <v>7311050</v>
      </c>
      <c r="D117" t="s">
        <v>230</v>
      </c>
      <c r="E117">
        <v>73</v>
      </c>
      <c r="F117">
        <v>11</v>
      </c>
      <c r="G117">
        <v>50</v>
      </c>
      <c r="H117" t="s">
        <v>674</v>
      </c>
      <c r="I117" t="s">
        <v>683</v>
      </c>
      <c r="J117" t="s">
        <v>593</v>
      </c>
      <c r="K117">
        <v>2019</v>
      </c>
      <c r="L117">
        <f>VLOOKUP($J117,Zonal_Stats!$A$2:$J$308,10,FALSE)</f>
        <v>12521.484506299999</v>
      </c>
      <c r="M117">
        <f>VLOOKUP($J117,Zonal_Stats!$A$2:$P$308,8,FALSE)</f>
        <v>697.13021046599999</v>
      </c>
      <c r="N117">
        <f>VLOOKUP($J117,Zonal_Stats!$A$2:$P$308,12,FALSE)</f>
        <v>87032.1856405</v>
      </c>
      <c r="O117">
        <f>VLOOKUP($J117,Zonal_Stats!$A$2:$P$308,9,FALSE)</f>
        <v>45414.266112500001</v>
      </c>
      <c r="P117">
        <f>VLOOKUP($J117,Zonal_Stats!$A$2:$P$308,7,FALSE)</f>
        <v>3380.2171935900001</v>
      </c>
      <c r="Q117">
        <f>VLOOKUP($J117,Zonal_Stats!$A$2:$P$308,11,FALSE)</f>
        <v>1675.4460884600001</v>
      </c>
      <c r="R117">
        <f>VLOOKUP($J117,Zonal_Stats!$A$2:$P$308,5,FALSE)</f>
        <v>12762.003276699999</v>
      </c>
      <c r="S117">
        <f>VLOOKUP($J117,raw!$A$3:$AB422,11,FALSE)</f>
        <v>0.28282756664775949</v>
      </c>
      <c r="T117">
        <f>VLOOKUP($J117,raw!$A$3:$AB422,12,FALSE)</f>
        <v>6.3811684628474192E-4</v>
      </c>
      <c r="U117">
        <f>VLOOKUP($J117,raw!$A$3:$AB422,13,FALSE)</f>
        <v>2.4248440158820193E-2</v>
      </c>
      <c r="V117">
        <f>VLOOKUP($J117,raw!$A$3:$AB422,14,FALSE)</f>
        <v>0</v>
      </c>
      <c r="W117">
        <f>VLOOKUP($J117,raw!$A$3:$AB422,15,FALSE)</f>
        <v>0</v>
      </c>
      <c r="X117">
        <f>VLOOKUP($J117,Zonal_Stats!$A$2:$P$308,6,FALSE)</f>
        <v>4787.2520150099999</v>
      </c>
      <c r="Y117">
        <f>VLOOKUP($J117,raw!$A$3:$AB422,17,FALSE)</f>
        <v>1.4889393079977312E-3</v>
      </c>
      <c r="Z117">
        <f>VLOOKUP($J117,raw!$A$3:$AB422,20,FALSE)</f>
        <v>0.4122234826999433</v>
      </c>
      <c r="AA117">
        <f>VLOOKUP($J117,Zonal_Stats!$A$2:$P$308,13,FALSE)</f>
        <v>169344.10307700001</v>
      </c>
      <c r="AB117">
        <f>VLOOKUP($J117,Zonal_Stats!$A$2:$P$308,15,FALSE)</f>
        <v>0.12218429820600001</v>
      </c>
      <c r="AC117">
        <f>VLOOKUP($J117,Zonal_Stats!$A$2:$P$308,16,FALSE)</f>
        <v>0.13187573643100001</v>
      </c>
      <c r="AD117">
        <f>VLOOKUP($J117,raw!$A$3:$AB422,24,FALSE)</f>
        <v>3.1196823596142939E-2</v>
      </c>
      <c r="AE117">
        <f>VLOOKUP($J117,Zonal_Stats!$A$2:$P$308,14,FALSE)</f>
        <v>0.15791652796799999</v>
      </c>
      <c r="AF117">
        <f>VLOOKUP($C117,PODES_SULSEL!$D$1:$AL$311,2,FALSE)</f>
        <v>3518</v>
      </c>
      <c r="AG117">
        <f>VLOOKUP($C117,PODES_SULSEL!$D$1:$AL$311,25,FALSE)</f>
        <v>0.998010233086981</v>
      </c>
      <c r="AH117">
        <f>VLOOKUP($C117,PODES_SULSEL!$D$1:$AL$311,26,FALSE)</f>
        <v>2.84252416145537E-4</v>
      </c>
      <c r="AI117">
        <f>VLOOKUP($C117,PODES_SULSEL!$D$1:$AL$311,27,FALSE)</f>
        <v>0</v>
      </c>
      <c r="AJ117">
        <f>VLOOKUP($C117,PODES_SULSEL!$D$1:$AL$311,28,FALSE)</f>
        <v>0</v>
      </c>
      <c r="AK117">
        <f>VLOOKUP($C117,PODES_SULSEL!$D$1:$AL$311,29,FALSE)</f>
        <v>1172.6666666666667</v>
      </c>
      <c r="AL117">
        <f>VLOOKUP($C117,PODES_SULSEL!$D$1:$AL$311,30,FALSE)</f>
        <v>2.84252416145537E-4</v>
      </c>
      <c r="AM117">
        <f>VLOOKUP($C117,PODES_SULSEL!$D$1:$AL$311,31,FALSE)</f>
        <v>3518</v>
      </c>
      <c r="AN117">
        <f>VLOOKUP($C117,PODES_SULSEL!$D$1:$AL$311,10,FALSE)</f>
        <v>0</v>
      </c>
      <c r="AO117">
        <f>VLOOKUP($C117,PODES_SULSEL!$D$1:$AL$311,11,FALSE)</f>
        <v>0</v>
      </c>
      <c r="AP117">
        <f>VLOOKUP($C117,PODES_SULSEL!$D$1:$AL$311,12,FALSE)</f>
        <v>8</v>
      </c>
      <c r="AQ117">
        <f>VLOOKUP($C117,PODES_SULSEL!$D$1:$AL$311,13,FALSE)</f>
        <v>0</v>
      </c>
      <c r="AR117">
        <f>VLOOKUP($C117,PODES_SULSEL!$D$1:$AL$311,14,FALSE)</f>
        <v>0</v>
      </c>
      <c r="AS117">
        <f>VLOOKUP($C117,PODES_SULSEL!$D$1:$AL$311,15,FALSE)</f>
        <v>0</v>
      </c>
      <c r="AT117">
        <f>VLOOKUP($C117,PODES_SULSEL!$D$1:$AL$311,16,FALSE)</f>
        <v>0</v>
      </c>
      <c r="AU117">
        <f>VLOOKUP($C117,PODES_SULSEL!$D$1:$AL$311,17,FALSE)</f>
        <v>0</v>
      </c>
      <c r="AV117">
        <f>VLOOKUP($C117,PODES_SULSEL!$D$1:$AL$311,18,FALSE)</f>
        <v>0</v>
      </c>
      <c r="AW117">
        <f>VLOOKUP($C117,PODES_SULSEL!$D$1:$AL$311,19,FALSE)</f>
        <v>0</v>
      </c>
      <c r="AX117">
        <f>VLOOKUP($C117,PODES_SULSEL!$D$1:$AL$311,20,FALSE)</f>
        <v>22</v>
      </c>
      <c r="AY117">
        <f>VLOOKUP($C117,PODES_SULSEL!$D$1:$AL$311,35,FALSE)</f>
        <v>159.90909090909091</v>
      </c>
      <c r="AZ117">
        <f>VLOOKUP($C117,PODES_SULSEL!$D$1:$AL$311,32,FALSE)</f>
        <v>439.75</v>
      </c>
      <c r="BA117">
        <f>VLOOKUP($C117,PODES_SULSEL!$D$1:$AL$311,33,FALSE)</f>
        <v>3518</v>
      </c>
      <c r="BB117">
        <f>VLOOKUP($C117,PODES_SULSEL!$D$1:$AL$311,23,FALSE)</f>
        <v>1</v>
      </c>
      <c r="BC117">
        <f>VLOOKUP($C117,PODES_SULSEL!$D$1:$AL$311,34,FALSE)</f>
        <v>3518</v>
      </c>
      <c r="BD117">
        <f>VLOOKUP($J117,Zonal_Stats!$A$2:$T$308,17,FALSE)</f>
        <v>26.538942867599999</v>
      </c>
      <c r="BE117">
        <f>VLOOKUP($J117,Zonal_Stats!$A$2:$T$308,18,FALSE)</f>
        <v>1.4164747824999999</v>
      </c>
      <c r="BF117">
        <f>VLOOKUP($J117,Zonal_Stats!$A$2:$T$308,19,FALSE)</f>
        <v>2300.79664813</v>
      </c>
      <c r="BG117">
        <f>VLOOKUP($J117,Zonal_Stats!$A$2:$T$308,20,FALSE)</f>
        <v>-172.50504557299999</v>
      </c>
    </row>
    <row r="118" spans="1:59">
      <c r="A118" t="s">
        <v>819</v>
      </c>
      <c r="B118" t="str">
        <f t="shared" si="1"/>
        <v>7311060</v>
      </c>
      <c r="C118">
        <v>7311060</v>
      </c>
      <c r="D118" t="s">
        <v>230</v>
      </c>
      <c r="E118">
        <v>73</v>
      </c>
      <c r="F118">
        <v>11</v>
      </c>
      <c r="G118">
        <v>60</v>
      </c>
      <c r="H118" t="s">
        <v>674</v>
      </c>
      <c r="I118" t="s">
        <v>683</v>
      </c>
      <c r="J118" t="s">
        <v>502</v>
      </c>
      <c r="K118">
        <v>2019</v>
      </c>
      <c r="L118">
        <f>VLOOKUP($J118,Zonal_Stats!$A$2:$J$308,10,FALSE)</f>
        <v>12753.6031141</v>
      </c>
      <c r="M118">
        <f>VLOOKUP($J118,Zonal_Stats!$A$2:$P$308,8,FALSE)</f>
        <v>940.63408713700005</v>
      </c>
      <c r="N118">
        <f>VLOOKUP($J118,Zonal_Stats!$A$2:$P$308,12,FALSE)</f>
        <v>77030.832020999995</v>
      </c>
      <c r="O118">
        <f>VLOOKUP($J118,Zonal_Stats!$A$2:$P$308,9,FALSE)</f>
        <v>35194.051991699998</v>
      </c>
      <c r="P118">
        <f>VLOOKUP($J118,Zonal_Stats!$A$2:$P$308,7,FALSE)</f>
        <v>3881.5291635200001</v>
      </c>
      <c r="Q118">
        <f>VLOOKUP($J118,Zonal_Stats!$A$2:$P$308,11,FALSE)</f>
        <v>3837.4269226299998</v>
      </c>
      <c r="R118">
        <f>VLOOKUP($J118,Zonal_Stats!$A$2:$P$308,5,FALSE)</f>
        <v>8100.9086000699999</v>
      </c>
      <c r="S118">
        <f>VLOOKUP($J118,raw!$A$3:$AB423,11,FALSE)</f>
        <v>0.34362680683311431</v>
      </c>
      <c r="T118">
        <f>VLOOKUP($J118,raw!$A$3:$AB423,12,FALSE)</f>
        <v>1.2635196603659152E-3</v>
      </c>
      <c r="U118">
        <f>VLOOKUP($J118,raw!$A$3:$AB423,13,FALSE)</f>
        <v>0.12478520165773779</v>
      </c>
      <c r="V118">
        <f>VLOOKUP($J118,raw!$A$3:$AB423,14,FALSE)</f>
        <v>0</v>
      </c>
      <c r="W118">
        <f>VLOOKUP($J118,raw!$A$3:$AB423,15,FALSE)</f>
        <v>0</v>
      </c>
      <c r="X118">
        <f>VLOOKUP($J118,Zonal_Stats!$A$2:$P$308,6,FALSE)</f>
        <v>5610.2213688000002</v>
      </c>
      <c r="Y118">
        <f>VLOOKUP($J118,raw!$A$3:$AB423,17,FALSE)</f>
        <v>6.0648943697563936E-4</v>
      </c>
      <c r="Z118">
        <f>VLOOKUP($J118,raw!$A$3:$AB423,20,FALSE)</f>
        <v>0.53942181340341655</v>
      </c>
      <c r="AA118">
        <f>VLOOKUP($J118,Zonal_Stats!$A$2:$P$308,13,FALSE)</f>
        <v>287710.77936400002</v>
      </c>
      <c r="AB118">
        <f>VLOOKUP($J118,Zonal_Stats!$A$2:$P$308,15,FALSE)</f>
        <v>4.7558016642000003E-2</v>
      </c>
      <c r="AC118">
        <f>VLOOKUP($J118,Zonal_Stats!$A$2:$P$308,16,FALSE)</f>
        <v>0.16695373747100001</v>
      </c>
      <c r="AD118">
        <f>VLOOKUP($J118,raw!$A$3:$AB423,24,FALSE)</f>
        <v>2.6281208935611039E-3</v>
      </c>
      <c r="AE118">
        <f>VLOOKUP($J118,Zonal_Stats!$A$2:$P$308,14,FALSE)</f>
        <v>0.17753917822000001</v>
      </c>
      <c r="AF118">
        <f>VLOOKUP($C118,PODES_SULSEL!$D$1:$AL$311,2,FALSE)</f>
        <v>4527</v>
      </c>
      <c r="AG118">
        <f>VLOOKUP($C118,PODES_SULSEL!$D$1:$AL$311,25,FALSE)</f>
        <v>0.97282968853545304</v>
      </c>
      <c r="AH118">
        <f>VLOOKUP($C118,PODES_SULSEL!$D$1:$AL$311,26,FALSE)</f>
        <v>6.6269052352551305E-4</v>
      </c>
      <c r="AI118">
        <f>VLOOKUP($C118,PODES_SULSEL!$D$1:$AL$311,27,FALSE)</f>
        <v>0</v>
      </c>
      <c r="AJ118">
        <f>VLOOKUP($C118,PODES_SULSEL!$D$1:$AL$311,28,FALSE)</f>
        <v>0</v>
      </c>
      <c r="AK118">
        <f>VLOOKUP($C118,PODES_SULSEL!$D$1:$AL$311,29,FALSE)</f>
        <v>196.82608695652175</v>
      </c>
      <c r="AL118">
        <f>VLOOKUP($C118,PODES_SULSEL!$D$1:$AL$311,30,FALSE)</f>
        <v>6.6269052352551305E-4</v>
      </c>
      <c r="AM118">
        <f>VLOOKUP($C118,PODES_SULSEL!$D$1:$AL$311,31,FALSE)</f>
        <v>0</v>
      </c>
      <c r="AN118">
        <f>VLOOKUP($C118,PODES_SULSEL!$D$1:$AL$311,10,FALSE)</f>
        <v>0</v>
      </c>
      <c r="AO118">
        <f>VLOOKUP($C118,PODES_SULSEL!$D$1:$AL$311,11,FALSE)</f>
        <v>0</v>
      </c>
      <c r="AP118">
        <f>VLOOKUP($C118,PODES_SULSEL!$D$1:$AL$311,12,FALSE)</f>
        <v>0</v>
      </c>
      <c r="AQ118">
        <f>VLOOKUP($C118,PODES_SULSEL!$D$1:$AL$311,13,FALSE)</f>
        <v>0</v>
      </c>
      <c r="AR118">
        <f>VLOOKUP($C118,PODES_SULSEL!$D$1:$AL$311,14,FALSE)</f>
        <v>0</v>
      </c>
      <c r="AS118">
        <f>VLOOKUP($C118,PODES_SULSEL!$D$1:$AL$311,15,FALSE)</f>
        <v>0</v>
      </c>
      <c r="AT118">
        <f>VLOOKUP($C118,PODES_SULSEL!$D$1:$AL$311,16,FALSE)</f>
        <v>0</v>
      </c>
      <c r="AU118">
        <f>VLOOKUP($C118,PODES_SULSEL!$D$1:$AL$311,17,FALSE)</f>
        <v>0</v>
      </c>
      <c r="AV118">
        <f>VLOOKUP($C118,PODES_SULSEL!$D$1:$AL$311,18,FALSE)</f>
        <v>0</v>
      </c>
      <c r="AW118">
        <f>VLOOKUP($C118,PODES_SULSEL!$D$1:$AL$311,19,FALSE)</f>
        <v>0</v>
      </c>
      <c r="AX118">
        <f>VLOOKUP($C118,PODES_SULSEL!$D$1:$AL$311,20,FALSE)</f>
        <v>20</v>
      </c>
      <c r="AY118">
        <f>VLOOKUP($C118,PODES_SULSEL!$D$1:$AL$311,35,FALSE)</f>
        <v>226.35</v>
      </c>
      <c r="AZ118">
        <f>VLOOKUP($C118,PODES_SULSEL!$D$1:$AL$311,32,FALSE)</f>
        <v>377.25</v>
      </c>
      <c r="BA118">
        <f>VLOOKUP($C118,PODES_SULSEL!$D$1:$AL$311,33,FALSE)</f>
        <v>2263.5</v>
      </c>
      <c r="BB118">
        <f>VLOOKUP($C118,PODES_SULSEL!$D$1:$AL$311,23,FALSE)</f>
        <v>0</v>
      </c>
      <c r="BC118">
        <f>VLOOKUP($C118,PODES_SULSEL!$D$1:$AL$311,34,FALSE)</f>
        <v>0</v>
      </c>
      <c r="BD118">
        <f>VLOOKUP($J118,Zonal_Stats!$A$2:$T$308,17,FALSE)</f>
        <v>25.884383124999999</v>
      </c>
      <c r="BE118">
        <f>VLOOKUP($J118,Zonal_Stats!$A$2:$T$308,18,FALSE)</f>
        <v>1.37131926931</v>
      </c>
      <c r="BF118">
        <f>VLOOKUP($J118,Zonal_Stats!$A$2:$T$308,19,FALSE)</f>
        <v>2358.3260269799998</v>
      </c>
      <c r="BG118">
        <f>VLOOKUP($J118,Zonal_Stats!$A$2:$T$308,20,FALSE)</f>
        <v>-156.06333028899999</v>
      </c>
    </row>
    <row r="119" spans="1:59">
      <c r="A119" t="s">
        <v>820</v>
      </c>
      <c r="B119" t="str">
        <f t="shared" si="1"/>
        <v>7311070</v>
      </c>
      <c r="C119">
        <v>7311070</v>
      </c>
      <c r="D119" t="s">
        <v>230</v>
      </c>
      <c r="E119">
        <v>73</v>
      </c>
      <c r="F119">
        <v>11</v>
      </c>
      <c r="G119">
        <v>70</v>
      </c>
      <c r="H119" t="s">
        <v>674</v>
      </c>
      <c r="I119" t="s">
        <v>683</v>
      </c>
      <c r="J119" t="s">
        <v>435</v>
      </c>
      <c r="K119">
        <v>2019</v>
      </c>
      <c r="L119">
        <f>VLOOKUP($J119,Zonal_Stats!$A$2:$J$308,10,FALSE)</f>
        <v>11050.955853699999</v>
      </c>
      <c r="M119">
        <f>VLOOKUP($J119,Zonal_Stats!$A$2:$P$308,8,FALSE)</f>
        <v>530.34354818500003</v>
      </c>
      <c r="N119">
        <f>VLOOKUP($J119,Zonal_Stats!$A$2:$P$308,12,FALSE)</f>
        <v>65179.399153300001</v>
      </c>
      <c r="O119">
        <f>VLOOKUP($J119,Zonal_Stats!$A$2:$P$308,9,FALSE)</f>
        <v>20968.701255799999</v>
      </c>
      <c r="P119">
        <f>VLOOKUP($J119,Zonal_Stats!$A$2:$P$308,7,FALSE)</f>
        <v>5984.15728098</v>
      </c>
      <c r="Q119">
        <f>VLOOKUP($J119,Zonal_Stats!$A$2:$P$308,11,FALSE)</f>
        <v>1390.8776632500001</v>
      </c>
      <c r="R119">
        <f>VLOOKUP($J119,Zonal_Stats!$A$2:$P$308,5,FALSE)</f>
        <v>7747.9126712799998</v>
      </c>
      <c r="S119">
        <f>VLOOKUP($J119,raw!$A$3:$AB424,11,FALSE)</f>
        <v>0.55750416477358777</v>
      </c>
      <c r="T119">
        <f>VLOOKUP($J119,raw!$A$3:$AB424,12,FALSE)</f>
        <v>2.6957443586248676E-3</v>
      </c>
      <c r="U119">
        <f>VLOOKUP($J119,raw!$A$3:$AB424,13,FALSE)</f>
        <v>3.8225049220051495E-2</v>
      </c>
      <c r="V119">
        <f>VLOOKUP($J119,raw!$A$3:$AB424,14,FALSE)</f>
        <v>0</v>
      </c>
      <c r="W119">
        <f>VLOOKUP($J119,raw!$A$3:$AB424,15,FALSE)</f>
        <v>0</v>
      </c>
      <c r="X119">
        <f>VLOOKUP($J119,Zonal_Stats!$A$2:$P$308,6,FALSE)</f>
        <v>7041.0010993300002</v>
      </c>
      <c r="Y119">
        <f>VLOOKUP($J119,raw!$A$3:$AB424,17,FALSE)</f>
        <v>9.0867787369377552E-5</v>
      </c>
      <c r="Z119">
        <f>VLOOKUP($J119,raw!$A$3:$AB424,20,FALSE)</f>
        <v>0.86321369074663035</v>
      </c>
      <c r="AA119">
        <f>VLOOKUP($J119,Zonal_Stats!$A$2:$P$308,13,FALSE)</f>
        <v>357454.21389999997</v>
      </c>
      <c r="AB119">
        <f>VLOOKUP($J119,Zonal_Stats!$A$2:$P$308,15,FALSE)</f>
        <v>9.7411831818499994E-2</v>
      </c>
      <c r="AC119">
        <f>VLOOKUP($J119,Zonal_Stats!$A$2:$P$308,16,FALSE)</f>
        <v>0.165784415159</v>
      </c>
      <c r="AD119">
        <f>VLOOKUP($J119,raw!$A$3:$AB424,24,FALSE)</f>
        <v>8.1478116007875204E-2</v>
      </c>
      <c r="AE119">
        <f>VLOOKUP($J119,Zonal_Stats!$A$2:$P$308,14,FALSE)</f>
        <v>0.181715553734</v>
      </c>
      <c r="AF119">
        <f>VLOOKUP($C119,PODES_SULSEL!$D$1:$AL$311,2,FALSE)</f>
        <v>8473</v>
      </c>
      <c r="AG119">
        <f>VLOOKUP($C119,PODES_SULSEL!$D$1:$AL$311,25,FALSE)</f>
        <v>0.98158857547503797</v>
      </c>
      <c r="AH119">
        <f>VLOOKUP($C119,PODES_SULSEL!$D$1:$AL$311,26,FALSE)</f>
        <v>4.7208780833234902E-4</v>
      </c>
      <c r="AI119">
        <f>VLOOKUP($C119,PODES_SULSEL!$D$1:$AL$311,27,FALSE)</f>
        <v>0</v>
      </c>
      <c r="AJ119">
        <f>VLOOKUP($C119,PODES_SULSEL!$D$1:$AL$311,28,FALSE)</f>
        <v>0</v>
      </c>
      <c r="AK119">
        <f>VLOOKUP($C119,PODES_SULSEL!$D$1:$AL$311,29,FALSE)</f>
        <v>1210.4285714285713</v>
      </c>
      <c r="AL119">
        <f>VLOOKUP($C119,PODES_SULSEL!$D$1:$AL$311,30,FALSE)</f>
        <v>1.06219756874778E-3</v>
      </c>
      <c r="AM119">
        <f>VLOOKUP($C119,PODES_SULSEL!$D$1:$AL$311,31,FALSE)</f>
        <v>4236.5</v>
      </c>
      <c r="AN119">
        <f>VLOOKUP($C119,PODES_SULSEL!$D$1:$AL$311,10,FALSE)</f>
        <v>5</v>
      </c>
      <c r="AO119">
        <f>VLOOKUP($C119,PODES_SULSEL!$D$1:$AL$311,11,FALSE)</f>
        <v>0</v>
      </c>
      <c r="AP119">
        <f>VLOOKUP($C119,PODES_SULSEL!$D$1:$AL$311,12,FALSE)</f>
        <v>0</v>
      </c>
      <c r="AQ119">
        <f>VLOOKUP($C119,PODES_SULSEL!$D$1:$AL$311,13,FALSE)</f>
        <v>0</v>
      </c>
      <c r="AR119">
        <f>VLOOKUP($C119,PODES_SULSEL!$D$1:$AL$311,14,FALSE)</f>
        <v>0</v>
      </c>
      <c r="AS119">
        <f>VLOOKUP($C119,PODES_SULSEL!$D$1:$AL$311,15,FALSE)</f>
        <v>0</v>
      </c>
      <c r="AT119">
        <f>VLOOKUP($C119,PODES_SULSEL!$D$1:$AL$311,16,FALSE)</f>
        <v>1</v>
      </c>
      <c r="AU119">
        <f>VLOOKUP($C119,PODES_SULSEL!$D$1:$AL$311,17,FALSE)</f>
        <v>0</v>
      </c>
      <c r="AV119">
        <f>VLOOKUP($C119,PODES_SULSEL!$D$1:$AL$311,18,FALSE)</f>
        <v>1</v>
      </c>
      <c r="AW119">
        <f>VLOOKUP($C119,PODES_SULSEL!$D$1:$AL$311,19,FALSE)</f>
        <v>0</v>
      </c>
      <c r="AX119">
        <f>VLOOKUP($C119,PODES_SULSEL!$D$1:$AL$311,20,FALSE)</f>
        <v>39</v>
      </c>
      <c r="AY119">
        <f>VLOOKUP($C119,PODES_SULSEL!$D$1:$AL$311,35,FALSE)</f>
        <v>217.25641025641025</v>
      </c>
      <c r="AZ119">
        <f>VLOOKUP($C119,PODES_SULSEL!$D$1:$AL$311,32,FALSE)</f>
        <v>282.43333333333334</v>
      </c>
      <c r="BA119">
        <f>VLOOKUP($C119,PODES_SULSEL!$D$1:$AL$311,33,FALSE)</f>
        <v>2118.25</v>
      </c>
      <c r="BB119">
        <f>VLOOKUP($C119,PODES_SULSEL!$D$1:$AL$311,23,FALSE)</f>
        <v>0</v>
      </c>
      <c r="BC119">
        <f>VLOOKUP($C119,PODES_SULSEL!$D$1:$AL$311,34,FALSE)</f>
        <v>0</v>
      </c>
      <c r="BD119">
        <f>VLOOKUP($J119,Zonal_Stats!$A$2:$T$308,17,FALSE)</f>
        <v>25.892845045200001</v>
      </c>
      <c r="BE119">
        <f>VLOOKUP($J119,Zonal_Stats!$A$2:$T$308,18,FALSE)</f>
        <v>1.3969983039</v>
      </c>
      <c r="BF119">
        <f>VLOOKUP($J119,Zonal_Stats!$A$2:$T$308,19,FALSE)</f>
        <v>2356.1934891800001</v>
      </c>
      <c r="BG119">
        <f>VLOOKUP($J119,Zonal_Stats!$A$2:$T$308,20,FALSE)</f>
        <v>-126.472823027</v>
      </c>
    </row>
    <row r="120" spans="1:59">
      <c r="A120" t="s">
        <v>821</v>
      </c>
      <c r="B120" t="str">
        <f t="shared" si="1"/>
        <v>7311080</v>
      </c>
      <c r="C120">
        <v>7311080</v>
      </c>
      <c r="D120" t="s">
        <v>230</v>
      </c>
      <c r="E120">
        <v>73</v>
      </c>
      <c r="F120">
        <v>11</v>
      </c>
      <c r="G120">
        <v>80</v>
      </c>
      <c r="H120" t="s">
        <v>674</v>
      </c>
      <c r="I120" t="s">
        <v>683</v>
      </c>
      <c r="J120" t="s">
        <v>468</v>
      </c>
      <c r="K120">
        <v>2019</v>
      </c>
      <c r="L120">
        <f>VLOOKUP($J120,Zonal_Stats!$A$2:$J$308,10,FALSE)</f>
        <v>4394.9527731899998</v>
      </c>
      <c r="M120">
        <f>VLOOKUP($J120,Zonal_Stats!$A$2:$P$308,8,FALSE)</f>
        <v>1078.1565621899999</v>
      </c>
      <c r="N120">
        <f>VLOOKUP($J120,Zonal_Stats!$A$2:$P$308,12,FALSE)</f>
        <v>92202.307095900003</v>
      </c>
      <c r="O120">
        <f>VLOOKUP($J120,Zonal_Stats!$A$2:$P$308,9,FALSE)</f>
        <v>48576.062824200002</v>
      </c>
      <c r="P120">
        <f>VLOOKUP($J120,Zonal_Stats!$A$2:$P$308,7,FALSE)</f>
        <v>3751.76869128</v>
      </c>
      <c r="Q120">
        <f>VLOOKUP($J120,Zonal_Stats!$A$2:$P$308,11,FALSE)</f>
        <v>1188.29452315</v>
      </c>
      <c r="R120">
        <f>VLOOKUP($J120,Zonal_Stats!$A$2:$P$308,5,FALSE)</f>
        <v>4612.5803923200001</v>
      </c>
      <c r="S120">
        <f>VLOOKUP($J120,raw!$A$3:$AB425,11,FALSE)</f>
        <v>0.26094590983700422</v>
      </c>
      <c r="T120">
        <f>VLOOKUP($J120,raw!$A$3:$AB425,12,FALSE)</f>
        <v>8.8559758751002027E-3</v>
      </c>
      <c r="U120">
        <f>VLOOKUP($J120,raw!$A$3:$AB425,13,FALSE)</f>
        <v>0.1013093102263618</v>
      </c>
      <c r="V120">
        <f>VLOOKUP($J120,raw!$A$3:$AB425,14,FALSE)</f>
        <v>0</v>
      </c>
      <c r="W120">
        <f>VLOOKUP($J120,raw!$A$3:$AB425,15,FALSE)</f>
        <v>0</v>
      </c>
      <c r="X120">
        <f>VLOOKUP($J120,Zonal_Stats!$A$2:$P$308,6,FALSE)</f>
        <v>4450.9936836500001</v>
      </c>
      <c r="Y120">
        <f>VLOOKUP($J120,raw!$A$3:$AB425,17,FALSE)</f>
        <v>1.7177539412909875E-3</v>
      </c>
      <c r="Z120">
        <f>VLOOKUP($J120,raw!$A$3:$AB425,20,FALSE)</f>
        <v>0.56349963736305686</v>
      </c>
      <c r="AA120">
        <f>VLOOKUP($J120,Zonal_Stats!$A$2:$P$308,13,FALSE)</f>
        <v>176025.32648799999</v>
      </c>
      <c r="AB120">
        <f>VLOOKUP($J120,Zonal_Stats!$A$2:$P$308,15,FALSE)</f>
        <v>0.169952440436</v>
      </c>
      <c r="AC120">
        <f>VLOOKUP($J120,Zonal_Stats!$A$2:$P$308,16,FALSE)</f>
        <v>0.122869158864</v>
      </c>
      <c r="AD120">
        <f>VLOOKUP($J120,raw!$A$3:$AB425,24,FALSE)</f>
        <v>0</v>
      </c>
      <c r="AE120">
        <f>VLOOKUP($J120,Zonal_Stats!$A$2:$P$308,14,FALSE)</f>
        <v>0.15724327544899999</v>
      </c>
      <c r="AF120">
        <f>VLOOKUP($C120,PODES_SULSEL!$D$1:$AL$311,2,FALSE)</f>
        <v>7047</v>
      </c>
      <c r="AG120">
        <f>VLOOKUP($C120,PODES_SULSEL!$D$1:$AL$311,25,FALSE)</f>
        <v>0.97984958138214795</v>
      </c>
      <c r="AH120">
        <f>VLOOKUP($C120,PODES_SULSEL!$D$1:$AL$311,26,FALSE)</f>
        <v>2.8380871292748601E-4</v>
      </c>
      <c r="AI120">
        <f>VLOOKUP($C120,PODES_SULSEL!$D$1:$AL$311,27,FALSE)</f>
        <v>0</v>
      </c>
      <c r="AJ120">
        <f>VLOOKUP($C120,PODES_SULSEL!$D$1:$AL$311,28,FALSE)</f>
        <v>0</v>
      </c>
      <c r="AK120">
        <f>VLOOKUP($C120,PODES_SULSEL!$D$1:$AL$311,29,FALSE)</f>
        <v>3523.5</v>
      </c>
      <c r="AL120">
        <f>VLOOKUP($C120,PODES_SULSEL!$D$1:$AL$311,30,FALSE)</f>
        <v>1.4190435646374301E-4</v>
      </c>
      <c r="AM120">
        <f>VLOOKUP($C120,PODES_SULSEL!$D$1:$AL$311,31,FALSE)</f>
        <v>3523.5</v>
      </c>
      <c r="AN120">
        <f>VLOOKUP($C120,PODES_SULSEL!$D$1:$AL$311,10,FALSE)</f>
        <v>0</v>
      </c>
      <c r="AO120">
        <f>VLOOKUP($C120,PODES_SULSEL!$D$1:$AL$311,11,FALSE)</f>
        <v>0</v>
      </c>
      <c r="AP120">
        <f>VLOOKUP($C120,PODES_SULSEL!$D$1:$AL$311,12,FALSE)</f>
        <v>10</v>
      </c>
      <c r="AQ120">
        <f>VLOOKUP($C120,PODES_SULSEL!$D$1:$AL$311,13,FALSE)</f>
        <v>0</v>
      </c>
      <c r="AR120">
        <f>VLOOKUP($C120,PODES_SULSEL!$D$1:$AL$311,14,FALSE)</f>
        <v>0</v>
      </c>
      <c r="AS120">
        <f>VLOOKUP($C120,PODES_SULSEL!$D$1:$AL$311,15,FALSE)</f>
        <v>0</v>
      </c>
      <c r="AT120">
        <f>VLOOKUP($C120,PODES_SULSEL!$D$1:$AL$311,16,FALSE)</f>
        <v>0</v>
      </c>
      <c r="AU120">
        <f>VLOOKUP($C120,PODES_SULSEL!$D$1:$AL$311,17,FALSE)</f>
        <v>0</v>
      </c>
      <c r="AV120">
        <f>VLOOKUP($C120,PODES_SULSEL!$D$1:$AL$311,18,FALSE)</f>
        <v>0</v>
      </c>
      <c r="AW120">
        <f>VLOOKUP($C120,PODES_SULSEL!$D$1:$AL$311,19,FALSE)</f>
        <v>0</v>
      </c>
      <c r="AX120">
        <f>VLOOKUP($C120,PODES_SULSEL!$D$1:$AL$311,20,FALSE)</f>
        <v>36</v>
      </c>
      <c r="AY120">
        <f>VLOOKUP($C120,PODES_SULSEL!$D$1:$AL$311,35,FALSE)</f>
        <v>195.75</v>
      </c>
      <c r="AZ120">
        <f>VLOOKUP($C120,PODES_SULSEL!$D$1:$AL$311,32,FALSE)</f>
        <v>7047</v>
      </c>
      <c r="BA120">
        <f>VLOOKUP($C120,PODES_SULSEL!$D$1:$AL$311,33,FALSE)</f>
        <v>0</v>
      </c>
      <c r="BB120">
        <f>VLOOKUP($C120,PODES_SULSEL!$D$1:$AL$311,23,FALSE)</f>
        <v>1</v>
      </c>
      <c r="BC120">
        <f>VLOOKUP($C120,PODES_SULSEL!$D$1:$AL$311,34,FALSE)</f>
        <v>7047</v>
      </c>
      <c r="BD120">
        <f>VLOOKUP($J120,Zonal_Stats!$A$2:$T$308,17,FALSE)</f>
        <v>26.377696314600001</v>
      </c>
      <c r="BE120">
        <f>VLOOKUP($J120,Zonal_Stats!$A$2:$T$308,18,FALSE)</f>
        <v>1.4230432106499999</v>
      </c>
      <c r="BF120">
        <f>VLOOKUP($J120,Zonal_Stats!$A$2:$T$308,19,FALSE)</f>
        <v>2274.7327362699998</v>
      </c>
      <c r="BG120">
        <f>VLOOKUP($J120,Zonal_Stats!$A$2:$T$308,20,FALSE)</f>
        <v>-157.654033648</v>
      </c>
    </row>
    <row r="121" spans="1:59">
      <c r="A121" t="s">
        <v>822</v>
      </c>
      <c r="B121" t="str">
        <f t="shared" si="1"/>
        <v>7311090</v>
      </c>
      <c r="C121">
        <v>7311090</v>
      </c>
      <c r="D121" t="s">
        <v>230</v>
      </c>
      <c r="E121">
        <v>73</v>
      </c>
      <c r="F121">
        <v>11</v>
      </c>
      <c r="G121">
        <v>90</v>
      </c>
      <c r="H121" t="s">
        <v>674</v>
      </c>
      <c r="I121" t="s">
        <v>683</v>
      </c>
      <c r="J121" t="s">
        <v>543</v>
      </c>
      <c r="K121">
        <v>2019</v>
      </c>
      <c r="L121">
        <f>VLOOKUP($J121,Zonal_Stats!$A$2:$J$308,10,FALSE)</f>
        <v>4442.3946069000003</v>
      </c>
      <c r="M121">
        <f>VLOOKUP($J121,Zonal_Stats!$A$2:$P$308,8,FALSE)</f>
        <v>459.09966552600002</v>
      </c>
      <c r="N121">
        <f>VLOOKUP($J121,Zonal_Stats!$A$2:$P$308,12,FALSE)</f>
        <v>108066.335368</v>
      </c>
      <c r="O121">
        <f>VLOOKUP($J121,Zonal_Stats!$A$2:$P$308,9,FALSE)</f>
        <v>63333.631187400002</v>
      </c>
      <c r="P121">
        <f>VLOOKUP($J121,Zonal_Stats!$A$2:$P$308,7,FALSE)</f>
        <v>4770.49407281</v>
      </c>
      <c r="Q121">
        <f>VLOOKUP($J121,Zonal_Stats!$A$2:$P$308,11,FALSE)</f>
        <v>1180.37285236</v>
      </c>
      <c r="R121">
        <f>VLOOKUP($J121,Zonal_Stats!$A$2:$P$308,5,FALSE)</f>
        <v>4197.3407758699996</v>
      </c>
      <c r="S121">
        <f>VLOOKUP($J121,raw!$A$3:$AB426,11,FALSE)</f>
        <v>0.39120193531958236</v>
      </c>
      <c r="T121">
        <f>VLOOKUP($J121,raw!$A$3:$AB426,12,FALSE)</f>
        <v>1.3368983957219251E-3</v>
      </c>
      <c r="U121">
        <f>VLOOKUP($J121,raw!$A$3:$AB426,13,FALSE)</f>
        <v>6.4935064935064939E-3</v>
      </c>
      <c r="V121">
        <f>VLOOKUP($J121,raw!$A$3:$AB426,14,FALSE)</f>
        <v>0</v>
      </c>
      <c r="W121">
        <f>VLOOKUP($J121,raw!$A$3:$AB426,15,FALSE)</f>
        <v>0</v>
      </c>
      <c r="X121">
        <f>VLOOKUP($J121,Zonal_Stats!$A$2:$P$308,6,FALSE)</f>
        <v>4924.4273026700002</v>
      </c>
      <c r="Y121">
        <f>VLOOKUP($J121,raw!$A$3:$AB426,17,FALSE)</f>
        <v>1.1459129106187931E-3</v>
      </c>
      <c r="Z121">
        <f>VLOOKUP($J121,raw!$A$3:$AB426,20,FALSE)</f>
        <v>0.76260504201680668</v>
      </c>
      <c r="AA121">
        <f>VLOOKUP($J121,Zonal_Stats!$A$2:$P$308,13,FALSE)</f>
        <v>40595.111039900003</v>
      </c>
      <c r="AB121">
        <f>VLOOKUP($J121,Zonal_Stats!$A$2:$P$308,15,FALSE)</f>
        <v>0.38746173239100001</v>
      </c>
      <c r="AC121">
        <f>VLOOKUP($J121,Zonal_Stats!$A$2:$P$308,16,FALSE)</f>
        <v>1.9975370861199999E-2</v>
      </c>
      <c r="AD121">
        <f>VLOOKUP($J121,raw!$A$3:$AB426,24,FALSE)</f>
        <v>0</v>
      </c>
      <c r="AE121">
        <f>VLOOKUP($J121,Zonal_Stats!$A$2:$P$308,14,FALSE)</f>
        <v>0.137428988572</v>
      </c>
      <c r="AF121">
        <f>VLOOKUP($C121,PODES_SULSEL!$D$1:$AL$311,2,FALSE)</f>
        <v>9009</v>
      </c>
      <c r="AG121">
        <f>VLOOKUP($C121,PODES_SULSEL!$D$1:$AL$311,25,FALSE)</f>
        <v>0.99567099567099504</v>
      </c>
      <c r="AH121">
        <f>VLOOKUP($C121,PODES_SULSEL!$D$1:$AL$311,26,FALSE)</f>
        <v>3.33000333000333E-4</v>
      </c>
      <c r="AI121">
        <f>VLOOKUP($C121,PODES_SULSEL!$D$1:$AL$311,27,FALSE)</f>
        <v>0</v>
      </c>
      <c r="AJ121">
        <f>VLOOKUP($C121,PODES_SULSEL!$D$1:$AL$311,28,FALSE)</f>
        <v>0</v>
      </c>
      <c r="AK121">
        <f>VLOOKUP($C121,PODES_SULSEL!$D$1:$AL$311,29,FALSE)</f>
        <v>1801.8</v>
      </c>
      <c r="AL121">
        <f>VLOOKUP($C121,PODES_SULSEL!$D$1:$AL$311,30,FALSE)</f>
        <v>3.33000333000333E-4</v>
      </c>
      <c r="AM121">
        <f>VLOOKUP($C121,PODES_SULSEL!$D$1:$AL$311,31,FALSE)</f>
        <v>9009</v>
      </c>
      <c r="AN121">
        <f>VLOOKUP($C121,PODES_SULSEL!$D$1:$AL$311,10,FALSE)</f>
        <v>0</v>
      </c>
      <c r="AO121">
        <f>VLOOKUP($C121,PODES_SULSEL!$D$1:$AL$311,11,FALSE)</f>
        <v>0</v>
      </c>
      <c r="AP121">
        <f>VLOOKUP($C121,PODES_SULSEL!$D$1:$AL$311,12,FALSE)</f>
        <v>38</v>
      </c>
      <c r="AQ121">
        <f>VLOOKUP($C121,PODES_SULSEL!$D$1:$AL$311,13,FALSE)</f>
        <v>3</v>
      </c>
      <c r="AR121">
        <f>VLOOKUP($C121,PODES_SULSEL!$D$1:$AL$311,14,FALSE)</f>
        <v>0</v>
      </c>
      <c r="AS121">
        <f>VLOOKUP($C121,PODES_SULSEL!$D$1:$AL$311,15,FALSE)</f>
        <v>0</v>
      </c>
      <c r="AT121">
        <f>VLOOKUP($C121,PODES_SULSEL!$D$1:$AL$311,16,FALSE)</f>
        <v>0</v>
      </c>
      <c r="AU121">
        <f>VLOOKUP($C121,PODES_SULSEL!$D$1:$AL$311,17,FALSE)</f>
        <v>0</v>
      </c>
      <c r="AV121">
        <f>VLOOKUP($C121,PODES_SULSEL!$D$1:$AL$311,18,FALSE)</f>
        <v>0</v>
      </c>
      <c r="AW121">
        <f>VLOOKUP($C121,PODES_SULSEL!$D$1:$AL$311,19,FALSE)</f>
        <v>0</v>
      </c>
      <c r="AX121">
        <f>VLOOKUP($C121,PODES_SULSEL!$D$1:$AL$311,20,FALSE)</f>
        <v>40</v>
      </c>
      <c r="AY121">
        <f>VLOOKUP($C121,PODES_SULSEL!$D$1:$AL$311,35,FALSE)</f>
        <v>225.22499999999999</v>
      </c>
      <c r="AZ121">
        <f>VLOOKUP($C121,PODES_SULSEL!$D$1:$AL$311,32,FALSE)</f>
        <v>900.9</v>
      </c>
      <c r="BA121">
        <f>VLOOKUP($C121,PODES_SULSEL!$D$1:$AL$311,33,FALSE)</f>
        <v>0</v>
      </c>
      <c r="BB121">
        <f>VLOOKUP($C121,PODES_SULSEL!$D$1:$AL$311,23,FALSE)</f>
        <v>4</v>
      </c>
      <c r="BC121">
        <f>VLOOKUP($C121,PODES_SULSEL!$D$1:$AL$311,34,FALSE)</f>
        <v>2252.25</v>
      </c>
      <c r="BD121">
        <f>VLOOKUP($J121,Zonal_Stats!$A$2:$T$308,17,FALSE)</f>
        <v>27.011369630600001</v>
      </c>
      <c r="BE121">
        <f>VLOOKUP($J121,Zonal_Stats!$A$2:$T$308,18,FALSE)</f>
        <v>1.39826104882</v>
      </c>
      <c r="BF121">
        <f>VLOOKUP($J121,Zonal_Stats!$A$2:$T$308,19,FALSE)</f>
        <v>2188.47558394</v>
      </c>
      <c r="BG121">
        <f>VLOOKUP($J121,Zonal_Stats!$A$2:$T$308,20,FALSE)</f>
        <v>-154.200113018</v>
      </c>
    </row>
    <row r="122" spans="1:59">
      <c r="A122" t="s">
        <v>823</v>
      </c>
      <c r="B122" t="str">
        <f t="shared" si="1"/>
        <v>7311100</v>
      </c>
      <c r="C122">
        <v>7311100</v>
      </c>
      <c r="D122" t="s">
        <v>230</v>
      </c>
      <c r="E122">
        <v>73</v>
      </c>
      <c r="F122">
        <v>11</v>
      </c>
      <c r="G122">
        <v>100</v>
      </c>
      <c r="H122" t="s">
        <v>674</v>
      </c>
      <c r="I122" t="s">
        <v>683</v>
      </c>
      <c r="J122" t="s">
        <v>391</v>
      </c>
      <c r="K122">
        <v>2019</v>
      </c>
      <c r="L122">
        <f>VLOOKUP($J122,Zonal_Stats!$A$2:$J$308,10,FALSE)</f>
        <v>1599.0685843199999</v>
      </c>
      <c r="M122">
        <f>VLOOKUP($J122,Zonal_Stats!$A$2:$P$308,8,FALSE)</f>
        <v>306.77694064000002</v>
      </c>
      <c r="N122">
        <f>VLOOKUP($J122,Zonal_Stats!$A$2:$P$308,12,FALSE)</f>
        <v>98137.048349300007</v>
      </c>
      <c r="O122">
        <f>VLOOKUP($J122,Zonal_Stats!$A$2:$P$308,9,FALSE)</f>
        <v>52958.478550400003</v>
      </c>
      <c r="P122">
        <f>VLOOKUP($J122,Zonal_Stats!$A$2:$P$308,7,FALSE)</f>
        <v>6494.4920567099998</v>
      </c>
      <c r="Q122">
        <f>VLOOKUP($J122,Zonal_Stats!$A$2:$P$308,11,FALSE)</f>
        <v>1733.0186051200001</v>
      </c>
      <c r="R122">
        <f>VLOOKUP($J122,Zonal_Stats!$A$2:$P$308,5,FALSE)</f>
        <v>2258.1645855000002</v>
      </c>
      <c r="S122">
        <f>VLOOKUP($J122,raw!$A$3:$AB427,11,FALSE)</f>
        <v>0.3372016352367137</v>
      </c>
      <c r="T122">
        <f>VLOOKUP($J122,raw!$A$3:$AB427,12,FALSE)</f>
        <v>4.5496505340894104E-3</v>
      </c>
      <c r="U122">
        <f>VLOOKUP($J122,raw!$A$3:$AB427,13,FALSE)</f>
        <v>6.5936964262165368E-5</v>
      </c>
      <c r="V122">
        <f>VLOOKUP($J122,raw!$A$3:$AB427,14,FALSE)</f>
        <v>0</v>
      </c>
      <c r="W122">
        <f>VLOOKUP($J122,raw!$A$3:$AB427,15,FALSE)</f>
        <v>0</v>
      </c>
      <c r="X122">
        <f>VLOOKUP($J122,Zonal_Stats!$A$2:$P$308,6,FALSE)</f>
        <v>10045.1826389</v>
      </c>
      <c r="Y122">
        <f>VLOOKUP($J122,raw!$A$3:$AB427,17,FALSE)</f>
        <v>0</v>
      </c>
      <c r="Z122">
        <f>VLOOKUP($J122,raw!$A$3:$AB427,20,FALSE)</f>
        <v>0.94039298430700247</v>
      </c>
      <c r="AA122">
        <f>VLOOKUP($J122,Zonal_Stats!$A$2:$P$308,13,FALSE)</f>
        <v>66333.453556399996</v>
      </c>
      <c r="AB122">
        <f>VLOOKUP($J122,Zonal_Stats!$A$2:$P$308,15,FALSE)</f>
        <v>0.165059888081</v>
      </c>
      <c r="AC122">
        <f>VLOOKUP($J122,Zonal_Stats!$A$2:$P$308,16,FALSE)</f>
        <v>3.99032075897E-2</v>
      </c>
      <c r="AD122">
        <f>VLOOKUP($J122,raw!$A$3:$AB427,24,FALSE)</f>
        <v>0</v>
      </c>
      <c r="AE122">
        <f>VLOOKUP($J122,Zonal_Stats!$A$2:$P$308,14,FALSE)</f>
        <v>0.146815112144</v>
      </c>
      <c r="AF122">
        <f>VLOOKUP($C122,PODES_SULSEL!$D$1:$AL$311,2,FALSE)</f>
        <v>6962</v>
      </c>
      <c r="AG122">
        <f>VLOOKUP($C122,PODES_SULSEL!$D$1:$AL$311,25,FALSE)</f>
        <v>0.98980178109738504</v>
      </c>
      <c r="AH122">
        <f>VLOOKUP($C122,PODES_SULSEL!$D$1:$AL$311,26,FALSE)</f>
        <v>2.8727377190462502E-4</v>
      </c>
      <c r="AI122">
        <f>VLOOKUP($C122,PODES_SULSEL!$D$1:$AL$311,27,FALSE)</f>
        <v>0</v>
      </c>
      <c r="AJ122">
        <f>VLOOKUP($C122,PODES_SULSEL!$D$1:$AL$311,28,FALSE)</f>
        <v>0</v>
      </c>
      <c r="AK122">
        <f>VLOOKUP($C122,PODES_SULSEL!$D$1:$AL$311,29,FALSE)</f>
        <v>2320.6666666666665</v>
      </c>
      <c r="AL122">
        <f>VLOOKUP($C122,PODES_SULSEL!$D$1:$AL$311,30,FALSE)</f>
        <v>5.7454754380925003E-4</v>
      </c>
      <c r="AM122">
        <f>VLOOKUP($C122,PODES_SULSEL!$D$1:$AL$311,31,FALSE)</f>
        <v>3481</v>
      </c>
      <c r="AN122">
        <f>VLOOKUP($C122,PODES_SULSEL!$D$1:$AL$311,10,FALSE)</f>
        <v>0</v>
      </c>
      <c r="AO122">
        <f>VLOOKUP($C122,PODES_SULSEL!$D$1:$AL$311,11,FALSE)</f>
        <v>0</v>
      </c>
      <c r="AP122">
        <f>VLOOKUP($C122,PODES_SULSEL!$D$1:$AL$311,12,FALSE)</f>
        <v>3</v>
      </c>
      <c r="AQ122">
        <f>VLOOKUP($C122,PODES_SULSEL!$D$1:$AL$311,13,FALSE)</f>
        <v>8</v>
      </c>
      <c r="AR122">
        <f>VLOOKUP($C122,PODES_SULSEL!$D$1:$AL$311,14,FALSE)</f>
        <v>0</v>
      </c>
      <c r="AS122">
        <f>VLOOKUP($C122,PODES_SULSEL!$D$1:$AL$311,15,FALSE)</f>
        <v>0</v>
      </c>
      <c r="AT122">
        <f>VLOOKUP($C122,PODES_SULSEL!$D$1:$AL$311,16,FALSE)</f>
        <v>0</v>
      </c>
      <c r="AU122">
        <f>VLOOKUP($C122,PODES_SULSEL!$D$1:$AL$311,17,FALSE)</f>
        <v>0</v>
      </c>
      <c r="AV122">
        <f>VLOOKUP($C122,PODES_SULSEL!$D$1:$AL$311,18,FALSE)</f>
        <v>0</v>
      </c>
      <c r="AW122">
        <f>VLOOKUP($C122,PODES_SULSEL!$D$1:$AL$311,19,FALSE)</f>
        <v>0</v>
      </c>
      <c r="AX122">
        <f>VLOOKUP($C122,PODES_SULSEL!$D$1:$AL$311,20,FALSE)</f>
        <v>23</v>
      </c>
      <c r="AY122">
        <f>VLOOKUP($C122,PODES_SULSEL!$D$1:$AL$311,35,FALSE)</f>
        <v>302.69565217391306</v>
      </c>
      <c r="AZ122">
        <f>VLOOKUP($C122,PODES_SULSEL!$D$1:$AL$311,32,FALSE)</f>
        <v>366.42105263157896</v>
      </c>
      <c r="BA122">
        <f>VLOOKUP($C122,PODES_SULSEL!$D$1:$AL$311,33,FALSE)</f>
        <v>0</v>
      </c>
      <c r="BB122">
        <f>VLOOKUP($C122,PODES_SULSEL!$D$1:$AL$311,23,FALSE)</f>
        <v>0</v>
      </c>
      <c r="BC122">
        <f>VLOOKUP($C122,PODES_SULSEL!$D$1:$AL$311,34,FALSE)</f>
        <v>0</v>
      </c>
      <c r="BD122">
        <f>VLOOKUP($J122,Zonal_Stats!$A$2:$T$308,17,FALSE)</f>
        <v>26.771739835199998</v>
      </c>
      <c r="BE122">
        <f>VLOOKUP($J122,Zonal_Stats!$A$2:$T$308,18,FALSE)</f>
        <v>1.41712151451</v>
      </c>
      <c r="BF122">
        <f>VLOOKUP($J122,Zonal_Stats!$A$2:$T$308,19,FALSE)</f>
        <v>2210.5333046199999</v>
      </c>
      <c r="BG122">
        <f>VLOOKUP($J122,Zonal_Stats!$A$2:$T$308,20,FALSE)</f>
        <v>-146.363279847</v>
      </c>
    </row>
    <row r="123" spans="1:59">
      <c r="A123" t="s">
        <v>824</v>
      </c>
      <c r="B123" t="str">
        <f t="shared" si="1"/>
        <v>7311110</v>
      </c>
      <c r="C123">
        <v>7311110</v>
      </c>
      <c r="D123" t="s">
        <v>230</v>
      </c>
      <c r="E123">
        <v>73</v>
      </c>
      <c r="F123">
        <v>11</v>
      </c>
      <c r="G123">
        <v>110</v>
      </c>
      <c r="H123" t="s">
        <v>674</v>
      </c>
      <c r="I123" t="s">
        <v>683</v>
      </c>
      <c r="J123" t="s">
        <v>338</v>
      </c>
      <c r="K123">
        <v>2019</v>
      </c>
      <c r="L123">
        <f>VLOOKUP($J123,Zonal_Stats!$A$2:$J$308,10,FALSE)</f>
        <v>7791.7276612799997</v>
      </c>
      <c r="M123">
        <f>VLOOKUP($J123,Zonal_Stats!$A$2:$P$308,8,FALSE)</f>
        <v>412.88538764100002</v>
      </c>
      <c r="N123">
        <f>VLOOKUP($J123,Zonal_Stats!$A$2:$P$308,12,FALSE)</f>
        <v>104142.72932100001</v>
      </c>
      <c r="O123">
        <f>VLOOKUP($J123,Zonal_Stats!$A$2:$P$308,9,FALSE)</f>
        <v>58532.1150022</v>
      </c>
      <c r="P123">
        <f>VLOOKUP($J123,Zonal_Stats!$A$2:$P$308,7,FALSE)</f>
        <v>4314.26089615</v>
      </c>
      <c r="Q123">
        <f>VLOOKUP($J123,Zonal_Stats!$A$2:$P$308,11,FALSE)</f>
        <v>2397.55346358</v>
      </c>
      <c r="R123">
        <f>VLOOKUP($J123,Zonal_Stats!$A$2:$P$308,5,FALSE)</f>
        <v>5910.2080384999999</v>
      </c>
      <c r="S123">
        <f>VLOOKUP($J123,raw!$A$3:$AB428,11,FALSE)</f>
        <v>0.68373522018434041</v>
      </c>
      <c r="T123">
        <f>VLOOKUP($J123,raw!$A$3:$AB428,12,FALSE)</f>
        <v>1.0241132110604227E-3</v>
      </c>
      <c r="U123">
        <f>VLOOKUP($J123,raw!$A$3:$AB428,13,FALSE)</f>
        <v>7.7925705241597615E-2</v>
      </c>
      <c r="V123">
        <f>VLOOKUP($J123,raw!$A$3:$AB428,14,FALSE)</f>
        <v>0</v>
      </c>
      <c r="W123">
        <f>VLOOKUP($J123,raw!$A$3:$AB428,15,FALSE)</f>
        <v>0</v>
      </c>
      <c r="X123">
        <f>VLOOKUP($J123,Zonal_Stats!$A$2:$P$308,6,FALSE)</f>
        <v>8969.3019693900005</v>
      </c>
      <c r="Y123">
        <f>VLOOKUP($J123,raw!$A$3:$AB428,17,FALSE)</f>
        <v>0</v>
      </c>
      <c r="Z123">
        <f>VLOOKUP($J123,raw!$A$3:$AB428,20,FALSE)</f>
        <v>0.80877013313471746</v>
      </c>
      <c r="AA123">
        <f>VLOOKUP($J123,Zonal_Stats!$A$2:$P$308,13,FALSE)</f>
        <v>98153.757908500003</v>
      </c>
      <c r="AB123">
        <f>VLOOKUP($J123,Zonal_Stats!$A$2:$P$308,15,FALSE)</f>
        <v>0.212601926414</v>
      </c>
      <c r="AC123">
        <f>VLOOKUP($J123,Zonal_Stats!$A$2:$P$308,16,FALSE)</f>
        <v>6.6349678084700006E-2</v>
      </c>
      <c r="AD123">
        <f>VLOOKUP($J123,raw!$A$3:$AB428,24,FALSE)</f>
        <v>2.132017503025789E-2</v>
      </c>
      <c r="AE123">
        <f>VLOOKUP($J123,Zonal_Stats!$A$2:$P$308,14,FALSE)</f>
        <v>0.13919068389299999</v>
      </c>
      <c r="AF123">
        <f>VLOOKUP($C123,PODES_SULSEL!$D$1:$AL$311,2,FALSE)</f>
        <v>7405</v>
      </c>
      <c r="AG123">
        <f>VLOOKUP($C123,PODES_SULSEL!$D$1:$AL$311,25,FALSE)</f>
        <v>0.98933153274814301</v>
      </c>
      <c r="AH123">
        <f>VLOOKUP($C123,PODES_SULSEL!$D$1:$AL$311,26,FALSE)</f>
        <v>1.3504388926401E-4</v>
      </c>
      <c r="AI123">
        <f>VLOOKUP($C123,PODES_SULSEL!$D$1:$AL$311,27,FALSE)</f>
        <v>0</v>
      </c>
      <c r="AJ123">
        <f>VLOOKUP($C123,PODES_SULSEL!$D$1:$AL$311,28,FALSE)</f>
        <v>0</v>
      </c>
      <c r="AK123">
        <f>VLOOKUP($C123,PODES_SULSEL!$D$1:$AL$311,29,FALSE)</f>
        <v>1851.25</v>
      </c>
      <c r="AL123">
        <f>VLOOKUP($C123,PODES_SULSEL!$D$1:$AL$311,30,FALSE)</f>
        <v>1.08035111411208E-3</v>
      </c>
      <c r="AM123">
        <f>VLOOKUP($C123,PODES_SULSEL!$D$1:$AL$311,31,FALSE)</f>
        <v>7405</v>
      </c>
      <c r="AN123">
        <f>VLOOKUP($C123,PODES_SULSEL!$D$1:$AL$311,10,FALSE)</f>
        <v>1</v>
      </c>
      <c r="AO123">
        <f>VLOOKUP($C123,PODES_SULSEL!$D$1:$AL$311,11,FALSE)</f>
        <v>0</v>
      </c>
      <c r="AP123">
        <f>VLOOKUP($C123,PODES_SULSEL!$D$1:$AL$311,12,FALSE)</f>
        <v>6</v>
      </c>
      <c r="AQ123">
        <f>VLOOKUP($C123,PODES_SULSEL!$D$1:$AL$311,13,FALSE)</f>
        <v>0</v>
      </c>
      <c r="AR123">
        <f>VLOOKUP($C123,PODES_SULSEL!$D$1:$AL$311,14,FALSE)</f>
        <v>0</v>
      </c>
      <c r="AS123">
        <f>VLOOKUP($C123,PODES_SULSEL!$D$1:$AL$311,15,FALSE)</f>
        <v>0</v>
      </c>
      <c r="AT123">
        <f>VLOOKUP($C123,PODES_SULSEL!$D$1:$AL$311,16,FALSE)</f>
        <v>0</v>
      </c>
      <c r="AU123">
        <f>VLOOKUP($C123,PODES_SULSEL!$D$1:$AL$311,17,FALSE)</f>
        <v>0</v>
      </c>
      <c r="AV123">
        <f>VLOOKUP($C123,PODES_SULSEL!$D$1:$AL$311,18,FALSE)</f>
        <v>0</v>
      </c>
      <c r="AW123">
        <f>VLOOKUP($C123,PODES_SULSEL!$D$1:$AL$311,19,FALSE)</f>
        <v>0</v>
      </c>
      <c r="AX123">
        <f>VLOOKUP($C123,PODES_SULSEL!$D$1:$AL$311,20,FALSE)</f>
        <v>36</v>
      </c>
      <c r="AY123">
        <f>VLOOKUP($C123,PODES_SULSEL!$D$1:$AL$311,35,FALSE)</f>
        <v>205.69444444444446</v>
      </c>
      <c r="AZ123">
        <f>VLOOKUP($C123,PODES_SULSEL!$D$1:$AL$311,32,FALSE)</f>
        <v>1851.25</v>
      </c>
      <c r="BA123">
        <f>VLOOKUP($C123,PODES_SULSEL!$D$1:$AL$311,33,FALSE)</f>
        <v>0</v>
      </c>
      <c r="BB123">
        <f>VLOOKUP($C123,PODES_SULSEL!$D$1:$AL$311,23,FALSE)</f>
        <v>0</v>
      </c>
      <c r="BC123">
        <f>VLOOKUP($C123,PODES_SULSEL!$D$1:$AL$311,34,FALSE)</f>
        <v>0</v>
      </c>
      <c r="BD123">
        <f>VLOOKUP($J123,Zonal_Stats!$A$2:$T$308,17,FALSE)</f>
        <v>26.695258314</v>
      </c>
      <c r="BE123">
        <f>VLOOKUP($J123,Zonal_Stats!$A$2:$T$308,18,FALSE)</f>
        <v>1.4299234752800001</v>
      </c>
      <c r="BF123">
        <f>VLOOKUP($J123,Zonal_Stats!$A$2:$T$308,19,FALSE)</f>
        <v>2169.9591817300002</v>
      </c>
      <c r="BG123">
        <f>VLOOKUP($J123,Zonal_Stats!$A$2:$T$308,20,FALSE)</f>
        <v>-138.05476215499999</v>
      </c>
    </row>
    <row r="124" spans="1:59">
      <c r="A124" t="s">
        <v>825</v>
      </c>
      <c r="B124" t="str">
        <f t="shared" si="1"/>
        <v>7311120</v>
      </c>
      <c r="C124">
        <v>7311120</v>
      </c>
      <c r="D124" t="s">
        <v>230</v>
      </c>
      <c r="E124">
        <v>73</v>
      </c>
      <c r="F124">
        <v>11</v>
      </c>
      <c r="G124">
        <v>120</v>
      </c>
      <c r="H124" t="s">
        <v>674</v>
      </c>
      <c r="I124" t="s">
        <v>683</v>
      </c>
      <c r="J124" t="s">
        <v>512</v>
      </c>
      <c r="K124">
        <v>2019</v>
      </c>
      <c r="L124">
        <f>VLOOKUP($J124,Zonal_Stats!$A$2:$J$308,10,FALSE)</f>
        <v>6994.8742480600004</v>
      </c>
      <c r="M124">
        <f>VLOOKUP($J124,Zonal_Stats!$A$2:$P$308,8,FALSE)</f>
        <v>972.79943860499998</v>
      </c>
      <c r="N124">
        <f>VLOOKUP($J124,Zonal_Stats!$A$2:$P$308,12,FALSE)</f>
        <v>85286.528138299996</v>
      </c>
      <c r="O124">
        <f>VLOOKUP($J124,Zonal_Stats!$A$2:$P$308,9,FALSE)</f>
        <v>39817.057723400001</v>
      </c>
      <c r="P124">
        <f>VLOOKUP($J124,Zonal_Stats!$A$2:$P$308,7,FALSE)</f>
        <v>1177.16913359</v>
      </c>
      <c r="Q124">
        <f>VLOOKUP($J124,Zonal_Stats!$A$2:$P$308,11,FALSE)</f>
        <v>2925.2717579700002</v>
      </c>
      <c r="R124">
        <f>VLOOKUP($J124,Zonal_Stats!$A$2:$P$308,5,FALSE)</f>
        <v>10272.9460884</v>
      </c>
      <c r="S124">
        <f>VLOOKUP($J124,raw!$A$3:$AB429,11,FALSE)</f>
        <v>0.12425924183990217</v>
      </c>
      <c r="T124">
        <f>VLOOKUP($J124,raw!$A$3:$AB429,12,FALSE)</f>
        <v>4.170194086476656E-3</v>
      </c>
      <c r="U124">
        <f>VLOOKUP($J124,raw!$A$3:$AB429,13,FALSE)</f>
        <v>0.28993823095977173</v>
      </c>
      <c r="V124">
        <f>VLOOKUP($J124,raw!$A$3:$AB429,14,FALSE)</f>
        <v>0</v>
      </c>
      <c r="W124">
        <f>VLOOKUP($J124,raw!$A$3:$AB429,15,FALSE)</f>
        <v>0</v>
      </c>
      <c r="X124">
        <f>VLOOKUP($J124,Zonal_Stats!$A$2:$P$308,6,FALSE)</f>
        <v>3507.09924116</v>
      </c>
      <c r="Y124">
        <f>VLOOKUP($J124,raw!$A$3:$AB429,17,FALSE)</f>
        <v>1.7872260370614241E-3</v>
      </c>
      <c r="Z124">
        <f>VLOOKUP($J124,raw!$A$3:$AB429,20,FALSE)</f>
        <v>0.43536199165961181</v>
      </c>
      <c r="AA124">
        <f>VLOOKUP($J124,Zonal_Stats!$A$2:$P$308,13,FALSE)</f>
        <v>326153.50482199999</v>
      </c>
      <c r="AB124">
        <f>VLOOKUP($J124,Zonal_Stats!$A$2:$P$308,15,FALSE)</f>
        <v>3.1738200641800003E-2</v>
      </c>
      <c r="AC124">
        <f>VLOOKUP($J124,Zonal_Stats!$A$2:$P$308,16,FALSE)</f>
        <v>0.26195613136000001</v>
      </c>
      <c r="AD124">
        <f>VLOOKUP($J124,raw!$A$3:$AB429,24,FALSE)</f>
        <v>0</v>
      </c>
      <c r="AE124">
        <f>VLOOKUP($J124,Zonal_Stats!$A$2:$P$308,14,FALSE)</f>
        <v>0.17547804342199999</v>
      </c>
      <c r="AF124">
        <f>VLOOKUP($C124,PODES_SULSEL!$D$1:$AL$311,2,FALSE)</f>
        <v>3717</v>
      </c>
      <c r="AG124">
        <f>VLOOKUP($C124,PODES_SULSEL!$D$1:$AL$311,25,FALSE)</f>
        <v>0.97686306160882397</v>
      </c>
      <c r="AH124">
        <f>VLOOKUP($C124,PODES_SULSEL!$D$1:$AL$311,26,FALSE)</f>
        <v>1.0761366693570001E-3</v>
      </c>
      <c r="AI124">
        <f>VLOOKUP($C124,PODES_SULSEL!$D$1:$AL$311,27,FALSE)</f>
        <v>0</v>
      </c>
      <c r="AJ124">
        <f>VLOOKUP($C124,PODES_SULSEL!$D$1:$AL$311,28,FALSE)</f>
        <v>0</v>
      </c>
      <c r="AK124">
        <f>VLOOKUP($C124,PODES_SULSEL!$D$1:$AL$311,29,FALSE)</f>
        <v>619.5</v>
      </c>
      <c r="AL124">
        <f>VLOOKUP($C124,PODES_SULSEL!$D$1:$AL$311,30,FALSE)</f>
        <v>1.6142050040355101E-3</v>
      </c>
      <c r="AM124">
        <f>VLOOKUP($C124,PODES_SULSEL!$D$1:$AL$311,31,FALSE)</f>
        <v>0</v>
      </c>
      <c r="AN124">
        <f>VLOOKUP($C124,PODES_SULSEL!$D$1:$AL$311,10,FALSE)</f>
        <v>0</v>
      </c>
      <c r="AO124">
        <f>VLOOKUP($C124,PODES_SULSEL!$D$1:$AL$311,11,FALSE)</f>
        <v>0</v>
      </c>
      <c r="AP124">
        <f>VLOOKUP($C124,PODES_SULSEL!$D$1:$AL$311,12,FALSE)</f>
        <v>0</v>
      </c>
      <c r="AQ124">
        <f>VLOOKUP($C124,PODES_SULSEL!$D$1:$AL$311,13,FALSE)</f>
        <v>0</v>
      </c>
      <c r="AR124">
        <f>VLOOKUP($C124,PODES_SULSEL!$D$1:$AL$311,14,FALSE)</f>
        <v>0</v>
      </c>
      <c r="AS124">
        <f>VLOOKUP($C124,PODES_SULSEL!$D$1:$AL$311,15,FALSE)</f>
        <v>0</v>
      </c>
      <c r="AT124">
        <f>VLOOKUP($C124,PODES_SULSEL!$D$1:$AL$311,16,FALSE)</f>
        <v>0</v>
      </c>
      <c r="AU124">
        <f>VLOOKUP($C124,PODES_SULSEL!$D$1:$AL$311,17,FALSE)</f>
        <v>0</v>
      </c>
      <c r="AV124">
        <f>VLOOKUP($C124,PODES_SULSEL!$D$1:$AL$311,18,FALSE)</f>
        <v>0</v>
      </c>
      <c r="AW124">
        <f>VLOOKUP($C124,PODES_SULSEL!$D$1:$AL$311,19,FALSE)</f>
        <v>0</v>
      </c>
      <c r="AX124">
        <f>VLOOKUP($C124,PODES_SULSEL!$D$1:$AL$311,20,FALSE)</f>
        <v>18</v>
      </c>
      <c r="AY124">
        <f>VLOOKUP($C124,PODES_SULSEL!$D$1:$AL$311,35,FALSE)</f>
        <v>206.5</v>
      </c>
      <c r="AZ124">
        <f>VLOOKUP($C124,PODES_SULSEL!$D$1:$AL$311,32,FALSE)</f>
        <v>337.90909090909093</v>
      </c>
      <c r="BA124">
        <f>VLOOKUP($C124,PODES_SULSEL!$D$1:$AL$311,33,FALSE)</f>
        <v>0</v>
      </c>
      <c r="BB124">
        <f>VLOOKUP($C124,PODES_SULSEL!$D$1:$AL$311,23,FALSE)</f>
        <v>0</v>
      </c>
      <c r="BC124">
        <f>VLOOKUP($C124,PODES_SULSEL!$D$1:$AL$311,34,FALSE)</f>
        <v>0</v>
      </c>
      <c r="BD124">
        <f>VLOOKUP($J124,Zonal_Stats!$A$2:$T$308,17,FALSE)</f>
        <v>25.301001468700001</v>
      </c>
      <c r="BE124">
        <f>VLOOKUP($J124,Zonal_Stats!$A$2:$T$308,18,FALSE)</f>
        <v>1.4148243624800001</v>
      </c>
      <c r="BF124">
        <f>VLOOKUP($J124,Zonal_Stats!$A$2:$T$308,19,FALSE)</f>
        <v>2304.0449177</v>
      </c>
      <c r="BG124">
        <f>VLOOKUP($J124,Zonal_Stats!$A$2:$T$308,20,FALSE)</f>
        <v>-128.09228580000001</v>
      </c>
    </row>
    <row r="125" spans="1:59">
      <c r="A125" t="s">
        <v>826</v>
      </c>
      <c r="B125" t="str">
        <f t="shared" si="1"/>
        <v>7311130</v>
      </c>
      <c r="C125">
        <v>7311130</v>
      </c>
      <c r="D125" t="s">
        <v>230</v>
      </c>
      <c r="E125">
        <v>73</v>
      </c>
      <c r="F125">
        <v>11</v>
      </c>
      <c r="G125">
        <v>130</v>
      </c>
      <c r="H125" t="s">
        <v>674</v>
      </c>
      <c r="I125" t="s">
        <v>683</v>
      </c>
      <c r="J125" t="s">
        <v>429</v>
      </c>
      <c r="K125">
        <v>2019</v>
      </c>
      <c r="L125">
        <f>VLOOKUP($J125,Zonal_Stats!$A$2:$J$308,10,FALSE)</f>
        <v>22799.239325999999</v>
      </c>
      <c r="M125">
        <f>VLOOKUP($J125,Zonal_Stats!$A$2:$P$308,8,FALSE)</f>
        <v>428.36126145999998</v>
      </c>
      <c r="N125">
        <f>VLOOKUP($J125,Zonal_Stats!$A$2:$P$308,12,FALSE)</f>
        <v>66527.256001400005</v>
      </c>
      <c r="O125">
        <f>VLOOKUP($J125,Zonal_Stats!$A$2:$P$308,9,FALSE)</f>
        <v>21755.8713188</v>
      </c>
      <c r="P125">
        <f>VLOOKUP($J125,Zonal_Stats!$A$2:$P$308,7,FALSE)</f>
        <v>6588.6063858500002</v>
      </c>
      <c r="Q125">
        <f>VLOOKUP($J125,Zonal_Stats!$A$2:$P$308,11,FALSE)</f>
        <v>2359.04400274</v>
      </c>
      <c r="R125">
        <f>VLOOKUP($J125,Zonal_Stats!$A$2:$P$308,5,FALSE)</f>
        <v>17467.5431723</v>
      </c>
      <c r="S125">
        <f>VLOOKUP($J125,raw!$A$3:$AB430,11,FALSE)</f>
        <v>0.22536216370513096</v>
      </c>
      <c r="T125">
        <f>VLOOKUP($J125,raw!$A$3:$AB430,12,FALSE)</f>
        <v>2.925854563619496E-3</v>
      </c>
      <c r="U125">
        <f>VLOOKUP($J125,raw!$A$3:$AB430,13,FALSE)</f>
        <v>1.0704345964461571E-3</v>
      </c>
      <c r="V125">
        <f>VLOOKUP($J125,raw!$A$3:$AB430,14,FALSE)</f>
        <v>0</v>
      </c>
      <c r="W125">
        <f>VLOOKUP($J125,raw!$A$3:$AB430,15,FALSE)</f>
        <v>0</v>
      </c>
      <c r="X125">
        <f>VLOOKUP($J125,Zonal_Stats!$A$2:$P$308,6,FALSE)</f>
        <v>7300.8754117199996</v>
      </c>
      <c r="Y125">
        <f>VLOOKUP($J125,raw!$A$3:$AB430,17,FALSE)</f>
        <v>0</v>
      </c>
      <c r="Z125">
        <f>VLOOKUP($J125,raw!$A$3:$AB430,20,FALSE)</f>
        <v>0.98194533647327487</v>
      </c>
      <c r="AA125">
        <f>VLOOKUP($J125,Zonal_Stats!$A$2:$P$308,13,FALSE)</f>
        <v>492976.54312699998</v>
      </c>
      <c r="AB125">
        <f>VLOOKUP($J125,Zonal_Stats!$A$2:$P$308,15,FALSE)</f>
        <v>7.9425563255399997E-2</v>
      </c>
      <c r="AC125">
        <f>VLOOKUP($J125,Zonal_Stats!$A$2:$P$308,16,FALSE)</f>
        <v>0.28421610548300003</v>
      </c>
      <c r="AD125">
        <f>VLOOKUP($J125,raw!$A$3:$AB430,24,FALSE)</f>
        <v>0</v>
      </c>
      <c r="AE125">
        <f>VLOOKUP($J125,Zonal_Stats!$A$2:$P$308,14,FALSE)</f>
        <v>0.18558920412900001</v>
      </c>
      <c r="AF125">
        <f>VLOOKUP($C125,PODES_SULSEL!$D$1:$AL$311,2,FALSE)</f>
        <v>6768</v>
      </c>
      <c r="AG125">
        <f>VLOOKUP($C125,PODES_SULSEL!$D$1:$AL$311,25,FALSE)</f>
        <v>0.99763593380614601</v>
      </c>
      <c r="AH125">
        <f>VLOOKUP($C125,PODES_SULSEL!$D$1:$AL$311,26,FALSE)</f>
        <v>5.9101654846335696E-4</v>
      </c>
      <c r="AI125">
        <f>VLOOKUP($C125,PODES_SULSEL!$D$1:$AL$311,27,FALSE)</f>
        <v>0</v>
      </c>
      <c r="AJ125">
        <f>VLOOKUP($C125,PODES_SULSEL!$D$1:$AL$311,28,FALSE)</f>
        <v>0</v>
      </c>
      <c r="AK125">
        <f>VLOOKUP($C125,PODES_SULSEL!$D$1:$AL$311,29,FALSE)</f>
        <v>1353.6</v>
      </c>
      <c r="AL125">
        <f>VLOOKUP($C125,PODES_SULSEL!$D$1:$AL$311,30,FALSE)</f>
        <v>7.3877068557919598E-4</v>
      </c>
      <c r="AM125">
        <f>VLOOKUP($C125,PODES_SULSEL!$D$1:$AL$311,31,FALSE)</f>
        <v>0</v>
      </c>
      <c r="AN125">
        <f>VLOOKUP($C125,PODES_SULSEL!$D$1:$AL$311,10,FALSE)</f>
        <v>0</v>
      </c>
      <c r="AO125">
        <f>VLOOKUP($C125,PODES_SULSEL!$D$1:$AL$311,11,FALSE)</f>
        <v>0</v>
      </c>
      <c r="AP125">
        <f>VLOOKUP($C125,PODES_SULSEL!$D$1:$AL$311,12,FALSE)</f>
        <v>0</v>
      </c>
      <c r="AQ125">
        <f>VLOOKUP($C125,PODES_SULSEL!$D$1:$AL$311,13,FALSE)</f>
        <v>0</v>
      </c>
      <c r="AR125">
        <f>VLOOKUP($C125,PODES_SULSEL!$D$1:$AL$311,14,FALSE)</f>
        <v>0</v>
      </c>
      <c r="AS125">
        <f>VLOOKUP($C125,PODES_SULSEL!$D$1:$AL$311,15,FALSE)</f>
        <v>0</v>
      </c>
      <c r="AT125">
        <f>VLOOKUP($C125,PODES_SULSEL!$D$1:$AL$311,16,FALSE)</f>
        <v>0</v>
      </c>
      <c r="AU125">
        <f>VLOOKUP($C125,PODES_SULSEL!$D$1:$AL$311,17,FALSE)</f>
        <v>0</v>
      </c>
      <c r="AV125">
        <f>VLOOKUP($C125,PODES_SULSEL!$D$1:$AL$311,18,FALSE)</f>
        <v>0</v>
      </c>
      <c r="AW125">
        <f>VLOOKUP($C125,PODES_SULSEL!$D$1:$AL$311,19,FALSE)</f>
        <v>0</v>
      </c>
      <c r="AX125">
        <f>VLOOKUP($C125,PODES_SULSEL!$D$1:$AL$311,20,FALSE)</f>
        <v>18</v>
      </c>
      <c r="AY125">
        <f>VLOOKUP($C125,PODES_SULSEL!$D$1:$AL$311,35,FALSE)</f>
        <v>376</v>
      </c>
      <c r="AZ125">
        <f>VLOOKUP($C125,PODES_SULSEL!$D$1:$AL$311,32,FALSE)</f>
        <v>564</v>
      </c>
      <c r="BA125">
        <f>VLOOKUP($C125,PODES_SULSEL!$D$1:$AL$311,33,FALSE)</f>
        <v>0</v>
      </c>
      <c r="BB125">
        <f>VLOOKUP($C125,PODES_SULSEL!$D$1:$AL$311,23,FALSE)</f>
        <v>0</v>
      </c>
      <c r="BC125">
        <f>VLOOKUP($C125,PODES_SULSEL!$D$1:$AL$311,34,FALSE)</f>
        <v>0</v>
      </c>
      <c r="BD125">
        <f>VLOOKUP($J125,Zonal_Stats!$A$2:$T$308,17,FALSE)</f>
        <v>25.5666230177</v>
      </c>
      <c r="BE125">
        <f>VLOOKUP($J125,Zonal_Stats!$A$2:$T$308,18,FALSE)</f>
        <v>1.53172375782</v>
      </c>
      <c r="BF125">
        <f>VLOOKUP($J125,Zonal_Stats!$A$2:$T$308,19,FALSE)</f>
        <v>2349.7288995499998</v>
      </c>
      <c r="BG125">
        <f>VLOOKUP($J125,Zonal_Stats!$A$2:$T$308,20,FALSE)</f>
        <v>-120.658178123</v>
      </c>
    </row>
    <row r="126" spans="1:59">
      <c r="A126" t="s">
        <v>827</v>
      </c>
      <c r="B126" t="str">
        <f t="shared" si="1"/>
        <v>7311140</v>
      </c>
      <c r="C126">
        <v>7311140</v>
      </c>
      <c r="D126" t="s">
        <v>230</v>
      </c>
      <c r="E126">
        <v>73</v>
      </c>
      <c r="F126">
        <v>11</v>
      </c>
      <c r="G126">
        <v>140</v>
      </c>
      <c r="H126" t="s">
        <v>674</v>
      </c>
      <c r="I126" t="s">
        <v>683</v>
      </c>
      <c r="J126" t="s">
        <v>427</v>
      </c>
      <c r="K126">
        <v>2019</v>
      </c>
      <c r="L126">
        <f>VLOOKUP($J126,Zonal_Stats!$A$2:$J$308,10,FALSE)</f>
        <v>26918.192221500001</v>
      </c>
      <c r="M126">
        <f>VLOOKUP($J126,Zonal_Stats!$A$2:$P$308,8,FALSE)</f>
        <v>811.73630483800002</v>
      </c>
      <c r="N126">
        <f>VLOOKUP($J126,Zonal_Stats!$A$2:$P$308,12,FALSE)</f>
        <v>75440.266495699994</v>
      </c>
      <c r="O126">
        <f>VLOOKUP($J126,Zonal_Stats!$A$2:$P$308,9,FALSE)</f>
        <v>33358.952378200003</v>
      </c>
      <c r="P126">
        <f>VLOOKUP($J126,Zonal_Stats!$A$2:$P$308,7,FALSE)</f>
        <v>5626.7273065999998</v>
      </c>
      <c r="Q126">
        <f>VLOOKUP($J126,Zonal_Stats!$A$2:$P$308,11,FALSE)</f>
        <v>1133.8959032299999</v>
      </c>
      <c r="R126">
        <f>VLOOKUP($J126,Zonal_Stats!$A$2:$P$308,5,FALSE)</f>
        <v>23436.353517700001</v>
      </c>
      <c r="S126">
        <f>VLOOKUP($J126,raw!$A$3:$AB431,11,FALSE)</f>
        <v>0.23485318444995865</v>
      </c>
      <c r="T126">
        <f>VLOOKUP($J126,raw!$A$3:$AB431,12,FALSE)</f>
        <v>1.5560380479735318E-2</v>
      </c>
      <c r="U126">
        <f>VLOOKUP($J126,raw!$A$3:$AB431,13,FALSE)</f>
        <v>2.9156327543424319E-2</v>
      </c>
      <c r="V126">
        <f>VLOOKUP($J126,raw!$A$3:$AB431,14,FALSE)</f>
        <v>0</v>
      </c>
      <c r="W126">
        <f>VLOOKUP($J126,raw!$A$3:$AB431,15,FALSE)</f>
        <v>0</v>
      </c>
      <c r="X126">
        <f>VLOOKUP($J126,Zonal_Stats!$A$2:$P$308,6,FALSE)</f>
        <v>7495.6711375799996</v>
      </c>
      <c r="Y126">
        <f>VLOOKUP($J126,raw!$A$3:$AB431,17,FALSE)</f>
        <v>6.2034739454094293E-4</v>
      </c>
      <c r="Z126">
        <f>VLOOKUP($J126,raw!$A$3:$AB431,20,FALSE)</f>
        <v>0.78344706368899919</v>
      </c>
      <c r="AA126">
        <f>VLOOKUP($J126,Zonal_Stats!$A$2:$P$308,13,FALSE)</f>
        <v>364395.05368999997</v>
      </c>
      <c r="AB126">
        <f>VLOOKUP($J126,Zonal_Stats!$A$2:$P$308,15,FALSE)</f>
        <v>4.1342300628599997E-2</v>
      </c>
      <c r="AC126">
        <f>VLOOKUP($J126,Zonal_Stats!$A$2:$P$308,16,FALSE)</f>
        <v>0.35801717437000002</v>
      </c>
      <c r="AD126">
        <f>VLOOKUP($J126,raw!$A$3:$AB431,24,FALSE)</f>
        <v>0</v>
      </c>
      <c r="AE126">
        <f>VLOOKUP($J126,Zonal_Stats!$A$2:$P$308,14,FALSE)</f>
        <v>0.15516705651900001</v>
      </c>
      <c r="AF126">
        <f>VLOOKUP($C126,PODES_SULSEL!$D$1:$AL$311,2,FALSE)</f>
        <v>6779</v>
      </c>
      <c r="AG126">
        <f>VLOOKUP($C126,PODES_SULSEL!$D$1:$AL$311,25,FALSE)</f>
        <v>0.97197226729606101</v>
      </c>
      <c r="AH126">
        <f>VLOOKUP($C126,PODES_SULSEL!$D$1:$AL$311,26,FALSE)</f>
        <v>7.3757191326154301E-4</v>
      </c>
      <c r="AI126">
        <f>VLOOKUP($C126,PODES_SULSEL!$D$1:$AL$311,27,FALSE)</f>
        <v>0</v>
      </c>
      <c r="AJ126">
        <f>VLOOKUP($C126,PODES_SULSEL!$D$1:$AL$311,28,FALSE)</f>
        <v>0</v>
      </c>
      <c r="AK126">
        <f>VLOOKUP($C126,PODES_SULSEL!$D$1:$AL$311,29,FALSE)</f>
        <v>1355.8</v>
      </c>
      <c r="AL126">
        <f>VLOOKUP($C126,PODES_SULSEL!$D$1:$AL$311,30,FALSE)</f>
        <v>7.3757191326154301E-4</v>
      </c>
      <c r="AM126">
        <f>VLOOKUP($C126,PODES_SULSEL!$D$1:$AL$311,31,FALSE)</f>
        <v>6779</v>
      </c>
      <c r="AN126">
        <f>VLOOKUP($C126,PODES_SULSEL!$D$1:$AL$311,10,FALSE)</f>
        <v>0</v>
      </c>
      <c r="AO126">
        <f>VLOOKUP($C126,PODES_SULSEL!$D$1:$AL$311,11,FALSE)</f>
        <v>0</v>
      </c>
      <c r="AP126">
        <f>VLOOKUP($C126,PODES_SULSEL!$D$1:$AL$311,12,FALSE)</f>
        <v>1</v>
      </c>
      <c r="AQ126">
        <f>VLOOKUP($C126,PODES_SULSEL!$D$1:$AL$311,13,FALSE)</f>
        <v>0</v>
      </c>
      <c r="AR126">
        <f>VLOOKUP($C126,PODES_SULSEL!$D$1:$AL$311,14,FALSE)</f>
        <v>0</v>
      </c>
      <c r="AS126">
        <f>VLOOKUP($C126,PODES_SULSEL!$D$1:$AL$311,15,FALSE)</f>
        <v>0</v>
      </c>
      <c r="AT126">
        <f>VLOOKUP($C126,PODES_SULSEL!$D$1:$AL$311,16,FALSE)</f>
        <v>0</v>
      </c>
      <c r="AU126">
        <f>VLOOKUP($C126,PODES_SULSEL!$D$1:$AL$311,17,FALSE)</f>
        <v>0</v>
      </c>
      <c r="AV126">
        <f>VLOOKUP($C126,PODES_SULSEL!$D$1:$AL$311,18,FALSE)</f>
        <v>0</v>
      </c>
      <c r="AW126">
        <f>VLOOKUP($C126,PODES_SULSEL!$D$1:$AL$311,19,FALSE)</f>
        <v>0</v>
      </c>
      <c r="AX126">
        <f>VLOOKUP($C126,PODES_SULSEL!$D$1:$AL$311,20,FALSE)</f>
        <v>24</v>
      </c>
      <c r="AY126">
        <f>VLOOKUP($C126,PODES_SULSEL!$D$1:$AL$311,35,FALSE)</f>
        <v>282.45833333333331</v>
      </c>
      <c r="AZ126">
        <f>VLOOKUP($C126,PODES_SULSEL!$D$1:$AL$311,32,FALSE)</f>
        <v>1694.75</v>
      </c>
      <c r="BA126">
        <f>VLOOKUP($C126,PODES_SULSEL!$D$1:$AL$311,33,FALSE)</f>
        <v>1694.75</v>
      </c>
      <c r="BB126">
        <f>VLOOKUP($C126,PODES_SULSEL!$D$1:$AL$311,23,FALSE)</f>
        <v>0</v>
      </c>
      <c r="BC126">
        <f>VLOOKUP($C126,PODES_SULSEL!$D$1:$AL$311,34,FALSE)</f>
        <v>0</v>
      </c>
      <c r="BD126">
        <f>VLOOKUP($J126,Zonal_Stats!$A$2:$T$308,17,FALSE)</f>
        <v>25.794667679300002</v>
      </c>
      <c r="BE126">
        <f>VLOOKUP($J126,Zonal_Stats!$A$2:$T$308,18,FALSE)</f>
        <v>1.5132618036000001</v>
      </c>
      <c r="BF126">
        <f>VLOOKUP($J126,Zonal_Stats!$A$2:$T$308,19,FALSE)</f>
        <v>2179.1779645900001</v>
      </c>
      <c r="BG126">
        <f>VLOOKUP($J126,Zonal_Stats!$A$2:$T$308,20,FALSE)</f>
        <v>-107.66738631600001</v>
      </c>
    </row>
    <row r="127" spans="1:59">
      <c r="A127" t="s">
        <v>828</v>
      </c>
      <c r="B127" t="str">
        <f t="shared" si="1"/>
        <v>7311141</v>
      </c>
      <c r="C127">
        <v>7311141</v>
      </c>
      <c r="D127" t="s">
        <v>230</v>
      </c>
      <c r="E127">
        <v>73</v>
      </c>
      <c r="F127">
        <v>11</v>
      </c>
      <c r="G127">
        <v>141</v>
      </c>
      <c r="H127" t="s">
        <v>674</v>
      </c>
      <c r="I127" t="s">
        <v>683</v>
      </c>
      <c r="J127" t="s">
        <v>578</v>
      </c>
      <c r="K127">
        <v>2019</v>
      </c>
      <c r="L127">
        <f>VLOOKUP($J127,Zonal_Stats!$A$2:$J$308,10,FALSE)</f>
        <v>26916.252585900002</v>
      </c>
      <c r="M127">
        <f>VLOOKUP($J127,Zonal_Stats!$A$2:$P$308,8,FALSE)</f>
        <v>939.49939757899995</v>
      </c>
      <c r="N127">
        <f>VLOOKUP($J127,Zonal_Stats!$A$2:$P$308,12,FALSE)</f>
        <v>67294.788159699994</v>
      </c>
      <c r="O127">
        <f>VLOOKUP($J127,Zonal_Stats!$A$2:$P$308,9,FALSE)</f>
        <v>27160.1187011</v>
      </c>
      <c r="P127">
        <f>VLOOKUP($J127,Zonal_Stats!$A$2:$P$308,7,FALSE)</f>
        <v>2812.3522262900001</v>
      </c>
      <c r="Q127">
        <f>VLOOKUP($J127,Zonal_Stats!$A$2:$P$308,11,FALSE)</f>
        <v>2184.50649819</v>
      </c>
      <c r="R127">
        <f>VLOOKUP($J127,Zonal_Stats!$A$2:$P$308,5,FALSE)</f>
        <v>25974.823516699998</v>
      </c>
      <c r="S127">
        <f>VLOOKUP($J127,raw!$A$3:$AB432,11,FALSE)</f>
        <v>0.10318882867861609</v>
      </c>
      <c r="T127">
        <f>VLOOKUP($J127,raw!$A$3:$AB432,12,FALSE)</f>
        <v>9.6706961233847429E-3</v>
      </c>
      <c r="U127">
        <f>VLOOKUP($J127,raw!$A$3:$AB432,13,FALSE)</f>
        <v>0.15979574822842851</v>
      </c>
      <c r="V127">
        <f>VLOOKUP($J127,raw!$A$3:$AB432,14,FALSE)</f>
        <v>0</v>
      </c>
      <c r="W127">
        <f>VLOOKUP($J127,raw!$A$3:$AB432,15,FALSE)</f>
        <v>0</v>
      </c>
      <c r="X127">
        <f>VLOOKUP($J127,Zonal_Stats!$A$2:$P$308,6,FALSE)</f>
        <v>3629.6116301100001</v>
      </c>
      <c r="Y127">
        <f>VLOOKUP($J127,raw!$A$3:$AB432,17,FALSE)</f>
        <v>1.0295956648603584E-2</v>
      </c>
      <c r="Z127">
        <f>VLOOKUP($J127,raw!$A$3:$AB432,20,FALSE)</f>
        <v>0.61865360566902872</v>
      </c>
      <c r="AA127">
        <f>VLOOKUP($J127,Zonal_Stats!$A$2:$P$308,13,FALSE)</f>
        <v>620208.48941399995</v>
      </c>
      <c r="AB127">
        <f>VLOOKUP($J127,Zonal_Stats!$A$2:$P$308,15,FALSE)</f>
        <v>8.5303889283900002E-3</v>
      </c>
      <c r="AC127">
        <f>VLOOKUP($J127,Zonal_Stats!$A$2:$P$308,16,FALSE)</f>
        <v>0.63792382912699996</v>
      </c>
      <c r="AD127">
        <f>VLOOKUP($J127,raw!$A$3:$AB432,24,FALSE)</f>
        <v>0</v>
      </c>
      <c r="AE127">
        <f>VLOOKUP($J127,Zonal_Stats!$A$2:$P$308,14,FALSE)</f>
        <v>0.234618779695</v>
      </c>
      <c r="AF127">
        <f>VLOOKUP($C127,PODES_SULSEL!$D$1:$AL$311,2,FALSE)</f>
        <v>4072</v>
      </c>
      <c r="AG127">
        <f>VLOOKUP($C127,PODES_SULSEL!$D$1:$AL$311,25,FALSE)</f>
        <v>0.88777013752455702</v>
      </c>
      <c r="AH127">
        <f>VLOOKUP($C127,PODES_SULSEL!$D$1:$AL$311,26,FALSE)</f>
        <v>2.4557956777995998E-4</v>
      </c>
      <c r="AI127">
        <f>VLOOKUP($C127,PODES_SULSEL!$D$1:$AL$311,27,FALSE)</f>
        <v>0</v>
      </c>
      <c r="AJ127">
        <f>VLOOKUP($C127,PODES_SULSEL!$D$1:$AL$311,28,FALSE)</f>
        <v>0</v>
      </c>
      <c r="AK127">
        <f>VLOOKUP($C127,PODES_SULSEL!$D$1:$AL$311,29,FALSE)</f>
        <v>2036</v>
      </c>
      <c r="AL127">
        <f>VLOOKUP($C127,PODES_SULSEL!$D$1:$AL$311,30,FALSE)</f>
        <v>2.4557956777995998E-4</v>
      </c>
      <c r="AM127">
        <f>VLOOKUP($C127,PODES_SULSEL!$D$1:$AL$311,31,FALSE)</f>
        <v>0</v>
      </c>
      <c r="AN127">
        <f>VLOOKUP($C127,PODES_SULSEL!$D$1:$AL$311,10,FALSE)</f>
        <v>0</v>
      </c>
      <c r="AO127">
        <f>VLOOKUP($C127,PODES_SULSEL!$D$1:$AL$311,11,FALSE)</f>
        <v>0</v>
      </c>
      <c r="AP127">
        <f>VLOOKUP($C127,PODES_SULSEL!$D$1:$AL$311,12,FALSE)</f>
        <v>0</v>
      </c>
      <c r="AQ127">
        <f>VLOOKUP($C127,PODES_SULSEL!$D$1:$AL$311,13,FALSE)</f>
        <v>0</v>
      </c>
      <c r="AR127">
        <f>VLOOKUP($C127,PODES_SULSEL!$D$1:$AL$311,14,FALSE)</f>
        <v>0</v>
      </c>
      <c r="AS127">
        <f>VLOOKUP($C127,PODES_SULSEL!$D$1:$AL$311,15,FALSE)</f>
        <v>0</v>
      </c>
      <c r="AT127">
        <f>VLOOKUP($C127,PODES_SULSEL!$D$1:$AL$311,16,FALSE)</f>
        <v>0</v>
      </c>
      <c r="AU127">
        <f>VLOOKUP($C127,PODES_SULSEL!$D$1:$AL$311,17,FALSE)</f>
        <v>0</v>
      </c>
      <c r="AV127">
        <f>VLOOKUP($C127,PODES_SULSEL!$D$1:$AL$311,18,FALSE)</f>
        <v>0</v>
      </c>
      <c r="AW127">
        <f>VLOOKUP($C127,PODES_SULSEL!$D$1:$AL$311,19,FALSE)</f>
        <v>0</v>
      </c>
      <c r="AX127">
        <f>VLOOKUP($C127,PODES_SULSEL!$D$1:$AL$311,20,FALSE)</f>
        <v>22</v>
      </c>
      <c r="AY127">
        <f>VLOOKUP($C127,PODES_SULSEL!$D$1:$AL$311,35,FALSE)</f>
        <v>185.09090909090909</v>
      </c>
      <c r="AZ127">
        <f>VLOOKUP($C127,PODES_SULSEL!$D$1:$AL$311,32,FALSE)</f>
        <v>678.66666666666663</v>
      </c>
      <c r="BA127">
        <f>VLOOKUP($C127,PODES_SULSEL!$D$1:$AL$311,33,FALSE)</f>
        <v>2036</v>
      </c>
      <c r="BB127">
        <f>VLOOKUP($C127,PODES_SULSEL!$D$1:$AL$311,23,FALSE)</f>
        <v>3</v>
      </c>
      <c r="BC127">
        <f>VLOOKUP($C127,PODES_SULSEL!$D$1:$AL$311,34,FALSE)</f>
        <v>1357.3333333333333</v>
      </c>
      <c r="BD127">
        <f>VLOOKUP($J127,Zonal_Stats!$A$2:$T$308,17,FALSE)</f>
        <v>23.986080134600002</v>
      </c>
      <c r="BE127">
        <f>VLOOKUP($J127,Zonal_Stats!$A$2:$T$308,18,FALSE)</f>
        <v>1.42635647063</v>
      </c>
      <c r="BF127">
        <f>VLOOKUP($J127,Zonal_Stats!$A$2:$T$308,19,FALSE)</f>
        <v>2559.5275465499999</v>
      </c>
      <c r="BG127">
        <f>VLOOKUP($J127,Zonal_Stats!$A$2:$T$308,20,FALSE)</f>
        <v>-106.510105955</v>
      </c>
    </row>
    <row r="128" spans="1:59">
      <c r="A128" t="s">
        <v>829</v>
      </c>
      <c r="B128" t="str">
        <f t="shared" si="1"/>
        <v>7311150</v>
      </c>
      <c r="C128">
        <v>7311150</v>
      </c>
      <c r="D128" t="s">
        <v>230</v>
      </c>
      <c r="E128">
        <v>73</v>
      </c>
      <c r="F128">
        <v>11</v>
      </c>
      <c r="G128">
        <v>150</v>
      </c>
      <c r="H128" t="s">
        <v>674</v>
      </c>
      <c r="I128" t="s">
        <v>683</v>
      </c>
      <c r="J128" t="s">
        <v>351</v>
      </c>
      <c r="K128">
        <v>2019</v>
      </c>
      <c r="L128">
        <f>VLOOKUP($J128,Zonal_Stats!$A$2:$J$308,10,FALSE)</f>
        <v>15844.528454699999</v>
      </c>
      <c r="M128">
        <f>VLOOKUP($J128,Zonal_Stats!$A$2:$P$308,8,FALSE)</f>
        <v>620.17509086999996</v>
      </c>
      <c r="N128">
        <f>VLOOKUP($J128,Zonal_Stats!$A$2:$P$308,12,FALSE)</f>
        <v>80521.836360899993</v>
      </c>
      <c r="O128">
        <f>VLOOKUP($J128,Zonal_Stats!$A$2:$P$308,9,FALSE)</f>
        <v>35718.933973899999</v>
      </c>
      <c r="P128">
        <f>VLOOKUP($J128,Zonal_Stats!$A$2:$P$308,7,FALSE)</f>
        <v>4636.2559517700001</v>
      </c>
      <c r="Q128">
        <f>VLOOKUP($J128,Zonal_Stats!$A$2:$P$308,11,FALSE)</f>
        <v>3902.1582820399999</v>
      </c>
      <c r="R128">
        <f>VLOOKUP($J128,Zonal_Stats!$A$2:$P$308,5,FALSE)</f>
        <v>20308.968829900001</v>
      </c>
      <c r="S128">
        <f>VLOOKUP($J128,raw!$A$3:$AB433,11,FALSE)</f>
        <v>0.53098896565948228</v>
      </c>
      <c r="T128">
        <f>VLOOKUP($J128,raw!$A$3:$AB433,12,FALSE)</f>
        <v>1.2220274311642776E-2</v>
      </c>
      <c r="U128">
        <f>VLOOKUP($J128,raw!$A$3:$AB433,13,FALSE)</f>
        <v>6.8320098999690632E-2</v>
      </c>
      <c r="V128">
        <f>VLOOKUP($J128,raw!$A$3:$AB433,14,FALSE)</f>
        <v>0</v>
      </c>
      <c r="W128">
        <f>VLOOKUP($J128,raw!$A$3:$AB433,15,FALSE)</f>
        <v>0</v>
      </c>
      <c r="X128">
        <f>VLOOKUP($J128,Zonal_Stats!$A$2:$P$308,6,FALSE)</f>
        <v>5928.2823891600001</v>
      </c>
      <c r="Y128">
        <f>VLOOKUP($J128,raw!$A$3:$AB433,17,FALSE)</f>
        <v>7.218727441476745E-4</v>
      </c>
      <c r="Z128">
        <f>VLOOKUP($J128,raw!$A$3:$AB433,20,FALSE)</f>
        <v>0.83005053109209037</v>
      </c>
      <c r="AA128">
        <f>VLOOKUP($J128,Zonal_Stats!$A$2:$P$308,13,FALSE)</f>
        <v>252060.1256</v>
      </c>
      <c r="AB128">
        <f>VLOOKUP($J128,Zonal_Stats!$A$2:$P$308,15,FALSE)</f>
        <v>7.6997114935699995E-2</v>
      </c>
      <c r="AC128">
        <f>VLOOKUP($J128,Zonal_Stats!$A$2:$P$308,16,FALSE)</f>
        <v>0.181093051645</v>
      </c>
      <c r="AD128">
        <f>VLOOKUP($J128,raw!$A$3:$AB433,24,FALSE)</f>
        <v>0</v>
      </c>
      <c r="AE128">
        <f>VLOOKUP($J128,Zonal_Stats!$A$2:$P$308,14,FALSE)</f>
        <v>0.14746451531499999</v>
      </c>
      <c r="AF128">
        <f>VLOOKUP($C128,PODES_SULSEL!$D$1:$AL$311,2,FALSE)</f>
        <v>7397</v>
      </c>
      <c r="AG128">
        <f>VLOOKUP($C128,PODES_SULSEL!$D$1:$AL$311,25,FALSE)</f>
        <v>0.98810328511558698</v>
      </c>
      <c r="AH128">
        <f>VLOOKUP($C128,PODES_SULSEL!$D$1:$AL$311,26,FALSE)</f>
        <v>4.05569825604975E-4</v>
      </c>
      <c r="AI128">
        <f>VLOOKUP($C128,PODES_SULSEL!$D$1:$AL$311,27,FALSE)</f>
        <v>0</v>
      </c>
      <c r="AJ128">
        <f>VLOOKUP($C128,PODES_SULSEL!$D$1:$AL$311,28,FALSE)</f>
        <v>0</v>
      </c>
      <c r="AK128">
        <f>VLOOKUP($C128,PODES_SULSEL!$D$1:$AL$311,29,FALSE)</f>
        <v>2465.6666666666665</v>
      </c>
      <c r="AL128">
        <f>VLOOKUP($C128,PODES_SULSEL!$D$1:$AL$311,30,FALSE)</f>
        <v>4.05569825604975E-4</v>
      </c>
      <c r="AM128">
        <f>VLOOKUP($C128,PODES_SULSEL!$D$1:$AL$311,31,FALSE)</f>
        <v>7397</v>
      </c>
      <c r="AN128">
        <f>VLOOKUP($C128,PODES_SULSEL!$D$1:$AL$311,10,FALSE)</f>
        <v>0</v>
      </c>
      <c r="AO128">
        <f>VLOOKUP($C128,PODES_SULSEL!$D$1:$AL$311,11,FALSE)</f>
        <v>0</v>
      </c>
      <c r="AP128">
        <f>VLOOKUP($C128,PODES_SULSEL!$D$1:$AL$311,12,FALSE)</f>
        <v>0</v>
      </c>
      <c r="AQ128">
        <f>VLOOKUP($C128,PODES_SULSEL!$D$1:$AL$311,13,FALSE)</f>
        <v>0</v>
      </c>
      <c r="AR128">
        <f>VLOOKUP($C128,PODES_SULSEL!$D$1:$AL$311,14,FALSE)</f>
        <v>0</v>
      </c>
      <c r="AS128">
        <f>VLOOKUP($C128,PODES_SULSEL!$D$1:$AL$311,15,FALSE)</f>
        <v>0</v>
      </c>
      <c r="AT128">
        <f>VLOOKUP($C128,PODES_SULSEL!$D$1:$AL$311,16,FALSE)</f>
        <v>0</v>
      </c>
      <c r="AU128">
        <f>VLOOKUP($C128,PODES_SULSEL!$D$1:$AL$311,17,FALSE)</f>
        <v>0</v>
      </c>
      <c r="AV128">
        <f>VLOOKUP($C128,PODES_SULSEL!$D$1:$AL$311,18,FALSE)</f>
        <v>0</v>
      </c>
      <c r="AW128">
        <f>VLOOKUP($C128,PODES_SULSEL!$D$1:$AL$311,19,FALSE)</f>
        <v>0</v>
      </c>
      <c r="AX128">
        <f>VLOOKUP($C128,PODES_SULSEL!$D$1:$AL$311,20,FALSE)</f>
        <v>18</v>
      </c>
      <c r="AY128">
        <f>VLOOKUP($C128,PODES_SULSEL!$D$1:$AL$311,35,FALSE)</f>
        <v>410.94444444444446</v>
      </c>
      <c r="AZ128">
        <f>VLOOKUP($C128,PODES_SULSEL!$D$1:$AL$311,32,FALSE)</f>
        <v>569</v>
      </c>
      <c r="BA128">
        <f>VLOOKUP($C128,PODES_SULSEL!$D$1:$AL$311,33,FALSE)</f>
        <v>0</v>
      </c>
      <c r="BB128">
        <f>VLOOKUP($C128,PODES_SULSEL!$D$1:$AL$311,23,FALSE)</f>
        <v>5</v>
      </c>
      <c r="BC128">
        <f>VLOOKUP($C128,PODES_SULSEL!$D$1:$AL$311,34,FALSE)</f>
        <v>1479.4</v>
      </c>
      <c r="BD128">
        <f>VLOOKUP($J128,Zonal_Stats!$A$2:$T$308,17,FALSE)</f>
        <v>26.0842224413</v>
      </c>
      <c r="BE128">
        <f>VLOOKUP($J128,Zonal_Stats!$A$2:$T$308,18,FALSE)</f>
        <v>1.34643133375</v>
      </c>
      <c r="BF128">
        <f>VLOOKUP($J128,Zonal_Stats!$A$2:$T$308,19,FALSE)</f>
        <v>2157.00029356</v>
      </c>
      <c r="BG128">
        <f>VLOOKUP($J128,Zonal_Stats!$A$2:$T$308,20,FALSE)</f>
        <v>-99.250782877600003</v>
      </c>
    </row>
    <row r="129" spans="1:59">
      <c r="A129" t="s">
        <v>830</v>
      </c>
      <c r="B129" t="str">
        <f t="shared" si="1"/>
        <v>7311160</v>
      </c>
      <c r="C129">
        <v>7311160</v>
      </c>
      <c r="D129" t="s">
        <v>230</v>
      </c>
      <c r="E129">
        <v>73</v>
      </c>
      <c r="F129">
        <v>11</v>
      </c>
      <c r="G129">
        <v>160</v>
      </c>
      <c r="H129" t="s">
        <v>674</v>
      </c>
      <c r="I129" t="s">
        <v>683</v>
      </c>
      <c r="J129" t="s">
        <v>602</v>
      </c>
      <c r="K129">
        <v>2019</v>
      </c>
      <c r="L129">
        <f>VLOOKUP($J129,Zonal_Stats!$A$2:$J$308,10,FALSE)</f>
        <v>19126.715073899999</v>
      </c>
      <c r="M129">
        <f>VLOOKUP($J129,Zonal_Stats!$A$2:$P$308,8,FALSE)</f>
        <v>489.99399694200002</v>
      </c>
      <c r="N129">
        <f>VLOOKUP($J129,Zonal_Stats!$A$2:$P$308,12,FALSE)</f>
        <v>95363.897865000006</v>
      </c>
      <c r="O129">
        <f>VLOOKUP($J129,Zonal_Stats!$A$2:$P$308,9,FALSE)</f>
        <v>51133.843588999996</v>
      </c>
      <c r="P129">
        <f>VLOOKUP($J129,Zonal_Stats!$A$2:$P$308,7,FALSE)</f>
        <v>9227.3348135600008</v>
      </c>
      <c r="Q129">
        <f>VLOOKUP($J129,Zonal_Stats!$A$2:$P$308,11,FALSE)</f>
        <v>5004.0764010000003</v>
      </c>
      <c r="R129">
        <f>VLOOKUP($J129,Zonal_Stats!$A$2:$P$308,5,FALSE)</f>
        <v>18112.858556899999</v>
      </c>
      <c r="S129">
        <f>VLOOKUP($J129,raw!$A$3:$AB434,11,FALSE)</f>
        <v>0.84846881407500496</v>
      </c>
      <c r="T129">
        <f>VLOOKUP($J129,raw!$A$3:$AB434,12,FALSE)</f>
        <v>1.1508697665189497E-2</v>
      </c>
      <c r="U129">
        <f>VLOOKUP($J129,raw!$A$3:$AB434,13,FALSE)</f>
        <v>0</v>
      </c>
      <c r="V129">
        <f>VLOOKUP($J129,raw!$A$3:$AB434,14,FALSE)</f>
        <v>0</v>
      </c>
      <c r="W129">
        <f>VLOOKUP($J129,raw!$A$3:$AB434,15,FALSE)</f>
        <v>0</v>
      </c>
      <c r="X129">
        <f>VLOOKUP($J129,Zonal_Stats!$A$2:$P$308,6,FALSE)</f>
        <v>14989.2396002</v>
      </c>
      <c r="Y129">
        <f>VLOOKUP($J129,raw!$A$3:$AB434,17,FALSE)</f>
        <v>0</v>
      </c>
      <c r="Z129">
        <f>VLOOKUP($J129,raw!$A$3:$AB434,20,FALSE)</f>
        <v>0.98432436007672464</v>
      </c>
      <c r="AA129">
        <f>VLOOKUP($J129,Zonal_Stats!$A$2:$P$308,13,FALSE)</f>
        <v>320613.05427199998</v>
      </c>
      <c r="AB129">
        <f>VLOOKUP($J129,Zonal_Stats!$A$2:$P$308,15,FALSE)</f>
        <v>1.42611038289E-2</v>
      </c>
      <c r="AC129">
        <f>VLOOKUP($J129,Zonal_Stats!$A$2:$P$308,16,FALSE)</f>
        <v>0.157247280722</v>
      </c>
      <c r="AD129">
        <f>VLOOKUP($J129,raw!$A$3:$AB434,24,FALSE)</f>
        <v>0</v>
      </c>
      <c r="AE129">
        <f>VLOOKUP($J129,Zonal_Stats!$A$2:$P$308,14,FALSE)</f>
        <v>0.15653563786800001</v>
      </c>
      <c r="AF129">
        <f>VLOOKUP($C129,PODES_SULSEL!$D$1:$AL$311,2,FALSE)</f>
        <v>6912</v>
      </c>
      <c r="AG129">
        <f>VLOOKUP($C129,PODES_SULSEL!$D$1:$AL$311,25,FALSE)</f>
        <v>0.99204282407407396</v>
      </c>
      <c r="AH129">
        <f>VLOOKUP($C129,PODES_SULSEL!$D$1:$AL$311,26,FALSE)</f>
        <v>4.3402777777777699E-4</v>
      </c>
      <c r="AI129">
        <f>VLOOKUP($C129,PODES_SULSEL!$D$1:$AL$311,27,FALSE)</f>
        <v>0</v>
      </c>
      <c r="AJ129">
        <f>VLOOKUP($C129,PODES_SULSEL!$D$1:$AL$311,28,FALSE)</f>
        <v>0</v>
      </c>
      <c r="AK129">
        <f>VLOOKUP($C129,PODES_SULSEL!$D$1:$AL$311,29,FALSE)</f>
        <v>2304</v>
      </c>
      <c r="AL129">
        <f>VLOOKUP($C129,PODES_SULSEL!$D$1:$AL$311,30,FALSE)</f>
        <v>2.8935185185185102E-4</v>
      </c>
      <c r="AM129">
        <f>VLOOKUP($C129,PODES_SULSEL!$D$1:$AL$311,31,FALSE)</f>
        <v>3456</v>
      </c>
      <c r="AN129">
        <f>VLOOKUP($C129,PODES_SULSEL!$D$1:$AL$311,10,FALSE)</f>
        <v>1</v>
      </c>
      <c r="AO129">
        <f>VLOOKUP($C129,PODES_SULSEL!$D$1:$AL$311,11,FALSE)</f>
        <v>0</v>
      </c>
      <c r="AP129">
        <f>VLOOKUP($C129,PODES_SULSEL!$D$1:$AL$311,12,FALSE)</f>
        <v>0</v>
      </c>
      <c r="AQ129">
        <f>VLOOKUP($C129,PODES_SULSEL!$D$1:$AL$311,13,FALSE)</f>
        <v>0</v>
      </c>
      <c r="AR129">
        <f>VLOOKUP($C129,PODES_SULSEL!$D$1:$AL$311,14,FALSE)</f>
        <v>0</v>
      </c>
      <c r="AS129">
        <f>VLOOKUP($C129,PODES_SULSEL!$D$1:$AL$311,15,FALSE)</f>
        <v>0</v>
      </c>
      <c r="AT129">
        <f>VLOOKUP($C129,PODES_SULSEL!$D$1:$AL$311,16,FALSE)</f>
        <v>0</v>
      </c>
      <c r="AU129">
        <f>VLOOKUP($C129,PODES_SULSEL!$D$1:$AL$311,17,FALSE)</f>
        <v>0</v>
      </c>
      <c r="AV129">
        <f>VLOOKUP($C129,PODES_SULSEL!$D$1:$AL$311,18,FALSE)</f>
        <v>0</v>
      </c>
      <c r="AW129">
        <f>VLOOKUP($C129,PODES_SULSEL!$D$1:$AL$311,19,FALSE)</f>
        <v>0</v>
      </c>
      <c r="AX129">
        <f>VLOOKUP($C129,PODES_SULSEL!$D$1:$AL$311,20,FALSE)</f>
        <v>30</v>
      </c>
      <c r="AY129">
        <f>VLOOKUP($C129,PODES_SULSEL!$D$1:$AL$311,35,FALSE)</f>
        <v>230.4</v>
      </c>
      <c r="AZ129">
        <f>VLOOKUP($C129,PODES_SULSEL!$D$1:$AL$311,32,FALSE)</f>
        <v>3456</v>
      </c>
      <c r="BA129">
        <f>VLOOKUP($C129,PODES_SULSEL!$D$1:$AL$311,33,FALSE)</f>
        <v>6912</v>
      </c>
      <c r="BB129">
        <f>VLOOKUP($C129,PODES_SULSEL!$D$1:$AL$311,23,FALSE)</f>
        <v>2</v>
      </c>
      <c r="BC129">
        <f>VLOOKUP($C129,PODES_SULSEL!$D$1:$AL$311,34,FALSE)</f>
        <v>3456</v>
      </c>
      <c r="BD129">
        <f>VLOOKUP($J129,Zonal_Stats!$A$2:$T$308,17,FALSE)</f>
        <v>25.3094639772</v>
      </c>
      <c r="BE129">
        <f>VLOOKUP($J129,Zonal_Stats!$A$2:$T$308,18,FALSE)</f>
        <v>1.43893949413</v>
      </c>
      <c r="BF129">
        <f>VLOOKUP($J129,Zonal_Stats!$A$2:$T$308,19,FALSE)</f>
        <v>2190.5958942399998</v>
      </c>
      <c r="BG129">
        <f>VLOOKUP($J129,Zonal_Stats!$A$2:$T$308,20,FALSE)</f>
        <v>-108.80178577300001</v>
      </c>
    </row>
    <row r="130" spans="1:59">
      <c r="A130" t="s">
        <v>831</v>
      </c>
      <c r="B130" t="str">
        <f t="shared" si="1"/>
        <v>7311170</v>
      </c>
      <c r="C130">
        <v>7311170</v>
      </c>
      <c r="D130" t="s">
        <v>230</v>
      </c>
      <c r="E130">
        <v>73</v>
      </c>
      <c r="F130">
        <v>11</v>
      </c>
      <c r="G130">
        <v>170</v>
      </c>
      <c r="H130" t="s">
        <v>674</v>
      </c>
      <c r="I130" t="s">
        <v>683</v>
      </c>
      <c r="J130" t="s">
        <v>487</v>
      </c>
      <c r="K130">
        <v>2019</v>
      </c>
      <c r="L130">
        <f>VLOOKUP($J130,Zonal_Stats!$A$2:$J$308,10,FALSE)</f>
        <v>12976.5570627</v>
      </c>
      <c r="M130">
        <f>VLOOKUP($J130,Zonal_Stats!$A$2:$P$308,8,FALSE)</f>
        <v>446.693904035</v>
      </c>
      <c r="N130">
        <f>VLOOKUP($J130,Zonal_Stats!$A$2:$P$308,12,FALSE)</f>
        <v>101993.39332800001</v>
      </c>
      <c r="O130">
        <f>VLOOKUP($J130,Zonal_Stats!$A$2:$P$308,9,FALSE)</f>
        <v>56583.281995799996</v>
      </c>
      <c r="P130">
        <f>VLOOKUP($J130,Zonal_Stats!$A$2:$P$308,7,FALSE)</f>
        <v>5823.8912583800002</v>
      </c>
      <c r="Q130">
        <f>VLOOKUP($J130,Zonal_Stats!$A$2:$P$308,11,FALSE)</f>
        <v>1832.4824056</v>
      </c>
      <c r="R130">
        <f>VLOOKUP($J130,Zonal_Stats!$A$2:$P$308,5,FALSE)</f>
        <v>12139.918559199999</v>
      </c>
      <c r="S130">
        <f>VLOOKUP($J130,raw!$A$3:$AB435,11,FALSE)</f>
        <v>0.85181396080900296</v>
      </c>
      <c r="T130">
        <f>VLOOKUP($J130,raw!$A$3:$AB435,12,FALSE)</f>
        <v>1.1804517195246715E-3</v>
      </c>
      <c r="U130">
        <f>VLOOKUP($J130,raw!$A$3:$AB435,13,FALSE)</f>
        <v>2.3609034390493429E-4</v>
      </c>
      <c r="V130">
        <f>VLOOKUP($J130,raw!$A$3:$AB435,14,FALSE)</f>
        <v>0</v>
      </c>
      <c r="W130">
        <f>VLOOKUP($J130,raw!$A$3:$AB435,15,FALSE)</f>
        <v>0</v>
      </c>
      <c r="X130">
        <f>VLOOKUP($J130,Zonal_Stats!$A$2:$P$308,6,FALSE)</f>
        <v>12558.102275200001</v>
      </c>
      <c r="Y130">
        <f>VLOOKUP($J130,raw!$A$3:$AB435,17,FALSE)</f>
        <v>0</v>
      </c>
      <c r="Z130">
        <f>VLOOKUP($J130,raw!$A$3:$AB435,20,FALSE)</f>
        <v>0.95388368615723618</v>
      </c>
      <c r="AA130">
        <f>VLOOKUP($J130,Zonal_Stats!$A$2:$P$308,13,FALSE)</f>
        <v>205993.96828500001</v>
      </c>
      <c r="AB130">
        <f>VLOOKUP($J130,Zonal_Stats!$A$2:$P$308,15,FALSE)</f>
        <v>0.100851908733</v>
      </c>
      <c r="AC130">
        <f>VLOOKUP($J130,Zonal_Stats!$A$2:$P$308,16,FALSE)</f>
        <v>9.5097224196100005E-2</v>
      </c>
      <c r="AD130">
        <f>VLOOKUP($J130,raw!$A$3:$AB435,24,FALSE)</f>
        <v>0</v>
      </c>
      <c r="AE130">
        <f>VLOOKUP($J130,Zonal_Stats!$A$2:$P$308,14,FALSE)</f>
        <v>0.139204502166</v>
      </c>
      <c r="AF130">
        <f>VLOOKUP($C130,PODES_SULSEL!$D$1:$AL$311,2,FALSE)</f>
        <v>6580</v>
      </c>
      <c r="AG130">
        <f>VLOOKUP($C130,PODES_SULSEL!$D$1:$AL$311,25,FALSE)</f>
        <v>0.97735562310030399</v>
      </c>
      <c r="AH130">
        <f>VLOOKUP($C130,PODES_SULSEL!$D$1:$AL$311,26,FALSE)</f>
        <v>3.0395136778115498E-4</v>
      </c>
      <c r="AI130">
        <f>VLOOKUP($C130,PODES_SULSEL!$D$1:$AL$311,27,FALSE)</f>
        <v>0</v>
      </c>
      <c r="AJ130">
        <f>VLOOKUP($C130,PODES_SULSEL!$D$1:$AL$311,28,FALSE)</f>
        <v>0</v>
      </c>
      <c r="AK130">
        <f>VLOOKUP($C130,PODES_SULSEL!$D$1:$AL$311,29,FALSE)</f>
        <v>1645</v>
      </c>
      <c r="AL130">
        <f>VLOOKUP($C130,PODES_SULSEL!$D$1:$AL$311,30,FALSE)</f>
        <v>7.5987841945288699E-4</v>
      </c>
      <c r="AM130">
        <f>VLOOKUP($C130,PODES_SULSEL!$D$1:$AL$311,31,FALSE)</f>
        <v>0</v>
      </c>
      <c r="AN130">
        <f>VLOOKUP($C130,PODES_SULSEL!$D$1:$AL$311,10,FALSE)</f>
        <v>0</v>
      </c>
      <c r="AO130">
        <f>VLOOKUP($C130,PODES_SULSEL!$D$1:$AL$311,11,FALSE)</f>
        <v>0</v>
      </c>
      <c r="AP130">
        <f>VLOOKUP($C130,PODES_SULSEL!$D$1:$AL$311,12,FALSE)</f>
        <v>0</v>
      </c>
      <c r="AQ130">
        <f>VLOOKUP($C130,PODES_SULSEL!$D$1:$AL$311,13,FALSE)</f>
        <v>0</v>
      </c>
      <c r="AR130">
        <f>VLOOKUP($C130,PODES_SULSEL!$D$1:$AL$311,14,FALSE)</f>
        <v>0</v>
      </c>
      <c r="AS130">
        <f>VLOOKUP($C130,PODES_SULSEL!$D$1:$AL$311,15,FALSE)</f>
        <v>0</v>
      </c>
      <c r="AT130">
        <f>VLOOKUP($C130,PODES_SULSEL!$D$1:$AL$311,16,FALSE)</f>
        <v>0</v>
      </c>
      <c r="AU130">
        <f>VLOOKUP($C130,PODES_SULSEL!$D$1:$AL$311,17,FALSE)</f>
        <v>0</v>
      </c>
      <c r="AV130">
        <f>VLOOKUP($C130,PODES_SULSEL!$D$1:$AL$311,18,FALSE)</f>
        <v>0</v>
      </c>
      <c r="AW130">
        <f>VLOOKUP($C130,PODES_SULSEL!$D$1:$AL$311,19,FALSE)</f>
        <v>0</v>
      </c>
      <c r="AX130">
        <f>VLOOKUP($C130,PODES_SULSEL!$D$1:$AL$311,20,FALSE)</f>
        <v>29</v>
      </c>
      <c r="AY130">
        <f>VLOOKUP($C130,PODES_SULSEL!$D$1:$AL$311,35,FALSE)</f>
        <v>226.89655172413794</v>
      </c>
      <c r="AZ130">
        <f>VLOOKUP($C130,PODES_SULSEL!$D$1:$AL$311,32,FALSE)</f>
        <v>658</v>
      </c>
      <c r="BA130">
        <f>VLOOKUP($C130,PODES_SULSEL!$D$1:$AL$311,33,FALSE)</f>
        <v>6580</v>
      </c>
      <c r="BB130">
        <f>VLOOKUP($C130,PODES_SULSEL!$D$1:$AL$311,23,FALSE)</f>
        <v>0</v>
      </c>
      <c r="BC130">
        <f>VLOOKUP($C130,PODES_SULSEL!$D$1:$AL$311,34,FALSE)</f>
        <v>0</v>
      </c>
      <c r="BD130">
        <f>VLOOKUP($J130,Zonal_Stats!$A$2:$T$308,17,FALSE)</f>
        <v>26.396516179700001</v>
      </c>
      <c r="BE130">
        <f>VLOOKUP($J130,Zonal_Stats!$A$2:$T$308,18,FALSE)</f>
        <v>1.4523316337900001</v>
      </c>
      <c r="BF130">
        <f>VLOOKUP($J130,Zonal_Stats!$A$2:$T$308,19,FALSE)</f>
        <v>2139.8619525899999</v>
      </c>
      <c r="BG130">
        <f>VLOOKUP($J130,Zonal_Stats!$A$2:$T$308,20,FALSE)</f>
        <v>-125.859105947</v>
      </c>
    </row>
    <row r="131" spans="1:59">
      <c r="A131" t="s">
        <v>832</v>
      </c>
      <c r="B131" t="str">
        <f t="shared" si="1"/>
        <v>7311180</v>
      </c>
      <c r="C131">
        <v>7311180</v>
      </c>
      <c r="D131" t="s">
        <v>230</v>
      </c>
      <c r="E131">
        <v>73</v>
      </c>
      <c r="F131">
        <v>11</v>
      </c>
      <c r="G131">
        <v>180</v>
      </c>
      <c r="H131" t="s">
        <v>674</v>
      </c>
      <c r="I131" t="s">
        <v>683</v>
      </c>
      <c r="J131" t="s">
        <v>320</v>
      </c>
      <c r="K131">
        <v>2019</v>
      </c>
      <c r="L131">
        <f>VLOOKUP($J131,Zonal_Stats!$A$2:$J$308,10,FALSE)</f>
        <v>23215.631217400001</v>
      </c>
      <c r="M131">
        <f>VLOOKUP($J131,Zonal_Stats!$A$2:$P$308,8,FALSE)</f>
        <v>388.256968814</v>
      </c>
      <c r="N131">
        <f>VLOOKUP($J131,Zonal_Stats!$A$2:$P$308,12,FALSE)</f>
        <v>113768.92440800001</v>
      </c>
      <c r="O131">
        <f>VLOOKUP($J131,Zonal_Stats!$A$2:$P$308,9,FALSE)</f>
        <v>68521.180013100005</v>
      </c>
      <c r="P131">
        <f>VLOOKUP($J131,Zonal_Stats!$A$2:$P$308,7,FALSE)</f>
        <v>5522.1320317600002</v>
      </c>
      <c r="Q131">
        <f>VLOOKUP($J131,Zonal_Stats!$A$2:$P$308,11,FALSE)</f>
        <v>3996.35603481</v>
      </c>
      <c r="R131">
        <f>VLOOKUP($J131,Zonal_Stats!$A$2:$P$308,5,FALSE)</f>
        <v>7403.2045371000004</v>
      </c>
      <c r="S131">
        <f>VLOOKUP($J131,raw!$A$3:$AB436,11,FALSE)</f>
        <v>0.88400747790618628</v>
      </c>
      <c r="T131">
        <f>VLOOKUP($J131,raw!$A$3:$AB436,12,FALSE)</f>
        <v>0</v>
      </c>
      <c r="U131">
        <f>VLOOKUP($J131,raw!$A$3:$AB436,13,FALSE)</f>
        <v>7.9877634262406523E-3</v>
      </c>
      <c r="V131">
        <f>VLOOKUP($J131,raw!$A$3:$AB436,14,FALSE)</f>
        <v>0</v>
      </c>
      <c r="W131">
        <f>VLOOKUP($J131,raw!$A$3:$AB436,15,FALSE)</f>
        <v>0</v>
      </c>
      <c r="X131">
        <f>VLOOKUP($J131,Zonal_Stats!$A$2:$P$308,6,FALSE)</f>
        <v>5552.2741748400003</v>
      </c>
      <c r="Y131">
        <f>VLOOKUP($J131,raw!$A$3:$AB436,17,FALSE)</f>
        <v>1.8694765465669613E-3</v>
      </c>
      <c r="Z131">
        <f>VLOOKUP($J131,raw!$A$3:$AB436,20,FALSE)</f>
        <v>0.89658395649218214</v>
      </c>
      <c r="AA131">
        <f>VLOOKUP($J131,Zonal_Stats!$A$2:$P$308,13,FALSE)</f>
        <v>21135.258151800001</v>
      </c>
      <c r="AB131">
        <f>VLOOKUP($J131,Zonal_Stats!$A$2:$P$308,15,FALSE)</f>
        <v>0.26954755275199999</v>
      </c>
      <c r="AC131">
        <f>VLOOKUP($J131,Zonal_Stats!$A$2:$P$308,16,FALSE)</f>
        <v>2.7032463699300002E-4</v>
      </c>
      <c r="AD131">
        <f>VLOOKUP($J131,raw!$A$3:$AB436,24,FALSE)</f>
        <v>0</v>
      </c>
      <c r="AE131">
        <f>VLOOKUP($J131,Zonal_Stats!$A$2:$P$308,14,FALSE)</f>
        <v>0.12722212463999999</v>
      </c>
      <c r="AF131">
        <f>VLOOKUP($C131,PODES_SULSEL!$D$1:$AL$311,2,FALSE)</f>
        <v>7754</v>
      </c>
      <c r="AG131">
        <f>VLOOKUP($C131,PODES_SULSEL!$D$1:$AL$311,25,FALSE)</f>
        <v>0.99613102914624696</v>
      </c>
      <c r="AH131">
        <f>VLOOKUP($C131,PODES_SULSEL!$D$1:$AL$311,26,FALSE)</f>
        <v>7.7379417075057997E-4</v>
      </c>
      <c r="AI131">
        <f>VLOOKUP($C131,PODES_SULSEL!$D$1:$AL$311,27,FALSE)</f>
        <v>0</v>
      </c>
      <c r="AJ131">
        <f>VLOOKUP($C131,PODES_SULSEL!$D$1:$AL$311,28,FALSE)</f>
        <v>0</v>
      </c>
      <c r="AK131">
        <f>VLOOKUP($C131,PODES_SULSEL!$D$1:$AL$311,29,FALSE)</f>
        <v>1550.8</v>
      </c>
      <c r="AL131">
        <f>VLOOKUP($C131,PODES_SULSEL!$D$1:$AL$311,30,FALSE)</f>
        <v>1.2896569512509601E-3</v>
      </c>
      <c r="AM131">
        <f>VLOOKUP($C131,PODES_SULSEL!$D$1:$AL$311,31,FALSE)</f>
        <v>7754</v>
      </c>
      <c r="AN131">
        <f>VLOOKUP($C131,PODES_SULSEL!$D$1:$AL$311,10,FALSE)</f>
        <v>0</v>
      </c>
      <c r="AO131">
        <f>VLOOKUP($C131,PODES_SULSEL!$D$1:$AL$311,11,FALSE)</f>
        <v>0</v>
      </c>
      <c r="AP131">
        <f>VLOOKUP($C131,PODES_SULSEL!$D$1:$AL$311,12,FALSE)</f>
        <v>6</v>
      </c>
      <c r="AQ131">
        <f>VLOOKUP($C131,PODES_SULSEL!$D$1:$AL$311,13,FALSE)</f>
        <v>0</v>
      </c>
      <c r="AR131">
        <f>VLOOKUP($C131,PODES_SULSEL!$D$1:$AL$311,14,FALSE)</f>
        <v>0</v>
      </c>
      <c r="AS131">
        <f>VLOOKUP($C131,PODES_SULSEL!$D$1:$AL$311,15,FALSE)</f>
        <v>0</v>
      </c>
      <c r="AT131">
        <f>VLOOKUP($C131,PODES_SULSEL!$D$1:$AL$311,16,FALSE)</f>
        <v>0</v>
      </c>
      <c r="AU131">
        <f>VLOOKUP($C131,PODES_SULSEL!$D$1:$AL$311,17,FALSE)</f>
        <v>0</v>
      </c>
      <c r="AV131">
        <f>VLOOKUP($C131,PODES_SULSEL!$D$1:$AL$311,18,FALSE)</f>
        <v>0</v>
      </c>
      <c r="AW131">
        <f>VLOOKUP($C131,PODES_SULSEL!$D$1:$AL$311,19,FALSE)</f>
        <v>0</v>
      </c>
      <c r="AX131">
        <f>VLOOKUP($C131,PODES_SULSEL!$D$1:$AL$311,20,FALSE)</f>
        <v>36</v>
      </c>
      <c r="AY131">
        <f>VLOOKUP($C131,PODES_SULSEL!$D$1:$AL$311,35,FALSE)</f>
        <v>215.38888888888889</v>
      </c>
      <c r="AZ131">
        <f>VLOOKUP($C131,PODES_SULSEL!$D$1:$AL$311,32,FALSE)</f>
        <v>969.25</v>
      </c>
      <c r="BA131">
        <f>VLOOKUP($C131,PODES_SULSEL!$D$1:$AL$311,33,FALSE)</f>
        <v>0</v>
      </c>
      <c r="BB131">
        <f>VLOOKUP($C131,PODES_SULSEL!$D$1:$AL$311,23,FALSE)</f>
        <v>2</v>
      </c>
      <c r="BC131">
        <f>VLOOKUP($C131,PODES_SULSEL!$D$1:$AL$311,34,FALSE)</f>
        <v>3877</v>
      </c>
      <c r="BD131">
        <f>VLOOKUP($J131,Zonal_Stats!$A$2:$T$308,17,FALSE)</f>
        <v>26.996609258500001</v>
      </c>
      <c r="BE131">
        <f>VLOOKUP($J131,Zonal_Stats!$A$2:$T$308,18,FALSE)</f>
        <v>1.4313523219199999</v>
      </c>
      <c r="BF131">
        <f>VLOOKUP($J131,Zonal_Stats!$A$2:$T$308,19,FALSE)</f>
        <v>2101.4020566300001</v>
      </c>
      <c r="BG131">
        <f>VLOOKUP($J131,Zonal_Stats!$A$2:$T$308,20,FALSE)</f>
        <v>-126.47507375399999</v>
      </c>
    </row>
    <row r="132" spans="1:59">
      <c r="A132" t="s">
        <v>833</v>
      </c>
      <c r="B132" t="str">
        <f t="shared" ref="B132:B195" si="2">LEFT(A132,7)</f>
        <v>7311190</v>
      </c>
      <c r="C132">
        <v>7311190</v>
      </c>
      <c r="D132" t="s">
        <v>230</v>
      </c>
      <c r="E132">
        <v>73</v>
      </c>
      <c r="F132">
        <v>11</v>
      </c>
      <c r="G132">
        <v>190</v>
      </c>
      <c r="H132" t="s">
        <v>674</v>
      </c>
      <c r="I132" t="s">
        <v>683</v>
      </c>
      <c r="J132" t="s">
        <v>579</v>
      </c>
      <c r="K132">
        <v>2019</v>
      </c>
      <c r="L132">
        <f>VLOOKUP($J132,Zonal_Stats!$A$2:$J$308,10,FALSE)</f>
        <v>28015.828977599998</v>
      </c>
      <c r="M132">
        <f>VLOOKUP($J132,Zonal_Stats!$A$2:$P$308,8,FALSE)</f>
        <v>576.37472645000003</v>
      </c>
      <c r="N132">
        <f>VLOOKUP($J132,Zonal_Stats!$A$2:$P$308,12,FALSE)</f>
        <v>112652.22586599999</v>
      </c>
      <c r="O132">
        <f>VLOOKUP($J132,Zonal_Stats!$A$2:$P$308,9,FALSE)</f>
        <v>68179.7648242</v>
      </c>
      <c r="P132">
        <f>VLOOKUP($J132,Zonal_Stats!$A$2:$P$308,7,FALSE)</f>
        <v>9997.5021632999997</v>
      </c>
      <c r="Q132">
        <f>VLOOKUP($J132,Zonal_Stats!$A$2:$P$308,11,FALSE)</f>
        <v>4738.3774843900001</v>
      </c>
      <c r="R132">
        <f>VLOOKUP($J132,Zonal_Stats!$A$2:$P$308,5,FALSE)</f>
        <v>6616.8187583199997</v>
      </c>
      <c r="S132">
        <f>VLOOKUP($J132,raw!$A$3:$AB437,11,FALSE)</f>
        <v>0.91613129307323915</v>
      </c>
      <c r="T132">
        <f>VLOOKUP($J132,raw!$A$3:$AB437,12,FALSE)</f>
        <v>7.2421446092746176E-3</v>
      </c>
      <c r="U132">
        <f>VLOOKUP($J132,raw!$A$3:$AB437,13,FALSE)</f>
        <v>5.3147996729354047E-3</v>
      </c>
      <c r="V132">
        <f>VLOOKUP($J132,raw!$A$3:$AB437,14,FALSE)</f>
        <v>0</v>
      </c>
      <c r="W132">
        <f>VLOOKUP($J132,raw!$A$3:$AB437,15,FALSE)</f>
        <v>0</v>
      </c>
      <c r="X132">
        <f>VLOOKUP($J132,Zonal_Stats!$A$2:$P$308,6,FALSE)</f>
        <v>11003.047942699999</v>
      </c>
      <c r="Y132">
        <f>VLOOKUP($J132,raw!$A$3:$AB437,17,FALSE)</f>
        <v>8.7606588015418758E-4</v>
      </c>
      <c r="Z132">
        <f>VLOOKUP($J132,raw!$A$3:$AB437,20,FALSE)</f>
        <v>0.92594323093096598</v>
      </c>
      <c r="AA132">
        <f>VLOOKUP($J132,Zonal_Stats!$A$2:$P$308,13,FALSE)</f>
        <v>96482.550174999997</v>
      </c>
      <c r="AB132">
        <f>VLOOKUP($J132,Zonal_Stats!$A$2:$P$308,15,FALSE)</f>
        <v>0.17238833591399999</v>
      </c>
      <c r="AC132">
        <f>VLOOKUP($J132,Zonal_Stats!$A$2:$P$308,16,FALSE)</f>
        <v>1.39230962551E-2</v>
      </c>
      <c r="AD132">
        <f>VLOOKUP($J132,raw!$A$3:$AB437,24,FALSE)</f>
        <v>0</v>
      </c>
      <c r="AE132">
        <f>VLOOKUP($J132,Zonal_Stats!$A$2:$P$308,14,FALSE)</f>
        <v>0.121925071628</v>
      </c>
      <c r="AF132">
        <f>VLOOKUP($C132,PODES_SULSEL!$D$1:$AL$311,2,FALSE)</f>
        <v>12956</v>
      </c>
      <c r="AG132">
        <f>VLOOKUP($C132,PODES_SULSEL!$D$1:$AL$311,25,FALSE)</f>
        <v>0.988885458474837</v>
      </c>
      <c r="AH132">
        <f>VLOOKUP($C132,PODES_SULSEL!$D$1:$AL$311,26,FALSE)</f>
        <v>4.6310589688175301E-4</v>
      </c>
      <c r="AI132">
        <f>VLOOKUP($C132,PODES_SULSEL!$D$1:$AL$311,27,FALSE)</f>
        <v>0</v>
      </c>
      <c r="AJ132">
        <f>VLOOKUP($C132,PODES_SULSEL!$D$1:$AL$311,28,FALSE)</f>
        <v>0</v>
      </c>
      <c r="AK132">
        <f>VLOOKUP($C132,PODES_SULSEL!$D$1:$AL$311,29,FALSE)</f>
        <v>2159.3333333333335</v>
      </c>
      <c r="AL132">
        <f>VLOOKUP($C132,PODES_SULSEL!$D$1:$AL$311,30,FALSE)</f>
        <v>6.1747452917567097E-4</v>
      </c>
      <c r="AM132">
        <f>VLOOKUP($C132,PODES_SULSEL!$D$1:$AL$311,31,FALSE)</f>
        <v>12956</v>
      </c>
      <c r="AN132">
        <f>VLOOKUP($C132,PODES_SULSEL!$D$1:$AL$311,10,FALSE)</f>
        <v>0</v>
      </c>
      <c r="AO132">
        <f>VLOOKUP($C132,PODES_SULSEL!$D$1:$AL$311,11,FALSE)</f>
        <v>0</v>
      </c>
      <c r="AP132">
        <f>VLOOKUP($C132,PODES_SULSEL!$D$1:$AL$311,12,FALSE)</f>
        <v>2</v>
      </c>
      <c r="AQ132">
        <f>VLOOKUP($C132,PODES_SULSEL!$D$1:$AL$311,13,FALSE)</f>
        <v>0</v>
      </c>
      <c r="AR132">
        <f>VLOOKUP($C132,PODES_SULSEL!$D$1:$AL$311,14,FALSE)</f>
        <v>0</v>
      </c>
      <c r="AS132">
        <f>VLOOKUP($C132,PODES_SULSEL!$D$1:$AL$311,15,FALSE)</f>
        <v>0</v>
      </c>
      <c r="AT132">
        <f>VLOOKUP($C132,PODES_SULSEL!$D$1:$AL$311,16,FALSE)</f>
        <v>0</v>
      </c>
      <c r="AU132">
        <f>VLOOKUP($C132,PODES_SULSEL!$D$1:$AL$311,17,FALSE)</f>
        <v>0</v>
      </c>
      <c r="AV132">
        <f>VLOOKUP($C132,PODES_SULSEL!$D$1:$AL$311,18,FALSE)</f>
        <v>0</v>
      </c>
      <c r="AW132">
        <f>VLOOKUP($C132,PODES_SULSEL!$D$1:$AL$311,19,FALSE)</f>
        <v>0</v>
      </c>
      <c r="AX132">
        <f>VLOOKUP($C132,PODES_SULSEL!$D$1:$AL$311,20,FALSE)</f>
        <v>34</v>
      </c>
      <c r="AY132">
        <f>VLOOKUP($C132,PODES_SULSEL!$D$1:$AL$311,35,FALSE)</f>
        <v>381.05882352941177</v>
      </c>
      <c r="AZ132">
        <f>VLOOKUP($C132,PODES_SULSEL!$D$1:$AL$311,32,FALSE)</f>
        <v>3239</v>
      </c>
      <c r="BA132">
        <f>VLOOKUP($C132,PODES_SULSEL!$D$1:$AL$311,33,FALSE)</f>
        <v>12956</v>
      </c>
      <c r="BB132">
        <f>VLOOKUP($C132,PODES_SULSEL!$D$1:$AL$311,23,FALSE)</f>
        <v>0</v>
      </c>
      <c r="BC132">
        <f>VLOOKUP($C132,PODES_SULSEL!$D$1:$AL$311,34,FALSE)</f>
        <v>0</v>
      </c>
      <c r="BD132">
        <f>VLOOKUP($J132,Zonal_Stats!$A$2:$T$308,17,FALSE)</f>
        <v>26.774901515500002</v>
      </c>
      <c r="BE132">
        <f>VLOOKUP($J132,Zonal_Stats!$A$2:$T$308,18,FALSE)</f>
        <v>1.4397715834</v>
      </c>
      <c r="BF132">
        <f>VLOOKUP($J132,Zonal_Stats!$A$2:$T$308,19,FALSE)</f>
        <v>2058.5406688899998</v>
      </c>
      <c r="BG132">
        <f>VLOOKUP($J132,Zonal_Stats!$A$2:$T$308,20,FALSE)</f>
        <v>-117.749703633</v>
      </c>
    </row>
    <row r="133" spans="1:59">
      <c r="A133" t="s">
        <v>834</v>
      </c>
      <c r="B133" t="str">
        <f t="shared" si="2"/>
        <v>7311200</v>
      </c>
      <c r="C133">
        <v>7311200</v>
      </c>
      <c r="D133" t="s">
        <v>230</v>
      </c>
      <c r="E133">
        <v>73</v>
      </c>
      <c r="F133">
        <v>11</v>
      </c>
      <c r="G133">
        <v>200</v>
      </c>
      <c r="H133" t="s">
        <v>674</v>
      </c>
      <c r="I133" t="s">
        <v>683</v>
      </c>
      <c r="J133" t="s">
        <v>315</v>
      </c>
      <c r="K133">
        <v>2019</v>
      </c>
      <c r="L133">
        <f>VLOOKUP($J133,Zonal_Stats!$A$2:$J$308,10,FALSE)</f>
        <v>30304.2517783</v>
      </c>
      <c r="M133">
        <f>VLOOKUP($J133,Zonal_Stats!$A$2:$P$308,8,FALSE)</f>
        <v>557.56922575700003</v>
      </c>
      <c r="N133">
        <f>VLOOKUP($J133,Zonal_Stats!$A$2:$P$308,12,FALSE)</f>
        <v>102819.28145900001</v>
      </c>
      <c r="O133">
        <f>VLOOKUP($J133,Zonal_Stats!$A$2:$P$308,9,FALSE)</f>
        <v>60021.210769999998</v>
      </c>
      <c r="P133">
        <f>VLOOKUP($J133,Zonal_Stats!$A$2:$P$308,7,FALSE)</f>
        <v>20256.058147299998</v>
      </c>
      <c r="Q133">
        <f>VLOOKUP($J133,Zonal_Stats!$A$2:$P$308,11,FALSE)</f>
        <v>4035.98400378</v>
      </c>
      <c r="R133">
        <f>VLOOKUP($J133,Zonal_Stats!$A$2:$P$308,5,FALSE)</f>
        <v>8625.2915994499999</v>
      </c>
      <c r="S133">
        <f>VLOOKUP($J133,raw!$A$3:$AB438,11,FALSE)</f>
        <v>0.97053362396060383</v>
      </c>
      <c r="T133">
        <f>VLOOKUP($J133,raw!$A$3:$AB438,12,FALSE)</f>
        <v>3.1484620973601355E-3</v>
      </c>
      <c r="U133">
        <f>VLOOKUP($J133,raw!$A$3:$AB438,13,FALSE)</f>
        <v>0</v>
      </c>
      <c r="V133">
        <f>VLOOKUP($J133,raw!$A$3:$AB438,14,FALSE)</f>
        <v>0</v>
      </c>
      <c r="W133">
        <f>VLOOKUP($J133,raw!$A$3:$AB438,15,FALSE)</f>
        <v>0</v>
      </c>
      <c r="X133">
        <f>VLOOKUP($J133,Zonal_Stats!$A$2:$P$308,6,FALSE)</f>
        <v>22885.892102099999</v>
      </c>
      <c r="Y133">
        <f>VLOOKUP($J133,raw!$A$3:$AB438,17,FALSE)</f>
        <v>0</v>
      </c>
      <c r="Z133">
        <f>VLOOKUP($J133,raw!$A$3:$AB438,20,FALSE)</f>
        <v>0.97182530071849516</v>
      </c>
      <c r="AA133">
        <f>VLOOKUP($J133,Zonal_Stats!$A$2:$P$308,13,FALSE)</f>
        <v>253085.80916800001</v>
      </c>
      <c r="AB133">
        <f>VLOOKUP($J133,Zonal_Stats!$A$2:$P$308,15,FALSE)</f>
        <v>5.3602450841600001E-2</v>
      </c>
      <c r="AC133">
        <f>VLOOKUP($J133,Zonal_Stats!$A$2:$P$308,16,FALSE)</f>
        <v>2.7986998349300001E-2</v>
      </c>
      <c r="AD133">
        <f>VLOOKUP($J133,raw!$A$3:$AB438,24,FALSE)</f>
        <v>0</v>
      </c>
      <c r="AE133">
        <f>VLOOKUP($J133,Zonal_Stats!$A$2:$P$308,14,FALSE)</f>
        <v>0.12035353649</v>
      </c>
      <c r="AF133">
        <f>VLOOKUP($C133,PODES_SULSEL!$D$1:$AL$311,2,FALSE)</f>
        <v>5695</v>
      </c>
      <c r="AG133">
        <f>VLOOKUP($C133,PODES_SULSEL!$D$1:$AL$311,25,FALSE)</f>
        <v>0.98823529411764699</v>
      </c>
      <c r="AH133">
        <f>VLOOKUP($C133,PODES_SULSEL!$D$1:$AL$311,26,FALSE)</f>
        <v>3.5118525021948999E-4</v>
      </c>
      <c r="AI133">
        <f>VLOOKUP($C133,PODES_SULSEL!$D$1:$AL$311,27,FALSE)</f>
        <v>0</v>
      </c>
      <c r="AJ133">
        <f>VLOOKUP($C133,PODES_SULSEL!$D$1:$AL$311,28,FALSE)</f>
        <v>0</v>
      </c>
      <c r="AK133">
        <f>VLOOKUP($C133,PODES_SULSEL!$D$1:$AL$311,29,FALSE)</f>
        <v>1139</v>
      </c>
      <c r="AL133">
        <f>VLOOKUP($C133,PODES_SULSEL!$D$1:$AL$311,30,FALSE)</f>
        <v>7.0237050043898096E-4</v>
      </c>
      <c r="AM133">
        <f>VLOOKUP($C133,PODES_SULSEL!$D$1:$AL$311,31,FALSE)</f>
        <v>0</v>
      </c>
      <c r="AN133">
        <f>VLOOKUP($C133,PODES_SULSEL!$D$1:$AL$311,10,FALSE)</f>
        <v>3</v>
      </c>
      <c r="AO133">
        <f>VLOOKUP($C133,PODES_SULSEL!$D$1:$AL$311,11,FALSE)</f>
        <v>0</v>
      </c>
      <c r="AP133">
        <f>VLOOKUP($C133,PODES_SULSEL!$D$1:$AL$311,12,FALSE)</f>
        <v>0</v>
      </c>
      <c r="AQ133">
        <f>VLOOKUP($C133,PODES_SULSEL!$D$1:$AL$311,13,FALSE)</f>
        <v>0</v>
      </c>
      <c r="AR133">
        <f>VLOOKUP($C133,PODES_SULSEL!$D$1:$AL$311,14,FALSE)</f>
        <v>0</v>
      </c>
      <c r="AS133">
        <f>VLOOKUP($C133,PODES_SULSEL!$D$1:$AL$311,15,FALSE)</f>
        <v>0</v>
      </c>
      <c r="AT133">
        <f>VLOOKUP($C133,PODES_SULSEL!$D$1:$AL$311,16,FALSE)</f>
        <v>0</v>
      </c>
      <c r="AU133">
        <f>VLOOKUP($C133,PODES_SULSEL!$D$1:$AL$311,17,FALSE)</f>
        <v>0</v>
      </c>
      <c r="AV133">
        <f>VLOOKUP($C133,PODES_SULSEL!$D$1:$AL$311,18,FALSE)</f>
        <v>0</v>
      </c>
      <c r="AW133">
        <f>VLOOKUP($C133,PODES_SULSEL!$D$1:$AL$311,19,FALSE)</f>
        <v>0</v>
      </c>
      <c r="AX133">
        <f>VLOOKUP($C133,PODES_SULSEL!$D$1:$AL$311,20,FALSE)</f>
        <v>30</v>
      </c>
      <c r="AY133">
        <f>VLOOKUP($C133,PODES_SULSEL!$D$1:$AL$311,35,FALSE)</f>
        <v>189.83333333333334</v>
      </c>
      <c r="AZ133">
        <f>VLOOKUP($C133,PODES_SULSEL!$D$1:$AL$311,32,FALSE)</f>
        <v>1898.3333333333333</v>
      </c>
      <c r="BA133">
        <f>VLOOKUP($C133,PODES_SULSEL!$D$1:$AL$311,33,FALSE)</f>
        <v>2847.5</v>
      </c>
      <c r="BB133">
        <f>VLOOKUP($C133,PODES_SULSEL!$D$1:$AL$311,23,FALSE)</f>
        <v>0</v>
      </c>
      <c r="BC133">
        <f>VLOOKUP($C133,PODES_SULSEL!$D$1:$AL$311,34,FALSE)</f>
        <v>0</v>
      </c>
      <c r="BD133">
        <f>VLOOKUP($J133,Zonal_Stats!$A$2:$T$308,17,FALSE)</f>
        <v>26.2336339328</v>
      </c>
      <c r="BE133">
        <f>VLOOKUP($J133,Zonal_Stats!$A$2:$T$308,18,FALSE)</f>
        <v>1.4578184914800001</v>
      </c>
      <c r="BF133">
        <f>VLOOKUP($J133,Zonal_Stats!$A$2:$T$308,19,FALSE)</f>
        <v>2008.36513087</v>
      </c>
      <c r="BG133">
        <f>VLOOKUP($J133,Zonal_Stats!$A$2:$T$308,20,FALSE)</f>
        <v>-102.31218842200001</v>
      </c>
    </row>
    <row r="134" spans="1:59">
      <c r="A134" t="s">
        <v>835</v>
      </c>
      <c r="B134" t="str">
        <f t="shared" si="2"/>
        <v>7311210</v>
      </c>
      <c r="C134">
        <v>7311210</v>
      </c>
      <c r="D134" t="s">
        <v>230</v>
      </c>
      <c r="E134">
        <v>73</v>
      </c>
      <c r="F134">
        <v>11</v>
      </c>
      <c r="G134">
        <v>210</v>
      </c>
      <c r="H134" t="s">
        <v>674</v>
      </c>
      <c r="I134" t="s">
        <v>683</v>
      </c>
      <c r="J134" t="s">
        <v>313</v>
      </c>
      <c r="K134">
        <v>2019</v>
      </c>
      <c r="L134">
        <f>VLOOKUP($J134,Zonal_Stats!$A$2:$J$308,10,FALSE)</f>
        <v>42349.810621700002</v>
      </c>
      <c r="M134">
        <f>VLOOKUP($J134,Zonal_Stats!$A$2:$P$308,8,FALSE)</f>
        <v>478.04809718400003</v>
      </c>
      <c r="N134">
        <f>VLOOKUP($J134,Zonal_Stats!$A$2:$P$308,12,FALSE)</f>
        <v>113926.506413</v>
      </c>
      <c r="O134">
        <f>VLOOKUP($J134,Zonal_Stats!$A$2:$P$308,9,FALSE)</f>
        <v>63692.132938700001</v>
      </c>
      <c r="P134">
        <f>VLOOKUP($J134,Zonal_Stats!$A$2:$P$308,7,FALSE)</f>
        <v>23536.288882699999</v>
      </c>
      <c r="Q134">
        <f>VLOOKUP($J134,Zonal_Stats!$A$2:$P$308,11,FALSE)</f>
        <v>2601.2019965099998</v>
      </c>
      <c r="R134">
        <f>VLOOKUP($J134,Zonal_Stats!$A$2:$P$308,5,FALSE)</f>
        <v>2615.25739454</v>
      </c>
      <c r="S134">
        <f>VLOOKUP($J134,raw!$A$3:$AB439,11,FALSE)</f>
        <v>0.98715641361256545</v>
      </c>
      <c r="T134">
        <f>VLOOKUP($J134,raw!$A$3:$AB439,12,FALSE)</f>
        <v>1.2679973821989529E-2</v>
      </c>
      <c r="U134">
        <f>VLOOKUP($J134,raw!$A$3:$AB439,13,FALSE)</f>
        <v>0</v>
      </c>
      <c r="V134">
        <f>VLOOKUP($J134,raw!$A$3:$AB439,14,FALSE)</f>
        <v>0</v>
      </c>
      <c r="W134">
        <f>VLOOKUP($J134,raw!$A$3:$AB439,15,FALSE)</f>
        <v>0</v>
      </c>
      <c r="X134">
        <f>VLOOKUP($J134,Zonal_Stats!$A$2:$P$308,6,FALSE)</f>
        <v>23627.711974000002</v>
      </c>
      <c r="Y134">
        <f>VLOOKUP($J134,raw!$A$3:$AB439,17,FALSE)</f>
        <v>0</v>
      </c>
      <c r="Z134">
        <f>VLOOKUP($J134,raw!$A$3:$AB439,20,FALSE)</f>
        <v>0.98715641361256545</v>
      </c>
      <c r="AA134">
        <f>VLOOKUP($J134,Zonal_Stats!$A$2:$P$308,13,FALSE)</f>
        <v>53046.478483300001</v>
      </c>
      <c r="AB134">
        <f>VLOOKUP($J134,Zonal_Stats!$A$2:$P$308,15,FALSE)</f>
        <v>0.32531343161100001</v>
      </c>
      <c r="AC134">
        <f>VLOOKUP($J134,Zonal_Stats!$A$2:$P$308,16,FALSE)</f>
        <v>4.0129254967099999E-5</v>
      </c>
      <c r="AD134">
        <f>VLOOKUP($J134,raw!$A$3:$AB439,24,FALSE)</f>
        <v>0</v>
      </c>
      <c r="AE134">
        <f>VLOOKUP($J134,Zonal_Stats!$A$2:$P$308,14,FALSE)</f>
        <v>0.109582519095</v>
      </c>
      <c r="AF134">
        <f>VLOOKUP($C134,PODES_SULSEL!$D$1:$AL$311,2,FALSE)</f>
        <v>7007</v>
      </c>
      <c r="AG134">
        <f>VLOOKUP($C134,PODES_SULSEL!$D$1:$AL$311,25,FALSE)</f>
        <v>0.99900099900099903</v>
      </c>
      <c r="AH134">
        <f>VLOOKUP($C134,PODES_SULSEL!$D$1:$AL$311,26,FALSE)</f>
        <v>4.2814328528614201E-4</v>
      </c>
      <c r="AI134">
        <f>VLOOKUP($C134,PODES_SULSEL!$D$1:$AL$311,27,FALSE)</f>
        <v>0</v>
      </c>
      <c r="AJ134">
        <f>VLOOKUP($C134,PODES_SULSEL!$D$1:$AL$311,28,FALSE)</f>
        <v>0</v>
      </c>
      <c r="AK134">
        <f>VLOOKUP($C134,PODES_SULSEL!$D$1:$AL$311,29,FALSE)</f>
        <v>1401.4</v>
      </c>
      <c r="AL134">
        <f>VLOOKUP($C134,PODES_SULSEL!$D$1:$AL$311,30,FALSE)</f>
        <v>8.5628657057228402E-4</v>
      </c>
      <c r="AM134">
        <f>VLOOKUP($C134,PODES_SULSEL!$D$1:$AL$311,31,FALSE)</f>
        <v>3503.5</v>
      </c>
      <c r="AN134">
        <f>VLOOKUP($C134,PODES_SULSEL!$D$1:$AL$311,10,FALSE)</f>
        <v>3</v>
      </c>
      <c r="AO134">
        <f>VLOOKUP($C134,PODES_SULSEL!$D$1:$AL$311,11,FALSE)</f>
        <v>0</v>
      </c>
      <c r="AP134">
        <f>VLOOKUP($C134,PODES_SULSEL!$D$1:$AL$311,12,FALSE)</f>
        <v>5</v>
      </c>
      <c r="AQ134">
        <f>VLOOKUP($C134,PODES_SULSEL!$D$1:$AL$311,13,FALSE)</f>
        <v>0</v>
      </c>
      <c r="AR134">
        <f>VLOOKUP($C134,PODES_SULSEL!$D$1:$AL$311,14,FALSE)</f>
        <v>0</v>
      </c>
      <c r="AS134">
        <f>VLOOKUP($C134,PODES_SULSEL!$D$1:$AL$311,15,FALSE)</f>
        <v>0</v>
      </c>
      <c r="AT134">
        <f>VLOOKUP($C134,PODES_SULSEL!$D$1:$AL$311,16,FALSE)</f>
        <v>0</v>
      </c>
      <c r="AU134">
        <f>VLOOKUP($C134,PODES_SULSEL!$D$1:$AL$311,17,FALSE)</f>
        <v>0</v>
      </c>
      <c r="AV134">
        <f>VLOOKUP($C134,PODES_SULSEL!$D$1:$AL$311,18,FALSE)</f>
        <v>0</v>
      </c>
      <c r="AW134">
        <f>VLOOKUP($C134,PODES_SULSEL!$D$1:$AL$311,19,FALSE)</f>
        <v>0</v>
      </c>
      <c r="AX134">
        <f>VLOOKUP($C134,PODES_SULSEL!$D$1:$AL$311,20,FALSE)</f>
        <v>28</v>
      </c>
      <c r="AY134">
        <f>VLOOKUP($C134,PODES_SULSEL!$D$1:$AL$311,35,FALSE)</f>
        <v>250.25</v>
      </c>
      <c r="AZ134">
        <f>VLOOKUP($C134,PODES_SULSEL!$D$1:$AL$311,32,FALSE)</f>
        <v>2335.6666666666665</v>
      </c>
      <c r="BA134">
        <f>VLOOKUP($C134,PODES_SULSEL!$D$1:$AL$311,33,FALSE)</f>
        <v>3503.5</v>
      </c>
      <c r="BB134">
        <f>VLOOKUP($C134,PODES_SULSEL!$D$1:$AL$311,23,FALSE)</f>
        <v>0</v>
      </c>
      <c r="BC134">
        <f>VLOOKUP($C134,PODES_SULSEL!$D$1:$AL$311,34,FALSE)</f>
        <v>0</v>
      </c>
      <c r="BD134">
        <f>VLOOKUP($J134,Zonal_Stats!$A$2:$T$308,17,FALSE)</f>
        <v>27.046767795400001</v>
      </c>
      <c r="BE134">
        <f>VLOOKUP($J134,Zonal_Stats!$A$2:$T$308,18,FALSE)</f>
        <v>1.44769680418</v>
      </c>
      <c r="BF134">
        <f>VLOOKUP($J134,Zonal_Stats!$A$2:$T$308,19,FALSE)</f>
        <v>1972.34465828</v>
      </c>
      <c r="BG134">
        <f>VLOOKUP($J134,Zonal_Stats!$A$2:$T$308,20,FALSE)</f>
        <v>-99.582543945300003</v>
      </c>
    </row>
    <row r="135" spans="1:59">
      <c r="A135" t="s">
        <v>836</v>
      </c>
      <c r="B135" t="str">
        <f t="shared" si="2"/>
        <v>7311220</v>
      </c>
      <c r="C135">
        <v>7311220</v>
      </c>
      <c r="D135" t="s">
        <v>230</v>
      </c>
      <c r="E135">
        <v>73</v>
      </c>
      <c r="F135">
        <v>11</v>
      </c>
      <c r="G135">
        <v>220</v>
      </c>
      <c r="H135" t="s">
        <v>674</v>
      </c>
      <c r="I135" t="s">
        <v>683</v>
      </c>
      <c r="J135" t="s">
        <v>396</v>
      </c>
      <c r="K135">
        <v>2019</v>
      </c>
      <c r="L135">
        <f>VLOOKUP($J135,Zonal_Stats!$A$2:$J$308,10,FALSE)</f>
        <v>36813.6853778</v>
      </c>
      <c r="M135">
        <f>VLOOKUP($J135,Zonal_Stats!$A$2:$P$308,8,FALSE)</f>
        <v>572.84151571699999</v>
      </c>
      <c r="N135">
        <f>VLOOKUP($J135,Zonal_Stats!$A$2:$P$308,12,FALSE)</f>
        <v>116944.772123</v>
      </c>
      <c r="O135">
        <f>VLOOKUP($J135,Zonal_Stats!$A$2:$P$308,9,FALSE)</f>
        <v>71691.495306299999</v>
      </c>
      <c r="P135">
        <f>VLOOKUP($J135,Zonal_Stats!$A$2:$P$308,7,FALSE)</f>
        <v>15152.6677636</v>
      </c>
      <c r="Q135">
        <f>VLOOKUP($J135,Zonal_Stats!$A$2:$P$308,11,FALSE)</f>
        <v>2034.09267391</v>
      </c>
      <c r="R135">
        <f>VLOOKUP($J135,Zonal_Stats!$A$2:$P$308,5,FALSE)</f>
        <v>3170.6792779000002</v>
      </c>
      <c r="S135">
        <f>VLOOKUP($J135,raw!$A$3:$AB440,11,FALSE)</f>
        <v>0.9147518090643646</v>
      </c>
      <c r="T135">
        <f>VLOOKUP($J135,raw!$A$3:$AB440,12,FALSE)</f>
        <v>1.6440269137996698E-2</v>
      </c>
      <c r="U135">
        <f>VLOOKUP($J135,raw!$A$3:$AB440,13,FALSE)</f>
        <v>0</v>
      </c>
      <c r="V135">
        <f>VLOOKUP($J135,raw!$A$3:$AB440,14,FALSE)</f>
        <v>0</v>
      </c>
      <c r="W135">
        <f>VLOOKUP($J135,raw!$A$3:$AB440,15,FALSE)</f>
        <v>0</v>
      </c>
      <c r="X135">
        <f>VLOOKUP($J135,Zonal_Stats!$A$2:$P$308,6,FALSE)</f>
        <v>15356.475934</v>
      </c>
      <c r="Y135">
        <f>VLOOKUP($J135,raw!$A$3:$AB440,17,FALSE)</f>
        <v>0</v>
      </c>
      <c r="Z135">
        <f>VLOOKUP($J135,raw!$A$3:$AB440,20,FALSE)</f>
        <v>0.91900469721975375</v>
      </c>
      <c r="AA135">
        <f>VLOOKUP($J135,Zonal_Stats!$A$2:$P$308,13,FALSE)</f>
        <v>54896.142247800002</v>
      </c>
      <c r="AB135">
        <f>VLOOKUP($J135,Zonal_Stats!$A$2:$P$308,15,FALSE)</f>
        <v>0.41426613100999998</v>
      </c>
      <c r="AC135">
        <f>VLOOKUP($J135,Zonal_Stats!$A$2:$P$308,16,FALSE)</f>
        <v>1.0206549010400001E-2</v>
      </c>
      <c r="AD135">
        <f>VLOOKUP($J135,raw!$A$3:$AB440,24,FALSE)</f>
        <v>1.5488129998730482E-2</v>
      </c>
      <c r="AE135">
        <f>VLOOKUP($J135,Zonal_Stats!$A$2:$P$308,14,FALSE)</f>
        <v>0.115970898298</v>
      </c>
      <c r="AF135">
        <f>VLOOKUP($C135,PODES_SULSEL!$D$1:$AL$311,2,FALSE)</f>
        <v>8833</v>
      </c>
      <c r="AG135">
        <f>VLOOKUP($C135,PODES_SULSEL!$D$1:$AL$311,25,FALSE)</f>
        <v>0.99875466998754603</v>
      </c>
      <c r="AH135">
        <f>VLOOKUP($C135,PODES_SULSEL!$D$1:$AL$311,26,FALSE)</f>
        <v>6.7927091588361802E-4</v>
      </c>
      <c r="AI135">
        <f>VLOOKUP($C135,PODES_SULSEL!$D$1:$AL$311,27,FALSE)</f>
        <v>0</v>
      </c>
      <c r="AJ135">
        <f>VLOOKUP($C135,PODES_SULSEL!$D$1:$AL$311,28,FALSE)</f>
        <v>0</v>
      </c>
      <c r="AK135">
        <f>VLOOKUP($C135,PODES_SULSEL!$D$1:$AL$311,29,FALSE)</f>
        <v>1104.125</v>
      </c>
      <c r="AL135">
        <f>VLOOKUP($C135,PODES_SULSEL!$D$1:$AL$311,30,FALSE)</f>
        <v>7.9248273519755405E-4</v>
      </c>
      <c r="AM135">
        <f>VLOOKUP($C135,PODES_SULSEL!$D$1:$AL$311,31,FALSE)</f>
        <v>4416.5</v>
      </c>
      <c r="AN135">
        <f>VLOOKUP($C135,PODES_SULSEL!$D$1:$AL$311,10,FALSE)</f>
        <v>0</v>
      </c>
      <c r="AO135">
        <f>VLOOKUP($C135,PODES_SULSEL!$D$1:$AL$311,11,FALSE)</f>
        <v>0</v>
      </c>
      <c r="AP135">
        <f>VLOOKUP($C135,PODES_SULSEL!$D$1:$AL$311,12,FALSE)</f>
        <v>7</v>
      </c>
      <c r="AQ135">
        <f>VLOOKUP($C135,PODES_SULSEL!$D$1:$AL$311,13,FALSE)</f>
        <v>0</v>
      </c>
      <c r="AR135">
        <f>VLOOKUP($C135,PODES_SULSEL!$D$1:$AL$311,14,FALSE)</f>
        <v>0</v>
      </c>
      <c r="AS135">
        <f>VLOOKUP($C135,PODES_SULSEL!$D$1:$AL$311,15,FALSE)</f>
        <v>0</v>
      </c>
      <c r="AT135">
        <f>VLOOKUP($C135,PODES_SULSEL!$D$1:$AL$311,16,FALSE)</f>
        <v>0</v>
      </c>
      <c r="AU135">
        <f>VLOOKUP($C135,PODES_SULSEL!$D$1:$AL$311,17,FALSE)</f>
        <v>0</v>
      </c>
      <c r="AV135">
        <f>VLOOKUP($C135,PODES_SULSEL!$D$1:$AL$311,18,FALSE)</f>
        <v>0</v>
      </c>
      <c r="AW135">
        <f>VLOOKUP($C135,PODES_SULSEL!$D$1:$AL$311,19,FALSE)</f>
        <v>0</v>
      </c>
      <c r="AX135">
        <f>VLOOKUP($C135,PODES_SULSEL!$D$1:$AL$311,20,FALSE)</f>
        <v>44</v>
      </c>
      <c r="AY135">
        <f>VLOOKUP($C135,PODES_SULSEL!$D$1:$AL$311,35,FALSE)</f>
        <v>200.75</v>
      </c>
      <c r="AZ135">
        <f>VLOOKUP($C135,PODES_SULSEL!$D$1:$AL$311,32,FALSE)</f>
        <v>2944.3333333333335</v>
      </c>
      <c r="BA135">
        <f>VLOOKUP($C135,PODES_SULSEL!$D$1:$AL$311,33,FALSE)</f>
        <v>2208.25</v>
      </c>
      <c r="BB135">
        <f>VLOOKUP($C135,PODES_SULSEL!$D$1:$AL$311,23,FALSE)</f>
        <v>0</v>
      </c>
      <c r="BC135">
        <f>VLOOKUP($C135,PODES_SULSEL!$D$1:$AL$311,34,FALSE)</f>
        <v>0</v>
      </c>
      <c r="BD135">
        <f>VLOOKUP($J135,Zonal_Stats!$A$2:$T$308,17,FALSE)</f>
        <v>26.995920252299999</v>
      </c>
      <c r="BE135">
        <f>VLOOKUP($J135,Zonal_Stats!$A$2:$T$308,18,FALSE)</f>
        <v>1.43835709587</v>
      </c>
      <c r="BF135">
        <f>VLOOKUP($J135,Zonal_Stats!$A$2:$T$308,19,FALSE)</f>
        <v>2023.2014838299999</v>
      </c>
      <c r="BG135">
        <f>VLOOKUP($J135,Zonal_Stats!$A$2:$T$308,20,FALSE)</f>
        <v>-110.237497804</v>
      </c>
    </row>
    <row r="136" spans="1:59">
      <c r="A136" t="s">
        <v>837</v>
      </c>
      <c r="B136" t="str">
        <f t="shared" si="2"/>
        <v>7311230</v>
      </c>
      <c r="C136">
        <v>7311230</v>
      </c>
      <c r="D136" t="s">
        <v>230</v>
      </c>
      <c r="E136">
        <v>73</v>
      </c>
      <c r="F136">
        <v>11</v>
      </c>
      <c r="G136">
        <v>230</v>
      </c>
      <c r="H136" t="s">
        <v>674</v>
      </c>
      <c r="I136" t="s">
        <v>683</v>
      </c>
      <c r="J136" t="s">
        <v>390</v>
      </c>
      <c r="K136">
        <v>2019</v>
      </c>
      <c r="L136">
        <f>VLOOKUP($J136,Zonal_Stats!$A$2:$J$308,10,FALSE)</f>
        <v>34036.478911799997</v>
      </c>
      <c r="M136">
        <f>VLOOKUP($J136,Zonal_Stats!$A$2:$P$308,8,FALSE)</f>
        <v>1189.0652061999999</v>
      </c>
      <c r="N136">
        <f>VLOOKUP($J136,Zonal_Stats!$A$2:$P$308,12,FALSE)</f>
        <v>74045.435418099994</v>
      </c>
      <c r="O136">
        <f>VLOOKUP($J136,Zonal_Stats!$A$2:$P$308,9,FALSE)</f>
        <v>35198.766894699998</v>
      </c>
      <c r="P136">
        <f>VLOOKUP($J136,Zonal_Stats!$A$2:$P$308,7,FALSE)</f>
        <v>1717.26707461</v>
      </c>
      <c r="Q136">
        <f>VLOOKUP($J136,Zonal_Stats!$A$2:$P$308,11,FALSE)</f>
        <v>1948.3765616400001</v>
      </c>
      <c r="R136">
        <f>VLOOKUP($J136,Zonal_Stats!$A$2:$P$308,5,FALSE)</f>
        <v>7820.6423510499999</v>
      </c>
      <c r="S136">
        <f>VLOOKUP($J136,raw!$A$3:$AB441,11,FALSE)</f>
        <v>0.36635836796815546</v>
      </c>
      <c r="T136">
        <f>VLOOKUP($J136,raw!$A$3:$AB441,12,FALSE)</f>
        <v>1.28783000643915E-3</v>
      </c>
      <c r="U136">
        <f>VLOOKUP($J136,raw!$A$3:$AB441,13,FALSE)</f>
        <v>0.2829713750512205</v>
      </c>
      <c r="V136">
        <f>VLOOKUP($J136,raw!$A$3:$AB441,14,FALSE)</f>
        <v>0</v>
      </c>
      <c r="W136">
        <f>VLOOKUP($J136,raw!$A$3:$AB441,15,FALSE)</f>
        <v>0</v>
      </c>
      <c r="X136">
        <f>VLOOKUP($J136,Zonal_Stats!$A$2:$P$308,6,FALSE)</f>
        <v>2292.5856383999999</v>
      </c>
      <c r="Y136">
        <f>VLOOKUP($J136,raw!$A$3:$AB441,17,FALSE)</f>
        <v>1.401978575191711E-2</v>
      </c>
      <c r="Z136">
        <f>VLOOKUP($J136,raw!$A$3:$AB441,20,FALSE)</f>
        <v>0.52660539717848154</v>
      </c>
      <c r="AA136">
        <f>VLOOKUP($J136,Zonal_Stats!$A$2:$P$308,13,FALSE)</f>
        <v>901999.51343599998</v>
      </c>
      <c r="AB136">
        <f>VLOOKUP($J136,Zonal_Stats!$A$2:$P$308,15,FALSE)</f>
        <v>0.22154880683200001</v>
      </c>
      <c r="AC136">
        <f>VLOOKUP($J136,Zonal_Stats!$A$2:$P$308,16,FALSE)</f>
        <v>0.24411045041099999</v>
      </c>
      <c r="AD136">
        <f>VLOOKUP($J136,raw!$A$3:$AB441,24,FALSE)</f>
        <v>2.3122402388339285E-2</v>
      </c>
      <c r="AE136">
        <f>VLOOKUP($J136,Zonal_Stats!$A$2:$P$308,14,FALSE)</f>
        <v>0.20797356892400001</v>
      </c>
      <c r="AF136">
        <f>VLOOKUP($C136,PODES_SULSEL!$D$1:$AL$311,2,FALSE)</f>
        <v>6745</v>
      </c>
      <c r="AG136">
        <f>VLOOKUP($C136,PODES_SULSEL!$D$1:$AL$311,25,FALSE)</f>
        <v>0.99851742031134105</v>
      </c>
      <c r="AH136">
        <f>VLOOKUP($C136,PODES_SULSEL!$D$1:$AL$311,26,FALSE)</f>
        <v>4.4477390659747898E-4</v>
      </c>
      <c r="AI136">
        <f>VLOOKUP($C136,PODES_SULSEL!$D$1:$AL$311,27,FALSE)</f>
        <v>0</v>
      </c>
      <c r="AJ136">
        <f>VLOOKUP($C136,PODES_SULSEL!$D$1:$AL$311,28,FALSE)</f>
        <v>0</v>
      </c>
      <c r="AK136">
        <f>VLOOKUP($C136,PODES_SULSEL!$D$1:$AL$311,29,FALSE)</f>
        <v>1124.1666666666667</v>
      </c>
      <c r="AL136">
        <f>VLOOKUP($C136,PODES_SULSEL!$D$1:$AL$311,30,FALSE)</f>
        <v>1.03780578206078E-3</v>
      </c>
      <c r="AM136">
        <f>VLOOKUP($C136,PODES_SULSEL!$D$1:$AL$311,31,FALSE)</f>
        <v>0</v>
      </c>
      <c r="AN136">
        <f>VLOOKUP($C136,PODES_SULSEL!$D$1:$AL$311,10,FALSE)</f>
        <v>0</v>
      </c>
      <c r="AO136">
        <f>VLOOKUP($C136,PODES_SULSEL!$D$1:$AL$311,11,FALSE)</f>
        <v>0</v>
      </c>
      <c r="AP136">
        <f>VLOOKUP($C136,PODES_SULSEL!$D$1:$AL$311,12,FALSE)</f>
        <v>5</v>
      </c>
      <c r="AQ136">
        <f>VLOOKUP($C136,PODES_SULSEL!$D$1:$AL$311,13,FALSE)</f>
        <v>4</v>
      </c>
      <c r="AR136">
        <f>VLOOKUP($C136,PODES_SULSEL!$D$1:$AL$311,14,FALSE)</f>
        <v>0</v>
      </c>
      <c r="AS136">
        <f>VLOOKUP($C136,PODES_SULSEL!$D$1:$AL$311,15,FALSE)</f>
        <v>0</v>
      </c>
      <c r="AT136">
        <f>VLOOKUP($C136,PODES_SULSEL!$D$1:$AL$311,16,FALSE)</f>
        <v>0</v>
      </c>
      <c r="AU136">
        <f>VLOOKUP($C136,PODES_SULSEL!$D$1:$AL$311,17,FALSE)</f>
        <v>0</v>
      </c>
      <c r="AV136">
        <f>VLOOKUP($C136,PODES_SULSEL!$D$1:$AL$311,18,FALSE)</f>
        <v>2</v>
      </c>
      <c r="AW136">
        <f>VLOOKUP($C136,PODES_SULSEL!$D$1:$AL$311,19,FALSE)</f>
        <v>0</v>
      </c>
      <c r="AX136">
        <f>VLOOKUP($C136,PODES_SULSEL!$D$1:$AL$311,20,FALSE)</f>
        <v>32</v>
      </c>
      <c r="AY136">
        <f>VLOOKUP($C136,PODES_SULSEL!$D$1:$AL$311,35,FALSE)</f>
        <v>210.78125</v>
      </c>
      <c r="AZ136">
        <f>VLOOKUP($C136,PODES_SULSEL!$D$1:$AL$311,32,FALSE)</f>
        <v>6745</v>
      </c>
      <c r="BA136">
        <f>VLOOKUP($C136,PODES_SULSEL!$D$1:$AL$311,33,FALSE)</f>
        <v>1686.25</v>
      </c>
      <c r="BB136">
        <f>VLOOKUP($C136,PODES_SULSEL!$D$1:$AL$311,23,FALSE)</f>
        <v>1</v>
      </c>
      <c r="BC136">
        <f>VLOOKUP($C136,PODES_SULSEL!$D$1:$AL$311,34,FALSE)</f>
        <v>6745</v>
      </c>
      <c r="BD136">
        <f>VLOOKUP($J136,Zonal_Stats!$A$2:$T$308,17,FALSE)</f>
        <v>24.903204428399999</v>
      </c>
      <c r="BE136">
        <f>VLOOKUP($J136,Zonal_Stats!$A$2:$T$308,18,FALSE)</f>
        <v>1.3565357335099999</v>
      </c>
      <c r="BF136">
        <f>VLOOKUP($J136,Zonal_Stats!$A$2:$T$308,19,FALSE)</f>
        <v>2452.9551412999999</v>
      </c>
      <c r="BG136">
        <f>VLOOKUP($J136,Zonal_Stats!$A$2:$T$308,20,FALSE)</f>
        <v>-98.953843060699995</v>
      </c>
    </row>
    <row r="137" spans="1:59">
      <c r="A137" t="s">
        <v>838</v>
      </c>
      <c r="B137" t="str">
        <f t="shared" si="2"/>
        <v>7311710</v>
      </c>
      <c r="C137">
        <v>7311710</v>
      </c>
      <c r="D137" t="s">
        <v>230</v>
      </c>
      <c r="E137">
        <v>73</v>
      </c>
      <c r="F137">
        <v>11</v>
      </c>
      <c r="G137">
        <v>710</v>
      </c>
      <c r="H137" t="s">
        <v>674</v>
      </c>
      <c r="I137" t="s">
        <v>683</v>
      </c>
      <c r="J137" t="s">
        <v>573</v>
      </c>
      <c r="K137">
        <v>2019</v>
      </c>
      <c r="L137">
        <f>VLOOKUP($J137,Zonal_Stats!$A$2:$J$308,10,FALSE)</f>
        <v>15420.5132909</v>
      </c>
      <c r="M137">
        <f>VLOOKUP($J137,Zonal_Stats!$A$2:$P$308,8,FALSE)</f>
        <v>287.13557356699999</v>
      </c>
      <c r="N137">
        <f>VLOOKUP($J137,Zonal_Stats!$A$2:$P$308,12,FALSE)</f>
        <v>108983.936326</v>
      </c>
      <c r="O137">
        <f>VLOOKUP($J137,Zonal_Stats!$A$2:$P$308,9,FALSE)</f>
        <v>63373.351957600004</v>
      </c>
      <c r="P137">
        <f>VLOOKUP($J137,Zonal_Stats!$A$2:$P$308,7,FALSE)</f>
        <v>8210.1852982399996</v>
      </c>
      <c r="Q137">
        <f>VLOOKUP($J137,Zonal_Stats!$A$2:$P$308,11,FALSE)</f>
        <v>1836.8999679200001</v>
      </c>
      <c r="R137">
        <f>VLOOKUP($J137,Zonal_Stats!$A$2:$P$308,5,FALSE)</f>
        <v>8378.5967661399991</v>
      </c>
      <c r="S137">
        <f>VLOOKUP($J137,raw!$A$3:$AB442,11,FALSE)</f>
        <v>0.97604035308953341</v>
      </c>
      <c r="T137">
        <f>VLOOKUP($J137,raw!$A$3:$AB442,12,FALSE)</f>
        <v>2.3959646910466582E-2</v>
      </c>
      <c r="U137">
        <f>VLOOKUP($J137,raw!$A$3:$AB442,13,FALSE)</f>
        <v>0</v>
      </c>
      <c r="V137">
        <f>VLOOKUP($J137,raw!$A$3:$AB442,14,FALSE)</f>
        <v>0</v>
      </c>
      <c r="W137">
        <f>VLOOKUP($J137,raw!$A$3:$AB442,15,FALSE)</f>
        <v>0</v>
      </c>
      <c r="X137">
        <f>VLOOKUP($J137,Zonal_Stats!$A$2:$P$308,6,FALSE)</f>
        <v>8621.7634495900002</v>
      </c>
      <c r="Y137">
        <f>VLOOKUP($J137,raw!$A$3:$AB442,17,FALSE)</f>
        <v>0</v>
      </c>
      <c r="Z137">
        <f>VLOOKUP($J137,raw!$A$3:$AB442,20,FALSE)</f>
        <v>0.97604035308953341</v>
      </c>
      <c r="AA137">
        <f>VLOOKUP($J137,Zonal_Stats!$A$2:$P$308,13,FALSE)</f>
        <v>12112.153613099999</v>
      </c>
      <c r="AB137">
        <f>VLOOKUP($J137,Zonal_Stats!$A$2:$P$308,15,FALSE)</f>
        <v>0.18663471110400001</v>
      </c>
      <c r="AC137">
        <f>VLOOKUP($J137,Zonal_Stats!$A$2:$P$308,16,FALSE)</f>
        <v>0</v>
      </c>
      <c r="AD137">
        <f>VLOOKUP($J137,raw!$A$3:$AB442,24,FALSE)</f>
        <v>0.11248423707440101</v>
      </c>
      <c r="AE137">
        <f>VLOOKUP($J137,Zonal_Stats!$A$2:$P$308,14,FALSE)</f>
        <v>0.13620220184099999</v>
      </c>
      <c r="AF137">
        <f>VLOOKUP($C137,PODES_SULSEL!$D$1:$AL$311,2,FALSE)</f>
        <v>13217</v>
      </c>
      <c r="AG137">
        <f>VLOOKUP($C137,PODES_SULSEL!$D$1:$AL$311,25,FALSE)</f>
        <v>0.998562457441174</v>
      </c>
      <c r="AH137">
        <f>VLOOKUP($C137,PODES_SULSEL!$D$1:$AL$311,26,FALSE)</f>
        <v>6.05281077400317E-4</v>
      </c>
      <c r="AI137">
        <f>VLOOKUP($C137,PODES_SULSEL!$D$1:$AL$311,27,FALSE)</f>
        <v>3304.25</v>
      </c>
      <c r="AJ137">
        <f>VLOOKUP($C137,PODES_SULSEL!$D$1:$AL$311,28,FALSE)</f>
        <v>6608.5</v>
      </c>
      <c r="AK137">
        <f>VLOOKUP($C137,PODES_SULSEL!$D$1:$AL$311,29,FALSE)</f>
        <v>1652.125</v>
      </c>
      <c r="AL137">
        <f>VLOOKUP($C137,PODES_SULSEL!$D$1:$AL$311,30,FALSE)</f>
        <v>1.5132026935007901E-4</v>
      </c>
      <c r="AM137">
        <f>VLOOKUP($C137,PODES_SULSEL!$D$1:$AL$311,31,FALSE)</f>
        <v>826.0625</v>
      </c>
      <c r="AN137">
        <f>VLOOKUP($C137,PODES_SULSEL!$D$1:$AL$311,10,FALSE)</f>
        <v>0</v>
      </c>
      <c r="AO137">
        <f>VLOOKUP($C137,PODES_SULSEL!$D$1:$AL$311,11,FALSE)</f>
        <v>0</v>
      </c>
      <c r="AP137">
        <f>VLOOKUP($C137,PODES_SULSEL!$D$1:$AL$311,12,FALSE)</f>
        <v>0</v>
      </c>
      <c r="AQ137">
        <f>VLOOKUP($C137,PODES_SULSEL!$D$1:$AL$311,13,FALSE)</f>
        <v>0</v>
      </c>
      <c r="AR137">
        <f>VLOOKUP($C137,PODES_SULSEL!$D$1:$AL$311,14,FALSE)</f>
        <v>0</v>
      </c>
      <c r="AS137">
        <f>VLOOKUP($C137,PODES_SULSEL!$D$1:$AL$311,15,FALSE)</f>
        <v>0</v>
      </c>
      <c r="AT137">
        <f>VLOOKUP($C137,PODES_SULSEL!$D$1:$AL$311,16,FALSE)</f>
        <v>0</v>
      </c>
      <c r="AU137">
        <f>VLOOKUP($C137,PODES_SULSEL!$D$1:$AL$311,17,FALSE)</f>
        <v>0</v>
      </c>
      <c r="AV137">
        <f>VLOOKUP($C137,PODES_SULSEL!$D$1:$AL$311,18,FALSE)</f>
        <v>0</v>
      </c>
      <c r="AW137">
        <f>VLOOKUP($C137,PODES_SULSEL!$D$1:$AL$311,19,FALSE)</f>
        <v>0</v>
      </c>
      <c r="AX137">
        <f>VLOOKUP($C137,PODES_SULSEL!$D$1:$AL$311,20,FALSE)</f>
        <v>16</v>
      </c>
      <c r="AY137">
        <f>VLOOKUP($C137,PODES_SULSEL!$D$1:$AL$311,35,FALSE)</f>
        <v>826.0625</v>
      </c>
      <c r="AZ137">
        <f>VLOOKUP($C137,PODES_SULSEL!$D$1:$AL$311,32,FALSE)</f>
        <v>4405.666666666667</v>
      </c>
      <c r="BA137">
        <f>VLOOKUP($C137,PODES_SULSEL!$D$1:$AL$311,33,FALSE)</f>
        <v>0</v>
      </c>
      <c r="BB137">
        <f>VLOOKUP($C137,PODES_SULSEL!$D$1:$AL$311,23,FALSE)</f>
        <v>1</v>
      </c>
      <c r="BC137">
        <f>VLOOKUP($C137,PODES_SULSEL!$D$1:$AL$311,34,FALSE)</f>
        <v>13217</v>
      </c>
      <c r="BD137">
        <f>VLOOKUP($J137,Zonal_Stats!$A$2:$T$308,17,FALSE)</f>
        <v>27.056649073100001</v>
      </c>
      <c r="BE137">
        <f>VLOOKUP($J137,Zonal_Stats!$A$2:$T$308,18,FALSE)</f>
        <v>1.4197431165100001</v>
      </c>
      <c r="BF137">
        <f>VLOOKUP($J137,Zonal_Stats!$A$2:$T$308,19,FALSE)</f>
        <v>2153.6221437099998</v>
      </c>
      <c r="BG137">
        <f>VLOOKUP($J137,Zonal_Stats!$A$2:$T$308,20,FALSE)</f>
        <v>-131.45720158099999</v>
      </c>
    </row>
    <row r="138" spans="1:59">
      <c r="A138" t="s">
        <v>839</v>
      </c>
      <c r="B138" t="str">
        <f t="shared" si="2"/>
        <v>7311720</v>
      </c>
      <c r="C138">
        <v>7311720</v>
      </c>
      <c r="D138" t="s">
        <v>230</v>
      </c>
      <c r="E138">
        <v>73</v>
      </c>
      <c r="F138">
        <v>11</v>
      </c>
      <c r="G138">
        <v>720</v>
      </c>
      <c r="H138" t="s">
        <v>674</v>
      </c>
      <c r="I138" t="s">
        <v>683</v>
      </c>
      <c r="J138" t="s">
        <v>572</v>
      </c>
      <c r="K138">
        <v>2019</v>
      </c>
      <c r="L138">
        <f>VLOOKUP($J138,Zonal_Stats!$A$2:$J$308,10,FALSE)</f>
        <v>15414.2859329</v>
      </c>
      <c r="M138">
        <f>VLOOKUP($J138,Zonal_Stats!$A$2:$P$308,8,FALSE)</f>
        <v>174.02808902199999</v>
      </c>
      <c r="N138">
        <f>VLOOKUP($J138,Zonal_Stats!$A$2:$P$308,12,FALSE)</f>
        <v>111588.329637</v>
      </c>
      <c r="O138">
        <f>VLOOKUP($J138,Zonal_Stats!$A$2:$P$308,9,FALSE)</f>
        <v>65922.947828899996</v>
      </c>
      <c r="P138">
        <f>VLOOKUP($J138,Zonal_Stats!$A$2:$P$308,7,FALSE)</f>
        <v>6089.2322872599998</v>
      </c>
      <c r="Q138">
        <f>VLOOKUP($J138,Zonal_Stats!$A$2:$P$308,11,FALSE)</f>
        <v>2660.96580292</v>
      </c>
      <c r="R138">
        <f>VLOOKUP($J138,Zonal_Stats!$A$2:$P$308,5,FALSE)</f>
        <v>5717.2668275899996</v>
      </c>
      <c r="S138">
        <f>VLOOKUP($J138,raw!$A$3:$AB443,11,FALSE)</f>
        <v>0.92820309401031342</v>
      </c>
      <c r="T138">
        <f>VLOOKUP($J138,raw!$A$3:$AB443,12,FALSE)</f>
        <v>5.9500198333994447E-2</v>
      </c>
      <c r="U138">
        <f>VLOOKUP($J138,raw!$A$3:$AB443,13,FALSE)</f>
        <v>0</v>
      </c>
      <c r="V138">
        <f>VLOOKUP($J138,raw!$A$3:$AB443,14,FALSE)</f>
        <v>0</v>
      </c>
      <c r="W138">
        <f>VLOOKUP($J138,raw!$A$3:$AB443,15,FALSE)</f>
        <v>0</v>
      </c>
      <c r="X138">
        <f>VLOOKUP($J138,Zonal_Stats!$A$2:$P$308,6,FALSE)</f>
        <v>6261.4404755899996</v>
      </c>
      <c r="Y138">
        <f>VLOOKUP($J138,raw!$A$3:$AB443,17,FALSE)</f>
        <v>0</v>
      </c>
      <c r="Z138">
        <f>VLOOKUP($J138,raw!$A$3:$AB443,20,FALSE)</f>
        <v>0.93454978183260606</v>
      </c>
      <c r="AA138">
        <f>VLOOKUP($J138,Zonal_Stats!$A$2:$P$308,13,FALSE)</f>
        <v>7848.60291951</v>
      </c>
      <c r="AB138">
        <f>VLOOKUP($J138,Zonal_Stats!$A$2:$P$308,15,FALSE)</f>
        <v>0.30152676010700002</v>
      </c>
      <c r="AC138">
        <f>VLOOKUP($J138,Zonal_Stats!$A$2:$P$308,16,FALSE)</f>
        <v>0</v>
      </c>
      <c r="AD138">
        <f>VLOOKUP($J138,raw!$A$3:$AB443,24,FALSE)</f>
        <v>0.23046410154700517</v>
      </c>
      <c r="AE138">
        <f>VLOOKUP($J138,Zonal_Stats!$A$2:$P$308,14,FALSE)</f>
        <v>0.136434829635</v>
      </c>
      <c r="AF138">
        <f>VLOOKUP($C138,PODES_SULSEL!$D$1:$AL$311,2,FALSE)</f>
        <v>12912</v>
      </c>
      <c r="AG138">
        <f>VLOOKUP($C138,PODES_SULSEL!$D$1:$AL$311,25,FALSE)</f>
        <v>1</v>
      </c>
      <c r="AH138">
        <f>VLOOKUP($C138,PODES_SULSEL!$D$1:$AL$311,26,FALSE)</f>
        <v>5.4213135068153595E-4</v>
      </c>
      <c r="AI138">
        <f>VLOOKUP($C138,PODES_SULSEL!$D$1:$AL$311,27,FALSE)</f>
        <v>3228</v>
      </c>
      <c r="AJ138">
        <f>VLOOKUP($C138,PODES_SULSEL!$D$1:$AL$311,28,FALSE)</f>
        <v>6456</v>
      </c>
      <c r="AK138">
        <f>VLOOKUP($C138,PODES_SULSEL!$D$1:$AL$311,29,FALSE)</f>
        <v>1434.6666666666667</v>
      </c>
      <c r="AL138">
        <f>VLOOKUP($C138,PODES_SULSEL!$D$1:$AL$311,30,FALSE)</f>
        <v>1.54894671623296E-4</v>
      </c>
      <c r="AM138">
        <f>VLOOKUP($C138,PODES_SULSEL!$D$1:$AL$311,31,FALSE)</f>
        <v>993.23076923076928</v>
      </c>
      <c r="AN138">
        <f>VLOOKUP($C138,PODES_SULSEL!$D$1:$AL$311,10,FALSE)</f>
        <v>0</v>
      </c>
      <c r="AO138">
        <f>VLOOKUP($C138,PODES_SULSEL!$D$1:$AL$311,11,FALSE)</f>
        <v>0</v>
      </c>
      <c r="AP138">
        <f>VLOOKUP($C138,PODES_SULSEL!$D$1:$AL$311,12,FALSE)</f>
        <v>8</v>
      </c>
      <c r="AQ138">
        <f>VLOOKUP($C138,PODES_SULSEL!$D$1:$AL$311,13,FALSE)</f>
        <v>0</v>
      </c>
      <c r="AR138">
        <f>VLOOKUP($C138,PODES_SULSEL!$D$1:$AL$311,14,FALSE)</f>
        <v>0</v>
      </c>
      <c r="AS138">
        <f>VLOOKUP($C138,PODES_SULSEL!$D$1:$AL$311,15,FALSE)</f>
        <v>0</v>
      </c>
      <c r="AT138">
        <f>VLOOKUP($C138,PODES_SULSEL!$D$1:$AL$311,16,FALSE)</f>
        <v>0</v>
      </c>
      <c r="AU138">
        <f>VLOOKUP($C138,PODES_SULSEL!$D$1:$AL$311,17,FALSE)</f>
        <v>0</v>
      </c>
      <c r="AV138">
        <f>VLOOKUP($C138,PODES_SULSEL!$D$1:$AL$311,18,FALSE)</f>
        <v>0</v>
      </c>
      <c r="AW138">
        <f>VLOOKUP($C138,PODES_SULSEL!$D$1:$AL$311,19,FALSE)</f>
        <v>0</v>
      </c>
      <c r="AX138">
        <f>VLOOKUP($C138,PODES_SULSEL!$D$1:$AL$311,20,FALSE)</f>
        <v>16</v>
      </c>
      <c r="AY138">
        <f>VLOOKUP($C138,PODES_SULSEL!$D$1:$AL$311,35,FALSE)</f>
        <v>807</v>
      </c>
      <c r="AZ138">
        <f>VLOOKUP($C138,PODES_SULSEL!$D$1:$AL$311,32,FALSE)</f>
        <v>0</v>
      </c>
      <c r="BA138">
        <f>VLOOKUP($C138,PODES_SULSEL!$D$1:$AL$311,33,FALSE)</f>
        <v>0</v>
      </c>
      <c r="BB138">
        <f>VLOOKUP($C138,PODES_SULSEL!$D$1:$AL$311,23,FALSE)</f>
        <v>0</v>
      </c>
      <c r="BC138">
        <f>VLOOKUP($C138,PODES_SULSEL!$D$1:$AL$311,34,FALSE)</f>
        <v>0</v>
      </c>
      <c r="BD138">
        <f>VLOOKUP($J138,Zonal_Stats!$A$2:$T$308,17,FALSE)</f>
        <v>27.132072948800001</v>
      </c>
      <c r="BE138">
        <f>VLOOKUP($J138,Zonal_Stats!$A$2:$T$308,18,FALSE)</f>
        <v>1.4060967763300001</v>
      </c>
      <c r="BF138">
        <f>VLOOKUP($J138,Zonal_Stats!$A$2:$T$308,19,FALSE)</f>
        <v>2161.0947164899999</v>
      </c>
      <c r="BG138">
        <f>VLOOKUP($J138,Zonal_Stats!$A$2:$T$308,20,FALSE)</f>
        <v>-138.49065755199999</v>
      </c>
    </row>
    <row r="139" spans="1:59">
      <c r="A139" t="s">
        <v>840</v>
      </c>
      <c r="B139" t="str">
        <f t="shared" si="2"/>
        <v>7311730</v>
      </c>
      <c r="C139">
        <v>7311730</v>
      </c>
      <c r="D139" t="s">
        <v>230</v>
      </c>
      <c r="E139">
        <v>73</v>
      </c>
      <c r="F139">
        <v>11</v>
      </c>
      <c r="G139">
        <v>730</v>
      </c>
      <c r="H139" t="s">
        <v>674</v>
      </c>
      <c r="I139" t="s">
        <v>683</v>
      </c>
      <c r="J139" t="s">
        <v>574</v>
      </c>
      <c r="K139">
        <v>2019</v>
      </c>
      <c r="L139">
        <f>VLOOKUP($J139,Zonal_Stats!$A$2:$J$308,10,FALSE)</f>
        <v>17812.133400499999</v>
      </c>
      <c r="M139">
        <f>VLOOKUP($J139,Zonal_Stats!$A$2:$P$308,8,FALSE)</f>
        <v>2173.9844338399998</v>
      </c>
      <c r="N139">
        <f>VLOOKUP($J139,Zonal_Stats!$A$2:$P$308,12,FALSE)</f>
        <v>117679.112318</v>
      </c>
      <c r="O139">
        <f>VLOOKUP($J139,Zonal_Stats!$A$2:$P$308,9,FALSE)</f>
        <v>72046.1699219</v>
      </c>
      <c r="P139">
        <f>VLOOKUP($J139,Zonal_Stats!$A$2:$P$308,7,FALSE)</f>
        <v>4777.6390993499999</v>
      </c>
      <c r="Q139">
        <f>VLOOKUP($J139,Zonal_Stats!$A$2:$P$308,11,FALSE)</f>
        <v>3394.0861734700002</v>
      </c>
      <c r="R139">
        <f>VLOOKUP($J139,Zonal_Stats!$A$2:$P$308,5,FALSE)</f>
        <v>6927.8689928200001</v>
      </c>
      <c r="S139">
        <f>VLOOKUP($J139,raw!$A$3:$AB444,11,FALSE)</f>
        <v>0.41599999999999998</v>
      </c>
      <c r="T139">
        <f>VLOOKUP($J139,raw!$A$3:$AB444,12,FALSE)</f>
        <v>3.4079999999999999E-2</v>
      </c>
      <c r="U139">
        <f>VLOOKUP($J139,raw!$A$3:$AB444,13,FALSE)</f>
        <v>3.5200000000000001E-3</v>
      </c>
      <c r="V139">
        <f>VLOOKUP($J139,raw!$A$3:$AB444,14,FALSE)</f>
        <v>0</v>
      </c>
      <c r="W139">
        <f>VLOOKUP($J139,raw!$A$3:$AB444,15,FALSE)</f>
        <v>0</v>
      </c>
      <c r="X139">
        <f>VLOOKUP($J139,Zonal_Stats!$A$2:$P$308,6,FALSE)</f>
        <v>5113.1476136399997</v>
      </c>
      <c r="Y139">
        <f>VLOOKUP($J139,raw!$A$3:$AB444,17,FALSE)</f>
        <v>8.0000000000000004E-4</v>
      </c>
      <c r="Z139">
        <f>VLOOKUP($J139,raw!$A$3:$AB444,20,FALSE)</f>
        <v>0.51663999999999999</v>
      </c>
      <c r="AA139">
        <f>VLOOKUP($J139,Zonal_Stats!$A$2:$P$308,13,FALSE)</f>
        <v>4660.3005431000001</v>
      </c>
      <c r="AB139">
        <f>VLOOKUP($J139,Zonal_Stats!$A$2:$P$308,15,FALSE)</f>
        <v>0.30231923067100003</v>
      </c>
      <c r="AC139">
        <f>VLOOKUP($J139,Zonal_Stats!$A$2:$P$308,16,FALSE)</f>
        <v>0</v>
      </c>
      <c r="AD139">
        <f>VLOOKUP($J139,raw!$A$3:$AB444,24,FALSE)</f>
        <v>6.1440000000000002E-2</v>
      </c>
      <c r="AE139">
        <f>VLOOKUP($J139,Zonal_Stats!$A$2:$P$308,14,FALSE)</f>
        <v>9.4830496571100001E-2</v>
      </c>
      <c r="AF139">
        <f>VLOOKUP($C139,PODES_SULSEL!$D$1:$AL$311,2,FALSE)</f>
        <v>13519</v>
      </c>
      <c r="AG139">
        <f>VLOOKUP($C139,PODES_SULSEL!$D$1:$AL$311,25,FALSE)</f>
        <v>0.99977809009542096</v>
      </c>
      <c r="AH139">
        <f>VLOOKUP($C139,PODES_SULSEL!$D$1:$AL$311,26,FALSE)</f>
        <v>5.9175974554330902E-4</v>
      </c>
      <c r="AI139">
        <f>VLOOKUP($C139,PODES_SULSEL!$D$1:$AL$311,27,FALSE)</f>
        <v>3379.75</v>
      </c>
      <c r="AJ139">
        <f>VLOOKUP($C139,PODES_SULSEL!$D$1:$AL$311,28,FALSE)</f>
        <v>0</v>
      </c>
      <c r="AK139">
        <f>VLOOKUP($C139,PODES_SULSEL!$D$1:$AL$311,29,FALSE)</f>
        <v>4506.333333333333</v>
      </c>
      <c r="AL139">
        <f>VLOOKUP($C139,PODES_SULSEL!$D$1:$AL$311,30,FALSE)</f>
        <v>2.9587987277165402E-4</v>
      </c>
      <c r="AM139">
        <f>VLOOKUP($C139,PODES_SULSEL!$D$1:$AL$311,31,FALSE)</f>
        <v>4506.333333333333</v>
      </c>
      <c r="AN139">
        <f>VLOOKUP($C139,PODES_SULSEL!$D$1:$AL$311,10,FALSE)</f>
        <v>0</v>
      </c>
      <c r="AO139">
        <f>VLOOKUP($C139,PODES_SULSEL!$D$1:$AL$311,11,FALSE)</f>
        <v>0</v>
      </c>
      <c r="AP139">
        <f>VLOOKUP($C139,PODES_SULSEL!$D$1:$AL$311,12,FALSE)</f>
        <v>1</v>
      </c>
      <c r="AQ139">
        <f>VLOOKUP($C139,PODES_SULSEL!$D$1:$AL$311,13,FALSE)</f>
        <v>0</v>
      </c>
      <c r="AR139">
        <f>VLOOKUP($C139,PODES_SULSEL!$D$1:$AL$311,14,FALSE)</f>
        <v>0</v>
      </c>
      <c r="AS139">
        <f>VLOOKUP($C139,PODES_SULSEL!$D$1:$AL$311,15,FALSE)</f>
        <v>0</v>
      </c>
      <c r="AT139">
        <f>VLOOKUP($C139,PODES_SULSEL!$D$1:$AL$311,16,FALSE)</f>
        <v>0</v>
      </c>
      <c r="AU139">
        <f>VLOOKUP($C139,PODES_SULSEL!$D$1:$AL$311,17,FALSE)</f>
        <v>0</v>
      </c>
      <c r="AV139">
        <f>VLOOKUP($C139,PODES_SULSEL!$D$1:$AL$311,18,FALSE)</f>
        <v>0</v>
      </c>
      <c r="AW139">
        <f>VLOOKUP($C139,PODES_SULSEL!$D$1:$AL$311,19,FALSE)</f>
        <v>0</v>
      </c>
      <c r="AX139">
        <f>VLOOKUP($C139,PODES_SULSEL!$D$1:$AL$311,20,FALSE)</f>
        <v>16</v>
      </c>
      <c r="AY139">
        <f>VLOOKUP($C139,PODES_SULSEL!$D$1:$AL$311,35,FALSE)</f>
        <v>844.9375</v>
      </c>
      <c r="AZ139">
        <f>VLOOKUP($C139,PODES_SULSEL!$D$1:$AL$311,32,FALSE)</f>
        <v>0</v>
      </c>
      <c r="BA139">
        <f>VLOOKUP($C139,PODES_SULSEL!$D$1:$AL$311,33,FALSE)</f>
        <v>0</v>
      </c>
      <c r="BB139">
        <f>VLOOKUP($C139,PODES_SULSEL!$D$1:$AL$311,23,FALSE)</f>
        <v>0</v>
      </c>
      <c r="BC139">
        <f>VLOOKUP($C139,PODES_SULSEL!$D$1:$AL$311,34,FALSE)</f>
        <v>0</v>
      </c>
      <c r="BD139">
        <f>VLOOKUP($J139,Zonal_Stats!$A$2:$T$308,17,FALSE)</f>
        <v>27.1296854044</v>
      </c>
      <c r="BE139">
        <f>VLOOKUP($J139,Zonal_Stats!$A$2:$T$308,18,FALSE)</f>
        <v>1.40471128623</v>
      </c>
      <c r="BF139">
        <f>VLOOKUP($J139,Zonal_Stats!$A$2:$T$308,19,FALSE)</f>
        <v>2131.7360136000002</v>
      </c>
      <c r="BG139">
        <f>VLOOKUP($J139,Zonal_Stats!$A$2:$T$308,20,FALSE)</f>
        <v>-140.14398193400001</v>
      </c>
    </row>
    <row r="140" spans="1:59">
      <c r="A140" t="s">
        <v>841</v>
      </c>
      <c r="B140" t="str">
        <f t="shared" si="2"/>
        <v>7312010</v>
      </c>
      <c r="C140">
        <v>7312010</v>
      </c>
      <c r="D140" t="s">
        <v>230</v>
      </c>
      <c r="E140">
        <v>73</v>
      </c>
      <c r="F140">
        <v>12</v>
      </c>
      <c r="G140">
        <v>10</v>
      </c>
      <c r="H140" t="s">
        <v>674</v>
      </c>
      <c r="I140" t="s">
        <v>684</v>
      </c>
      <c r="J140" t="s">
        <v>470</v>
      </c>
      <c r="K140">
        <v>2019</v>
      </c>
      <c r="L140">
        <f>VLOOKUP($J140,Zonal_Stats!$A$2:$J$308,10,FALSE)</f>
        <v>33520.983723700003</v>
      </c>
      <c r="M140">
        <f>VLOOKUP($J140,Zonal_Stats!$A$2:$P$308,8,FALSE)</f>
        <v>542.10568852799997</v>
      </c>
      <c r="N140">
        <f>VLOOKUP($J140,Zonal_Stats!$A$2:$P$308,12,FALSE)</f>
        <v>83187.971160800007</v>
      </c>
      <c r="O140">
        <f>VLOOKUP($J140,Zonal_Stats!$A$2:$P$308,9,FALSE)</f>
        <v>43844.003812700001</v>
      </c>
      <c r="P140">
        <f>VLOOKUP($J140,Zonal_Stats!$A$2:$P$308,7,FALSE)</f>
        <v>9362.3384687300004</v>
      </c>
      <c r="Q140">
        <f>VLOOKUP($J140,Zonal_Stats!$A$2:$P$308,11,FALSE)</f>
        <v>1276.4595581999999</v>
      </c>
      <c r="R140">
        <f>VLOOKUP($J140,Zonal_Stats!$A$2:$P$308,5,FALSE)</f>
        <v>15257.086371900001</v>
      </c>
      <c r="S140">
        <f>VLOOKUP($J140,raw!$A$3:$AB445,11,FALSE)</f>
        <v>0.24343092288567877</v>
      </c>
      <c r="T140">
        <f>VLOOKUP($J140,raw!$A$3:$AB445,12,FALSE)</f>
        <v>6.6612370868875642E-2</v>
      </c>
      <c r="U140">
        <f>VLOOKUP($J140,raw!$A$3:$AB445,13,FALSE)</f>
        <v>2.5847657422092673E-2</v>
      </c>
      <c r="V140">
        <f>VLOOKUP($J140,raw!$A$3:$AB445,14,FALSE)</f>
        <v>0</v>
      </c>
      <c r="W140">
        <f>VLOOKUP($J140,raw!$A$3:$AB445,15,FALSE)</f>
        <v>0</v>
      </c>
      <c r="X140">
        <f>VLOOKUP($J140,Zonal_Stats!$A$2:$P$308,6,FALSE)</f>
        <v>10341.2714502</v>
      </c>
      <c r="Y140">
        <f>VLOOKUP($J140,raw!$A$3:$AB445,17,FALSE)</f>
        <v>1.157357795019075E-3</v>
      </c>
      <c r="Z140">
        <f>VLOOKUP($J140,raw!$A$3:$AB445,20,FALSE)</f>
        <v>0.88152085387286205</v>
      </c>
      <c r="AA140">
        <f>VLOOKUP($J140,Zonal_Stats!$A$2:$P$308,13,FALSE)</f>
        <v>464333.50148699997</v>
      </c>
      <c r="AB140">
        <f>VLOOKUP($J140,Zonal_Stats!$A$2:$P$308,15,FALSE)</f>
        <v>4.7754119449499997E-2</v>
      </c>
      <c r="AC140">
        <f>VLOOKUP($J140,Zonal_Stats!$A$2:$P$308,16,FALSE)</f>
        <v>0.29027664677100001</v>
      </c>
      <c r="AD140">
        <f>VLOOKUP($J140,raw!$A$3:$AB445,24,FALSE)</f>
        <v>0</v>
      </c>
      <c r="AE140">
        <f>VLOOKUP($J140,Zonal_Stats!$A$2:$P$308,14,FALSE)</f>
        <v>0.137455881611</v>
      </c>
      <c r="AF140">
        <f>VLOOKUP($C140,PODES_SULSEL!$D$1:$AL$311,2,FALSE)</f>
        <v>13498</v>
      </c>
      <c r="AG140">
        <f>VLOOKUP($C140,PODES_SULSEL!$D$1:$AL$311,25,FALSE)</f>
        <v>0.98318269373240397</v>
      </c>
      <c r="AH140">
        <f>VLOOKUP($C140,PODES_SULSEL!$D$1:$AL$311,26,FALSE)</f>
        <v>2.96340198547933E-4</v>
      </c>
      <c r="AI140">
        <f>VLOOKUP($C140,PODES_SULSEL!$D$1:$AL$311,27,FALSE)</f>
        <v>0</v>
      </c>
      <c r="AJ140">
        <f>VLOOKUP($C140,PODES_SULSEL!$D$1:$AL$311,28,FALSE)</f>
        <v>0</v>
      </c>
      <c r="AK140">
        <f>VLOOKUP($C140,PODES_SULSEL!$D$1:$AL$311,29,FALSE)</f>
        <v>1227.090909090909</v>
      </c>
      <c r="AL140">
        <f>VLOOKUP($C140,PODES_SULSEL!$D$1:$AL$311,30,FALSE)</f>
        <v>4.4451029782189899E-4</v>
      </c>
      <c r="AM140">
        <f>VLOOKUP($C140,PODES_SULSEL!$D$1:$AL$311,31,FALSE)</f>
        <v>4499.333333333333</v>
      </c>
      <c r="AN140">
        <f>VLOOKUP($C140,PODES_SULSEL!$D$1:$AL$311,10,FALSE)</f>
        <v>2</v>
      </c>
      <c r="AO140">
        <f>VLOOKUP($C140,PODES_SULSEL!$D$1:$AL$311,11,FALSE)</f>
        <v>0</v>
      </c>
      <c r="AP140">
        <f>VLOOKUP($C140,PODES_SULSEL!$D$1:$AL$311,12,FALSE)</f>
        <v>9</v>
      </c>
      <c r="AQ140">
        <f>VLOOKUP($C140,PODES_SULSEL!$D$1:$AL$311,13,FALSE)</f>
        <v>0</v>
      </c>
      <c r="AR140">
        <f>VLOOKUP($C140,PODES_SULSEL!$D$1:$AL$311,14,FALSE)</f>
        <v>0</v>
      </c>
      <c r="AS140">
        <f>VLOOKUP($C140,PODES_SULSEL!$D$1:$AL$311,15,FALSE)</f>
        <v>0</v>
      </c>
      <c r="AT140">
        <f>VLOOKUP($C140,PODES_SULSEL!$D$1:$AL$311,16,FALSE)</f>
        <v>0</v>
      </c>
      <c r="AU140">
        <f>VLOOKUP($C140,PODES_SULSEL!$D$1:$AL$311,17,FALSE)</f>
        <v>0</v>
      </c>
      <c r="AV140">
        <f>VLOOKUP($C140,PODES_SULSEL!$D$1:$AL$311,18,FALSE)</f>
        <v>1</v>
      </c>
      <c r="AW140">
        <f>VLOOKUP($C140,PODES_SULSEL!$D$1:$AL$311,19,FALSE)</f>
        <v>0</v>
      </c>
      <c r="AX140">
        <f>VLOOKUP($C140,PODES_SULSEL!$D$1:$AL$311,20,FALSE)</f>
        <v>26</v>
      </c>
      <c r="AY140">
        <f>VLOOKUP($C140,PODES_SULSEL!$D$1:$AL$311,35,FALSE)</f>
        <v>519.15384615384619</v>
      </c>
      <c r="AZ140">
        <f>VLOOKUP($C140,PODES_SULSEL!$D$1:$AL$311,32,FALSE)</f>
        <v>1499.7777777777778</v>
      </c>
      <c r="BA140">
        <f>VLOOKUP($C140,PODES_SULSEL!$D$1:$AL$311,33,FALSE)</f>
        <v>0</v>
      </c>
      <c r="BB140">
        <f>VLOOKUP($C140,PODES_SULSEL!$D$1:$AL$311,23,FALSE)</f>
        <v>63</v>
      </c>
      <c r="BC140">
        <f>VLOOKUP($C140,PODES_SULSEL!$D$1:$AL$311,34,FALSE)</f>
        <v>214.25396825396825</v>
      </c>
      <c r="BD140">
        <f>VLOOKUP($J140,Zonal_Stats!$A$2:$T$308,17,FALSE)</f>
        <v>25.7534862682</v>
      </c>
      <c r="BE140">
        <f>VLOOKUP($J140,Zonal_Stats!$A$2:$T$308,18,FALSE)</f>
        <v>1.4603478804900001</v>
      </c>
      <c r="BF140">
        <f>VLOOKUP($J140,Zonal_Stats!$A$2:$T$308,19,FALSE)</f>
        <v>2072.7375802199999</v>
      </c>
      <c r="BG140">
        <f>VLOOKUP($J140,Zonal_Stats!$A$2:$T$308,20,FALSE)</f>
        <v>-88.695865796999996</v>
      </c>
    </row>
    <row r="141" spans="1:59">
      <c r="A141" t="s">
        <v>842</v>
      </c>
      <c r="B141" t="str">
        <f t="shared" si="2"/>
        <v>7312020</v>
      </c>
      <c r="C141">
        <v>7312020</v>
      </c>
      <c r="D141" t="s">
        <v>230</v>
      </c>
      <c r="E141">
        <v>73</v>
      </c>
      <c r="F141">
        <v>12</v>
      </c>
      <c r="G141">
        <v>20</v>
      </c>
      <c r="H141" t="s">
        <v>674</v>
      </c>
      <c r="I141" t="s">
        <v>684</v>
      </c>
      <c r="J141" t="s">
        <v>424</v>
      </c>
      <c r="K141">
        <v>2019</v>
      </c>
      <c r="L141">
        <f>VLOOKUP($J141,Zonal_Stats!$A$2:$J$308,10,FALSE)</f>
        <v>48003.153424099997</v>
      </c>
      <c r="M141">
        <f>VLOOKUP($J141,Zonal_Stats!$A$2:$P$308,8,FALSE)</f>
        <v>1529.6909666500001</v>
      </c>
      <c r="N141">
        <f>VLOOKUP($J141,Zonal_Stats!$A$2:$P$308,12,FALSE)</f>
        <v>84365.611119299996</v>
      </c>
      <c r="O141">
        <f>VLOOKUP($J141,Zonal_Stats!$A$2:$P$308,9,FALSE)</f>
        <v>47617.564150400001</v>
      </c>
      <c r="P141">
        <f>VLOOKUP($J141,Zonal_Stats!$A$2:$P$308,7,FALSE)</f>
        <v>2414.3570601599999</v>
      </c>
      <c r="Q141">
        <f>VLOOKUP($J141,Zonal_Stats!$A$2:$P$308,11,FALSE)</f>
        <v>3729.7775251200001</v>
      </c>
      <c r="R141">
        <f>VLOOKUP($J141,Zonal_Stats!$A$2:$P$308,5,FALSE)</f>
        <v>7442.3451186700004</v>
      </c>
      <c r="S141">
        <f>VLOOKUP($J141,raw!$A$3:$AB446,11,FALSE)</f>
        <v>0.20669150063224087</v>
      </c>
      <c r="T141">
        <f>VLOOKUP($J141,raw!$A$3:$AB446,12,FALSE)</f>
        <v>5.0750145244523426E-2</v>
      </c>
      <c r="U141">
        <f>VLOOKUP($J141,raw!$A$3:$AB446,13,FALSE)</f>
        <v>0.44062062130480845</v>
      </c>
      <c r="V141">
        <f>VLOOKUP($J141,raw!$A$3:$AB446,14,FALSE)</f>
        <v>0</v>
      </c>
      <c r="W141">
        <f>VLOOKUP($J141,raw!$A$3:$AB446,15,FALSE)</f>
        <v>0</v>
      </c>
      <c r="X141">
        <f>VLOOKUP($J141,Zonal_Stats!$A$2:$P$308,6,FALSE)</f>
        <v>3017.9315213999998</v>
      </c>
      <c r="Y141">
        <f>VLOOKUP($J141,raw!$A$3:$AB446,17,FALSE)</f>
        <v>5.902053928437169E-2</v>
      </c>
      <c r="Z141">
        <f>VLOOKUP($J141,raw!$A$3:$AB446,20,FALSE)</f>
        <v>0.49526673729537612</v>
      </c>
      <c r="AA141">
        <f>VLOOKUP($J141,Zonal_Stats!$A$2:$P$308,13,FALSE)</f>
        <v>501565.99868900003</v>
      </c>
      <c r="AB141">
        <f>VLOOKUP($J141,Zonal_Stats!$A$2:$P$308,15,FALSE)</f>
        <v>1.9975480370199999E-2</v>
      </c>
      <c r="AC141">
        <f>VLOOKUP($J141,Zonal_Stats!$A$2:$P$308,16,FALSE)</f>
        <v>0.69770022776899998</v>
      </c>
      <c r="AD141">
        <f>VLOOKUP($J141,raw!$A$3:$AB446,24,FALSE)</f>
        <v>2.0505109189706435E-2</v>
      </c>
      <c r="AE141">
        <f>VLOOKUP($J141,Zonal_Stats!$A$2:$P$308,14,FALSE)</f>
        <v>0.22929634122299999</v>
      </c>
      <c r="AF141">
        <f>VLOOKUP($C141,PODES_SULSEL!$D$1:$AL$311,2,FALSE)</f>
        <v>15544</v>
      </c>
      <c r="AG141">
        <f>VLOOKUP($C141,PODES_SULSEL!$D$1:$AL$311,25,FALSE)</f>
        <v>0.99388831703551195</v>
      </c>
      <c r="AH141">
        <f>VLOOKUP($C141,PODES_SULSEL!$D$1:$AL$311,26,FALSE)</f>
        <v>9.0066906845084904E-4</v>
      </c>
      <c r="AI141">
        <f>VLOOKUP($C141,PODES_SULSEL!$D$1:$AL$311,27,FALSE)</f>
        <v>2590.6666666666665</v>
      </c>
      <c r="AJ141">
        <f>VLOOKUP($C141,PODES_SULSEL!$D$1:$AL$311,28,FALSE)</f>
        <v>15544</v>
      </c>
      <c r="AK141">
        <f>VLOOKUP($C141,PODES_SULSEL!$D$1:$AL$311,29,FALSE)</f>
        <v>1554.4</v>
      </c>
      <c r="AL141">
        <f>VLOOKUP($C141,PODES_SULSEL!$D$1:$AL$311,30,FALSE)</f>
        <v>2.5733401955738502E-4</v>
      </c>
      <c r="AM141">
        <f>VLOOKUP($C141,PODES_SULSEL!$D$1:$AL$311,31,FALSE)</f>
        <v>1943</v>
      </c>
      <c r="AN141">
        <f>VLOOKUP($C141,PODES_SULSEL!$D$1:$AL$311,10,FALSE)</f>
        <v>1</v>
      </c>
      <c r="AO141">
        <f>VLOOKUP($C141,PODES_SULSEL!$D$1:$AL$311,11,FALSE)</f>
        <v>0</v>
      </c>
      <c r="AP141">
        <f>VLOOKUP($C141,PODES_SULSEL!$D$1:$AL$311,12,FALSE)</f>
        <v>0</v>
      </c>
      <c r="AQ141">
        <f>VLOOKUP($C141,PODES_SULSEL!$D$1:$AL$311,13,FALSE)</f>
        <v>0</v>
      </c>
      <c r="AR141">
        <f>VLOOKUP($C141,PODES_SULSEL!$D$1:$AL$311,14,FALSE)</f>
        <v>0</v>
      </c>
      <c r="AS141">
        <f>VLOOKUP($C141,PODES_SULSEL!$D$1:$AL$311,15,FALSE)</f>
        <v>0</v>
      </c>
      <c r="AT141">
        <f>VLOOKUP($C141,PODES_SULSEL!$D$1:$AL$311,16,FALSE)</f>
        <v>3</v>
      </c>
      <c r="AU141">
        <f>VLOOKUP($C141,PODES_SULSEL!$D$1:$AL$311,17,FALSE)</f>
        <v>0</v>
      </c>
      <c r="AV141">
        <f>VLOOKUP($C141,PODES_SULSEL!$D$1:$AL$311,18,FALSE)</f>
        <v>0</v>
      </c>
      <c r="AW141">
        <f>VLOOKUP($C141,PODES_SULSEL!$D$1:$AL$311,19,FALSE)</f>
        <v>0</v>
      </c>
      <c r="AX141">
        <f>VLOOKUP($C141,PODES_SULSEL!$D$1:$AL$311,20,FALSE)</f>
        <v>19</v>
      </c>
      <c r="AY141">
        <f>VLOOKUP($C141,PODES_SULSEL!$D$1:$AL$311,35,FALSE)</f>
        <v>818.10526315789468</v>
      </c>
      <c r="AZ141">
        <f>VLOOKUP($C141,PODES_SULSEL!$D$1:$AL$311,32,FALSE)</f>
        <v>0</v>
      </c>
      <c r="BA141">
        <f>VLOOKUP($C141,PODES_SULSEL!$D$1:$AL$311,33,FALSE)</f>
        <v>0</v>
      </c>
      <c r="BB141">
        <f>VLOOKUP($C141,PODES_SULSEL!$D$1:$AL$311,23,FALSE)</f>
        <v>5</v>
      </c>
      <c r="BC141">
        <f>VLOOKUP($C141,PODES_SULSEL!$D$1:$AL$311,34,FALSE)</f>
        <v>3108.8</v>
      </c>
      <c r="BD141">
        <f>VLOOKUP($J141,Zonal_Stats!$A$2:$T$308,17,FALSE)</f>
        <v>23.5708959249</v>
      </c>
      <c r="BE141">
        <f>VLOOKUP($J141,Zonal_Stats!$A$2:$T$308,18,FALSE)</f>
        <v>1.5467390917299999</v>
      </c>
      <c r="BF141">
        <f>VLOOKUP($J141,Zonal_Stats!$A$2:$T$308,19,FALSE)</f>
        <v>2468.7343694800002</v>
      </c>
      <c r="BG141">
        <f>VLOOKUP($J141,Zonal_Stats!$A$2:$T$308,20,FALSE)</f>
        <v>-80.455928725099994</v>
      </c>
    </row>
    <row r="142" spans="1:59">
      <c r="A142" t="s">
        <v>843</v>
      </c>
      <c r="B142" t="str">
        <f t="shared" si="2"/>
        <v>7312030</v>
      </c>
      <c r="C142">
        <v>7312030</v>
      </c>
      <c r="D142" t="s">
        <v>230</v>
      </c>
      <c r="E142">
        <v>73</v>
      </c>
      <c r="F142">
        <v>12</v>
      </c>
      <c r="G142">
        <v>30</v>
      </c>
      <c r="H142" t="s">
        <v>674</v>
      </c>
      <c r="I142" t="s">
        <v>684</v>
      </c>
      <c r="J142" t="s">
        <v>436</v>
      </c>
      <c r="K142">
        <v>2019</v>
      </c>
      <c r="L142">
        <f>VLOOKUP($J142,Zonal_Stats!$A$2:$J$308,10,FALSE)</f>
        <v>40016.744172400002</v>
      </c>
      <c r="M142">
        <f>VLOOKUP($J142,Zonal_Stats!$A$2:$P$308,8,FALSE)</f>
        <v>467.91121749400003</v>
      </c>
      <c r="N142">
        <f>VLOOKUP($J142,Zonal_Stats!$A$2:$P$308,12,FALSE)</f>
        <v>89898.268359900001</v>
      </c>
      <c r="O142">
        <f>VLOOKUP($J142,Zonal_Stats!$A$2:$P$308,9,FALSE)</f>
        <v>51697.895090799997</v>
      </c>
      <c r="P142">
        <f>VLOOKUP($J142,Zonal_Stats!$A$2:$P$308,7,FALSE)</f>
        <v>10679.2743109</v>
      </c>
      <c r="Q142">
        <f>VLOOKUP($J142,Zonal_Stats!$A$2:$P$308,11,FALSE)</f>
        <v>778.212748594</v>
      </c>
      <c r="R142">
        <f>VLOOKUP($J142,Zonal_Stats!$A$2:$P$308,5,FALSE)</f>
        <v>7828.4585502899999</v>
      </c>
      <c r="S142">
        <f>VLOOKUP($J142,raw!$A$3:$AB447,11,FALSE)</f>
        <v>0.39550700741962075</v>
      </c>
      <c r="T142">
        <f>VLOOKUP($J142,raw!$A$3:$AB447,12,FALSE)</f>
        <v>9.6558120362737018E-2</v>
      </c>
      <c r="U142">
        <f>VLOOKUP($J142,raw!$A$3:$AB447,13,FALSE)</f>
        <v>0</v>
      </c>
      <c r="V142">
        <f>VLOOKUP($J142,raw!$A$3:$AB447,14,FALSE)</f>
        <v>0</v>
      </c>
      <c r="W142">
        <f>VLOOKUP($J142,raw!$A$3:$AB447,15,FALSE)</f>
        <v>0</v>
      </c>
      <c r="X142">
        <f>VLOOKUP($J142,Zonal_Stats!$A$2:$P$308,6,FALSE)</f>
        <v>10908.8896188</v>
      </c>
      <c r="Y142">
        <f>VLOOKUP($J142,raw!$A$3:$AB447,17,FALSE)</f>
        <v>0</v>
      </c>
      <c r="Z142">
        <f>VLOOKUP($J142,raw!$A$3:$AB447,20,FALSE)</f>
        <v>0.90107172300082439</v>
      </c>
      <c r="AA142">
        <f>VLOOKUP($J142,Zonal_Stats!$A$2:$P$308,13,FALSE)</f>
        <v>232147.004694</v>
      </c>
      <c r="AB142">
        <f>VLOOKUP($J142,Zonal_Stats!$A$2:$P$308,15,FALSE)</f>
        <v>0.140100628177</v>
      </c>
      <c r="AC142">
        <f>VLOOKUP($J142,Zonal_Stats!$A$2:$P$308,16,FALSE)</f>
        <v>9.0477238234100005E-2</v>
      </c>
      <c r="AD142">
        <f>VLOOKUP($J142,raw!$A$3:$AB447,24,FALSE)</f>
        <v>0</v>
      </c>
      <c r="AE142">
        <f>VLOOKUP($J142,Zonal_Stats!$A$2:$P$308,14,FALSE)</f>
        <v>0.110388786312</v>
      </c>
      <c r="AF142">
        <f>VLOOKUP($C142,PODES_SULSEL!$D$1:$AL$311,2,FALSE)</f>
        <v>7699</v>
      </c>
      <c r="AG142">
        <f>VLOOKUP($C142,PODES_SULSEL!$D$1:$AL$311,25,FALSE)</f>
        <v>0.99688271204052403</v>
      </c>
      <c r="AH142">
        <f>VLOOKUP($C142,PODES_SULSEL!$D$1:$AL$311,26,FALSE)</f>
        <v>5.1954799324587604E-4</v>
      </c>
      <c r="AI142">
        <f>VLOOKUP($C142,PODES_SULSEL!$D$1:$AL$311,27,FALSE)</f>
        <v>0</v>
      </c>
      <c r="AJ142">
        <f>VLOOKUP($C142,PODES_SULSEL!$D$1:$AL$311,28,FALSE)</f>
        <v>0</v>
      </c>
      <c r="AK142">
        <f>VLOOKUP($C142,PODES_SULSEL!$D$1:$AL$311,29,FALSE)</f>
        <v>1283.1666666666667</v>
      </c>
      <c r="AL142">
        <f>VLOOKUP($C142,PODES_SULSEL!$D$1:$AL$311,30,FALSE)</f>
        <v>3.89660994934407E-4</v>
      </c>
      <c r="AM142">
        <f>VLOOKUP($C142,PODES_SULSEL!$D$1:$AL$311,31,FALSE)</f>
        <v>7699</v>
      </c>
      <c r="AN142">
        <f>VLOOKUP($C142,PODES_SULSEL!$D$1:$AL$311,10,FALSE)</f>
        <v>0</v>
      </c>
      <c r="AO142">
        <f>VLOOKUP($C142,PODES_SULSEL!$D$1:$AL$311,11,FALSE)</f>
        <v>0</v>
      </c>
      <c r="AP142">
        <f>VLOOKUP($C142,PODES_SULSEL!$D$1:$AL$311,12,FALSE)</f>
        <v>3</v>
      </c>
      <c r="AQ142">
        <f>VLOOKUP($C142,PODES_SULSEL!$D$1:$AL$311,13,FALSE)</f>
        <v>0</v>
      </c>
      <c r="AR142">
        <f>VLOOKUP($C142,PODES_SULSEL!$D$1:$AL$311,14,FALSE)</f>
        <v>0</v>
      </c>
      <c r="AS142">
        <f>VLOOKUP($C142,PODES_SULSEL!$D$1:$AL$311,15,FALSE)</f>
        <v>0</v>
      </c>
      <c r="AT142">
        <f>VLOOKUP($C142,PODES_SULSEL!$D$1:$AL$311,16,FALSE)</f>
        <v>0</v>
      </c>
      <c r="AU142">
        <f>VLOOKUP($C142,PODES_SULSEL!$D$1:$AL$311,17,FALSE)</f>
        <v>0</v>
      </c>
      <c r="AV142">
        <f>VLOOKUP($C142,PODES_SULSEL!$D$1:$AL$311,18,FALSE)</f>
        <v>0</v>
      </c>
      <c r="AW142">
        <f>VLOOKUP($C142,PODES_SULSEL!$D$1:$AL$311,19,FALSE)</f>
        <v>0</v>
      </c>
      <c r="AX142">
        <f>VLOOKUP($C142,PODES_SULSEL!$D$1:$AL$311,20,FALSE)</f>
        <v>16</v>
      </c>
      <c r="AY142">
        <f>VLOOKUP($C142,PODES_SULSEL!$D$1:$AL$311,35,FALSE)</f>
        <v>481.1875</v>
      </c>
      <c r="AZ142">
        <f>VLOOKUP($C142,PODES_SULSEL!$D$1:$AL$311,32,FALSE)</f>
        <v>0</v>
      </c>
      <c r="BA142">
        <f>VLOOKUP($C142,PODES_SULSEL!$D$1:$AL$311,33,FALSE)</f>
        <v>0</v>
      </c>
      <c r="BB142">
        <f>VLOOKUP($C142,PODES_SULSEL!$D$1:$AL$311,23,FALSE)</f>
        <v>4</v>
      </c>
      <c r="BC142">
        <f>VLOOKUP($C142,PODES_SULSEL!$D$1:$AL$311,34,FALSE)</f>
        <v>1924.75</v>
      </c>
      <c r="BD142">
        <f>VLOOKUP($J142,Zonal_Stats!$A$2:$T$308,17,FALSE)</f>
        <v>26.407504856300001</v>
      </c>
      <c r="BE142">
        <f>VLOOKUP($J142,Zonal_Stats!$A$2:$T$308,18,FALSE)</f>
        <v>1.50440511289</v>
      </c>
      <c r="BF142">
        <f>VLOOKUP($J142,Zonal_Stats!$A$2:$T$308,19,FALSE)</f>
        <v>1930.7960842</v>
      </c>
      <c r="BG142">
        <f>VLOOKUP($J142,Zonal_Stats!$A$2:$T$308,20,FALSE)</f>
        <v>-91.186253821299999</v>
      </c>
    </row>
    <row r="143" spans="1:59">
      <c r="A143" t="s">
        <v>844</v>
      </c>
      <c r="B143" t="str">
        <f t="shared" si="2"/>
        <v>7312031</v>
      </c>
      <c r="C143">
        <v>7312031</v>
      </c>
      <c r="D143" t="s">
        <v>230</v>
      </c>
      <c r="E143">
        <v>73</v>
      </c>
      <c r="F143">
        <v>12</v>
      </c>
      <c r="G143">
        <v>31</v>
      </c>
      <c r="H143" t="s">
        <v>674</v>
      </c>
      <c r="I143" t="s">
        <v>684</v>
      </c>
      <c r="J143" t="s">
        <v>405</v>
      </c>
      <c r="K143">
        <v>2019</v>
      </c>
      <c r="L143">
        <f>VLOOKUP($J143,Zonal_Stats!$A$2:$J$308,10,FALSE)</f>
        <v>46873.031952600002</v>
      </c>
      <c r="M143">
        <f>VLOOKUP($J143,Zonal_Stats!$A$2:$P$308,8,FALSE)</f>
        <v>511.47526887800001</v>
      </c>
      <c r="N143">
        <f>VLOOKUP($J143,Zonal_Stats!$A$2:$P$308,12,FALSE)</f>
        <v>100557.547066</v>
      </c>
      <c r="O143">
        <f>VLOOKUP($J143,Zonal_Stats!$A$2:$P$308,9,FALSE)</f>
        <v>49077.553923500003</v>
      </c>
      <c r="P143">
        <f>VLOOKUP($J143,Zonal_Stats!$A$2:$P$308,7,FALSE)</f>
        <v>14518.7737982</v>
      </c>
      <c r="Q143">
        <f>VLOOKUP($J143,Zonal_Stats!$A$2:$P$308,11,FALSE)</f>
        <v>1137.4194863299999</v>
      </c>
      <c r="R143">
        <f>VLOOKUP($J143,Zonal_Stats!$A$2:$P$308,5,FALSE)</f>
        <v>6662.7633082299999</v>
      </c>
      <c r="S143">
        <f>VLOOKUP($J143,raw!$A$3:$AB448,11,FALSE)</f>
        <v>0.80369219521111313</v>
      </c>
      <c r="T143">
        <f>VLOOKUP($J143,raw!$A$3:$AB448,12,FALSE)</f>
        <v>5.0630597696947541E-2</v>
      </c>
      <c r="U143">
        <f>VLOOKUP($J143,raw!$A$3:$AB448,13,FALSE)</f>
        <v>0</v>
      </c>
      <c r="V143">
        <f>VLOOKUP($J143,raw!$A$3:$AB448,14,FALSE)</f>
        <v>1.4622555291537195E-3</v>
      </c>
      <c r="W143">
        <f>VLOOKUP($J143,raw!$A$3:$AB448,15,FALSE)</f>
        <v>0</v>
      </c>
      <c r="X143">
        <f>VLOOKUP($J143,Zonal_Stats!$A$2:$P$308,6,FALSE)</f>
        <v>14733.413130700001</v>
      </c>
      <c r="Y143">
        <f>VLOOKUP($J143,raw!$A$3:$AB448,17,FALSE)</f>
        <v>0</v>
      </c>
      <c r="Z143">
        <f>VLOOKUP($J143,raw!$A$3:$AB448,20,FALSE)</f>
        <v>0.94150977883385123</v>
      </c>
      <c r="AA143">
        <f>VLOOKUP($J143,Zonal_Stats!$A$2:$P$308,13,FALSE)</f>
        <v>164832.37383500001</v>
      </c>
      <c r="AB143">
        <f>VLOOKUP($J143,Zonal_Stats!$A$2:$P$308,15,FALSE)</f>
        <v>0.53839425316099998</v>
      </c>
      <c r="AC143">
        <f>VLOOKUP($J143,Zonal_Stats!$A$2:$P$308,16,FALSE)</f>
        <v>0</v>
      </c>
      <c r="AD143">
        <f>VLOOKUP($J143,raw!$A$3:$AB448,24,FALSE)</f>
        <v>0</v>
      </c>
      <c r="AE143">
        <f>VLOOKUP($J143,Zonal_Stats!$A$2:$P$308,14,FALSE)</f>
        <v>9.4966117313800003E-2</v>
      </c>
      <c r="AF143">
        <f>VLOOKUP($C143,PODES_SULSEL!$D$1:$AL$311,2,FALSE)</f>
        <v>3525</v>
      </c>
      <c r="AG143">
        <f>VLOOKUP($C143,PODES_SULSEL!$D$1:$AL$311,25,FALSE)</f>
        <v>0.99375886524822699</v>
      </c>
      <c r="AH143">
        <f>VLOOKUP($C143,PODES_SULSEL!$D$1:$AL$311,26,FALSE)</f>
        <v>5.6737588652482204E-4</v>
      </c>
      <c r="AI143">
        <f>VLOOKUP($C143,PODES_SULSEL!$D$1:$AL$311,27,FALSE)</f>
        <v>0</v>
      </c>
      <c r="AJ143">
        <f>VLOOKUP($C143,PODES_SULSEL!$D$1:$AL$311,28,FALSE)</f>
        <v>0</v>
      </c>
      <c r="AK143">
        <f>VLOOKUP($C143,PODES_SULSEL!$D$1:$AL$311,29,FALSE)</f>
        <v>881.25</v>
      </c>
      <c r="AL143">
        <f>VLOOKUP($C143,PODES_SULSEL!$D$1:$AL$311,30,FALSE)</f>
        <v>2.8368794326241102E-4</v>
      </c>
      <c r="AM143">
        <f>VLOOKUP($C143,PODES_SULSEL!$D$1:$AL$311,31,FALSE)</f>
        <v>0</v>
      </c>
      <c r="AN143">
        <f>VLOOKUP($C143,PODES_SULSEL!$D$1:$AL$311,10,FALSE)</f>
        <v>0</v>
      </c>
      <c r="AO143">
        <f>VLOOKUP($C143,PODES_SULSEL!$D$1:$AL$311,11,FALSE)</f>
        <v>0</v>
      </c>
      <c r="AP143">
        <f>VLOOKUP($C143,PODES_SULSEL!$D$1:$AL$311,12,FALSE)</f>
        <v>11</v>
      </c>
      <c r="AQ143">
        <f>VLOOKUP($C143,PODES_SULSEL!$D$1:$AL$311,13,FALSE)</f>
        <v>0</v>
      </c>
      <c r="AR143">
        <f>VLOOKUP($C143,PODES_SULSEL!$D$1:$AL$311,14,FALSE)</f>
        <v>0</v>
      </c>
      <c r="AS143">
        <f>VLOOKUP($C143,PODES_SULSEL!$D$1:$AL$311,15,FALSE)</f>
        <v>0</v>
      </c>
      <c r="AT143">
        <f>VLOOKUP($C143,PODES_SULSEL!$D$1:$AL$311,16,FALSE)</f>
        <v>0</v>
      </c>
      <c r="AU143">
        <f>VLOOKUP($C143,PODES_SULSEL!$D$1:$AL$311,17,FALSE)</f>
        <v>0</v>
      </c>
      <c r="AV143">
        <f>VLOOKUP($C143,PODES_SULSEL!$D$1:$AL$311,18,FALSE)</f>
        <v>0</v>
      </c>
      <c r="AW143">
        <f>VLOOKUP($C143,PODES_SULSEL!$D$1:$AL$311,19,FALSE)</f>
        <v>0</v>
      </c>
      <c r="AX143">
        <f>VLOOKUP($C143,PODES_SULSEL!$D$1:$AL$311,20,FALSE)</f>
        <v>8</v>
      </c>
      <c r="AY143">
        <f>VLOOKUP($C143,PODES_SULSEL!$D$1:$AL$311,35,FALSE)</f>
        <v>440.625</v>
      </c>
      <c r="AZ143">
        <f>VLOOKUP($C143,PODES_SULSEL!$D$1:$AL$311,32,FALSE)</f>
        <v>705</v>
      </c>
      <c r="BA143">
        <f>VLOOKUP($C143,PODES_SULSEL!$D$1:$AL$311,33,FALSE)</f>
        <v>0</v>
      </c>
      <c r="BB143">
        <f>VLOOKUP($C143,PODES_SULSEL!$D$1:$AL$311,23,FALSE)</f>
        <v>0</v>
      </c>
      <c r="BC143">
        <f>VLOOKUP($C143,PODES_SULSEL!$D$1:$AL$311,34,FALSE)</f>
        <v>0</v>
      </c>
      <c r="BD143">
        <f>VLOOKUP($J143,Zonal_Stats!$A$2:$T$308,17,FALSE)</f>
        <v>27.040107531499999</v>
      </c>
      <c r="BE143">
        <f>VLOOKUP($J143,Zonal_Stats!$A$2:$T$308,18,FALSE)</f>
        <v>1.4458914120999999</v>
      </c>
      <c r="BF143">
        <f>VLOOKUP($J143,Zonal_Stats!$A$2:$T$308,19,FALSE)</f>
        <v>1859.2649326999999</v>
      </c>
      <c r="BG143">
        <f>VLOOKUP($J143,Zonal_Stats!$A$2:$T$308,20,FALSE)</f>
        <v>-77.620373535200002</v>
      </c>
    </row>
    <row r="144" spans="1:59">
      <c r="A144" t="s">
        <v>845</v>
      </c>
      <c r="B144" t="str">
        <f t="shared" si="2"/>
        <v>7312032</v>
      </c>
      <c r="C144">
        <v>7312032</v>
      </c>
      <c r="D144" t="s">
        <v>230</v>
      </c>
      <c r="E144">
        <v>73</v>
      </c>
      <c r="F144">
        <v>12</v>
      </c>
      <c r="G144">
        <v>32</v>
      </c>
      <c r="H144" t="s">
        <v>674</v>
      </c>
      <c r="I144" t="s">
        <v>684</v>
      </c>
      <c r="J144" t="s">
        <v>392</v>
      </c>
      <c r="K144">
        <v>2019</v>
      </c>
      <c r="L144">
        <f>VLOOKUP($J144,Zonal_Stats!$A$2:$J$308,10,FALSE)</f>
        <v>31859.079555799999</v>
      </c>
      <c r="M144">
        <f>VLOOKUP($J144,Zonal_Stats!$A$2:$P$308,8,FALSE)</f>
        <v>391.07429352499997</v>
      </c>
      <c r="N144">
        <f>VLOOKUP($J144,Zonal_Stats!$A$2:$P$308,12,FALSE)</f>
        <v>94556.6018014</v>
      </c>
      <c r="O144">
        <f>VLOOKUP($J144,Zonal_Stats!$A$2:$P$308,9,FALSE)</f>
        <v>53316.5298893</v>
      </c>
      <c r="P144">
        <f>VLOOKUP($J144,Zonal_Stats!$A$2:$P$308,7,FALSE)</f>
        <v>18635.159667</v>
      </c>
      <c r="Q144">
        <f>VLOOKUP($J144,Zonal_Stats!$A$2:$P$308,11,FALSE)</f>
        <v>2119.31841747</v>
      </c>
      <c r="R144">
        <f>VLOOKUP($J144,Zonal_Stats!$A$2:$P$308,5,FALSE)</f>
        <v>15718.9780381</v>
      </c>
      <c r="S144">
        <f>VLOOKUP($J144,raw!$A$3:$AB449,11,FALSE)</f>
        <v>0.85321100917431192</v>
      </c>
      <c r="T144">
        <f>VLOOKUP($J144,raw!$A$3:$AB449,12,FALSE)</f>
        <v>0.11787600778426466</v>
      </c>
      <c r="U144">
        <f>VLOOKUP($J144,raw!$A$3:$AB449,13,FALSE)</f>
        <v>0</v>
      </c>
      <c r="V144">
        <f>VLOOKUP($J144,raw!$A$3:$AB449,14,FALSE)</f>
        <v>0</v>
      </c>
      <c r="W144">
        <f>VLOOKUP($J144,raw!$A$3:$AB449,15,FALSE)</f>
        <v>0</v>
      </c>
      <c r="X144">
        <f>VLOOKUP($J144,Zonal_Stats!$A$2:$P$308,6,FALSE)</f>
        <v>19979.8739298</v>
      </c>
      <c r="Y144">
        <f>VLOOKUP($J144,raw!$A$3:$AB449,17,FALSE)</f>
        <v>0</v>
      </c>
      <c r="Z144">
        <f>VLOOKUP($J144,raw!$A$3:$AB449,20,FALSE)</f>
        <v>0.86655546288573815</v>
      </c>
      <c r="AA144">
        <f>VLOOKUP($J144,Zonal_Stats!$A$2:$P$308,13,FALSE)</f>
        <v>332132.00166000001</v>
      </c>
      <c r="AB144">
        <f>VLOOKUP($J144,Zonal_Stats!$A$2:$P$308,15,FALSE)</f>
        <v>0.132124154824</v>
      </c>
      <c r="AC144">
        <f>VLOOKUP($J144,Zonal_Stats!$A$2:$P$308,16,FALSE)</f>
        <v>7.4023421891800001E-2</v>
      </c>
      <c r="AD144">
        <f>VLOOKUP($J144,raw!$A$3:$AB449,24,FALSE)</f>
        <v>0</v>
      </c>
      <c r="AE144">
        <f>VLOOKUP($J144,Zonal_Stats!$A$2:$P$308,14,FALSE)</f>
        <v>0.110659939858</v>
      </c>
      <c r="AF144">
        <f>VLOOKUP($C144,PODES_SULSEL!$D$1:$AL$311,2,FALSE)</f>
        <v>2242</v>
      </c>
      <c r="AG144">
        <f>VLOOKUP($C144,PODES_SULSEL!$D$1:$AL$311,25,FALSE)</f>
        <v>1</v>
      </c>
      <c r="AH144">
        <f>VLOOKUP($C144,PODES_SULSEL!$D$1:$AL$311,26,FALSE)</f>
        <v>4.4603033006244399E-4</v>
      </c>
      <c r="AI144">
        <f>VLOOKUP($C144,PODES_SULSEL!$D$1:$AL$311,27,FALSE)</f>
        <v>0</v>
      </c>
      <c r="AJ144">
        <f>VLOOKUP($C144,PODES_SULSEL!$D$1:$AL$311,28,FALSE)</f>
        <v>0</v>
      </c>
      <c r="AK144">
        <f>VLOOKUP($C144,PODES_SULSEL!$D$1:$AL$311,29,FALSE)</f>
        <v>1121</v>
      </c>
      <c r="AL144">
        <f>VLOOKUP($C144,PODES_SULSEL!$D$1:$AL$311,30,FALSE)</f>
        <v>4.4603033006244399E-4</v>
      </c>
      <c r="AM144">
        <f>VLOOKUP($C144,PODES_SULSEL!$D$1:$AL$311,31,FALSE)</f>
        <v>0</v>
      </c>
      <c r="AN144">
        <f>VLOOKUP($C144,PODES_SULSEL!$D$1:$AL$311,10,FALSE)</f>
        <v>1</v>
      </c>
      <c r="AO144">
        <f>VLOOKUP($C144,PODES_SULSEL!$D$1:$AL$311,11,FALSE)</f>
        <v>0</v>
      </c>
      <c r="AP144">
        <f>VLOOKUP($C144,PODES_SULSEL!$D$1:$AL$311,12,FALSE)</f>
        <v>4</v>
      </c>
      <c r="AQ144">
        <f>VLOOKUP($C144,PODES_SULSEL!$D$1:$AL$311,13,FALSE)</f>
        <v>0</v>
      </c>
      <c r="AR144">
        <f>VLOOKUP($C144,PODES_SULSEL!$D$1:$AL$311,14,FALSE)</f>
        <v>0</v>
      </c>
      <c r="AS144">
        <f>VLOOKUP($C144,PODES_SULSEL!$D$1:$AL$311,15,FALSE)</f>
        <v>0</v>
      </c>
      <c r="AT144">
        <f>VLOOKUP($C144,PODES_SULSEL!$D$1:$AL$311,16,FALSE)</f>
        <v>0</v>
      </c>
      <c r="AU144">
        <f>VLOOKUP($C144,PODES_SULSEL!$D$1:$AL$311,17,FALSE)</f>
        <v>0</v>
      </c>
      <c r="AV144">
        <f>VLOOKUP($C144,PODES_SULSEL!$D$1:$AL$311,18,FALSE)</f>
        <v>1</v>
      </c>
      <c r="AW144">
        <f>VLOOKUP($C144,PODES_SULSEL!$D$1:$AL$311,19,FALSE)</f>
        <v>0</v>
      </c>
      <c r="AX144">
        <f>VLOOKUP($C144,PODES_SULSEL!$D$1:$AL$311,20,FALSE)</f>
        <v>7</v>
      </c>
      <c r="AY144">
        <f>VLOOKUP($C144,PODES_SULSEL!$D$1:$AL$311,35,FALSE)</f>
        <v>320.28571428571428</v>
      </c>
      <c r="AZ144">
        <f>VLOOKUP($C144,PODES_SULSEL!$D$1:$AL$311,32,FALSE)</f>
        <v>747.33333333333337</v>
      </c>
      <c r="BA144">
        <f>VLOOKUP($C144,PODES_SULSEL!$D$1:$AL$311,33,FALSE)</f>
        <v>2242</v>
      </c>
      <c r="BB144">
        <f>VLOOKUP($C144,PODES_SULSEL!$D$1:$AL$311,23,FALSE)</f>
        <v>4</v>
      </c>
      <c r="BC144">
        <f>VLOOKUP($C144,PODES_SULSEL!$D$1:$AL$311,34,FALSE)</f>
        <v>560.5</v>
      </c>
      <c r="BD144">
        <f>VLOOKUP($J144,Zonal_Stats!$A$2:$T$308,17,FALSE)</f>
        <v>26.232078220799998</v>
      </c>
      <c r="BE144">
        <f>VLOOKUP($J144,Zonal_Stats!$A$2:$T$308,18,FALSE)</f>
        <v>1.3912746150299999</v>
      </c>
      <c r="BF144">
        <f>VLOOKUP($J144,Zonal_Stats!$A$2:$T$308,19,FALSE)</f>
        <v>1937.32170105</v>
      </c>
      <c r="BG144">
        <f>VLOOKUP($J144,Zonal_Stats!$A$2:$T$308,20,FALSE)</f>
        <v>-81.0628275057</v>
      </c>
    </row>
    <row r="145" spans="1:59">
      <c r="A145" t="s">
        <v>846</v>
      </c>
      <c r="B145" t="str">
        <f t="shared" si="2"/>
        <v>7312040</v>
      </c>
      <c r="C145">
        <v>7312040</v>
      </c>
      <c r="D145" t="s">
        <v>230</v>
      </c>
      <c r="E145">
        <v>73</v>
      </c>
      <c r="F145">
        <v>12</v>
      </c>
      <c r="G145">
        <v>40</v>
      </c>
      <c r="H145" t="s">
        <v>674</v>
      </c>
      <c r="I145" t="s">
        <v>684</v>
      </c>
      <c r="J145" t="s">
        <v>437</v>
      </c>
      <c r="K145">
        <v>2019</v>
      </c>
      <c r="L145">
        <f>VLOOKUP($J145,Zonal_Stats!$A$2:$J$308,10,FALSE)</f>
        <v>40441.133892799997</v>
      </c>
      <c r="M145">
        <f>VLOOKUP($J145,Zonal_Stats!$A$2:$P$308,8,FALSE)</f>
        <v>392.493607844</v>
      </c>
      <c r="N145">
        <f>VLOOKUP($J145,Zonal_Stats!$A$2:$P$308,12,FALSE)</f>
        <v>102082.05046899999</v>
      </c>
      <c r="O145">
        <f>VLOOKUP($J145,Zonal_Stats!$A$2:$P$308,9,FALSE)</f>
        <v>57156.603064299998</v>
      </c>
      <c r="P145">
        <f>VLOOKUP($J145,Zonal_Stats!$A$2:$P$308,7,FALSE)</f>
        <v>22111.4780207</v>
      </c>
      <c r="Q145">
        <f>VLOOKUP($J145,Zonal_Stats!$A$2:$P$308,11,FALSE)</f>
        <v>3779.9554507799999</v>
      </c>
      <c r="R145">
        <f>VLOOKUP($J145,Zonal_Stats!$A$2:$P$308,5,FALSE)</f>
        <v>11223.554238000001</v>
      </c>
      <c r="S145">
        <f>VLOOKUP($J145,raw!$A$3:$AB450,11,FALSE)</f>
        <v>0.83954706980666149</v>
      </c>
      <c r="T145">
        <f>VLOOKUP($J145,raw!$A$3:$AB450,12,FALSE)</f>
        <v>4.8003372884418478E-2</v>
      </c>
      <c r="U145">
        <f>VLOOKUP($J145,raw!$A$3:$AB450,13,FALSE)</f>
        <v>0</v>
      </c>
      <c r="V145">
        <f>VLOOKUP($J145,raw!$A$3:$AB450,14,FALSE)</f>
        <v>0</v>
      </c>
      <c r="W145">
        <f>VLOOKUP($J145,raw!$A$3:$AB450,15,FALSE)</f>
        <v>0</v>
      </c>
      <c r="X145">
        <f>VLOOKUP($J145,Zonal_Stats!$A$2:$P$308,6,FALSE)</f>
        <v>22505.567757600002</v>
      </c>
      <c r="Y145">
        <f>VLOOKUP($J145,raw!$A$3:$AB450,17,FALSE)</f>
        <v>0</v>
      </c>
      <c r="Z145">
        <f>VLOOKUP($J145,raw!$A$3:$AB450,20,FALSE)</f>
        <v>0.94362464614828645</v>
      </c>
      <c r="AA145">
        <f>VLOOKUP($J145,Zonal_Stats!$A$2:$P$308,13,FALSE)</f>
        <v>269928.18752199999</v>
      </c>
      <c r="AB145">
        <f>VLOOKUP($J145,Zonal_Stats!$A$2:$P$308,15,FALSE)</f>
        <v>0.174880879618</v>
      </c>
      <c r="AC145">
        <f>VLOOKUP($J145,Zonal_Stats!$A$2:$P$308,16,FALSE)</f>
        <v>1.03383433682E-2</v>
      </c>
      <c r="AD145">
        <f>VLOOKUP($J145,raw!$A$3:$AB450,24,FALSE)</f>
        <v>0</v>
      </c>
      <c r="AE145">
        <f>VLOOKUP($J145,Zonal_Stats!$A$2:$P$308,14,FALSE)</f>
        <v>9.9412510377600002E-2</v>
      </c>
      <c r="AF145">
        <f>VLOOKUP($C145,PODES_SULSEL!$D$1:$AL$311,2,FALSE)</f>
        <v>11567</v>
      </c>
      <c r="AG145">
        <f>VLOOKUP($C145,PODES_SULSEL!$D$1:$AL$311,25,FALSE)</f>
        <v>0.98893403648309797</v>
      </c>
      <c r="AH145">
        <f>VLOOKUP($C145,PODES_SULSEL!$D$1:$AL$311,26,FALSE)</f>
        <v>2.5935851992737899E-4</v>
      </c>
      <c r="AI145">
        <f>VLOOKUP($C145,PODES_SULSEL!$D$1:$AL$311,27,FALSE)</f>
        <v>11567</v>
      </c>
      <c r="AJ145">
        <f>VLOOKUP($C145,PODES_SULSEL!$D$1:$AL$311,28,FALSE)</f>
        <v>0</v>
      </c>
      <c r="AK145">
        <f>VLOOKUP($C145,PODES_SULSEL!$D$1:$AL$311,29,FALSE)</f>
        <v>1051.5454545454545</v>
      </c>
      <c r="AL145">
        <f>VLOOKUP($C145,PODES_SULSEL!$D$1:$AL$311,30,FALSE)</f>
        <v>3.45811359903172E-4</v>
      </c>
      <c r="AM145">
        <f>VLOOKUP($C145,PODES_SULSEL!$D$1:$AL$311,31,FALSE)</f>
        <v>2891.75</v>
      </c>
      <c r="AN145">
        <f>VLOOKUP($C145,PODES_SULSEL!$D$1:$AL$311,10,FALSE)</f>
        <v>10</v>
      </c>
      <c r="AO145">
        <f>VLOOKUP($C145,PODES_SULSEL!$D$1:$AL$311,11,FALSE)</f>
        <v>0</v>
      </c>
      <c r="AP145">
        <f>VLOOKUP($C145,PODES_SULSEL!$D$1:$AL$311,12,FALSE)</f>
        <v>12</v>
      </c>
      <c r="AQ145">
        <f>VLOOKUP($C145,PODES_SULSEL!$D$1:$AL$311,13,FALSE)</f>
        <v>0</v>
      </c>
      <c r="AR145">
        <f>VLOOKUP($C145,PODES_SULSEL!$D$1:$AL$311,14,FALSE)</f>
        <v>0</v>
      </c>
      <c r="AS145">
        <f>VLOOKUP($C145,PODES_SULSEL!$D$1:$AL$311,15,FALSE)</f>
        <v>0</v>
      </c>
      <c r="AT145">
        <f>VLOOKUP($C145,PODES_SULSEL!$D$1:$AL$311,16,FALSE)</f>
        <v>0</v>
      </c>
      <c r="AU145">
        <f>VLOOKUP($C145,PODES_SULSEL!$D$1:$AL$311,17,FALSE)</f>
        <v>0</v>
      </c>
      <c r="AV145">
        <f>VLOOKUP($C145,PODES_SULSEL!$D$1:$AL$311,18,FALSE)</f>
        <v>0</v>
      </c>
      <c r="AW145">
        <f>VLOOKUP($C145,PODES_SULSEL!$D$1:$AL$311,19,FALSE)</f>
        <v>0</v>
      </c>
      <c r="AX145">
        <f>VLOOKUP($C145,PODES_SULSEL!$D$1:$AL$311,20,FALSE)</f>
        <v>24</v>
      </c>
      <c r="AY145">
        <f>VLOOKUP($C145,PODES_SULSEL!$D$1:$AL$311,35,FALSE)</f>
        <v>481.95833333333331</v>
      </c>
      <c r="AZ145">
        <f>VLOOKUP($C145,PODES_SULSEL!$D$1:$AL$311,32,FALSE)</f>
        <v>0</v>
      </c>
      <c r="BA145">
        <f>VLOOKUP($C145,PODES_SULSEL!$D$1:$AL$311,33,FALSE)</f>
        <v>5783.5</v>
      </c>
      <c r="BB145">
        <f>VLOOKUP($C145,PODES_SULSEL!$D$1:$AL$311,23,FALSE)</f>
        <v>3</v>
      </c>
      <c r="BC145">
        <f>VLOOKUP($C145,PODES_SULSEL!$D$1:$AL$311,34,FALSE)</f>
        <v>3855.6666666666665</v>
      </c>
      <c r="BD145">
        <f>VLOOKUP($J145,Zonal_Stats!$A$2:$T$308,17,FALSE)</f>
        <v>26.696751826900002</v>
      </c>
      <c r="BE145">
        <f>VLOOKUP($J145,Zonal_Stats!$A$2:$T$308,18,FALSE)</f>
        <v>1.42175993648</v>
      </c>
      <c r="BF145">
        <f>VLOOKUP($J145,Zonal_Stats!$A$2:$T$308,19,FALSE)</f>
        <v>1885.0277605599999</v>
      </c>
      <c r="BG145">
        <f>VLOOKUP($J145,Zonal_Stats!$A$2:$T$308,20,FALSE)</f>
        <v>-84.722537974600002</v>
      </c>
    </row>
    <row r="146" spans="1:59">
      <c r="A146" t="s">
        <v>847</v>
      </c>
      <c r="B146" t="str">
        <f t="shared" si="2"/>
        <v>7312050</v>
      </c>
      <c r="C146">
        <v>7312050</v>
      </c>
      <c r="D146" t="s">
        <v>230</v>
      </c>
      <c r="E146">
        <v>73</v>
      </c>
      <c r="F146">
        <v>12</v>
      </c>
      <c r="G146">
        <v>50</v>
      </c>
      <c r="H146" t="s">
        <v>674</v>
      </c>
      <c r="I146" t="s">
        <v>684</v>
      </c>
      <c r="J146" t="s">
        <v>395</v>
      </c>
      <c r="K146">
        <v>2019</v>
      </c>
      <c r="L146">
        <f>VLOOKUP($J146,Zonal_Stats!$A$2:$J$308,10,FALSE)</f>
        <v>41889.554387900003</v>
      </c>
      <c r="M146">
        <f>VLOOKUP($J146,Zonal_Stats!$A$2:$P$308,8,FALSE)</f>
        <v>609.23887187900004</v>
      </c>
      <c r="N146">
        <f>VLOOKUP($J146,Zonal_Stats!$A$2:$P$308,12,FALSE)</f>
        <v>97384.141912999999</v>
      </c>
      <c r="O146">
        <f>VLOOKUP($J146,Zonal_Stats!$A$2:$P$308,9,FALSE)</f>
        <v>40401.332822700002</v>
      </c>
      <c r="P146">
        <f>VLOOKUP($J146,Zonal_Stats!$A$2:$P$308,7,FALSE)</f>
        <v>4191.2422838700004</v>
      </c>
      <c r="Q146">
        <f>VLOOKUP($J146,Zonal_Stats!$A$2:$P$308,11,FALSE)</f>
        <v>3227.136493</v>
      </c>
      <c r="R146">
        <f>VLOOKUP($J146,Zonal_Stats!$A$2:$P$308,5,FALSE)</f>
        <v>4096.3101652100004</v>
      </c>
      <c r="S146">
        <f>VLOOKUP($J146,raw!$A$3:$AB451,11,FALSE)</f>
        <v>0.20706282145481264</v>
      </c>
      <c r="T146">
        <f>VLOOKUP($J146,raw!$A$3:$AB451,12,FALSE)</f>
        <v>3.8115356355620869E-2</v>
      </c>
      <c r="U146">
        <f>VLOOKUP($J146,raw!$A$3:$AB451,13,FALSE)</f>
        <v>0.21454812637766349</v>
      </c>
      <c r="V146">
        <f>VLOOKUP($J146,raw!$A$3:$AB451,14,FALSE)</f>
        <v>8.0822924320352683E-3</v>
      </c>
      <c r="W146">
        <f>VLOOKUP($J146,raw!$A$3:$AB451,15,FALSE)</f>
        <v>0</v>
      </c>
      <c r="X146">
        <f>VLOOKUP($J146,Zonal_Stats!$A$2:$P$308,6,FALSE)</f>
        <v>5236.1632887799997</v>
      </c>
      <c r="Y146">
        <f>VLOOKUP($J146,raw!$A$3:$AB451,17,FALSE)</f>
        <v>1.4740999265246142E-2</v>
      </c>
      <c r="Z146">
        <f>VLOOKUP($J146,raw!$A$3:$AB451,20,FALSE)</f>
        <v>0.69076047024246878</v>
      </c>
      <c r="AA146">
        <f>VLOOKUP($J146,Zonal_Stats!$A$2:$P$308,13,FALSE)</f>
        <v>273630.97024900001</v>
      </c>
      <c r="AB146">
        <f>VLOOKUP($J146,Zonal_Stats!$A$2:$P$308,15,FALSE)</f>
        <v>0.12242994767900001</v>
      </c>
      <c r="AC146">
        <f>VLOOKUP($J146,Zonal_Stats!$A$2:$P$308,16,FALSE)</f>
        <v>0.39458923601099999</v>
      </c>
      <c r="AD146">
        <f>VLOOKUP($J146,raw!$A$3:$AB451,24,FALSE)</f>
        <v>0</v>
      </c>
      <c r="AE146">
        <f>VLOOKUP($J146,Zonal_Stats!$A$2:$P$308,14,FALSE)</f>
        <v>0.14364236659099999</v>
      </c>
      <c r="AF146">
        <f>VLOOKUP($C146,PODES_SULSEL!$D$1:$AL$311,2,FALSE)</f>
        <v>7212</v>
      </c>
      <c r="AG146">
        <f>VLOOKUP($C146,PODES_SULSEL!$D$1:$AL$311,25,FALSE)</f>
        <v>0.97185246810870696</v>
      </c>
      <c r="AH146">
        <f>VLOOKUP($C146,PODES_SULSEL!$D$1:$AL$311,26,FALSE)</f>
        <v>2.7731558513588401E-4</v>
      </c>
      <c r="AI146">
        <f>VLOOKUP($C146,PODES_SULSEL!$D$1:$AL$311,27,FALSE)</f>
        <v>0</v>
      </c>
      <c r="AJ146">
        <f>VLOOKUP($C146,PODES_SULSEL!$D$1:$AL$311,28,FALSE)</f>
        <v>0</v>
      </c>
      <c r="AK146">
        <f>VLOOKUP($C146,PODES_SULSEL!$D$1:$AL$311,29,FALSE)</f>
        <v>901.5</v>
      </c>
      <c r="AL146">
        <f>VLOOKUP($C146,PODES_SULSEL!$D$1:$AL$311,30,FALSE)</f>
        <v>2.7731558513588401E-4</v>
      </c>
      <c r="AM146">
        <f>VLOOKUP($C146,PODES_SULSEL!$D$1:$AL$311,31,FALSE)</f>
        <v>7212</v>
      </c>
      <c r="AN146">
        <f>VLOOKUP($C146,PODES_SULSEL!$D$1:$AL$311,10,FALSE)</f>
        <v>0</v>
      </c>
      <c r="AO146">
        <f>VLOOKUP($C146,PODES_SULSEL!$D$1:$AL$311,11,FALSE)</f>
        <v>0</v>
      </c>
      <c r="AP146">
        <f>VLOOKUP($C146,PODES_SULSEL!$D$1:$AL$311,12,FALSE)</f>
        <v>9</v>
      </c>
      <c r="AQ146">
        <f>VLOOKUP($C146,PODES_SULSEL!$D$1:$AL$311,13,FALSE)</f>
        <v>0</v>
      </c>
      <c r="AR146">
        <f>VLOOKUP($C146,PODES_SULSEL!$D$1:$AL$311,14,FALSE)</f>
        <v>0</v>
      </c>
      <c r="AS146">
        <f>VLOOKUP($C146,PODES_SULSEL!$D$1:$AL$311,15,FALSE)</f>
        <v>0</v>
      </c>
      <c r="AT146">
        <f>VLOOKUP($C146,PODES_SULSEL!$D$1:$AL$311,16,FALSE)</f>
        <v>0</v>
      </c>
      <c r="AU146">
        <f>VLOOKUP($C146,PODES_SULSEL!$D$1:$AL$311,17,FALSE)</f>
        <v>0</v>
      </c>
      <c r="AV146">
        <f>VLOOKUP($C146,PODES_SULSEL!$D$1:$AL$311,18,FALSE)</f>
        <v>0</v>
      </c>
      <c r="AW146">
        <f>VLOOKUP($C146,PODES_SULSEL!$D$1:$AL$311,19,FALSE)</f>
        <v>0</v>
      </c>
      <c r="AX146">
        <f>VLOOKUP($C146,PODES_SULSEL!$D$1:$AL$311,20,FALSE)</f>
        <v>18</v>
      </c>
      <c r="AY146">
        <f>VLOOKUP($C146,PODES_SULSEL!$D$1:$AL$311,35,FALSE)</f>
        <v>400.66666666666669</v>
      </c>
      <c r="AZ146">
        <f>VLOOKUP($C146,PODES_SULSEL!$D$1:$AL$311,32,FALSE)</f>
        <v>1202</v>
      </c>
      <c r="BA146">
        <f>VLOOKUP($C146,PODES_SULSEL!$D$1:$AL$311,33,FALSE)</f>
        <v>7212</v>
      </c>
      <c r="BB146">
        <f>VLOOKUP($C146,PODES_SULSEL!$D$1:$AL$311,23,FALSE)</f>
        <v>5</v>
      </c>
      <c r="BC146">
        <f>VLOOKUP($C146,PODES_SULSEL!$D$1:$AL$311,34,FALSE)</f>
        <v>1442.4</v>
      </c>
      <c r="BD146">
        <f>VLOOKUP($J146,Zonal_Stats!$A$2:$T$308,17,FALSE)</f>
        <v>25.6728329273</v>
      </c>
      <c r="BE146">
        <f>VLOOKUP($J146,Zonal_Stats!$A$2:$T$308,18,FALSE)</f>
        <v>1.5314617983000001</v>
      </c>
      <c r="BF146">
        <f>VLOOKUP($J146,Zonal_Stats!$A$2:$T$308,19,FALSE)</f>
        <v>2105.2882116999999</v>
      </c>
      <c r="BG146">
        <f>VLOOKUP($J146,Zonal_Stats!$A$2:$T$308,20,FALSE)</f>
        <v>-75.350138025999996</v>
      </c>
    </row>
    <row r="147" spans="1:59">
      <c r="A147" t="s">
        <v>848</v>
      </c>
      <c r="B147" t="str">
        <f t="shared" si="2"/>
        <v>7312060</v>
      </c>
      <c r="C147">
        <v>7312060</v>
      </c>
      <c r="D147" t="s">
        <v>230</v>
      </c>
      <c r="E147">
        <v>73</v>
      </c>
      <c r="F147">
        <v>12</v>
      </c>
      <c r="G147">
        <v>60</v>
      </c>
      <c r="H147" t="s">
        <v>674</v>
      </c>
      <c r="I147" t="s">
        <v>684</v>
      </c>
      <c r="J147" t="s">
        <v>469</v>
      </c>
      <c r="K147">
        <v>2019</v>
      </c>
      <c r="L147">
        <f>VLOOKUP($J147,Zonal_Stats!$A$2:$J$308,10,FALSE)</f>
        <v>31668.396265200001</v>
      </c>
      <c r="M147">
        <f>VLOOKUP($J147,Zonal_Stats!$A$2:$P$308,8,FALSE)</f>
        <v>1055.2872180700001</v>
      </c>
      <c r="N147">
        <f>VLOOKUP($J147,Zonal_Stats!$A$2:$P$308,12,FALSE)</f>
        <v>106370.920199</v>
      </c>
      <c r="O147">
        <f>VLOOKUP($J147,Zonal_Stats!$A$2:$P$308,9,FALSE)</f>
        <v>30722.521194299999</v>
      </c>
      <c r="P147">
        <f>VLOOKUP($J147,Zonal_Stats!$A$2:$P$308,7,FALSE)</f>
        <v>3763.9649869199998</v>
      </c>
      <c r="Q147">
        <f>VLOOKUP($J147,Zonal_Stats!$A$2:$P$308,11,FALSE)</f>
        <v>8200.7474272500003</v>
      </c>
      <c r="R147">
        <f>VLOOKUP($J147,Zonal_Stats!$A$2:$P$308,5,FALSE)</f>
        <v>6751.5081503800002</v>
      </c>
      <c r="S147">
        <f>VLOOKUP($J147,raw!$A$3:$AB452,11,FALSE)</f>
        <v>0.40824643853723014</v>
      </c>
      <c r="T147">
        <f>VLOOKUP($J147,raw!$A$3:$AB452,12,FALSE)</f>
        <v>2.6252019386106624E-2</v>
      </c>
      <c r="U147">
        <f>VLOOKUP($J147,raw!$A$3:$AB452,13,FALSE)</f>
        <v>0.25370832721398151</v>
      </c>
      <c r="V147">
        <f>VLOOKUP($J147,raw!$A$3:$AB452,14,FALSE)</f>
        <v>4.9199588779556469E-3</v>
      </c>
      <c r="W147">
        <f>VLOOKUP($J147,raw!$A$3:$AB452,15,FALSE)</f>
        <v>0</v>
      </c>
      <c r="X147">
        <f>VLOOKUP($J147,Zonal_Stats!$A$2:$P$308,6,FALSE)</f>
        <v>6439.8447217700004</v>
      </c>
      <c r="Y147">
        <f>VLOOKUP($J147,raw!$A$3:$AB452,17,FALSE)</f>
        <v>2.5297400499339109E-2</v>
      </c>
      <c r="Z147">
        <f>VLOOKUP($J147,raw!$A$3:$AB452,20,FALSE)</f>
        <v>0.63045234248788373</v>
      </c>
      <c r="AA147">
        <f>VLOOKUP($J147,Zonal_Stats!$A$2:$P$308,13,FALSE)</f>
        <v>262853.25244200003</v>
      </c>
      <c r="AB147">
        <f>VLOOKUP($J147,Zonal_Stats!$A$2:$P$308,15,FALSE)</f>
        <v>0.12744487671400001</v>
      </c>
      <c r="AC147">
        <f>VLOOKUP($J147,Zonal_Stats!$A$2:$P$308,16,FALSE)</f>
        <v>0.37452312640899998</v>
      </c>
      <c r="AD147">
        <f>VLOOKUP($J147,raw!$A$3:$AB452,24,FALSE)</f>
        <v>0</v>
      </c>
      <c r="AE147">
        <f>VLOOKUP($J147,Zonal_Stats!$A$2:$P$308,14,FALSE)</f>
        <v>0.14284740439800001</v>
      </c>
      <c r="AF147">
        <f>VLOOKUP($C147,PODES_SULSEL!$D$1:$AL$311,2,FALSE)</f>
        <v>8737</v>
      </c>
      <c r="AG147">
        <f>VLOOKUP($C147,PODES_SULSEL!$D$1:$AL$311,25,FALSE)</f>
        <v>0.99507840219754995</v>
      </c>
      <c r="AH147">
        <f>VLOOKUP($C147,PODES_SULSEL!$D$1:$AL$311,26,FALSE)</f>
        <v>3.43367288542978E-4</v>
      </c>
      <c r="AI147">
        <f>VLOOKUP($C147,PODES_SULSEL!$D$1:$AL$311,27,FALSE)</f>
        <v>0</v>
      </c>
      <c r="AJ147">
        <f>VLOOKUP($C147,PODES_SULSEL!$D$1:$AL$311,28,FALSE)</f>
        <v>0</v>
      </c>
      <c r="AK147">
        <f>VLOOKUP($C147,PODES_SULSEL!$D$1:$AL$311,29,FALSE)</f>
        <v>1248.1428571428571</v>
      </c>
      <c r="AL147">
        <f>VLOOKUP($C147,PODES_SULSEL!$D$1:$AL$311,30,FALSE)</f>
        <v>4.5782305139063702E-4</v>
      </c>
      <c r="AM147">
        <f>VLOOKUP($C147,PODES_SULSEL!$D$1:$AL$311,31,FALSE)</f>
        <v>2912.3333333333335</v>
      </c>
      <c r="AN147">
        <f>VLOOKUP($C147,PODES_SULSEL!$D$1:$AL$311,10,FALSE)</f>
        <v>0</v>
      </c>
      <c r="AO147">
        <f>VLOOKUP($C147,PODES_SULSEL!$D$1:$AL$311,11,FALSE)</f>
        <v>0</v>
      </c>
      <c r="AP147">
        <f>VLOOKUP($C147,PODES_SULSEL!$D$1:$AL$311,12,FALSE)</f>
        <v>14</v>
      </c>
      <c r="AQ147">
        <f>VLOOKUP($C147,PODES_SULSEL!$D$1:$AL$311,13,FALSE)</f>
        <v>0</v>
      </c>
      <c r="AR147">
        <f>VLOOKUP($C147,PODES_SULSEL!$D$1:$AL$311,14,FALSE)</f>
        <v>0</v>
      </c>
      <c r="AS147">
        <f>VLOOKUP($C147,PODES_SULSEL!$D$1:$AL$311,15,FALSE)</f>
        <v>0</v>
      </c>
      <c r="AT147">
        <f>VLOOKUP($C147,PODES_SULSEL!$D$1:$AL$311,16,FALSE)</f>
        <v>0</v>
      </c>
      <c r="AU147">
        <f>VLOOKUP($C147,PODES_SULSEL!$D$1:$AL$311,17,FALSE)</f>
        <v>0</v>
      </c>
      <c r="AV147">
        <f>VLOOKUP($C147,PODES_SULSEL!$D$1:$AL$311,18,FALSE)</f>
        <v>0</v>
      </c>
      <c r="AW147">
        <f>VLOOKUP($C147,PODES_SULSEL!$D$1:$AL$311,19,FALSE)</f>
        <v>0</v>
      </c>
      <c r="AX147">
        <f>VLOOKUP($C147,PODES_SULSEL!$D$1:$AL$311,20,FALSE)</f>
        <v>20</v>
      </c>
      <c r="AY147">
        <f>VLOOKUP($C147,PODES_SULSEL!$D$1:$AL$311,35,FALSE)</f>
        <v>436.85</v>
      </c>
      <c r="AZ147">
        <f>VLOOKUP($C147,PODES_SULSEL!$D$1:$AL$311,32,FALSE)</f>
        <v>513.94117647058829</v>
      </c>
      <c r="BA147">
        <f>VLOOKUP($C147,PODES_SULSEL!$D$1:$AL$311,33,FALSE)</f>
        <v>4368.5</v>
      </c>
      <c r="BB147">
        <f>VLOOKUP($C147,PODES_SULSEL!$D$1:$AL$311,23,FALSE)</f>
        <v>9</v>
      </c>
      <c r="BC147">
        <f>VLOOKUP($C147,PODES_SULSEL!$D$1:$AL$311,34,FALSE)</f>
        <v>970.77777777777783</v>
      </c>
      <c r="BD147">
        <f>VLOOKUP($J147,Zonal_Stats!$A$2:$T$308,17,FALSE)</f>
        <v>25.6687638555</v>
      </c>
      <c r="BE147">
        <f>VLOOKUP($J147,Zonal_Stats!$A$2:$T$308,18,FALSE)</f>
        <v>1.52724921367</v>
      </c>
      <c r="BF147">
        <f>VLOOKUP($J147,Zonal_Stats!$A$2:$T$308,19,FALSE)</f>
        <v>2099.8136725999998</v>
      </c>
      <c r="BG147">
        <f>VLOOKUP($J147,Zonal_Stats!$A$2:$T$308,20,FALSE)</f>
        <v>-68.944172922000007</v>
      </c>
    </row>
    <row r="148" spans="1:59">
      <c r="A148" t="s">
        <v>849</v>
      </c>
      <c r="B148" t="str">
        <f t="shared" si="2"/>
        <v>7313000</v>
      </c>
      <c r="C148">
        <v>7313000</v>
      </c>
      <c r="D148" t="s">
        <v>230</v>
      </c>
      <c r="E148">
        <v>73</v>
      </c>
      <c r="F148">
        <v>13</v>
      </c>
      <c r="G148">
        <v>0</v>
      </c>
      <c r="H148" t="s">
        <v>674</v>
      </c>
      <c r="I148" t="s">
        <v>604</v>
      </c>
      <c r="J148" t="s">
        <v>604</v>
      </c>
      <c r="K148">
        <v>2019</v>
      </c>
      <c r="L148">
        <f>VLOOKUP($J148,Zonal_Stats!$A$2:$J$308,10,FALSE)</f>
        <v>35152.457889800004</v>
      </c>
      <c r="M148">
        <f>VLOOKUP($J148,Zonal_Stats!$A$2:$P$308,8,FALSE)</f>
        <v>2797.0114316899999</v>
      </c>
      <c r="N148">
        <f>VLOOKUP($J148,Zonal_Stats!$A$2:$P$308,12,FALSE)</f>
        <v>116851.25674500001</v>
      </c>
      <c r="O148">
        <f>VLOOKUP($J148,Zonal_Stats!$A$2:$P$308,9,FALSE)</f>
        <v>37457.091878200001</v>
      </c>
      <c r="P148">
        <f>VLOOKUP($J148,Zonal_Stats!$A$2:$P$308,7,FALSE)</f>
        <v>17805.304445400001</v>
      </c>
      <c r="Q148">
        <f>VLOOKUP($J148,Zonal_Stats!$A$2:$P$308,11,FALSE)</f>
        <v>2981.30053567</v>
      </c>
      <c r="R148">
        <f>VLOOKUP($J148,Zonal_Stats!$A$2:$P$308,5,FALSE)</f>
        <v>13416.8470691</v>
      </c>
      <c r="S148">
        <f>VLOOKUP($J148,raw!$A$3:$AB453,11,FALSE)</f>
        <v>1.4750298517946197E-2</v>
      </c>
      <c r="T148">
        <f>VLOOKUP($J148,raw!$A$3:$AB453,12,FALSE)</f>
        <v>1.2502633981878205E-2</v>
      </c>
      <c r="U148">
        <f>VLOOKUP($J148,raw!$A$3:$AB453,13,FALSE)</f>
        <v>0</v>
      </c>
      <c r="V148">
        <f>VLOOKUP($J148,raw!$A$3:$AB453,14,FALSE)</f>
        <v>8.0564725714687077E-2</v>
      </c>
      <c r="W148">
        <f>VLOOKUP($J148,raw!$A$3:$AB453,15,FALSE)</f>
        <v>1.685748402050994E-3</v>
      </c>
      <c r="X148">
        <f>VLOOKUP($J148,Zonal_Stats!$A$2:$P$308,6,FALSE)</f>
        <v>21053.054422699999</v>
      </c>
      <c r="Y148">
        <f>VLOOKUP($J148,raw!$A$3:$AB453,17,FALSE)</f>
        <v>0</v>
      </c>
      <c r="Z148">
        <f>VLOOKUP($J148,raw!$A$3:$AB453,20,FALSE)</f>
        <v>2.1282573575893797E-2</v>
      </c>
      <c r="AA148">
        <f>VLOOKUP($J148,Zonal_Stats!$A$2:$P$308,13,FALSE)</f>
        <v>4897.3343154200002</v>
      </c>
      <c r="AB148">
        <f>VLOOKUP($J148,Zonal_Stats!$A$2:$P$308,15,FALSE)</f>
        <v>0.24723406277599999</v>
      </c>
      <c r="AC148">
        <f>VLOOKUP($J148,Zonal_Stats!$A$2:$P$308,16,FALSE)</f>
        <v>0</v>
      </c>
      <c r="AD148">
        <f>VLOOKUP($J148,raw!$A$3:$AB453,24,FALSE)</f>
        <v>2.9500597035892395E-3</v>
      </c>
      <c r="AE148">
        <f>VLOOKUP($J148,Zonal_Stats!$A$2:$P$308,14,FALSE)</f>
        <v>8.7078621621600003E-2</v>
      </c>
      <c r="AF148" t="e">
        <f>VLOOKUP($C148,PODES_SULSEL!$D$1:$AL$311,2,FALSE)</f>
        <v>#N/A</v>
      </c>
      <c r="AG148" t="e">
        <f>VLOOKUP($C148,PODES_SULSEL!$D$1:$AL$311,25,FALSE)</f>
        <v>#N/A</v>
      </c>
      <c r="AH148" t="e">
        <f>VLOOKUP($C148,PODES_SULSEL!$D$1:$AL$311,26,FALSE)</f>
        <v>#N/A</v>
      </c>
      <c r="AI148" t="e">
        <f>VLOOKUP($C148,PODES_SULSEL!$D$1:$AL$311,27,FALSE)</f>
        <v>#N/A</v>
      </c>
      <c r="AJ148" t="e">
        <f>VLOOKUP($C148,PODES_SULSEL!$D$1:$AL$311,28,FALSE)</f>
        <v>#N/A</v>
      </c>
      <c r="AK148" t="e">
        <f>VLOOKUP($C148,PODES_SULSEL!$D$1:$AL$311,29,FALSE)</f>
        <v>#N/A</v>
      </c>
      <c r="AL148" t="e">
        <f>VLOOKUP($C148,PODES_SULSEL!$D$1:$AL$311,30,FALSE)</f>
        <v>#N/A</v>
      </c>
      <c r="AM148" t="e">
        <f>VLOOKUP($C148,PODES_SULSEL!$D$1:$AL$311,31,FALSE)</f>
        <v>#N/A</v>
      </c>
      <c r="AN148" t="e">
        <f>VLOOKUP($C148,PODES_SULSEL!$D$1:$AL$311,10,FALSE)</f>
        <v>#N/A</v>
      </c>
      <c r="AO148" t="e">
        <f>VLOOKUP($C148,PODES_SULSEL!$D$1:$AL$311,11,FALSE)</f>
        <v>#N/A</v>
      </c>
      <c r="AP148" t="e">
        <f>VLOOKUP($C148,PODES_SULSEL!$D$1:$AL$311,12,FALSE)</f>
        <v>#N/A</v>
      </c>
      <c r="AQ148" t="e">
        <f>VLOOKUP($C148,PODES_SULSEL!$D$1:$AL$311,13,FALSE)</f>
        <v>#N/A</v>
      </c>
      <c r="AR148" t="e">
        <f>VLOOKUP($C148,PODES_SULSEL!$D$1:$AL$311,14,FALSE)</f>
        <v>#N/A</v>
      </c>
      <c r="AS148" t="e">
        <f>VLOOKUP($C148,PODES_SULSEL!$D$1:$AL$311,15,FALSE)</f>
        <v>#N/A</v>
      </c>
      <c r="AT148" t="e">
        <f>VLOOKUP($C148,PODES_SULSEL!$D$1:$AL$311,16,FALSE)</f>
        <v>#N/A</v>
      </c>
      <c r="AU148" t="e">
        <f>VLOOKUP($C148,PODES_SULSEL!$D$1:$AL$311,17,FALSE)</f>
        <v>#N/A</v>
      </c>
      <c r="AV148" t="e">
        <f>VLOOKUP($C148,PODES_SULSEL!$D$1:$AL$311,18,FALSE)</f>
        <v>#N/A</v>
      </c>
      <c r="AW148" t="e">
        <f>VLOOKUP($C148,PODES_SULSEL!$D$1:$AL$311,19,FALSE)</f>
        <v>#N/A</v>
      </c>
      <c r="AX148" t="e">
        <f>VLOOKUP($C148,PODES_SULSEL!$D$1:$AL$311,20,FALSE)</f>
        <v>#N/A</v>
      </c>
      <c r="AY148" t="e">
        <f>VLOOKUP($C148,PODES_SULSEL!$D$1:$AL$311,35,FALSE)</f>
        <v>#N/A</v>
      </c>
      <c r="AZ148" t="e">
        <f>VLOOKUP($C148,PODES_SULSEL!$D$1:$AL$311,32,FALSE)</f>
        <v>#N/A</v>
      </c>
      <c r="BA148" t="e">
        <f>VLOOKUP($C148,PODES_SULSEL!$D$1:$AL$311,33,FALSE)</f>
        <v>#N/A</v>
      </c>
      <c r="BB148" t="e">
        <f>VLOOKUP($C148,PODES_SULSEL!$D$1:$AL$311,23,FALSE)</f>
        <v>#N/A</v>
      </c>
      <c r="BC148" t="e">
        <f>VLOOKUP($C148,PODES_SULSEL!$D$1:$AL$311,34,FALSE)</f>
        <v>#N/A</v>
      </c>
      <c r="BD148">
        <f>VLOOKUP($J148,Zonal_Stats!$A$2:$T$308,17,FALSE)</f>
        <v>26.843423440799999</v>
      </c>
      <c r="BE148">
        <f>VLOOKUP($J148,Zonal_Stats!$A$2:$T$308,18,FALSE)</f>
        <v>1.44734895717</v>
      </c>
      <c r="BF148">
        <f>VLOOKUP($J148,Zonal_Stats!$A$2:$T$308,19,FALSE)</f>
        <v>1825.4377716500001</v>
      </c>
      <c r="BG148">
        <f>VLOOKUP($J148,Zonal_Stats!$A$2:$T$308,20,FALSE)</f>
        <v>-69.899378369399997</v>
      </c>
    </row>
    <row r="149" spans="1:59">
      <c r="A149" t="s">
        <v>850</v>
      </c>
      <c r="B149" t="str">
        <f t="shared" si="2"/>
        <v>7313010</v>
      </c>
      <c r="C149">
        <v>7313010</v>
      </c>
      <c r="D149" t="s">
        <v>230</v>
      </c>
      <c r="E149">
        <v>73</v>
      </c>
      <c r="F149">
        <v>13</v>
      </c>
      <c r="G149">
        <v>10</v>
      </c>
      <c r="H149" t="s">
        <v>674</v>
      </c>
      <c r="I149" t="s">
        <v>604</v>
      </c>
      <c r="J149" t="s">
        <v>527</v>
      </c>
      <c r="K149">
        <v>2019</v>
      </c>
      <c r="L149">
        <f>VLOOKUP($J149,Zonal_Stats!$A$2:$J$308,10,FALSE)</f>
        <v>45365.440524799997</v>
      </c>
      <c r="M149">
        <f>VLOOKUP($J149,Zonal_Stats!$A$2:$P$308,8,FALSE)</f>
        <v>491.01430981999999</v>
      </c>
      <c r="N149">
        <f>VLOOKUP($J149,Zonal_Stats!$A$2:$P$308,12,FALSE)</f>
        <v>111095.276386</v>
      </c>
      <c r="O149">
        <f>VLOOKUP($J149,Zonal_Stats!$A$2:$P$308,9,FALSE)</f>
        <v>46570.702507599999</v>
      </c>
      <c r="P149">
        <f>VLOOKUP($J149,Zonal_Stats!$A$2:$P$308,7,FALSE)</f>
        <v>19188.545847500001</v>
      </c>
      <c r="Q149">
        <f>VLOOKUP($J149,Zonal_Stats!$A$2:$P$308,11,FALSE)</f>
        <v>1192.2784760699999</v>
      </c>
      <c r="R149">
        <f>VLOOKUP($J149,Zonal_Stats!$A$2:$P$308,5,FALSE)</f>
        <v>8280.9865657699993</v>
      </c>
      <c r="S149">
        <f>VLOOKUP($J149,raw!$A$3:$AB454,11,FALSE)</f>
        <v>0.33165611173765941</v>
      </c>
      <c r="T149">
        <f>VLOOKUP($J149,raw!$A$3:$AB454,12,FALSE)</f>
        <v>5.6129088227639456E-2</v>
      </c>
      <c r="U149">
        <f>VLOOKUP($J149,raw!$A$3:$AB454,13,FALSE)</f>
        <v>0</v>
      </c>
      <c r="V149">
        <f>VLOOKUP($J149,raw!$A$3:$AB454,14,FALSE)</f>
        <v>0.1711633555998959</v>
      </c>
      <c r="W149">
        <f>VLOOKUP($J149,raw!$A$3:$AB454,15,FALSE)</f>
        <v>0</v>
      </c>
      <c r="X149">
        <f>VLOOKUP($J149,Zonal_Stats!$A$2:$P$308,6,FALSE)</f>
        <v>21827.187710999999</v>
      </c>
      <c r="Y149">
        <f>VLOOKUP($J149,raw!$A$3:$AB454,17,FALSE)</f>
        <v>0</v>
      </c>
      <c r="Z149">
        <f>VLOOKUP($J149,raw!$A$3:$AB454,20,FALSE)</f>
        <v>0.73922095948642319</v>
      </c>
      <c r="AA149">
        <f>VLOOKUP($J149,Zonal_Stats!$A$2:$P$308,13,FALSE)</f>
        <v>86428.123379299999</v>
      </c>
      <c r="AB149">
        <f>VLOOKUP($J149,Zonal_Stats!$A$2:$P$308,15,FALSE)</f>
        <v>0.484143115598</v>
      </c>
      <c r="AC149">
        <f>VLOOKUP($J149,Zonal_Stats!$A$2:$P$308,16,FALSE)</f>
        <v>1.52947607979E-3</v>
      </c>
      <c r="AD149">
        <f>VLOOKUP($J149,raw!$A$3:$AB454,24,FALSE)</f>
        <v>0</v>
      </c>
      <c r="AE149">
        <f>VLOOKUP($J149,Zonal_Stats!$A$2:$P$308,14,FALSE)</f>
        <v>9.7822364003799997E-2</v>
      </c>
      <c r="AF149">
        <f>VLOOKUP($C149,PODES_SULSEL!$D$1:$AL$311,2,FALSE)</f>
        <v>8120</v>
      </c>
      <c r="AG149">
        <f>VLOOKUP($C149,PODES_SULSEL!$D$1:$AL$311,25,FALSE)</f>
        <v>0.99445812807881695</v>
      </c>
      <c r="AH149">
        <f>VLOOKUP($C149,PODES_SULSEL!$D$1:$AL$311,26,FALSE)</f>
        <v>3.69458128078817E-4</v>
      </c>
      <c r="AI149">
        <f>VLOOKUP($C149,PODES_SULSEL!$D$1:$AL$311,27,FALSE)</f>
        <v>0</v>
      </c>
      <c r="AJ149">
        <f>VLOOKUP($C149,PODES_SULSEL!$D$1:$AL$311,28,FALSE)</f>
        <v>0</v>
      </c>
      <c r="AK149">
        <f>VLOOKUP($C149,PODES_SULSEL!$D$1:$AL$311,29,FALSE)</f>
        <v>1160</v>
      </c>
      <c r="AL149">
        <f>VLOOKUP($C149,PODES_SULSEL!$D$1:$AL$311,30,FALSE)</f>
        <v>6.1576354679802902E-4</v>
      </c>
      <c r="AM149">
        <f>VLOOKUP($C149,PODES_SULSEL!$D$1:$AL$311,31,FALSE)</f>
        <v>2706.6666666666665</v>
      </c>
      <c r="AN149">
        <f>VLOOKUP($C149,PODES_SULSEL!$D$1:$AL$311,10,FALSE)</f>
        <v>0</v>
      </c>
      <c r="AO149">
        <f>VLOOKUP($C149,PODES_SULSEL!$D$1:$AL$311,11,FALSE)</f>
        <v>0</v>
      </c>
      <c r="AP149">
        <f>VLOOKUP($C149,PODES_SULSEL!$D$1:$AL$311,12,FALSE)</f>
        <v>56</v>
      </c>
      <c r="AQ149">
        <f>VLOOKUP($C149,PODES_SULSEL!$D$1:$AL$311,13,FALSE)</f>
        <v>0</v>
      </c>
      <c r="AR149">
        <f>VLOOKUP($C149,PODES_SULSEL!$D$1:$AL$311,14,FALSE)</f>
        <v>0</v>
      </c>
      <c r="AS149">
        <f>VLOOKUP($C149,PODES_SULSEL!$D$1:$AL$311,15,FALSE)</f>
        <v>0</v>
      </c>
      <c r="AT149">
        <f>VLOOKUP($C149,PODES_SULSEL!$D$1:$AL$311,16,FALSE)</f>
        <v>0</v>
      </c>
      <c r="AU149">
        <f>VLOOKUP($C149,PODES_SULSEL!$D$1:$AL$311,17,FALSE)</f>
        <v>0</v>
      </c>
      <c r="AV149">
        <f>VLOOKUP($C149,PODES_SULSEL!$D$1:$AL$311,18,FALSE)</f>
        <v>0</v>
      </c>
      <c r="AW149">
        <f>VLOOKUP($C149,PODES_SULSEL!$D$1:$AL$311,19,FALSE)</f>
        <v>0</v>
      </c>
      <c r="AX149">
        <f>VLOOKUP($C149,PODES_SULSEL!$D$1:$AL$311,20,FALSE)</f>
        <v>29</v>
      </c>
      <c r="AY149">
        <f>VLOOKUP($C149,PODES_SULSEL!$D$1:$AL$311,35,FALSE)</f>
        <v>280</v>
      </c>
      <c r="AZ149">
        <f>VLOOKUP($C149,PODES_SULSEL!$D$1:$AL$311,32,FALSE)</f>
        <v>280</v>
      </c>
      <c r="BA149">
        <f>VLOOKUP($C149,PODES_SULSEL!$D$1:$AL$311,33,FALSE)</f>
        <v>2030</v>
      </c>
      <c r="BB149">
        <f>VLOOKUP($C149,PODES_SULSEL!$D$1:$AL$311,23,FALSE)</f>
        <v>0</v>
      </c>
      <c r="BC149">
        <f>VLOOKUP($C149,PODES_SULSEL!$D$1:$AL$311,34,FALSE)</f>
        <v>0</v>
      </c>
      <c r="BD149">
        <f>VLOOKUP($J149,Zonal_Stats!$A$2:$T$308,17,FALSE)</f>
        <v>26.9231503448</v>
      </c>
      <c r="BE149">
        <f>VLOOKUP($J149,Zonal_Stats!$A$2:$T$308,18,FALSE)</f>
        <v>1.4336745773499999</v>
      </c>
      <c r="BF149">
        <f>VLOOKUP($J149,Zonal_Stats!$A$2:$T$308,19,FALSE)</f>
        <v>1882.2654721399999</v>
      </c>
      <c r="BG149">
        <f>VLOOKUP($J149,Zonal_Stats!$A$2:$T$308,20,FALSE)</f>
        <v>-78.873583807499998</v>
      </c>
    </row>
    <row r="150" spans="1:59">
      <c r="A150" t="s">
        <v>851</v>
      </c>
      <c r="B150" t="str">
        <f t="shared" si="2"/>
        <v>7313020</v>
      </c>
      <c r="C150">
        <v>7313020</v>
      </c>
      <c r="D150" t="s">
        <v>230</v>
      </c>
      <c r="E150">
        <v>73</v>
      </c>
      <c r="F150">
        <v>13</v>
      </c>
      <c r="G150">
        <v>20</v>
      </c>
      <c r="H150" t="s">
        <v>674</v>
      </c>
      <c r="I150" t="s">
        <v>604</v>
      </c>
      <c r="J150" t="s">
        <v>582</v>
      </c>
      <c r="K150">
        <v>2019</v>
      </c>
      <c r="L150">
        <f>VLOOKUP($J150,Zonal_Stats!$A$2:$J$308,10,FALSE)</f>
        <v>44266.3818101</v>
      </c>
      <c r="M150">
        <f>VLOOKUP($J150,Zonal_Stats!$A$2:$P$308,8,FALSE)</f>
        <v>268.95856446499999</v>
      </c>
      <c r="N150">
        <f>VLOOKUP($J150,Zonal_Stats!$A$2:$P$308,12,FALSE)</f>
        <v>121115.664687</v>
      </c>
      <c r="O150">
        <f>VLOOKUP($J150,Zonal_Stats!$A$2:$P$308,9,FALSE)</f>
        <v>47251.436124200001</v>
      </c>
      <c r="P150">
        <f>VLOOKUP($J150,Zonal_Stats!$A$2:$P$308,7,FALSE)</f>
        <v>25545.588091199999</v>
      </c>
      <c r="Q150">
        <f>VLOOKUP($J150,Zonal_Stats!$A$2:$P$308,11,FALSE)</f>
        <v>1522.75126097</v>
      </c>
      <c r="R150">
        <f>VLOOKUP($J150,Zonal_Stats!$A$2:$P$308,5,FALSE)</f>
        <v>15296.247624899999</v>
      </c>
      <c r="S150">
        <f>VLOOKUP($J150,raw!$A$3:$AB455,11,FALSE)</f>
        <v>0.377524893314367</v>
      </c>
      <c r="T150">
        <f>VLOOKUP($J150,raw!$A$3:$AB455,12,FALSE)</f>
        <v>0.35988620199146515</v>
      </c>
      <c r="U150">
        <f>VLOOKUP($J150,raw!$A$3:$AB455,13,FALSE)</f>
        <v>0</v>
      </c>
      <c r="V150">
        <f>VLOOKUP($J150,raw!$A$3:$AB455,14,FALSE)</f>
        <v>6.3726884779516352E-2</v>
      </c>
      <c r="W150">
        <f>VLOOKUP($J150,raw!$A$3:$AB455,15,FALSE)</f>
        <v>0</v>
      </c>
      <c r="X150">
        <f>VLOOKUP($J150,Zonal_Stats!$A$2:$P$308,6,FALSE)</f>
        <v>28744.3789813</v>
      </c>
      <c r="Y150">
        <f>VLOOKUP($J150,raw!$A$3:$AB455,17,FALSE)</f>
        <v>0</v>
      </c>
      <c r="Z150">
        <f>VLOOKUP($J150,raw!$A$3:$AB455,20,FALSE)</f>
        <v>0.4386913229018492</v>
      </c>
      <c r="AA150">
        <f>VLOOKUP($J150,Zonal_Stats!$A$2:$P$308,13,FALSE)</f>
        <v>109658.420885</v>
      </c>
      <c r="AB150">
        <f>VLOOKUP($J150,Zonal_Stats!$A$2:$P$308,15,FALSE)</f>
        <v>0.32106603387799998</v>
      </c>
      <c r="AC150">
        <f>VLOOKUP($J150,Zonal_Stats!$A$2:$P$308,16,FALSE)</f>
        <v>0</v>
      </c>
      <c r="AD150">
        <f>VLOOKUP($J150,raw!$A$3:$AB455,24,FALSE)</f>
        <v>0</v>
      </c>
      <c r="AE150">
        <f>VLOOKUP($J150,Zonal_Stats!$A$2:$P$308,14,FALSE)</f>
        <v>0.103360198381</v>
      </c>
      <c r="AF150">
        <f>VLOOKUP($C150,PODES_SULSEL!$D$1:$AL$311,2,FALSE)</f>
        <v>19420</v>
      </c>
      <c r="AG150">
        <f>VLOOKUP($C150,PODES_SULSEL!$D$1:$AL$311,25,FALSE)</f>
        <v>0.99165808444902104</v>
      </c>
      <c r="AH150">
        <f>VLOOKUP($C150,PODES_SULSEL!$D$1:$AL$311,26,FALSE)</f>
        <v>5.1493305870236802E-4</v>
      </c>
      <c r="AI150">
        <f>VLOOKUP($C150,PODES_SULSEL!$D$1:$AL$311,27,FALSE)</f>
        <v>4855</v>
      </c>
      <c r="AJ150">
        <f>VLOOKUP($C150,PODES_SULSEL!$D$1:$AL$311,28,FALSE)</f>
        <v>9710</v>
      </c>
      <c r="AK150">
        <f>VLOOKUP($C150,PODES_SULSEL!$D$1:$AL$311,29,FALSE)</f>
        <v>1618.3333333333333</v>
      </c>
      <c r="AL150">
        <f>VLOOKUP($C150,PODES_SULSEL!$D$1:$AL$311,30,FALSE)</f>
        <v>3.0895983522142098E-4</v>
      </c>
      <c r="AM150">
        <f>VLOOKUP($C150,PODES_SULSEL!$D$1:$AL$311,31,FALSE)</f>
        <v>776.8</v>
      </c>
      <c r="AN150">
        <f>VLOOKUP($C150,PODES_SULSEL!$D$1:$AL$311,10,FALSE)</f>
        <v>0</v>
      </c>
      <c r="AO150">
        <f>VLOOKUP($C150,PODES_SULSEL!$D$1:$AL$311,11,FALSE)</f>
        <v>0</v>
      </c>
      <c r="AP150">
        <f>VLOOKUP($C150,PODES_SULSEL!$D$1:$AL$311,12,FALSE)</f>
        <v>5</v>
      </c>
      <c r="AQ150">
        <f>VLOOKUP($C150,PODES_SULSEL!$D$1:$AL$311,13,FALSE)</f>
        <v>0</v>
      </c>
      <c r="AR150">
        <f>VLOOKUP($C150,PODES_SULSEL!$D$1:$AL$311,14,FALSE)</f>
        <v>0</v>
      </c>
      <c r="AS150">
        <f>VLOOKUP($C150,PODES_SULSEL!$D$1:$AL$311,15,FALSE)</f>
        <v>0</v>
      </c>
      <c r="AT150">
        <f>VLOOKUP($C150,PODES_SULSEL!$D$1:$AL$311,16,FALSE)</f>
        <v>0</v>
      </c>
      <c r="AU150">
        <f>VLOOKUP($C150,PODES_SULSEL!$D$1:$AL$311,17,FALSE)</f>
        <v>0</v>
      </c>
      <c r="AV150">
        <f>VLOOKUP($C150,PODES_SULSEL!$D$1:$AL$311,18,FALSE)</f>
        <v>0</v>
      </c>
      <c r="AW150">
        <f>VLOOKUP($C150,PODES_SULSEL!$D$1:$AL$311,19,FALSE)</f>
        <v>0</v>
      </c>
      <c r="AX150">
        <f>VLOOKUP($C150,PODES_SULSEL!$D$1:$AL$311,20,FALSE)</f>
        <v>29</v>
      </c>
      <c r="AY150">
        <f>VLOOKUP($C150,PODES_SULSEL!$D$1:$AL$311,35,FALSE)</f>
        <v>669.65517241379314</v>
      </c>
      <c r="AZ150">
        <f>VLOOKUP($C150,PODES_SULSEL!$D$1:$AL$311,32,FALSE)</f>
        <v>1942</v>
      </c>
      <c r="BA150">
        <f>VLOOKUP($C150,PODES_SULSEL!$D$1:$AL$311,33,FALSE)</f>
        <v>0</v>
      </c>
      <c r="BB150">
        <f>VLOOKUP($C150,PODES_SULSEL!$D$1:$AL$311,23,FALSE)</f>
        <v>2</v>
      </c>
      <c r="BC150">
        <f>VLOOKUP($C150,PODES_SULSEL!$D$1:$AL$311,34,FALSE)</f>
        <v>9710</v>
      </c>
      <c r="BD150">
        <f>VLOOKUP($J150,Zonal_Stats!$A$2:$T$308,17,FALSE)</f>
        <v>26.897900591900001</v>
      </c>
      <c r="BE150">
        <f>VLOOKUP($J150,Zonal_Stats!$A$2:$T$308,18,FALSE)</f>
        <v>1.45956954089</v>
      </c>
      <c r="BF150">
        <f>VLOOKUP($J150,Zonal_Stats!$A$2:$T$308,19,FALSE)</f>
        <v>1923.79940889</v>
      </c>
      <c r="BG150">
        <f>VLOOKUP($J150,Zonal_Stats!$A$2:$T$308,20,FALSE)</f>
        <v>-81.834264581900001</v>
      </c>
    </row>
    <row r="151" spans="1:59">
      <c r="A151" t="s">
        <v>852</v>
      </c>
      <c r="B151" t="str">
        <f t="shared" si="2"/>
        <v>7313030</v>
      </c>
      <c r="C151">
        <v>7313030</v>
      </c>
      <c r="D151" t="s">
        <v>230</v>
      </c>
      <c r="E151">
        <v>73</v>
      </c>
      <c r="F151">
        <v>13</v>
      </c>
      <c r="G151">
        <v>30</v>
      </c>
      <c r="H151" t="s">
        <v>674</v>
      </c>
      <c r="I151" t="s">
        <v>604</v>
      </c>
      <c r="J151" t="s">
        <v>490</v>
      </c>
      <c r="K151">
        <v>2019</v>
      </c>
      <c r="L151">
        <f>VLOOKUP($J151,Zonal_Stats!$A$2:$J$308,10,FALSE)</f>
        <v>49947.761847499998</v>
      </c>
      <c r="M151">
        <f>VLOOKUP($J151,Zonal_Stats!$A$2:$P$308,8,FALSE)</f>
        <v>389.49334122900001</v>
      </c>
      <c r="N151">
        <f>VLOOKUP($J151,Zonal_Stats!$A$2:$P$308,12,FALSE)</f>
        <v>117942.451742</v>
      </c>
      <c r="O151">
        <f>VLOOKUP($J151,Zonal_Stats!$A$2:$P$308,9,FALSE)</f>
        <v>55245.9451902</v>
      </c>
      <c r="P151">
        <f>VLOOKUP($J151,Zonal_Stats!$A$2:$P$308,7,FALSE)</f>
        <v>24643.705161400001</v>
      </c>
      <c r="Q151">
        <f>VLOOKUP($J151,Zonal_Stats!$A$2:$P$308,11,FALSE)</f>
        <v>2705.8423797099999</v>
      </c>
      <c r="R151">
        <f>VLOOKUP($J151,Zonal_Stats!$A$2:$P$308,5,FALSE)</f>
        <v>8633.3245975299997</v>
      </c>
      <c r="S151">
        <f>VLOOKUP($J151,raw!$A$3:$AB456,11,FALSE)</f>
        <v>0.81392271042879827</v>
      </c>
      <c r="T151">
        <f>VLOOKUP($J151,raw!$A$3:$AB456,12,FALSE)</f>
        <v>2.3954473266278455E-2</v>
      </c>
      <c r="U151">
        <f>VLOOKUP($J151,raw!$A$3:$AB456,13,FALSE)</f>
        <v>0</v>
      </c>
      <c r="V151">
        <f>VLOOKUP($J151,raw!$A$3:$AB456,14,FALSE)</f>
        <v>0</v>
      </c>
      <c r="W151">
        <f>VLOOKUP($J151,raw!$A$3:$AB456,15,FALSE)</f>
        <v>0</v>
      </c>
      <c r="X151">
        <f>VLOOKUP($J151,Zonal_Stats!$A$2:$P$308,6,FALSE)</f>
        <v>25217.403026200001</v>
      </c>
      <c r="Y151">
        <f>VLOOKUP($J151,raw!$A$3:$AB456,17,FALSE)</f>
        <v>0</v>
      </c>
      <c r="Z151">
        <f>VLOOKUP($J151,raw!$A$3:$AB456,20,FALSE)</f>
        <v>0.95864213869772363</v>
      </c>
      <c r="AA151">
        <f>VLOOKUP($J151,Zonal_Stats!$A$2:$P$308,13,FALSE)</f>
        <v>118757.22422</v>
      </c>
      <c r="AB151">
        <f>VLOOKUP($J151,Zonal_Stats!$A$2:$P$308,15,FALSE)</f>
        <v>0.38760507701899999</v>
      </c>
      <c r="AC151">
        <f>VLOOKUP($J151,Zonal_Stats!$A$2:$P$308,16,FALSE)</f>
        <v>5.7352236790099995E-4</v>
      </c>
      <c r="AD151">
        <f>VLOOKUP($J151,raw!$A$3:$AB456,24,FALSE)</f>
        <v>0</v>
      </c>
      <c r="AE151">
        <f>VLOOKUP($J151,Zonal_Stats!$A$2:$P$308,14,FALSE)</f>
        <v>0.106904570497</v>
      </c>
      <c r="AF151">
        <f>VLOOKUP($C151,PODES_SULSEL!$D$1:$AL$311,2,FALSE)</f>
        <v>10020</v>
      </c>
      <c r="AG151">
        <f>VLOOKUP($C151,PODES_SULSEL!$D$1:$AL$311,25,FALSE)</f>
        <v>0.99670658682634705</v>
      </c>
      <c r="AH151">
        <f>VLOOKUP($C151,PODES_SULSEL!$D$1:$AL$311,26,FALSE)</f>
        <v>1.9960079840319301E-4</v>
      </c>
      <c r="AI151">
        <f>VLOOKUP($C151,PODES_SULSEL!$D$1:$AL$311,27,FALSE)</f>
        <v>5010</v>
      </c>
      <c r="AJ151">
        <f>VLOOKUP($C151,PODES_SULSEL!$D$1:$AL$311,28,FALSE)</f>
        <v>0</v>
      </c>
      <c r="AK151">
        <f>VLOOKUP($C151,PODES_SULSEL!$D$1:$AL$311,29,FALSE)</f>
        <v>1431.4285714285713</v>
      </c>
      <c r="AL151">
        <f>VLOOKUP($C151,PODES_SULSEL!$D$1:$AL$311,30,FALSE)</f>
        <v>6.9860279441117702E-4</v>
      </c>
      <c r="AM151">
        <f>VLOOKUP($C151,PODES_SULSEL!$D$1:$AL$311,31,FALSE)</f>
        <v>2505</v>
      </c>
      <c r="AN151">
        <f>VLOOKUP($C151,PODES_SULSEL!$D$1:$AL$311,10,FALSE)</f>
        <v>6</v>
      </c>
      <c r="AO151">
        <f>VLOOKUP($C151,PODES_SULSEL!$D$1:$AL$311,11,FALSE)</f>
        <v>0</v>
      </c>
      <c r="AP151">
        <f>VLOOKUP($C151,PODES_SULSEL!$D$1:$AL$311,12,FALSE)</f>
        <v>18</v>
      </c>
      <c r="AQ151">
        <f>VLOOKUP($C151,PODES_SULSEL!$D$1:$AL$311,13,FALSE)</f>
        <v>1</v>
      </c>
      <c r="AR151">
        <f>VLOOKUP($C151,PODES_SULSEL!$D$1:$AL$311,14,FALSE)</f>
        <v>0</v>
      </c>
      <c r="AS151">
        <f>VLOOKUP($C151,PODES_SULSEL!$D$1:$AL$311,15,FALSE)</f>
        <v>0</v>
      </c>
      <c r="AT151">
        <f>VLOOKUP($C151,PODES_SULSEL!$D$1:$AL$311,16,FALSE)</f>
        <v>0</v>
      </c>
      <c r="AU151">
        <f>VLOOKUP($C151,PODES_SULSEL!$D$1:$AL$311,17,FALSE)</f>
        <v>0</v>
      </c>
      <c r="AV151">
        <f>VLOOKUP($C151,PODES_SULSEL!$D$1:$AL$311,18,FALSE)</f>
        <v>0</v>
      </c>
      <c r="AW151">
        <f>VLOOKUP($C151,PODES_SULSEL!$D$1:$AL$311,19,FALSE)</f>
        <v>0</v>
      </c>
      <c r="AX151">
        <f>VLOOKUP($C151,PODES_SULSEL!$D$1:$AL$311,20,FALSE)</f>
        <v>32</v>
      </c>
      <c r="AY151">
        <f>VLOOKUP($C151,PODES_SULSEL!$D$1:$AL$311,35,FALSE)</f>
        <v>313.125</v>
      </c>
      <c r="AZ151">
        <f>VLOOKUP($C151,PODES_SULSEL!$D$1:$AL$311,32,FALSE)</f>
        <v>185.55555555555554</v>
      </c>
      <c r="BA151">
        <f>VLOOKUP($C151,PODES_SULSEL!$D$1:$AL$311,33,FALSE)</f>
        <v>2505</v>
      </c>
      <c r="BB151">
        <f>VLOOKUP($C151,PODES_SULSEL!$D$1:$AL$311,23,FALSE)</f>
        <v>3</v>
      </c>
      <c r="BC151">
        <f>VLOOKUP($C151,PODES_SULSEL!$D$1:$AL$311,34,FALSE)</f>
        <v>3340</v>
      </c>
      <c r="BD151">
        <f>VLOOKUP($J151,Zonal_Stats!$A$2:$T$308,17,FALSE)</f>
        <v>27.0745040724</v>
      </c>
      <c r="BE151">
        <f>VLOOKUP($J151,Zonal_Stats!$A$2:$T$308,18,FALSE)</f>
        <v>1.4573558520700001</v>
      </c>
      <c r="BF151">
        <f>VLOOKUP($J151,Zonal_Stats!$A$2:$T$308,19,FALSE)</f>
        <v>1953.8744358900001</v>
      </c>
      <c r="BG151">
        <f>VLOOKUP($J151,Zonal_Stats!$A$2:$T$308,20,FALSE)</f>
        <v>-92.218297704799994</v>
      </c>
    </row>
    <row r="152" spans="1:59">
      <c r="A152" t="s">
        <v>853</v>
      </c>
      <c r="B152" t="str">
        <f t="shared" si="2"/>
        <v>7313040</v>
      </c>
      <c r="C152">
        <v>7313040</v>
      </c>
      <c r="D152" t="s">
        <v>230</v>
      </c>
      <c r="E152">
        <v>73</v>
      </c>
      <c r="F152">
        <v>13</v>
      </c>
      <c r="G152">
        <v>40</v>
      </c>
      <c r="H152" t="s">
        <v>674</v>
      </c>
      <c r="I152" t="s">
        <v>604</v>
      </c>
      <c r="J152" t="s">
        <v>358</v>
      </c>
      <c r="K152">
        <v>2019</v>
      </c>
      <c r="L152">
        <f>VLOOKUP($J152,Zonal_Stats!$A$2:$J$308,10,FALSE)</f>
        <v>49302.216924400003</v>
      </c>
      <c r="M152">
        <f>VLOOKUP($J152,Zonal_Stats!$A$2:$P$308,8,FALSE)</f>
        <v>566.52060129699998</v>
      </c>
      <c r="N152">
        <f>VLOOKUP($J152,Zonal_Stats!$A$2:$P$308,12,FALSE)</f>
        <v>127631.761809</v>
      </c>
      <c r="O152">
        <f>VLOOKUP($J152,Zonal_Stats!$A$2:$P$308,9,FALSE)</f>
        <v>70306.818969800006</v>
      </c>
      <c r="P152">
        <f>VLOOKUP($J152,Zonal_Stats!$A$2:$P$308,7,FALSE)</f>
        <v>11076.9261861</v>
      </c>
      <c r="Q152">
        <f>VLOOKUP($J152,Zonal_Stats!$A$2:$P$308,11,FALSE)</f>
        <v>3502.5898551099999</v>
      </c>
      <c r="R152">
        <f>VLOOKUP($J152,Zonal_Stats!$A$2:$P$308,5,FALSE)</f>
        <v>5713.2288672599998</v>
      </c>
      <c r="S152">
        <f>VLOOKUP($J152,raw!$A$3:$AB457,11,FALSE)</f>
        <v>0.7747319617502173</v>
      </c>
      <c r="T152">
        <f>VLOOKUP($J152,raw!$A$3:$AB457,12,FALSE)</f>
        <v>2.1443059982613733E-3</v>
      </c>
      <c r="U152">
        <f>VLOOKUP($J152,raw!$A$3:$AB457,13,FALSE)</f>
        <v>3.3613445378151263E-3</v>
      </c>
      <c r="V152">
        <f>VLOOKUP($J152,raw!$A$3:$AB457,14,FALSE)</f>
        <v>0.13630831643002028</v>
      </c>
      <c r="W152">
        <f>VLOOKUP($J152,raw!$A$3:$AB457,15,FALSE)</f>
        <v>0</v>
      </c>
      <c r="X152">
        <f>VLOOKUP($J152,Zonal_Stats!$A$2:$P$308,6,FALSE)</f>
        <v>11101.955993899999</v>
      </c>
      <c r="Y152">
        <f>VLOOKUP($J152,raw!$A$3:$AB457,17,FALSE)</f>
        <v>5.2158794552303682E-4</v>
      </c>
      <c r="Z152">
        <f>VLOOKUP($J152,raw!$A$3:$AB457,20,FALSE)</f>
        <v>0.81309765285424518</v>
      </c>
      <c r="AA152">
        <f>VLOOKUP($J152,Zonal_Stats!$A$2:$P$308,13,FALSE)</f>
        <v>100462.95516500001</v>
      </c>
      <c r="AB152">
        <f>VLOOKUP($J152,Zonal_Stats!$A$2:$P$308,15,FALSE)</f>
        <v>0.39004216745800002</v>
      </c>
      <c r="AC152">
        <f>VLOOKUP($J152,Zonal_Stats!$A$2:$P$308,16,FALSE)</f>
        <v>0</v>
      </c>
      <c r="AD152">
        <f>VLOOKUP($J152,raw!$A$3:$AB457,24,FALSE)</f>
        <v>1.2691973341060562E-2</v>
      </c>
      <c r="AE152">
        <f>VLOOKUP($J152,Zonal_Stats!$A$2:$P$308,14,FALSE)</f>
        <v>0.121644924487</v>
      </c>
      <c r="AF152">
        <f>VLOOKUP($C152,PODES_SULSEL!$D$1:$AL$311,2,FALSE)</f>
        <v>5930</v>
      </c>
      <c r="AG152">
        <f>VLOOKUP($C152,PODES_SULSEL!$D$1:$AL$311,25,FALSE)</f>
        <v>0.98634064080944295</v>
      </c>
      <c r="AH152">
        <f>VLOOKUP($C152,PODES_SULSEL!$D$1:$AL$311,26,FALSE)</f>
        <v>5.05902192242833E-4</v>
      </c>
      <c r="AI152">
        <f>VLOOKUP($C152,PODES_SULSEL!$D$1:$AL$311,27,FALSE)</f>
        <v>0</v>
      </c>
      <c r="AJ152">
        <f>VLOOKUP($C152,PODES_SULSEL!$D$1:$AL$311,28,FALSE)</f>
        <v>0</v>
      </c>
      <c r="AK152">
        <f>VLOOKUP($C152,PODES_SULSEL!$D$1:$AL$311,29,FALSE)</f>
        <v>1186</v>
      </c>
      <c r="AL152">
        <f>VLOOKUP($C152,PODES_SULSEL!$D$1:$AL$311,30,FALSE)</f>
        <v>8.4317032040472095E-4</v>
      </c>
      <c r="AM152">
        <f>VLOOKUP($C152,PODES_SULSEL!$D$1:$AL$311,31,FALSE)</f>
        <v>5930</v>
      </c>
      <c r="AN152">
        <f>VLOOKUP($C152,PODES_SULSEL!$D$1:$AL$311,10,FALSE)</f>
        <v>0</v>
      </c>
      <c r="AO152">
        <f>VLOOKUP($C152,PODES_SULSEL!$D$1:$AL$311,11,FALSE)</f>
        <v>0</v>
      </c>
      <c r="AP152">
        <f>VLOOKUP($C152,PODES_SULSEL!$D$1:$AL$311,12,FALSE)</f>
        <v>10</v>
      </c>
      <c r="AQ152">
        <f>VLOOKUP($C152,PODES_SULSEL!$D$1:$AL$311,13,FALSE)</f>
        <v>0</v>
      </c>
      <c r="AR152">
        <f>VLOOKUP($C152,PODES_SULSEL!$D$1:$AL$311,14,FALSE)</f>
        <v>0</v>
      </c>
      <c r="AS152">
        <f>VLOOKUP($C152,PODES_SULSEL!$D$1:$AL$311,15,FALSE)</f>
        <v>0</v>
      </c>
      <c r="AT152">
        <f>VLOOKUP($C152,PODES_SULSEL!$D$1:$AL$311,16,FALSE)</f>
        <v>0</v>
      </c>
      <c r="AU152">
        <f>VLOOKUP($C152,PODES_SULSEL!$D$1:$AL$311,17,FALSE)</f>
        <v>0</v>
      </c>
      <c r="AV152">
        <f>VLOOKUP($C152,PODES_SULSEL!$D$1:$AL$311,18,FALSE)</f>
        <v>0</v>
      </c>
      <c r="AW152">
        <f>VLOOKUP($C152,PODES_SULSEL!$D$1:$AL$311,19,FALSE)</f>
        <v>0</v>
      </c>
      <c r="AX152">
        <f>VLOOKUP($C152,PODES_SULSEL!$D$1:$AL$311,20,FALSE)</f>
        <v>22</v>
      </c>
      <c r="AY152">
        <f>VLOOKUP($C152,PODES_SULSEL!$D$1:$AL$311,35,FALSE)</f>
        <v>269.54545454545456</v>
      </c>
      <c r="AZ152">
        <f>VLOOKUP($C152,PODES_SULSEL!$D$1:$AL$311,32,FALSE)</f>
        <v>62.421052631578945</v>
      </c>
      <c r="BA152">
        <f>VLOOKUP($C152,PODES_SULSEL!$D$1:$AL$311,33,FALSE)</f>
        <v>5930</v>
      </c>
      <c r="BB152">
        <f>VLOOKUP($C152,PODES_SULSEL!$D$1:$AL$311,23,FALSE)</f>
        <v>1</v>
      </c>
      <c r="BC152">
        <f>VLOOKUP($C152,PODES_SULSEL!$D$1:$AL$311,34,FALSE)</f>
        <v>5930</v>
      </c>
      <c r="BD152">
        <f>VLOOKUP($J152,Zonal_Stats!$A$2:$T$308,17,FALSE)</f>
        <v>27.185938285399999</v>
      </c>
      <c r="BE152">
        <f>VLOOKUP($J152,Zonal_Stats!$A$2:$T$308,18,FALSE)</f>
        <v>1.4375799655899999</v>
      </c>
      <c r="BF152">
        <f>VLOOKUP($J152,Zonal_Stats!$A$2:$T$308,19,FALSE)</f>
        <v>2077.1418135200001</v>
      </c>
      <c r="BG152">
        <f>VLOOKUP($J152,Zonal_Stats!$A$2:$T$308,20,FALSE)</f>
        <v>-108.285126343</v>
      </c>
    </row>
    <row r="153" spans="1:59">
      <c r="A153" t="s">
        <v>854</v>
      </c>
      <c r="B153" t="str">
        <f t="shared" si="2"/>
        <v>7313050</v>
      </c>
      <c r="C153">
        <v>7313050</v>
      </c>
      <c r="D153" t="s">
        <v>230</v>
      </c>
      <c r="E153">
        <v>73</v>
      </c>
      <c r="F153">
        <v>13</v>
      </c>
      <c r="G153">
        <v>50</v>
      </c>
      <c r="H153" t="s">
        <v>674</v>
      </c>
      <c r="I153" t="s">
        <v>604</v>
      </c>
      <c r="J153" t="s">
        <v>563</v>
      </c>
      <c r="K153">
        <v>2019</v>
      </c>
      <c r="L153">
        <f>VLOOKUP($J153,Zonal_Stats!$A$2:$J$308,10,FALSE)</f>
        <v>55285.326515100001</v>
      </c>
      <c r="M153">
        <f>VLOOKUP($J153,Zonal_Stats!$A$2:$P$308,8,FALSE)</f>
        <v>613.40873253999996</v>
      </c>
      <c r="N153">
        <f>VLOOKUP($J153,Zonal_Stats!$A$2:$P$308,12,FALSE)</f>
        <v>134411.685639</v>
      </c>
      <c r="O153">
        <f>VLOOKUP($J153,Zonal_Stats!$A$2:$P$308,9,FALSE)</f>
        <v>73087.515533400001</v>
      </c>
      <c r="P153">
        <f>VLOOKUP($J153,Zonal_Stats!$A$2:$P$308,7,FALSE)</f>
        <v>4915.4287280299995</v>
      </c>
      <c r="Q153">
        <f>VLOOKUP($J153,Zonal_Stats!$A$2:$P$308,11,FALSE)</f>
        <v>3371.6009966000001</v>
      </c>
      <c r="R153">
        <f>VLOOKUP($J153,Zonal_Stats!$A$2:$P$308,5,FALSE)</f>
        <v>5130.5603409799996</v>
      </c>
      <c r="S153">
        <f>VLOOKUP($J153,raw!$A$3:$AB458,11,FALSE)</f>
        <v>0.75009696902532275</v>
      </c>
      <c r="T153">
        <f>VLOOKUP($J153,raw!$A$3:$AB458,12,FALSE)</f>
        <v>1.3908128774865629E-2</v>
      </c>
      <c r="U153">
        <f>VLOOKUP($J153,raw!$A$3:$AB458,13,FALSE)</f>
        <v>1.4850113592286806E-2</v>
      </c>
      <c r="V153">
        <f>VLOOKUP($J153,raw!$A$3:$AB458,14,FALSE)</f>
        <v>0</v>
      </c>
      <c r="W153">
        <f>VLOOKUP($J153,raw!$A$3:$AB458,15,FALSE)</f>
        <v>0</v>
      </c>
      <c r="X153">
        <f>VLOOKUP($J153,Zonal_Stats!$A$2:$P$308,6,FALSE)</f>
        <v>4918.6286787400004</v>
      </c>
      <c r="Y153">
        <f>VLOOKUP($J153,raw!$A$3:$AB458,17,FALSE)</f>
        <v>6.6493045935612565E-3</v>
      </c>
      <c r="Z153">
        <f>VLOOKUP($J153,raw!$A$3:$AB458,20,FALSE)</f>
        <v>0.79348368149830995</v>
      </c>
      <c r="AA153">
        <f>VLOOKUP($J153,Zonal_Stats!$A$2:$P$308,13,FALSE)</f>
        <v>49412.5863723</v>
      </c>
      <c r="AB153">
        <f>VLOOKUP($J153,Zonal_Stats!$A$2:$P$308,15,FALSE)</f>
        <v>0.32959871612300001</v>
      </c>
      <c r="AC153">
        <f>VLOOKUP($J153,Zonal_Stats!$A$2:$P$308,16,FALSE)</f>
        <v>0</v>
      </c>
      <c r="AD153">
        <f>VLOOKUP($J153,raw!$A$3:$AB458,24,FALSE)</f>
        <v>0</v>
      </c>
      <c r="AE153">
        <f>VLOOKUP($J153,Zonal_Stats!$A$2:$P$308,14,FALSE)</f>
        <v>0.130986529056</v>
      </c>
      <c r="AF153">
        <f>VLOOKUP($C153,PODES_SULSEL!$D$1:$AL$311,2,FALSE)</f>
        <v>6994</v>
      </c>
      <c r="AG153">
        <f>VLOOKUP($C153,PODES_SULSEL!$D$1:$AL$311,25,FALSE)</f>
        <v>0.975836431226765</v>
      </c>
      <c r="AH153">
        <f>VLOOKUP($C153,PODES_SULSEL!$D$1:$AL$311,26,FALSE)</f>
        <v>1.42979696883042E-4</v>
      </c>
      <c r="AI153">
        <f>VLOOKUP($C153,PODES_SULSEL!$D$1:$AL$311,27,FALSE)</f>
        <v>0</v>
      </c>
      <c r="AJ153">
        <f>VLOOKUP($C153,PODES_SULSEL!$D$1:$AL$311,28,FALSE)</f>
        <v>0</v>
      </c>
      <c r="AK153">
        <f>VLOOKUP($C153,PODES_SULSEL!$D$1:$AL$311,29,FALSE)</f>
        <v>1748.5</v>
      </c>
      <c r="AL153">
        <f>VLOOKUP($C153,PODES_SULSEL!$D$1:$AL$311,30,FALSE)</f>
        <v>5.7191878753217005E-4</v>
      </c>
      <c r="AM153">
        <f>VLOOKUP($C153,PODES_SULSEL!$D$1:$AL$311,31,FALSE)</f>
        <v>6994</v>
      </c>
      <c r="AN153">
        <f>VLOOKUP($C153,PODES_SULSEL!$D$1:$AL$311,10,FALSE)</f>
        <v>0</v>
      </c>
      <c r="AO153">
        <f>VLOOKUP($C153,PODES_SULSEL!$D$1:$AL$311,11,FALSE)</f>
        <v>0</v>
      </c>
      <c r="AP153">
        <f>VLOOKUP($C153,PODES_SULSEL!$D$1:$AL$311,12,FALSE)</f>
        <v>0</v>
      </c>
      <c r="AQ153">
        <f>VLOOKUP($C153,PODES_SULSEL!$D$1:$AL$311,13,FALSE)</f>
        <v>0</v>
      </c>
      <c r="AR153">
        <f>VLOOKUP($C153,PODES_SULSEL!$D$1:$AL$311,14,FALSE)</f>
        <v>0</v>
      </c>
      <c r="AS153">
        <f>VLOOKUP($C153,PODES_SULSEL!$D$1:$AL$311,15,FALSE)</f>
        <v>0</v>
      </c>
      <c r="AT153">
        <f>VLOOKUP($C153,PODES_SULSEL!$D$1:$AL$311,16,FALSE)</f>
        <v>0</v>
      </c>
      <c r="AU153">
        <f>VLOOKUP($C153,PODES_SULSEL!$D$1:$AL$311,17,FALSE)</f>
        <v>0</v>
      </c>
      <c r="AV153">
        <f>VLOOKUP($C153,PODES_SULSEL!$D$1:$AL$311,18,FALSE)</f>
        <v>0</v>
      </c>
      <c r="AW153">
        <f>VLOOKUP($C153,PODES_SULSEL!$D$1:$AL$311,19,FALSE)</f>
        <v>0</v>
      </c>
      <c r="AX153">
        <f>VLOOKUP($C153,PODES_SULSEL!$D$1:$AL$311,20,FALSE)</f>
        <v>26</v>
      </c>
      <c r="AY153">
        <f>VLOOKUP($C153,PODES_SULSEL!$D$1:$AL$311,35,FALSE)</f>
        <v>269</v>
      </c>
      <c r="AZ153">
        <f>VLOOKUP($C153,PODES_SULSEL!$D$1:$AL$311,32,FALSE)</f>
        <v>61.350877192982459</v>
      </c>
      <c r="BA153">
        <f>VLOOKUP($C153,PODES_SULSEL!$D$1:$AL$311,33,FALSE)</f>
        <v>0</v>
      </c>
      <c r="BB153">
        <f>VLOOKUP($C153,PODES_SULSEL!$D$1:$AL$311,23,FALSE)</f>
        <v>8</v>
      </c>
      <c r="BC153">
        <f>VLOOKUP($C153,PODES_SULSEL!$D$1:$AL$311,34,FALSE)</f>
        <v>874.25</v>
      </c>
      <c r="BD153">
        <f>VLOOKUP($J153,Zonal_Stats!$A$2:$T$308,17,FALSE)</f>
        <v>27.197700153100001</v>
      </c>
      <c r="BE153">
        <f>VLOOKUP($J153,Zonal_Stats!$A$2:$T$308,18,FALSE)</f>
        <v>1.4447611095799999</v>
      </c>
      <c r="BF153">
        <f>VLOOKUP($J153,Zonal_Stats!$A$2:$T$308,19,FALSE)</f>
        <v>2147.0688803100002</v>
      </c>
      <c r="BG153">
        <f>VLOOKUP($J153,Zonal_Stats!$A$2:$T$308,20,FALSE)</f>
        <v>-117.899078665</v>
      </c>
    </row>
    <row r="154" spans="1:59">
      <c r="A154" t="s">
        <v>855</v>
      </c>
      <c r="B154" t="str">
        <f t="shared" si="2"/>
        <v>7313060</v>
      </c>
      <c r="C154">
        <v>7313060</v>
      </c>
      <c r="D154" t="s">
        <v>230</v>
      </c>
      <c r="E154">
        <v>73</v>
      </c>
      <c r="F154">
        <v>13</v>
      </c>
      <c r="G154">
        <v>60</v>
      </c>
      <c r="H154" t="s">
        <v>674</v>
      </c>
      <c r="I154" t="s">
        <v>604</v>
      </c>
      <c r="J154" t="s">
        <v>530</v>
      </c>
      <c r="K154">
        <v>2019</v>
      </c>
      <c r="L154">
        <f>VLOOKUP($J154,Zonal_Stats!$A$2:$J$308,10,FALSE)</f>
        <v>48474.446715999999</v>
      </c>
      <c r="M154">
        <f>VLOOKUP($J154,Zonal_Stats!$A$2:$P$308,8,FALSE)</f>
        <v>757.07599706899998</v>
      </c>
      <c r="N154">
        <f>VLOOKUP($J154,Zonal_Stats!$A$2:$P$308,12,FALSE)</f>
        <v>119619.234004</v>
      </c>
      <c r="O154">
        <f>VLOOKUP($J154,Zonal_Stats!$A$2:$P$308,9,FALSE)</f>
        <v>70377.132268500005</v>
      </c>
      <c r="P154">
        <f>VLOOKUP($J154,Zonal_Stats!$A$2:$P$308,7,FALSE)</f>
        <v>5672.7392319399996</v>
      </c>
      <c r="Q154">
        <f>VLOOKUP($J154,Zonal_Stats!$A$2:$P$308,11,FALSE)</f>
        <v>1718.3641158800001</v>
      </c>
      <c r="R154">
        <f>VLOOKUP($J154,Zonal_Stats!$A$2:$P$308,5,FALSE)</f>
        <v>3329.9102493400001</v>
      </c>
      <c r="S154">
        <f>VLOOKUP($J154,raw!$A$3:$AB459,11,FALSE)</f>
        <v>0.6416075920420764</v>
      </c>
      <c r="T154">
        <f>VLOOKUP($J154,raw!$A$3:$AB459,12,FALSE)</f>
        <v>3.0299565515664303E-2</v>
      </c>
      <c r="U154">
        <f>VLOOKUP($J154,raw!$A$3:$AB459,13,FALSE)</f>
        <v>4.9737022638920653E-3</v>
      </c>
      <c r="V154">
        <f>VLOOKUP($J154,raw!$A$3:$AB459,14,FALSE)</f>
        <v>0</v>
      </c>
      <c r="W154">
        <f>VLOOKUP($J154,raw!$A$3:$AB459,15,FALSE)</f>
        <v>0</v>
      </c>
      <c r="X154">
        <f>VLOOKUP($J154,Zonal_Stats!$A$2:$P$308,6,FALSE)</f>
        <v>5792.9559340400001</v>
      </c>
      <c r="Y154">
        <f>VLOOKUP($J154,raw!$A$3:$AB459,17,FALSE)</f>
        <v>1.600731763091699E-3</v>
      </c>
      <c r="Z154">
        <f>VLOOKUP($J154,raw!$A$3:$AB459,20,FALSE)</f>
        <v>0.69060141779099016</v>
      </c>
      <c r="AA154">
        <f>VLOOKUP($J154,Zonal_Stats!$A$2:$P$308,13,FALSE)</f>
        <v>110435.037127</v>
      </c>
      <c r="AB154">
        <f>VLOOKUP($J154,Zonal_Stats!$A$2:$P$308,15,FALSE)</f>
        <v>0.484359176206</v>
      </c>
      <c r="AC154">
        <f>VLOOKUP($J154,Zonal_Stats!$A$2:$P$308,16,FALSE)</f>
        <v>8.5697565652099999E-3</v>
      </c>
      <c r="AD154">
        <f>VLOOKUP($J154,raw!$A$3:$AB459,24,FALSE)</f>
        <v>0</v>
      </c>
      <c r="AE154">
        <f>VLOOKUP($J154,Zonal_Stats!$A$2:$P$308,14,FALSE)</f>
        <v>0.141190216088</v>
      </c>
      <c r="AF154">
        <f>VLOOKUP($C154,PODES_SULSEL!$D$1:$AL$311,2,FALSE)</f>
        <v>5572</v>
      </c>
      <c r="AG154">
        <f>VLOOKUP($C154,PODES_SULSEL!$D$1:$AL$311,25,FALSE)</f>
        <v>0.96877243359655396</v>
      </c>
      <c r="AH154">
        <f>VLOOKUP($C154,PODES_SULSEL!$D$1:$AL$311,26,FALSE)</f>
        <v>3.5893754486719301E-4</v>
      </c>
      <c r="AI154">
        <f>VLOOKUP($C154,PODES_SULSEL!$D$1:$AL$311,27,FALSE)</f>
        <v>0</v>
      </c>
      <c r="AJ154">
        <f>VLOOKUP($C154,PODES_SULSEL!$D$1:$AL$311,28,FALSE)</f>
        <v>0</v>
      </c>
      <c r="AK154">
        <f>VLOOKUP($C154,PODES_SULSEL!$D$1:$AL$311,29,FALSE)</f>
        <v>1114.4000000000001</v>
      </c>
      <c r="AL154">
        <f>VLOOKUP($C154,PODES_SULSEL!$D$1:$AL$311,30,FALSE)</f>
        <v>7.1787508973438603E-4</v>
      </c>
      <c r="AM154">
        <f>VLOOKUP($C154,PODES_SULSEL!$D$1:$AL$311,31,FALSE)</f>
        <v>5572</v>
      </c>
      <c r="AN154">
        <f>VLOOKUP($C154,PODES_SULSEL!$D$1:$AL$311,10,FALSE)</f>
        <v>0</v>
      </c>
      <c r="AO154">
        <f>VLOOKUP($C154,PODES_SULSEL!$D$1:$AL$311,11,FALSE)</f>
        <v>0</v>
      </c>
      <c r="AP154">
        <f>VLOOKUP($C154,PODES_SULSEL!$D$1:$AL$311,12,FALSE)</f>
        <v>10</v>
      </c>
      <c r="AQ154">
        <f>VLOOKUP($C154,PODES_SULSEL!$D$1:$AL$311,13,FALSE)</f>
        <v>3</v>
      </c>
      <c r="AR154">
        <f>VLOOKUP($C154,PODES_SULSEL!$D$1:$AL$311,14,FALSE)</f>
        <v>0</v>
      </c>
      <c r="AS154">
        <f>VLOOKUP($C154,PODES_SULSEL!$D$1:$AL$311,15,FALSE)</f>
        <v>0</v>
      </c>
      <c r="AT154">
        <f>VLOOKUP($C154,PODES_SULSEL!$D$1:$AL$311,16,FALSE)</f>
        <v>0</v>
      </c>
      <c r="AU154">
        <f>VLOOKUP($C154,PODES_SULSEL!$D$1:$AL$311,17,FALSE)</f>
        <v>0</v>
      </c>
      <c r="AV154">
        <f>VLOOKUP($C154,PODES_SULSEL!$D$1:$AL$311,18,FALSE)</f>
        <v>0</v>
      </c>
      <c r="AW154">
        <f>VLOOKUP($C154,PODES_SULSEL!$D$1:$AL$311,19,FALSE)</f>
        <v>0</v>
      </c>
      <c r="AX154">
        <f>VLOOKUP($C154,PODES_SULSEL!$D$1:$AL$311,20,FALSE)</f>
        <v>16</v>
      </c>
      <c r="AY154">
        <f>VLOOKUP($C154,PODES_SULSEL!$D$1:$AL$311,35,FALSE)</f>
        <v>348.25</v>
      </c>
      <c r="AZ154">
        <f>VLOOKUP($C154,PODES_SULSEL!$D$1:$AL$311,32,FALSE)</f>
        <v>87.0625</v>
      </c>
      <c r="BA154">
        <f>VLOOKUP($C154,PODES_SULSEL!$D$1:$AL$311,33,FALSE)</f>
        <v>5572</v>
      </c>
      <c r="BB154">
        <f>VLOOKUP($C154,PODES_SULSEL!$D$1:$AL$311,23,FALSE)</f>
        <v>1</v>
      </c>
      <c r="BC154">
        <f>VLOOKUP($C154,PODES_SULSEL!$D$1:$AL$311,34,FALSE)</f>
        <v>5572</v>
      </c>
      <c r="BD154">
        <f>VLOOKUP($J154,Zonal_Stats!$A$2:$T$308,17,FALSE)</f>
        <v>27.109760753900002</v>
      </c>
      <c r="BE154">
        <f>VLOOKUP($J154,Zonal_Stats!$A$2:$T$308,18,FALSE)</f>
        <v>1.45480561256</v>
      </c>
      <c r="BF154">
        <f>VLOOKUP($J154,Zonal_Stats!$A$2:$T$308,19,FALSE)</f>
        <v>2213.5537919600001</v>
      </c>
      <c r="BG154">
        <f>VLOOKUP($J154,Zonal_Stats!$A$2:$T$308,20,FALSE)</f>
        <v>-113.15396728499999</v>
      </c>
    </row>
    <row r="155" spans="1:59">
      <c r="A155" t="s">
        <v>856</v>
      </c>
      <c r="B155" t="str">
        <f t="shared" si="2"/>
        <v>7313061</v>
      </c>
      <c r="C155">
        <v>7313061</v>
      </c>
      <c r="D155" t="s">
        <v>230</v>
      </c>
      <c r="E155">
        <v>73</v>
      </c>
      <c r="F155">
        <v>13</v>
      </c>
      <c r="G155">
        <v>61</v>
      </c>
      <c r="H155" t="s">
        <v>674</v>
      </c>
      <c r="I155" t="s">
        <v>604</v>
      </c>
      <c r="J155" t="s">
        <v>504</v>
      </c>
      <c r="K155">
        <v>2019</v>
      </c>
      <c r="L155">
        <f>VLOOKUP($J155,Zonal_Stats!$A$2:$J$308,10,FALSE)</f>
        <v>55686.101628099997</v>
      </c>
      <c r="M155">
        <f>VLOOKUP($J155,Zonal_Stats!$A$2:$P$308,8,FALSE)</f>
        <v>552.131610808</v>
      </c>
      <c r="N155">
        <f>VLOOKUP($J155,Zonal_Stats!$A$2:$P$308,12,FALSE)</f>
        <v>127745.765352</v>
      </c>
      <c r="O155">
        <f>VLOOKUP($J155,Zonal_Stats!$A$2:$P$308,9,FALSE)</f>
        <v>67567.099424600005</v>
      </c>
      <c r="P155">
        <f>VLOOKUP($J155,Zonal_Stats!$A$2:$P$308,7,FALSE)</f>
        <v>8207.4445659800003</v>
      </c>
      <c r="Q155">
        <f>VLOOKUP($J155,Zonal_Stats!$A$2:$P$308,11,FALSE)</f>
        <v>4632.5943822199997</v>
      </c>
      <c r="R155">
        <f>VLOOKUP($J155,Zonal_Stats!$A$2:$P$308,5,FALSE)</f>
        <v>4353.7736443200001</v>
      </c>
      <c r="S155">
        <f>VLOOKUP($J155,raw!$A$3:$AB460,11,FALSE)</f>
        <v>0.82264578757174234</v>
      </c>
      <c r="T155">
        <f>VLOOKUP($J155,raw!$A$3:$AB460,12,FALSE)</f>
        <v>1.4171331396584708E-2</v>
      </c>
      <c r="U155">
        <f>VLOOKUP($J155,raw!$A$3:$AB460,13,FALSE)</f>
        <v>2.2674130234535536E-3</v>
      </c>
      <c r="V155">
        <f>VLOOKUP($J155,raw!$A$3:$AB460,14,FALSE)</f>
        <v>3.8262594770778714E-3</v>
      </c>
      <c r="W155">
        <f>VLOOKUP($J155,raw!$A$3:$AB460,15,FALSE)</f>
        <v>0</v>
      </c>
      <c r="X155">
        <f>VLOOKUP($J155,Zonal_Stats!$A$2:$P$308,6,FALSE)</f>
        <v>8229.4246365199997</v>
      </c>
      <c r="Y155">
        <f>VLOOKUP($J155,raw!$A$3:$AB460,17,FALSE)</f>
        <v>7.0856656982923544E-4</v>
      </c>
      <c r="Z155">
        <f>VLOOKUP($J155,raw!$A$3:$AB460,20,FALSE)</f>
        <v>0.91036632891660174</v>
      </c>
      <c r="AA155">
        <f>VLOOKUP($J155,Zonal_Stats!$A$2:$P$308,13,FALSE)</f>
        <v>77999.336782500002</v>
      </c>
      <c r="AB155">
        <f>VLOOKUP($J155,Zonal_Stats!$A$2:$P$308,15,FALSE)</f>
        <v>0.28692711835399998</v>
      </c>
      <c r="AC155">
        <f>VLOOKUP($J155,Zonal_Stats!$A$2:$P$308,16,FALSE)</f>
        <v>0</v>
      </c>
      <c r="AD155">
        <f>VLOOKUP($J155,raw!$A$3:$AB460,24,FALSE)</f>
        <v>0</v>
      </c>
      <c r="AE155">
        <f>VLOOKUP($J155,Zonal_Stats!$A$2:$P$308,14,FALSE)</f>
        <v>0.133808903831</v>
      </c>
      <c r="AF155">
        <f>VLOOKUP($C155,PODES_SULSEL!$D$1:$AL$311,2,FALSE)</f>
        <v>4680</v>
      </c>
      <c r="AG155">
        <f>VLOOKUP($C155,PODES_SULSEL!$D$1:$AL$311,25,FALSE)</f>
        <v>0.99102564102564095</v>
      </c>
      <c r="AH155">
        <f>VLOOKUP($C155,PODES_SULSEL!$D$1:$AL$311,26,FALSE)</f>
        <v>6.4102564102564103E-4</v>
      </c>
      <c r="AI155">
        <f>VLOOKUP($C155,PODES_SULSEL!$D$1:$AL$311,27,FALSE)</f>
        <v>0</v>
      </c>
      <c r="AJ155">
        <f>VLOOKUP($C155,PODES_SULSEL!$D$1:$AL$311,28,FALSE)</f>
        <v>0</v>
      </c>
      <c r="AK155">
        <f>VLOOKUP($C155,PODES_SULSEL!$D$1:$AL$311,29,FALSE)</f>
        <v>1170</v>
      </c>
      <c r="AL155">
        <f>VLOOKUP($C155,PODES_SULSEL!$D$1:$AL$311,30,FALSE)</f>
        <v>2.13675213675213E-4</v>
      </c>
      <c r="AM155">
        <f>VLOOKUP($C155,PODES_SULSEL!$D$1:$AL$311,31,FALSE)</f>
        <v>4680</v>
      </c>
      <c r="AN155">
        <f>VLOOKUP($C155,PODES_SULSEL!$D$1:$AL$311,10,FALSE)</f>
        <v>0</v>
      </c>
      <c r="AO155">
        <f>VLOOKUP($C155,PODES_SULSEL!$D$1:$AL$311,11,FALSE)</f>
        <v>0</v>
      </c>
      <c r="AP155">
        <f>VLOOKUP($C155,PODES_SULSEL!$D$1:$AL$311,12,FALSE)</f>
        <v>3</v>
      </c>
      <c r="AQ155">
        <f>VLOOKUP($C155,PODES_SULSEL!$D$1:$AL$311,13,FALSE)</f>
        <v>0</v>
      </c>
      <c r="AR155">
        <f>VLOOKUP($C155,PODES_SULSEL!$D$1:$AL$311,14,FALSE)</f>
        <v>0</v>
      </c>
      <c r="AS155">
        <f>VLOOKUP($C155,PODES_SULSEL!$D$1:$AL$311,15,FALSE)</f>
        <v>0</v>
      </c>
      <c r="AT155">
        <f>VLOOKUP($C155,PODES_SULSEL!$D$1:$AL$311,16,FALSE)</f>
        <v>0</v>
      </c>
      <c r="AU155">
        <f>VLOOKUP($C155,PODES_SULSEL!$D$1:$AL$311,17,FALSE)</f>
        <v>0</v>
      </c>
      <c r="AV155">
        <f>VLOOKUP($C155,PODES_SULSEL!$D$1:$AL$311,18,FALSE)</f>
        <v>0</v>
      </c>
      <c r="AW155">
        <f>VLOOKUP($C155,PODES_SULSEL!$D$1:$AL$311,19,FALSE)</f>
        <v>0</v>
      </c>
      <c r="AX155">
        <f>VLOOKUP($C155,PODES_SULSEL!$D$1:$AL$311,20,FALSE)</f>
        <v>20</v>
      </c>
      <c r="AY155">
        <f>VLOOKUP($C155,PODES_SULSEL!$D$1:$AL$311,35,FALSE)</f>
        <v>234</v>
      </c>
      <c r="AZ155">
        <f>VLOOKUP($C155,PODES_SULSEL!$D$1:$AL$311,32,FALSE)</f>
        <v>52</v>
      </c>
      <c r="BA155">
        <f>VLOOKUP($C155,PODES_SULSEL!$D$1:$AL$311,33,FALSE)</f>
        <v>0</v>
      </c>
      <c r="BB155">
        <f>VLOOKUP($C155,PODES_SULSEL!$D$1:$AL$311,23,FALSE)</f>
        <v>8</v>
      </c>
      <c r="BC155">
        <f>VLOOKUP($C155,PODES_SULSEL!$D$1:$AL$311,34,FALSE)</f>
        <v>585</v>
      </c>
      <c r="BD155">
        <f>VLOOKUP($J155,Zonal_Stats!$A$2:$T$308,17,FALSE)</f>
        <v>27.174505591900001</v>
      </c>
      <c r="BE155">
        <f>VLOOKUP($J155,Zonal_Stats!$A$2:$T$308,18,FALSE)</f>
        <v>1.4584724683700001</v>
      </c>
      <c r="BF155">
        <f>VLOOKUP($J155,Zonal_Stats!$A$2:$T$308,19,FALSE)</f>
        <v>2157.0163859999998</v>
      </c>
      <c r="BG155">
        <f>VLOOKUP($J155,Zonal_Stats!$A$2:$T$308,20,FALSE)</f>
        <v>-110.976401487</v>
      </c>
    </row>
    <row r="156" spans="1:59">
      <c r="A156" t="s">
        <v>857</v>
      </c>
      <c r="B156" t="str">
        <f t="shared" si="2"/>
        <v>7313070</v>
      </c>
      <c r="C156">
        <v>7313070</v>
      </c>
      <c r="D156" t="s">
        <v>230</v>
      </c>
      <c r="E156">
        <v>73</v>
      </c>
      <c r="F156">
        <v>13</v>
      </c>
      <c r="G156">
        <v>70</v>
      </c>
      <c r="H156" t="s">
        <v>674</v>
      </c>
      <c r="I156" t="s">
        <v>604</v>
      </c>
      <c r="J156" t="s">
        <v>444</v>
      </c>
      <c r="K156">
        <v>2019</v>
      </c>
      <c r="L156">
        <f>VLOOKUP($J156,Zonal_Stats!$A$2:$J$308,10,FALSE)</f>
        <v>47063.824293099999</v>
      </c>
      <c r="M156">
        <f>VLOOKUP($J156,Zonal_Stats!$A$2:$P$308,8,FALSE)</f>
        <v>376.35373235700001</v>
      </c>
      <c r="N156">
        <f>VLOOKUP($J156,Zonal_Stats!$A$2:$P$308,12,FALSE)</f>
        <v>121683.29240000001</v>
      </c>
      <c r="O156">
        <f>VLOOKUP($J156,Zonal_Stats!$A$2:$P$308,9,FALSE)</f>
        <v>56675.448264999999</v>
      </c>
      <c r="P156">
        <f>VLOOKUP($J156,Zonal_Stats!$A$2:$P$308,7,FALSE)</f>
        <v>18628.944371599999</v>
      </c>
      <c r="Q156">
        <f>VLOOKUP($J156,Zonal_Stats!$A$2:$P$308,11,FALSE)</f>
        <v>5855.1528474699999</v>
      </c>
      <c r="R156">
        <f>VLOOKUP($J156,Zonal_Stats!$A$2:$P$308,5,FALSE)</f>
        <v>12902.5026973</v>
      </c>
      <c r="S156">
        <f>VLOOKUP($J156,raw!$A$3:$AB461,11,FALSE)</f>
        <v>0.83460100554338013</v>
      </c>
      <c r="T156">
        <f>VLOOKUP($J156,raw!$A$3:$AB461,12,FALSE)</f>
        <v>2.6040995230114734E-2</v>
      </c>
      <c r="U156">
        <f>VLOOKUP($J156,raw!$A$3:$AB461,13,FALSE)</f>
        <v>0</v>
      </c>
      <c r="V156">
        <f>VLOOKUP($J156,raw!$A$3:$AB461,14,FALSE)</f>
        <v>6.7036225344849817E-3</v>
      </c>
      <c r="W156">
        <f>VLOOKUP($J156,raw!$A$3:$AB461,15,FALSE)</f>
        <v>0</v>
      </c>
      <c r="X156">
        <f>VLOOKUP($J156,Zonal_Stats!$A$2:$P$308,6,FALSE)</f>
        <v>18631.575116100001</v>
      </c>
      <c r="Y156">
        <f>VLOOKUP($J156,raw!$A$3:$AB461,17,FALSE)</f>
        <v>0</v>
      </c>
      <c r="Z156">
        <f>VLOOKUP($J156,raw!$A$3:$AB461,20,FALSE)</f>
        <v>0.95582484637531695</v>
      </c>
      <c r="AA156">
        <f>VLOOKUP($J156,Zonal_Stats!$A$2:$P$308,13,FALSE)</f>
        <v>154814.16767699999</v>
      </c>
      <c r="AB156">
        <f>VLOOKUP($J156,Zonal_Stats!$A$2:$P$308,15,FALSE)</f>
        <v>0.24184034414</v>
      </c>
      <c r="AC156">
        <f>VLOOKUP($J156,Zonal_Stats!$A$2:$P$308,16,FALSE)</f>
        <v>2.47098354179E-3</v>
      </c>
      <c r="AD156">
        <f>VLOOKUP($J156,raw!$A$3:$AB461,24,FALSE)</f>
        <v>0</v>
      </c>
      <c r="AE156">
        <f>VLOOKUP($J156,Zonal_Stats!$A$2:$P$308,14,FALSE)</f>
        <v>0.12602802970900001</v>
      </c>
      <c r="AF156">
        <f>VLOOKUP($C156,PODES_SULSEL!$D$1:$AL$311,2,FALSE)</f>
        <v>10015</v>
      </c>
      <c r="AG156">
        <f>VLOOKUP($C156,PODES_SULSEL!$D$1:$AL$311,25,FALSE)</f>
        <v>0.94727908137793304</v>
      </c>
      <c r="AH156">
        <f>VLOOKUP($C156,PODES_SULSEL!$D$1:$AL$311,26,FALSE)</f>
        <v>4.9925112331502695E-4</v>
      </c>
      <c r="AI156">
        <f>VLOOKUP($C156,PODES_SULSEL!$D$1:$AL$311,27,FALSE)</f>
        <v>0</v>
      </c>
      <c r="AJ156">
        <f>VLOOKUP($C156,PODES_SULSEL!$D$1:$AL$311,28,FALSE)</f>
        <v>0</v>
      </c>
      <c r="AK156">
        <f>VLOOKUP($C156,PODES_SULSEL!$D$1:$AL$311,29,FALSE)</f>
        <v>1112.7777777777778</v>
      </c>
      <c r="AL156">
        <f>VLOOKUP($C156,PODES_SULSEL!$D$1:$AL$311,30,FALSE)</f>
        <v>1.9970044932601E-4</v>
      </c>
      <c r="AM156">
        <f>VLOOKUP($C156,PODES_SULSEL!$D$1:$AL$311,31,FALSE)</f>
        <v>3338.3333333333335</v>
      </c>
      <c r="AN156">
        <f>VLOOKUP($C156,PODES_SULSEL!$D$1:$AL$311,10,FALSE)</f>
        <v>0</v>
      </c>
      <c r="AO156">
        <f>VLOOKUP($C156,PODES_SULSEL!$D$1:$AL$311,11,FALSE)</f>
        <v>0</v>
      </c>
      <c r="AP156">
        <f>VLOOKUP($C156,PODES_SULSEL!$D$1:$AL$311,12,FALSE)</f>
        <v>9</v>
      </c>
      <c r="AQ156">
        <f>VLOOKUP($C156,PODES_SULSEL!$D$1:$AL$311,13,FALSE)</f>
        <v>0</v>
      </c>
      <c r="AR156">
        <f>VLOOKUP($C156,PODES_SULSEL!$D$1:$AL$311,14,FALSE)</f>
        <v>0</v>
      </c>
      <c r="AS156">
        <f>VLOOKUP($C156,PODES_SULSEL!$D$1:$AL$311,15,FALSE)</f>
        <v>0</v>
      </c>
      <c r="AT156">
        <f>VLOOKUP($C156,PODES_SULSEL!$D$1:$AL$311,16,FALSE)</f>
        <v>0</v>
      </c>
      <c r="AU156">
        <f>VLOOKUP($C156,PODES_SULSEL!$D$1:$AL$311,17,FALSE)</f>
        <v>0</v>
      </c>
      <c r="AV156">
        <f>VLOOKUP($C156,PODES_SULSEL!$D$1:$AL$311,18,FALSE)</f>
        <v>0</v>
      </c>
      <c r="AW156">
        <f>VLOOKUP($C156,PODES_SULSEL!$D$1:$AL$311,19,FALSE)</f>
        <v>0</v>
      </c>
      <c r="AX156">
        <f>VLOOKUP($C156,PODES_SULSEL!$D$1:$AL$311,20,FALSE)</f>
        <v>36</v>
      </c>
      <c r="AY156">
        <f>VLOOKUP($C156,PODES_SULSEL!$D$1:$AL$311,35,FALSE)</f>
        <v>278.19444444444446</v>
      </c>
      <c r="AZ156">
        <f>VLOOKUP($C156,PODES_SULSEL!$D$1:$AL$311,32,FALSE)</f>
        <v>76.450381679389309</v>
      </c>
      <c r="BA156">
        <f>VLOOKUP($C156,PODES_SULSEL!$D$1:$AL$311,33,FALSE)</f>
        <v>0</v>
      </c>
      <c r="BB156">
        <f>VLOOKUP($C156,PODES_SULSEL!$D$1:$AL$311,23,FALSE)</f>
        <v>2</v>
      </c>
      <c r="BC156">
        <f>VLOOKUP($C156,PODES_SULSEL!$D$1:$AL$311,34,FALSE)</f>
        <v>5007.5</v>
      </c>
      <c r="BD156">
        <f>VLOOKUP($J156,Zonal_Stats!$A$2:$T$308,17,FALSE)</f>
        <v>27.042037091600001</v>
      </c>
      <c r="BE156">
        <f>VLOOKUP($J156,Zonal_Stats!$A$2:$T$308,18,FALSE)</f>
        <v>1.4623737406399999</v>
      </c>
      <c r="BF156">
        <f>VLOOKUP($J156,Zonal_Stats!$A$2:$T$308,19,FALSE)</f>
        <v>2086.2422944199998</v>
      </c>
      <c r="BG156">
        <f>VLOOKUP($J156,Zonal_Stats!$A$2:$T$308,20,FALSE)</f>
        <v>-96.613663858400002</v>
      </c>
    </row>
    <row r="157" spans="1:59">
      <c r="A157" t="s">
        <v>858</v>
      </c>
      <c r="B157" t="str">
        <f t="shared" si="2"/>
        <v>7313080</v>
      </c>
      <c r="C157">
        <v>7313080</v>
      </c>
      <c r="D157" t="s">
        <v>230</v>
      </c>
      <c r="E157">
        <v>73</v>
      </c>
      <c r="F157">
        <v>13</v>
      </c>
      <c r="G157">
        <v>80</v>
      </c>
      <c r="H157" t="s">
        <v>674</v>
      </c>
      <c r="I157" t="s">
        <v>604</v>
      </c>
      <c r="J157" t="s">
        <v>570</v>
      </c>
      <c r="K157">
        <v>2019</v>
      </c>
      <c r="L157">
        <f>VLOOKUP($J157,Zonal_Stats!$A$2:$J$308,10,FALSE)</f>
        <v>39337.062581899998</v>
      </c>
      <c r="M157">
        <f>VLOOKUP($J157,Zonal_Stats!$A$2:$P$308,8,FALSE)</f>
        <v>601.15618975400002</v>
      </c>
      <c r="N157">
        <f>VLOOKUP($J157,Zonal_Stats!$A$2:$P$308,12,FALSE)</f>
        <v>120249.00889500001</v>
      </c>
      <c r="O157">
        <f>VLOOKUP($J157,Zonal_Stats!$A$2:$P$308,9,FALSE)</f>
        <v>45250.645754999998</v>
      </c>
      <c r="P157">
        <f>VLOOKUP($J157,Zonal_Stats!$A$2:$P$308,7,FALSE)</f>
        <v>25687.367542</v>
      </c>
      <c r="Q157">
        <f>VLOOKUP($J157,Zonal_Stats!$A$2:$P$308,11,FALSE)</f>
        <v>4170.7462350599999</v>
      </c>
      <c r="R157">
        <f>VLOOKUP($J157,Zonal_Stats!$A$2:$P$308,5,FALSE)</f>
        <v>21436.7129074</v>
      </c>
      <c r="S157">
        <f>VLOOKUP($J157,raw!$A$3:$AB462,11,FALSE)</f>
        <v>0.81593224824665878</v>
      </c>
      <c r="T157">
        <f>VLOOKUP($J157,raw!$A$3:$AB462,12,FALSE)</f>
        <v>4.6182347492391161E-2</v>
      </c>
      <c r="U157">
        <f>VLOOKUP($J157,raw!$A$3:$AB462,13,FALSE)</f>
        <v>0</v>
      </c>
      <c r="V157">
        <f>VLOOKUP($J157,raw!$A$3:$AB462,14,FALSE)</f>
        <v>3.9632129151779806E-2</v>
      </c>
      <c r="W157">
        <f>VLOOKUP($J157,raw!$A$3:$AB462,15,FALSE)</f>
        <v>0</v>
      </c>
      <c r="X157">
        <f>VLOOKUP($J157,Zonal_Stats!$A$2:$P$308,6,FALSE)</f>
        <v>26404.541535600001</v>
      </c>
      <c r="Y157">
        <f>VLOOKUP($J157,raw!$A$3:$AB462,17,FALSE)</f>
        <v>0</v>
      </c>
      <c r="Z157">
        <f>VLOOKUP($J157,raw!$A$3:$AB462,20,FALSE)</f>
        <v>0.87660447267434172</v>
      </c>
      <c r="AA157">
        <f>VLOOKUP($J157,Zonal_Stats!$A$2:$P$308,13,FALSE)</f>
        <v>150704.857277</v>
      </c>
      <c r="AB157">
        <f>VLOOKUP($J157,Zonal_Stats!$A$2:$P$308,15,FALSE)</f>
        <v>0.21904144801200001</v>
      </c>
      <c r="AC157">
        <f>VLOOKUP($J157,Zonal_Stats!$A$2:$P$308,16,FALSE)</f>
        <v>1.2170204254900001E-3</v>
      </c>
      <c r="AD157">
        <f>VLOOKUP($J157,raw!$A$3:$AB462,24,FALSE)</f>
        <v>4.2344845838295619E-2</v>
      </c>
      <c r="AE157">
        <f>VLOOKUP($J157,Zonal_Stats!$A$2:$P$308,14,FALSE)</f>
        <v>0.10998834465600001</v>
      </c>
      <c r="AF157">
        <f>VLOOKUP($C157,PODES_SULSEL!$D$1:$AL$311,2,FALSE)</f>
        <v>11555</v>
      </c>
      <c r="AG157">
        <f>VLOOKUP($C157,PODES_SULSEL!$D$1:$AL$311,25,FALSE)</f>
        <v>0.99774989182172202</v>
      </c>
      <c r="AH157">
        <f>VLOOKUP($C157,PODES_SULSEL!$D$1:$AL$311,26,FALSE)</f>
        <v>8.6542622241453905E-5</v>
      </c>
      <c r="AI157">
        <f>VLOOKUP($C157,PODES_SULSEL!$D$1:$AL$311,27,FALSE)</f>
        <v>0</v>
      </c>
      <c r="AJ157">
        <f>VLOOKUP($C157,PODES_SULSEL!$D$1:$AL$311,28,FALSE)</f>
        <v>0</v>
      </c>
      <c r="AK157">
        <f>VLOOKUP($C157,PODES_SULSEL!$D$1:$AL$311,29,FALSE)</f>
        <v>1925.8333333333333</v>
      </c>
      <c r="AL157">
        <f>VLOOKUP($C157,PODES_SULSEL!$D$1:$AL$311,30,FALSE)</f>
        <v>5.1925573344872302E-4</v>
      </c>
      <c r="AM157">
        <f>VLOOKUP($C157,PODES_SULSEL!$D$1:$AL$311,31,FALSE)</f>
        <v>2311</v>
      </c>
      <c r="AN157">
        <f>VLOOKUP($C157,PODES_SULSEL!$D$1:$AL$311,10,FALSE)</f>
        <v>0</v>
      </c>
      <c r="AO157">
        <f>VLOOKUP($C157,PODES_SULSEL!$D$1:$AL$311,11,FALSE)</f>
        <v>0</v>
      </c>
      <c r="AP157">
        <f>VLOOKUP($C157,PODES_SULSEL!$D$1:$AL$311,12,FALSE)</f>
        <v>0</v>
      </c>
      <c r="AQ157">
        <f>VLOOKUP($C157,PODES_SULSEL!$D$1:$AL$311,13,FALSE)</f>
        <v>0</v>
      </c>
      <c r="AR157">
        <f>VLOOKUP($C157,PODES_SULSEL!$D$1:$AL$311,14,FALSE)</f>
        <v>0</v>
      </c>
      <c r="AS157">
        <f>VLOOKUP($C157,PODES_SULSEL!$D$1:$AL$311,15,FALSE)</f>
        <v>0</v>
      </c>
      <c r="AT157">
        <f>VLOOKUP($C157,PODES_SULSEL!$D$1:$AL$311,16,FALSE)</f>
        <v>3</v>
      </c>
      <c r="AU157">
        <f>VLOOKUP($C157,PODES_SULSEL!$D$1:$AL$311,17,FALSE)</f>
        <v>0</v>
      </c>
      <c r="AV157">
        <f>VLOOKUP($C157,PODES_SULSEL!$D$1:$AL$311,18,FALSE)</f>
        <v>0</v>
      </c>
      <c r="AW157">
        <f>VLOOKUP($C157,PODES_SULSEL!$D$1:$AL$311,19,FALSE)</f>
        <v>0</v>
      </c>
      <c r="AX157">
        <f>VLOOKUP($C157,PODES_SULSEL!$D$1:$AL$311,20,FALSE)</f>
        <v>38</v>
      </c>
      <c r="AY157">
        <f>VLOOKUP($C157,PODES_SULSEL!$D$1:$AL$311,35,FALSE)</f>
        <v>304.07894736842104</v>
      </c>
      <c r="AZ157">
        <f>VLOOKUP($C157,PODES_SULSEL!$D$1:$AL$311,32,FALSE)</f>
        <v>213.9814814814815</v>
      </c>
      <c r="BA157">
        <f>VLOOKUP($C157,PODES_SULSEL!$D$1:$AL$311,33,FALSE)</f>
        <v>2888.75</v>
      </c>
      <c r="BB157">
        <f>VLOOKUP($C157,PODES_SULSEL!$D$1:$AL$311,23,FALSE)</f>
        <v>0</v>
      </c>
      <c r="BC157">
        <f>VLOOKUP($C157,PODES_SULSEL!$D$1:$AL$311,34,FALSE)</f>
        <v>0</v>
      </c>
      <c r="BD157">
        <f>VLOOKUP($J157,Zonal_Stats!$A$2:$T$308,17,FALSE)</f>
        <v>26.849450447599999</v>
      </c>
      <c r="BE157">
        <f>VLOOKUP($J157,Zonal_Stats!$A$2:$T$308,18,FALSE)</f>
        <v>1.4561542003800001</v>
      </c>
      <c r="BF157">
        <f>VLOOKUP($J157,Zonal_Stats!$A$2:$T$308,19,FALSE)</f>
        <v>1966.75645751</v>
      </c>
      <c r="BG157">
        <f>VLOOKUP($J157,Zonal_Stats!$A$2:$T$308,20,FALSE)</f>
        <v>-79.515670864599997</v>
      </c>
    </row>
    <row r="158" spans="1:59">
      <c r="A158" t="s">
        <v>859</v>
      </c>
      <c r="B158" t="str">
        <f t="shared" si="2"/>
        <v>7313090</v>
      </c>
      <c r="C158">
        <v>7313090</v>
      </c>
      <c r="D158" t="s">
        <v>230</v>
      </c>
      <c r="E158">
        <v>73</v>
      </c>
      <c r="F158">
        <v>13</v>
      </c>
      <c r="G158">
        <v>90</v>
      </c>
      <c r="H158" t="s">
        <v>674</v>
      </c>
      <c r="I158" t="s">
        <v>604</v>
      </c>
      <c r="J158" t="s">
        <v>347</v>
      </c>
      <c r="K158">
        <v>2019</v>
      </c>
      <c r="L158">
        <f>VLOOKUP($J158,Zonal_Stats!$A$2:$J$308,10,FALSE)</f>
        <v>27331.408765299999</v>
      </c>
      <c r="M158">
        <f>VLOOKUP($J158,Zonal_Stats!$A$2:$P$308,8,FALSE)</f>
        <v>731.448725825</v>
      </c>
      <c r="N158">
        <f>VLOOKUP($J158,Zonal_Stats!$A$2:$P$308,12,FALSE)</f>
        <v>113812.62658500001</v>
      </c>
      <c r="O158">
        <f>VLOOKUP($J158,Zonal_Stats!$A$2:$P$308,9,FALSE)</f>
        <v>33067.719171999997</v>
      </c>
      <c r="P158">
        <f>VLOOKUP($J158,Zonal_Stats!$A$2:$P$308,7,FALSE)</f>
        <v>21150.332917</v>
      </c>
      <c r="Q158">
        <f>VLOOKUP($J158,Zonal_Stats!$A$2:$P$308,11,FALSE)</f>
        <v>2810.09299143</v>
      </c>
      <c r="R158">
        <f>VLOOKUP($J158,Zonal_Stats!$A$2:$P$308,5,FALSE)</f>
        <v>17766.608369699999</v>
      </c>
      <c r="S158">
        <f>VLOOKUP($J158,raw!$A$3:$AB463,11,FALSE)</f>
        <v>0.52646474378274222</v>
      </c>
      <c r="T158">
        <f>VLOOKUP($J158,raw!$A$3:$AB463,12,FALSE)</f>
        <v>5.6361775155055097E-2</v>
      </c>
      <c r="U158">
        <f>VLOOKUP($J158,raw!$A$3:$AB463,13,FALSE)</f>
        <v>0</v>
      </c>
      <c r="V158">
        <f>VLOOKUP($J158,raw!$A$3:$AB463,14,FALSE)</f>
        <v>0.10549768170048775</v>
      </c>
      <c r="W158">
        <f>VLOOKUP($J158,raw!$A$3:$AB463,15,FALSE)</f>
        <v>0</v>
      </c>
      <c r="X158">
        <f>VLOOKUP($J158,Zonal_Stats!$A$2:$P$308,6,FALSE)</f>
        <v>21443.236781600001</v>
      </c>
      <c r="Y158">
        <f>VLOOKUP($J158,raw!$A$3:$AB463,17,FALSE)</f>
        <v>0</v>
      </c>
      <c r="Z158">
        <f>VLOOKUP($J158,raw!$A$3:$AB463,20,FALSE)</f>
        <v>0.7909917504666707</v>
      </c>
      <c r="AA158">
        <f>VLOOKUP($J158,Zonal_Stats!$A$2:$P$308,13,FALSE)</f>
        <v>42519.958034499999</v>
      </c>
      <c r="AB158">
        <f>VLOOKUP($J158,Zonal_Stats!$A$2:$P$308,15,FALSE)</f>
        <v>0.64268527173500001</v>
      </c>
      <c r="AC158">
        <f>VLOOKUP($J158,Zonal_Stats!$A$2:$P$308,16,FALSE)</f>
        <v>0</v>
      </c>
      <c r="AD158">
        <f>VLOOKUP($J158,raw!$A$3:$AB463,24,FALSE)</f>
        <v>0.15210453423255255</v>
      </c>
      <c r="AE158">
        <f>VLOOKUP($J158,Zonal_Stats!$A$2:$P$308,14,FALSE)</f>
        <v>9.8055936343600006E-2</v>
      </c>
      <c r="AF158">
        <f>VLOOKUP($C158,PODES_SULSEL!$D$1:$AL$311,2,FALSE)</f>
        <v>10263</v>
      </c>
      <c r="AG158">
        <f>VLOOKUP($C158,PODES_SULSEL!$D$1:$AL$311,25,FALSE)</f>
        <v>0.96823540874987801</v>
      </c>
      <c r="AH158">
        <f>VLOOKUP($C158,PODES_SULSEL!$D$1:$AL$311,26,FALSE)</f>
        <v>4.8718698236383098E-4</v>
      </c>
      <c r="AI158">
        <f>VLOOKUP($C158,PODES_SULSEL!$D$1:$AL$311,27,FALSE)</f>
        <v>0</v>
      </c>
      <c r="AJ158">
        <f>VLOOKUP($C158,PODES_SULSEL!$D$1:$AL$311,28,FALSE)</f>
        <v>0</v>
      </c>
      <c r="AK158">
        <f>VLOOKUP($C158,PODES_SULSEL!$D$1:$AL$311,29,FALSE)</f>
        <v>1282.875</v>
      </c>
      <c r="AL158">
        <f>VLOOKUP($C158,PODES_SULSEL!$D$1:$AL$311,30,FALSE)</f>
        <v>4.8718698236383098E-4</v>
      </c>
      <c r="AM158">
        <f>VLOOKUP($C158,PODES_SULSEL!$D$1:$AL$311,31,FALSE)</f>
        <v>10263</v>
      </c>
      <c r="AN158">
        <f>VLOOKUP($C158,PODES_SULSEL!$D$1:$AL$311,10,FALSE)</f>
        <v>0</v>
      </c>
      <c r="AO158">
        <f>VLOOKUP($C158,PODES_SULSEL!$D$1:$AL$311,11,FALSE)</f>
        <v>0</v>
      </c>
      <c r="AP158">
        <f>VLOOKUP($C158,PODES_SULSEL!$D$1:$AL$311,12,FALSE)</f>
        <v>9</v>
      </c>
      <c r="AQ158">
        <f>VLOOKUP($C158,PODES_SULSEL!$D$1:$AL$311,13,FALSE)</f>
        <v>0</v>
      </c>
      <c r="AR158">
        <f>VLOOKUP($C158,PODES_SULSEL!$D$1:$AL$311,14,FALSE)</f>
        <v>0</v>
      </c>
      <c r="AS158">
        <f>VLOOKUP($C158,PODES_SULSEL!$D$1:$AL$311,15,FALSE)</f>
        <v>0</v>
      </c>
      <c r="AT158">
        <f>VLOOKUP($C158,PODES_SULSEL!$D$1:$AL$311,16,FALSE)</f>
        <v>0</v>
      </c>
      <c r="AU158">
        <f>VLOOKUP($C158,PODES_SULSEL!$D$1:$AL$311,17,FALSE)</f>
        <v>0</v>
      </c>
      <c r="AV158">
        <f>VLOOKUP($C158,PODES_SULSEL!$D$1:$AL$311,18,FALSE)</f>
        <v>0</v>
      </c>
      <c r="AW158">
        <f>VLOOKUP($C158,PODES_SULSEL!$D$1:$AL$311,19,FALSE)</f>
        <v>0</v>
      </c>
      <c r="AX158">
        <f>VLOOKUP($C158,PODES_SULSEL!$D$1:$AL$311,20,FALSE)</f>
        <v>18</v>
      </c>
      <c r="AY158">
        <f>VLOOKUP($C158,PODES_SULSEL!$D$1:$AL$311,35,FALSE)</f>
        <v>570.16666666666663</v>
      </c>
      <c r="AZ158">
        <f>VLOOKUP($C158,PODES_SULSEL!$D$1:$AL$311,32,FALSE)</f>
        <v>855.25</v>
      </c>
      <c r="BA158">
        <f>VLOOKUP($C158,PODES_SULSEL!$D$1:$AL$311,33,FALSE)</f>
        <v>10263</v>
      </c>
      <c r="BB158">
        <f>VLOOKUP($C158,PODES_SULSEL!$D$1:$AL$311,23,FALSE)</f>
        <v>0</v>
      </c>
      <c r="BC158">
        <f>VLOOKUP($C158,PODES_SULSEL!$D$1:$AL$311,34,FALSE)</f>
        <v>0</v>
      </c>
      <c r="BD158">
        <f>VLOOKUP($J158,Zonal_Stats!$A$2:$T$308,17,FALSE)</f>
        <v>27.0205617192</v>
      </c>
      <c r="BE158">
        <f>VLOOKUP($J158,Zonal_Stats!$A$2:$T$308,18,FALSE)</f>
        <v>1.4728018702300001</v>
      </c>
      <c r="BF158">
        <f>VLOOKUP($J158,Zonal_Stats!$A$2:$T$308,19,FALSE)</f>
        <v>1884.92690421</v>
      </c>
      <c r="BG158">
        <f>VLOOKUP($J158,Zonal_Stats!$A$2:$T$308,20,FALSE)</f>
        <v>-63.564473054799997</v>
      </c>
    </row>
    <row r="159" spans="1:59">
      <c r="A159" t="s">
        <v>860</v>
      </c>
      <c r="B159" t="str">
        <f t="shared" si="2"/>
        <v>7313100</v>
      </c>
      <c r="C159">
        <v>7313100</v>
      </c>
      <c r="D159" t="s">
        <v>230</v>
      </c>
      <c r="E159">
        <v>73</v>
      </c>
      <c r="F159">
        <v>13</v>
      </c>
      <c r="G159">
        <v>100</v>
      </c>
      <c r="H159" t="s">
        <v>674</v>
      </c>
      <c r="I159" t="s">
        <v>604</v>
      </c>
      <c r="J159" t="s">
        <v>462</v>
      </c>
      <c r="K159">
        <v>2019</v>
      </c>
      <c r="L159">
        <f>VLOOKUP($J159,Zonal_Stats!$A$2:$J$308,10,FALSE)</f>
        <v>31404.786575999999</v>
      </c>
      <c r="M159">
        <f>VLOOKUP($J159,Zonal_Stats!$A$2:$P$308,8,FALSE)</f>
        <v>676.26935755299996</v>
      </c>
      <c r="N159">
        <f>VLOOKUP($J159,Zonal_Stats!$A$2:$P$308,12,FALSE)</f>
        <v>105175.162707</v>
      </c>
      <c r="O159">
        <f>VLOOKUP($J159,Zonal_Stats!$A$2:$P$308,9,FALSE)</f>
        <v>48131.128260099998</v>
      </c>
      <c r="P159">
        <f>VLOOKUP($J159,Zonal_Stats!$A$2:$P$308,7,FALSE)</f>
        <v>11464.5157834</v>
      </c>
      <c r="Q159">
        <f>VLOOKUP($J159,Zonal_Stats!$A$2:$P$308,11,FALSE)</f>
        <v>3679.99863155</v>
      </c>
      <c r="R159">
        <f>VLOOKUP($J159,Zonal_Stats!$A$2:$P$308,5,FALSE)</f>
        <v>23801.8692591</v>
      </c>
      <c r="S159">
        <f>VLOOKUP($J159,raw!$A$3:$AB464,11,FALSE)</f>
        <v>0.83876401231341113</v>
      </c>
      <c r="T159">
        <f>VLOOKUP($J159,raw!$A$3:$AB464,12,FALSE)</f>
        <v>2.1432305279665446E-2</v>
      </c>
      <c r="U159">
        <f>VLOOKUP($J159,raw!$A$3:$AB464,13,FALSE)</f>
        <v>1.8586281001335889E-2</v>
      </c>
      <c r="V159">
        <f>VLOOKUP($J159,raw!$A$3:$AB464,14,FALSE)</f>
        <v>0</v>
      </c>
      <c r="W159">
        <f>VLOOKUP($J159,raw!$A$3:$AB464,15,FALSE)</f>
        <v>0</v>
      </c>
      <c r="X159">
        <f>VLOOKUP($J159,Zonal_Stats!$A$2:$P$308,6,FALSE)</f>
        <v>11746.841171599999</v>
      </c>
      <c r="Y159">
        <f>VLOOKUP($J159,raw!$A$3:$AB464,17,FALSE)</f>
        <v>1.2778068188418425E-3</v>
      </c>
      <c r="Z159">
        <f>VLOOKUP($J159,raw!$A$3:$AB464,20,FALSE)</f>
        <v>0.84887030260788754</v>
      </c>
      <c r="AA159">
        <f>VLOOKUP($J159,Zonal_Stats!$A$2:$P$308,13,FALSE)</f>
        <v>264599.733787</v>
      </c>
      <c r="AB159">
        <f>VLOOKUP($J159,Zonal_Stats!$A$2:$P$308,15,FALSE)</f>
        <v>0.200596595505</v>
      </c>
      <c r="AC159">
        <f>VLOOKUP($J159,Zonal_Stats!$A$2:$P$308,16,FALSE)</f>
        <v>2.2149865788999999E-2</v>
      </c>
      <c r="AD159">
        <f>VLOOKUP($J159,raw!$A$3:$AB464,24,FALSE)</f>
        <v>0.18847650577917174</v>
      </c>
      <c r="AE159">
        <f>VLOOKUP($J159,Zonal_Stats!$A$2:$P$308,14,FALSE)</f>
        <v>0.13046102602699999</v>
      </c>
      <c r="AF159">
        <f>VLOOKUP($C159,PODES_SULSEL!$D$1:$AL$311,2,FALSE)</f>
        <v>4821</v>
      </c>
      <c r="AG159">
        <f>VLOOKUP($C159,PODES_SULSEL!$D$1:$AL$311,25,FALSE)</f>
        <v>0.97261978842563701</v>
      </c>
      <c r="AH159">
        <f>VLOOKUP($C159,PODES_SULSEL!$D$1:$AL$311,26,FALSE)</f>
        <v>2.07425845260319E-4</v>
      </c>
      <c r="AI159">
        <f>VLOOKUP($C159,PODES_SULSEL!$D$1:$AL$311,27,FALSE)</f>
        <v>0</v>
      </c>
      <c r="AJ159">
        <f>VLOOKUP($C159,PODES_SULSEL!$D$1:$AL$311,28,FALSE)</f>
        <v>0</v>
      </c>
      <c r="AK159">
        <f>VLOOKUP($C159,PODES_SULSEL!$D$1:$AL$311,29,FALSE)</f>
        <v>1607</v>
      </c>
      <c r="AL159">
        <f>VLOOKUP($C159,PODES_SULSEL!$D$1:$AL$311,30,FALSE)</f>
        <v>6.2227753578095798E-4</v>
      </c>
      <c r="AM159">
        <f>VLOOKUP($C159,PODES_SULSEL!$D$1:$AL$311,31,FALSE)</f>
        <v>2410.5</v>
      </c>
      <c r="AN159">
        <f>VLOOKUP($C159,PODES_SULSEL!$D$1:$AL$311,10,FALSE)</f>
        <v>0</v>
      </c>
      <c r="AO159">
        <f>VLOOKUP($C159,PODES_SULSEL!$D$1:$AL$311,11,FALSE)</f>
        <v>0</v>
      </c>
      <c r="AP159">
        <f>VLOOKUP($C159,PODES_SULSEL!$D$1:$AL$311,12,FALSE)</f>
        <v>3</v>
      </c>
      <c r="AQ159">
        <f>VLOOKUP($C159,PODES_SULSEL!$D$1:$AL$311,13,FALSE)</f>
        <v>0</v>
      </c>
      <c r="AR159">
        <f>VLOOKUP($C159,PODES_SULSEL!$D$1:$AL$311,14,FALSE)</f>
        <v>0</v>
      </c>
      <c r="AS159">
        <f>VLOOKUP($C159,PODES_SULSEL!$D$1:$AL$311,15,FALSE)</f>
        <v>0</v>
      </c>
      <c r="AT159">
        <f>VLOOKUP($C159,PODES_SULSEL!$D$1:$AL$311,16,FALSE)</f>
        <v>0</v>
      </c>
      <c r="AU159">
        <f>VLOOKUP($C159,PODES_SULSEL!$D$1:$AL$311,17,FALSE)</f>
        <v>0</v>
      </c>
      <c r="AV159">
        <f>VLOOKUP($C159,PODES_SULSEL!$D$1:$AL$311,18,FALSE)</f>
        <v>0</v>
      </c>
      <c r="AW159">
        <f>VLOOKUP($C159,PODES_SULSEL!$D$1:$AL$311,19,FALSE)</f>
        <v>0</v>
      </c>
      <c r="AX159">
        <f>VLOOKUP($C159,PODES_SULSEL!$D$1:$AL$311,20,FALSE)</f>
        <v>16</v>
      </c>
      <c r="AY159">
        <f>VLOOKUP($C159,PODES_SULSEL!$D$1:$AL$311,35,FALSE)</f>
        <v>301.3125</v>
      </c>
      <c r="AZ159">
        <f>VLOOKUP($C159,PODES_SULSEL!$D$1:$AL$311,32,FALSE)</f>
        <v>107.13333333333334</v>
      </c>
      <c r="BA159">
        <f>VLOOKUP($C159,PODES_SULSEL!$D$1:$AL$311,33,FALSE)</f>
        <v>4821</v>
      </c>
      <c r="BB159">
        <f>VLOOKUP($C159,PODES_SULSEL!$D$1:$AL$311,23,FALSE)</f>
        <v>2</v>
      </c>
      <c r="BC159">
        <f>VLOOKUP($C159,PODES_SULSEL!$D$1:$AL$311,34,FALSE)</f>
        <v>2410.5</v>
      </c>
      <c r="BD159">
        <f>VLOOKUP($J159,Zonal_Stats!$A$2:$T$308,17,FALSE)</f>
        <v>26.8346709176</v>
      </c>
      <c r="BE159">
        <f>VLOOKUP($J159,Zonal_Stats!$A$2:$T$308,18,FALSE)</f>
        <v>1.45701046551</v>
      </c>
      <c r="BF159">
        <f>VLOOKUP($J159,Zonal_Stats!$A$2:$T$308,19,FALSE)</f>
        <v>2096.0319663099999</v>
      </c>
      <c r="BG159">
        <f>VLOOKUP($J159,Zonal_Stats!$A$2:$T$308,20,FALSE)</f>
        <v>-79.355041503899997</v>
      </c>
    </row>
    <row r="160" spans="1:59">
      <c r="A160" t="s">
        <v>861</v>
      </c>
      <c r="B160" t="str">
        <f t="shared" si="2"/>
        <v>7313101</v>
      </c>
      <c r="C160">
        <v>7313101</v>
      </c>
      <c r="D160" t="s">
        <v>230</v>
      </c>
      <c r="E160">
        <v>73</v>
      </c>
      <c r="F160">
        <v>13</v>
      </c>
      <c r="G160">
        <v>101</v>
      </c>
      <c r="H160" t="s">
        <v>674</v>
      </c>
      <c r="I160" t="s">
        <v>604</v>
      </c>
      <c r="J160" t="s">
        <v>408</v>
      </c>
      <c r="K160">
        <v>2019</v>
      </c>
      <c r="L160">
        <f>VLOOKUP($J160,Zonal_Stats!$A$2:$J$308,10,FALSE)</f>
        <v>38054.050795900002</v>
      </c>
      <c r="M160">
        <f>VLOOKUP($J160,Zonal_Stats!$A$2:$P$308,8,FALSE)</f>
        <v>805.03823972400005</v>
      </c>
      <c r="N160">
        <f>VLOOKUP($J160,Zonal_Stats!$A$2:$P$308,12,FALSE)</f>
        <v>106116.078841</v>
      </c>
      <c r="O160">
        <f>VLOOKUP($J160,Zonal_Stats!$A$2:$P$308,9,FALSE)</f>
        <v>58507.923970000003</v>
      </c>
      <c r="P160">
        <f>VLOOKUP($J160,Zonal_Stats!$A$2:$P$308,7,FALSE)</f>
        <v>9763.6992303400002</v>
      </c>
      <c r="Q160">
        <f>VLOOKUP($J160,Zonal_Stats!$A$2:$P$308,11,FALSE)</f>
        <v>2452.5019584500001</v>
      </c>
      <c r="R160">
        <f>VLOOKUP($J160,Zonal_Stats!$A$2:$P$308,5,FALSE)</f>
        <v>14697.487940200001</v>
      </c>
      <c r="S160">
        <f>VLOOKUP($J160,raw!$A$3:$AB465,11,FALSE)</f>
        <v>0.83122485579952499</v>
      </c>
      <c r="T160">
        <f>VLOOKUP($J160,raw!$A$3:$AB465,12,FALSE)</f>
        <v>1.9727594396781543E-2</v>
      </c>
      <c r="U160">
        <f>VLOOKUP($J160,raw!$A$3:$AB465,13,FALSE)</f>
        <v>5.8164897484368184E-4</v>
      </c>
      <c r="V160">
        <f>VLOOKUP($J160,raw!$A$3:$AB465,14,FALSE)</f>
        <v>0</v>
      </c>
      <c r="W160">
        <f>VLOOKUP($J160,raw!$A$3:$AB465,15,FALSE)</f>
        <v>0</v>
      </c>
      <c r="X160">
        <f>VLOOKUP($J160,Zonal_Stats!$A$2:$P$308,6,FALSE)</f>
        <v>9928.0534694399994</v>
      </c>
      <c r="Y160">
        <f>VLOOKUP($J160,raw!$A$3:$AB465,17,FALSE)</f>
        <v>0</v>
      </c>
      <c r="Z160">
        <f>VLOOKUP($J160,raw!$A$3:$AB465,20,FALSE)</f>
        <v>0.83670205031263634</v>
      </c>
      <c r="AA160">
        <f>VLOOKUP($J160,Zonal_Stats!$A$2:$P$308,13,FALSE)</f>
        <v>378748.33610299998</v>
      </c>
      <c r="AB160">
        <f>VLOOKUP($J160,Zonal_Stats!$A$2:$P$308,15,FALSE)</f>
        <v>0.132513389028</v>
      </c>
      <c r="AC160">
        <f>VLOOKUP($J160,Zonal_Stats!$A$2:$P$308,16,FALSE)</f>
        <v>2.47486689128E-2</v>
      </c>
      <c r="AD160">
        <f>VLOOKUP($J160,raw!$A$3:$AB465,24,FALSE)</f>
        <v>0</v>
      </c>
      <c r="AE160">
        <f>VLOOKUP($J160,Zonal_Stats!$A$2:$P$308,14,FALSE)</f>
        <v>0.14758845745400001</v>
      </c>
      <c r="AF160">
        <f>VLOOKUP($C160,PODES_SULSEL!$D$1:$AL$311,2,FALSE)</f>
        <v>3382</v>
      </c>
      <c r="AG160">
        <f>VLOOKUP($C160,PODES_SULSEL!$D$1:$AL$311,25,FALSE)</f>
        <v>0.93938497930218801</v>
      </c>
      <c r="AH160">
        <f>VLOOKUP($C160,PODES_SULSEL!$D$1:$AL$311,26,FALSE)</f>
        <v>2.9568302779420399E-4</v>
      </c>
      <c r="AI160">
        <f>VLOOKUP($C160,PODES_SULSEL!$D$1:$AL$311,27,FALSE)</f>
        <v>0</v>
      </c>
      <c r="AJ160">
        <f>VLOOKUP($C160,PODES_SULSEL!$D$1:$AL$311,28,FALSE)</f>
        <v>0</v>
      </c>
      <c r="AK160">
        <f>VLOOKUP($C160,PODES_SULSEL!$D$1:$AL$311,29,FALSE)</f>
        <v>483.14285714285717</v>
      </c>
      <c r="AL160">
        <f>VLOOKUP($C160,PODES_SULSEL!$D$1:$AL$311,30,FALSE)</f>
        <v>8.8704908338261299E-4</v>
      </c>
      <c r="AM160">
        <f>VLOOKUP($C160,PODES_SULSEL!$D$1:$AL$311,31,FALSE)</f>
        <v>0</v>
      </c>
      <c r="AN160">
        <f>VLOOKUP($C160,PODES_SULSEL!$D$1:$AL$311,10,FALSE)</f>
        <v>0</v>
      </c>
      <c r="AO160">
        <f>VLOOKUP($C160,PODES_SULSEL!$D$1:$AL$311,11,FALSE)</f>
        <v>0</v>
      </c>
      <c r="AP160">
        <f>VLOOKUP($C160,PODES_SULSEL!$D$1:$AL$311,12,FALSE)</f>
        <v>0</v>
      </c>
      <c r="AQ160">
        <f>VLOOKUP($C160,PODES_SULSEL!$D$1:$AL$311,13,FALSE)</f>
        <v>0</v>
      </c>
      <c r="AR160">
        <f>VLOOKUP($C160,PODES_SULSEL!$D$1:$AL$311,14,FALSE)</f>
        <v>0</v>
      </c>
      <c r="AS160">
        <f>VLOOKUP($C160,PODES_SULSEL!$D$1:$AL$311,15,FALSE)</f>
        <v>0</v>
      </c>
      <c r="AT160">
        <f>VLOOKUP($C160,PODES_SULSEL!$D$1:$AL$311,16,FALSE)</f>
        <v>0</v>
      </c>
      <c r="AU160">
        <f>VLOOKUP($C160,PODES_SULSEL!$D$1:$AL$311,17,FALSE)</f>
        <v>0</v>
      </c>
      <c r="AV160">
        <f>VLOOKUP($C160,PODES_SULSEL!$D$1:$AL$311,18,FALSE)</f>
        <v>0</v>
      </c>
      <c r="AW160">
        <f>VLOOKUP($C160,PODES_SULSEL!$D$1:$AL$311,19,FALSE)</f>
        <v>0</v>
      </c>
      <c r="AX160">
        <f>VLOOKUP($C160,PODES_SULSEL!$D$1:$AL$311,20,FALSE)</f>
        <v>18</v>
      </c>
      <c r="AY160">
        <f>VLOOKUP($C160,PODES_SULSEL!$D$1:$AL$311,35,FALSE)</f>
        <v>187.88888888888889</v>
      </c>
      <c r="AZ160">
        <f>VLOOKUP($C160,PODES_SULSEL!$D$1:$AL$311,32,FALSE)</f>
        <v>41.753086419753089</v>
      </c>
      <c r="BA160">
        <f>VLOOKUP($C160,PODES_SULSEL!$D$1:$AL$311,33,FALSE)</f>
        <v>0</v>
      </c>
      <c r="BB160">
        <f>VLOOKUP($C160,PODES_SULSEL!$D$1:$AL$311,23,FALSE)</f>
        <v>0</v>
      </c>
      <c r="BC160">
        <f>VLOOKUP($C160,PODES_SULSEL!$D$1:$AL$311,34,FALSE)</f>
        <v>0</v>
      </c>
      <c r="BD160">
        <f>VLOOKUP($J160,Zonal_Stats!$A$2:$T$308,17,FALSE)</f>
        <v>26.768721437500002</v>
      </c>
      <c r="BE160">
        <f>VLOOKUP($J160,Zonal_Stats!$A$2:$T$308,18,FALSE)</f>
        <v>1.46175887368</v>
      </c>
      <c r="BF160">
        <f>VLOOKUP($J160,Zonal_Stats!$A$2:$T$308,19,FALSE)</f>
        <v>2211.5711632900002</v>
      </c>
      <c r="BG160">
        <f>VLOOKUP($J160,Zonal_Stats!$A$2:$T$308,20,FALSE)</f>
        <v>-95.1650239298</v>
      </c>
    </row>
    <row r="161" spans="1:59">
      <c r="A161" t="s">
        <v>862</v>
      </c>
      <c r="B161" t="str">
        <f t="shared" si="2"/>
        <v>7313110</v>
      </c>
      <c r="C161">
        <v>7313110</v>
      </c>
      <c r="D161" t="s">
        <v>230</v>
      </c>
      <c r="E161">
        <v>73</v>
      </c>
      <c r="F161">
        <v>13</v>
      </c>
      <c r="G161">
        <v>110</v>
      </c>
      <c r="H161" t="s">
        <v>674</v>
      </c>
      <c r="I161" t="s">
        <v>604</v>
      </c>
      <c r="J161" t="s">
        <v>416</v>
      </c>
      <c r="K161">
        <v>2019</v>
      </c>
      <c r="L161">
        <f>VLOOKUP($J161,Zonal_Stats!$A$2:$J$308,10,FALSE)</f>
        <v>32209.898042699999</v>
      </c>
      <c r="M161">
        <f>VLOOKUP($J161,Zonal_Stats!$A$2:$P$308,8,FALSE)</f>
        <v>525.16203567800005</v>
      </c>
      <c r="N161">
        <f>VLOOKUP($J161,Zonal_Stats!$A$2:$P$308,12,FALSE)</f>
        <v>103390.721961</v>
      </c>
      <c r="O161">
        <f>VLOOKUP($J161,Zonal_Stats!$A$2:$P$308,9,FALSE)</f>
        <v>71473.9501705</v>
      </c>
      <c r="P161">
        <f>VLOOKUP($J161,Zonal_Stats!$A$2:$P$308,7,FALSE)</f>
        <v>5451.6217548900004</v>
      </c>
      <c r="Q161">
        <f>VLOOKUP($J161,Zonal_Stats!$A$2:$P$308,11,FALSE)</f>
        <v>1947.8405963099999</v>
      </c>
      <c r="R161">
        <f>VLOOKUP($J161,Zonal_Stats!$A$2:$P$308,5,FALSE)</f>
        <v>9998.3611889000003</v>
      </c>
      <c r="S161">
        <f>VLOOKUP($J161,raw!$A$3:$AB466,11,FALSE)</f>
        <v>0.78075959382830018</v>
      </c>
      <c r="T161">
        <f>VLOOKUP($J161,raw!$A$3:$AB466,12,FALSE)</f>
        <v>2.0275616510615851E-2</v>
      </c>
      <c r="U161">
        <f>VLOOKUP($J161,raw!$A$3:$AB466,13,FALSE)</f>
        <v>2.2880126598971384E-2</v>
      </c>
      <c r="V161">
        <f>VLOOKUP($J161,raw!$A$3:$AB466,14,FALSE)</f>
        <v>0</v>
      </c>
      <c r="W161">
        <f>VLOOKUP($J161,raw!$A$3:$AB466,15,FALSE)</f>
        <v>0</v>
      </c>
      <c r="X161">
        <f>VLOOKUP($J161,Zonal_Stats!$A$2:$P$308,6,FALSE)</f>
        <v>5261.9151523399996</v>
      </c>
      <c r="Y161">
        <f>VLOOKUP($J161,raw!$A$3:$AB466,17,FALSE)</f>
        <v>4.7474614268759067E-3</v>
      </c>
      <c r="Z161">
        <f>VLOOKUP($J161,raw!$A$3:$AB466,20,FALSE)</f>
        <v>0.8072332849795596</v>
      </c>
      <c r="AA161">
        <f>VLOOKUP($J161,Zonal_Stats!$A$2:$P$308,13,FALSE)</f>
        <v>337342.196391</v>
      </c>
      <c r="AB161">
        <f>VLOOKUP($J161,Zonal_Stats!$A$2:$P$308,15,FALSE)</f>
        <v>0.21643077357099999</v>
      </c>
      <c r="AC161">
        <f>VLOOKUP($J161,Zonal_Stats!$A$2:$P$308,16,FALSE)</f>
        <v>7.3618536879399996E-2</v>
      </c>
      <c r="AD161">
        <f>VLOOKUP($J161,raw!$A$3:$AB466,24,FALSE)</f>
        <v>2.4891204008967428E-2</v>
      </c>
      <c r="AE161">
        <f>VLOOKUP($J161,Zonal_Stats!$A$2:$P$308,14,FALSE)</f>
        <v>0.167502538634</v>
      </c>
      <c r="AF161">
        <f>VLOOKUP($C161,PODES_SULSEL!$D$1:$AL$311,2,FALSE)</f>
        <v>6825</v>
      </c>
      <c r="AG161">
        <f>VLOOKUP($C161,PODES_SULSEL!$D$1:$AL$311,25,FALSE)</f>
        <v>0.94769230769230695</v>
      </c>
      <c r="AH161">
        <f>VLOOKUP($C161,PODES_SULSEL!$D$1:$AL$311,26,FALSE)</f>
        <v>4.3956043956043902E-4</v>
      </c>
      <c r="AI161">
        <f>VLOOKUP($C161,PODES_SULSEL!$D$1:$AL$311,27,FALSE)</f>
        <v>0</v>
      </c>
      <c r="AJ161">
        <f>VLOOKUP($C161,PODES_SULSEL!$D$1:$AL$311,28,FALSE)</f>
        <v>0</v>
      </c>
      <c r="AK161">
        <f>VLOOKUP($C161,PODES_SULSEL!$D$1:$AL$311,29,FALSE)</f>
        <v>2275</v>
      </c>
      <c r="AL161">
        <f>VLOOKUP($C161,PODES_SULSEL!$D$1:$AL$311,30,FALSE)</f>
        <v>2.9304029304029299E-4</v>
      </c>
      <c r="AM161">
        <f>VLOOKUP($C161,PODES_SULSEL!$D$1:$AL$311,31,FALSE)</f>
        <v>3412.5</v>
      </c>
      <c r="AN161">
        <f>VLOOKUP($C161,PODES_SULSEL!$D$1:$AL$311,10,FALSE)</f>
        <v>0</v>
      </c>
      <c r="AO161">
        <f>VLOOKUP($C161,PODES_SULSEL!$D$1:$AL$311,11,FALSE)</f>
        <v>0</v>
      </c>
      <c r="AP161">
        <f>VLOOKUP($C161,PODES_SULSEL!$D$1:$AL$311,12,FALSE)</f>
        <v>4</v>
      </c>
      <c r="AQ161">
        <f>VLOOKUP($C161,PODES_SULSEL!$D$1:$AL$311,13,FALSE)</f>
        <v>1</v>
      </c>
      <c r="AR161">
        <f>VLOOKUP($C161,PODES_SULSEL!$D$1:$AL$311,14,FALSE)</f>
        <v>0</v>
      </c>
      <c r="AS161">
        <f>VLOOKUP($C161,PODES_SULSEL!$D$1:$AL$311,15,FALSE)</f>
        <v>0</v>
      </c>
      <c r="AT161">
        <f>VLOOKUP($C161,PODES_SULSEL!$D$1:$AL$311,16,FALSE)</f>
        <v>0</v>
      </c>
      <c r="AU161">
        <f>VLOOKUP($C161,PODES_SULSEL!$D$1:$AL$311,17,FALSE)</f>
        <v>0</v>
      </c>
      <c r="AV161">
        <f>VLOOKUP($C161,PODES_SULSEL!$D$1:$AL$311,18,FALSE)</f>
        <v>0</v>
      </c>
      <c r="AW161">
        <f>VLOOKUP($C161,PODES_SULSEL!$D$1:$AL$311,19,FALSE)</f>
        <v>0</v>
      </c>
      <c r="AX161">
        <f>VLOOKUP($C161,PODES_SULSEL!$D$1:$AL$311,20,FALSE)</f>
        <v>20</v>
      </c>
      <c r="AY161">
        <f>VLOOKUP($C161,PODES_SULSEL!$D$1:$AL$311,35,FALSE)</f>
        <v>341.25</v>
      </c>
      <c r="AZ161">
        <f>VLOOKUP($C161,PODES_SULSEL!$D$1:$AL$311,32,FALSE)</f>
        <v>124.09090909090909</v>
      </c>
      <c r="BA161">
        <f>VLOOKUP($C161,PODES_SULSEL!$D$1:$AL$311,33,FALSE)</f>
        <v>0</v>
      </c>
      <c r="BB161">
        <f>VLOOKUP($C161,PODES_SULSEL!$D$1:$AL$311,23,FALSE)</f>
        <v>3</v>
      </c>
      <c r="BC161">
        <f>VLOOKUP($C161,PODES_SULSEL!$D$1:$AL$311,34,FALSE)</f>
        <v>2275</v>
      </c>
      <c r="BD161">
        <f>VLOOKUP($J161,Zonal_Stats!$A$2:$T$308,17,FALSE)</f>
        <v>26.787942259000001</v>
      </c>
      <c r="BE161">
        <f>VLOOKUP($J161,Zonal_Stats!$A$2:$T$308,18,FALSE)</f>
        <v>1.46790944403</v>
      </c>
      <c r="BF161">
        <f>VLOOKUP($J161,Zonal_Stats!$A$2:$T$308,19,FALSE)</f>
        <v>2355.7795559800002</v>
      </c>
      <c r="BG161">
        <f>VLOOKUP($J161,Zonal_Stats!$A$2:$T$308,20,FALSE)</f>
        <v>-111.806737162</v>
      </c>
    </row>
    <row r="162" spans="1:59">
      <c r="A162" t="s">
        <v>863</v>
      </c>
      <c r="B162" t="str">
        <f t="shared" si="2"/>
        <v>7313120</v>
      </c>
      <c r="C162">
        <v>7313120</v>
      </c>
      <c r="D162" t="s">
        <v>230</v>
      </c>
      <c r="E162">
        <v>73</v>
      </c>
      <c r="F162">
        <v>13</v>
      </c>
      <c r="G162">
        <v>120</v>
      </c>
      <c r="H162" t="s">
        <v>674</v>
      </c>
      <c r="I162" t="s">
        <v>604</v>
      </c>
      <c r="J162" t="s">
        <v>507</v>
      </c>
      <c r="K162">
        <v>2019</v>
      </c>
      <c r="L162">
        <f>VLOOKUP($J162,Zonal_Stats!$A$2:$J$308,10,FALSE)</f>
        <v>19633.677552100002</v>
      </c>
      <c r="M162">
        <f>VLOOKUP($J162,Zonal_Stats!$A$2:$P$308,8,FALSE)</f>
        <v>384.33206465199999</v>
      </c>
      <c r="N162">
        <f>VLOOKUP($J162,Zonal_Stats!$A$2:$P$308,12,FALSE)</f>
        <v>97950.171694499993</v>
      </c>
      <c r="O162">
        <f>VLOOKUP($J162,Zonal_Stats!$A$2:$P$308,9,FALSE)</f>
        <v>82394.864225800004</v>
      </c>
      <c r="P162">
        <f>VLOOKUP($J162,Zonal_Stats!$A$2:$P$308,7,FALSE)</f>
        <v>5955.5912179300003</v>
      </c>
      <c r="Q162">
        <f>VLOOKUP($J162,Zonal_Stats!$A$2:$P$308,11,FALSE)</f>
        <v>1038.6519871400001</v>
      </c>
      <c r="R162">
        <f>VLOOKUP($J162,Zonal_Stats!$A$2:$P$308,5,FALSE)</f>
        <v>18775.907868599999</v>
      </c>
      <c r="S162">
        <f>VLOOKUP($J162,raw!$A$3:$AB467,11,FALSE)</f>
        <v>0.74317387505460897</v>
      </c>
      <c r="T162">
        <f>VLOOKUP($J162,raw!$A$3:$AB467,12,FALSE)</f>
        <v>5.5428134556574922E-2</v>
      </c>
      <c r="U162">
        <f>VLOOKUP($J162,raw!$A$3:$AB467,13,FALSE)</f>
        <v>1.0921799912625601E-4</v>
      </c>
      <c r="V162">
        <f>VLOOKUP($J162,raw!$A$3:$AB467,14,FALSE)</f>
        <v>0</v>
      </c>
      <c r="W162">
        <f>VLOOKUP($J162,raw!$A$3:$AB467,15,FALSE)</f>
        <v>0</v>
      </c>
      <c r="X162">
        <f>VLOOKUP($J162,Zonal_Stats!$A$2:$P$308,6,FALSE)</f>
        <v>7694.3850988800004</v>
      </c>
      <c r="Y162">
        <f>VLOOKUP($J162,raw!$A$3:$AB467,17,FALSE)</f>
        <v>0</v>
      </c>
      <c r="Z162">
        <f>VLOOKUP($J162,raw!$A$3:$AB467,20,FALSE)</f>
        <v>0.8134010484927916</v>
      </c>
      <c r="AA162">
        <f>VLOOKUP($J162,Zonal_Stats!$A$2:$P$308,13,FALSE)</f>
        <v>247293.76934999999</v>
      </c>
      <c r="AB162">
        <f>VLOOKUP($J162,Zonal_Stats!$A$2:$P$308,15,FALSE)</f>
        <v>0.40095114347299998</v>
      </c>
      <c r="AC162">
        <f>VLOOKUP($J162,Zonal_Stats!$A$2:$P$308,16,FALSE)</f>
        <v>2.2252696075800001E-2</v>
      </c>
      <c r="AD162">
        <f>VLOOKUP($J162,raw!$A$3:$AB467,24,FALSE)</f>
        <v>0.11833770205329838</v>
      </c>
      <c r="AE162">
        <f>VLOOKUP($J162,Zonal_Stats!$A$2:$P$308,14,FALSE)</f>
        <v>0.187852941287</v>
      </c>
      <c r="AF162">
        <f>VLOOKUP($C162,PODES_SULSEL!$D$1:$AL$311,2,FALSE)</f>
        <v>12112</v>
      </c>
      <c r="AG162">
        <f>VLOOKUP($C162,PODES_SULSEL!$D$1:$AL$311,25,FALSE)</f>
        <v>0.991330911492734</v>
      </c>
      <c r="AH162">
        <f>VLOOKUP($C162,PODES_SULSEL!$D$1:$AL$311,26,FALSE)</f>
        <v>5.7793923381770096E-4</v>
      </c>
      <c r="AI162">
        <f>VLOOKUP($C162,PODES_SULSEL!$D$1:$AL$311,27,FALSE)</f>
        <v>6056</v>
      </c>
      <c r="AJ162">
        <f>VLOOKUP($C162,PODES_SULSEL!$D$1:$AL$311,28,FALSE)</f>
        <v>12112</v>
      </c>
      <c r="AK162">
        <f>VLOOKUP($C162,PODES_SULSEL!$D$1:$AL$311,29,FALSE)</f>
        <v>2018.6666666666667</v>
      </c>
      <c r="AL162">
        <f>VLOOKUP($C162,PODES_SULSEL!$D$1:$AL$311,30,FALSE)</f>
        <v>3.3025099075297199E-4</v>
      </c>
      <c r="AM162">
        <f>VLOOKUP($C162,PODES_SULSEL!$D$1:$AL$311,31,FALSE)</f>
        <v>2018.6666666666667</v>
      </c>
      <c r="AN162">
        <f>VLOOKUP($C162,PODES_SULSEL!$D$1:$AL$311,10,FALSE)</f>
        <v>0</v>
      </c>
      <c r="AO162">
        <f>VLOOKUP($C162,PODES_SULSEL!$D$1:$AL$311,11,FALSE)</f>
        <v>0</v>
      </c>
      <c r="AP162">
        <f>VLOOKUP($C162,PODES_SULSEL!$D$1:$AL$311,12,FALSE)</f>
        <v>31</v>
      </c>
      <c r="AQ162">
        <f>VLOOKUP($C162,PODES_SULSEL!$D$1:$AL$311,13,FALSE)</f>
        <v>0</v>
      </c>
      <c r="AR162">
        <f>VLOOKUP($C162,PODES_SULSEL!$D$1:$AL$311,14,FALSE)</f>
        <v>0</v>
      </c>
      <c r="AS162">
        <f>VLOOKUP($C162,PODES_SULSEL!$D$1:$AL$311,15,FALSE)</f>
        <v>0</v>
      </c>
      <c r="AT162">
        <f>VLOOKUP($C162,PODES_SULSEL!$D$1:$AL$311,16,FALSE)</f>
        <v>0</v>
      </c>
      <c r="AU162">
        <f>VLOOKUP($C162,PODES_SULSEL!$D$1:$AL$311,17,FALSE)</f>
        <v>0</v>
      </c>
      <c r="AV162">
        <f>VLOOKUP($C162,PODES_SULSEL!$D$1:$AL$311,18,FALSE)</f>
        <v>0</v>
      </c>
      <c r="AW162">
        <f>VLOOKUP($C162,PODES_SULSEL!$D$1:$AL$311,19,FALSE)</f>
        <v>0</v>
      </c>
      <c r="AX162">
        <f>VLOOKUP($C162,PODES_SULSEL!$D$1:$AL$311,20,FALSE)</f>
        <v>54</v>
      </c>
      <c r="AY162">
        <f>VLOOKUP($C162,PODES_SULSEL!$D$1:$AL$311,35,FALSE)</f>
        <v>224.2962962962963</v>
      </c>
      <c r="AZ162">
        <f>VLOOKUP($C162,PODES_SULSEL!$D$1:$AL$311,32,FALSE)</f>
        <v>356.23529411764707</v>
      </c>
      <c r="BA162">
        <f>VLOOKUP($C162,PODES_SULSEL!$D$1:$AL$311,33,FALSE)</f>
        <v>6056</v>
      </c>
      <c r="BB162">
        <f>VLOOKUP($C162,PODES_SULSEL!$D$1:$AL$311,23,FALSE)</f>
        <v>5</v>
      </c>
      <c r="BC162">
        <f>VLOOKUP($C162,PODES_SULSEL!$D$1:$AL$311,34,FALSE)</f>
        <v>2422.4</v>
      </c>
      <c r="BD162">
        <f>VLOOKUP($J162,Zonal_Stats!$A$2:$T$308,17,FALSE)</f>
        <v>26.909962011499999</v>
      </c>
      <c r="BE162">
        <f>VLOOKUP($J162,Zonal_Stats!$A$2:$T$308,18,FALSE)</f>
        <v>1.4649703603399999</v>
      </c>
      <c r="BF162">
        <f>VLOOKUP($J162,Zonal_Stats!$A$2:$T$308,19,FALSE)</f>
        <v>2491.6188706500002</v>
      </c>
      <c r="BG162">
        <f>VLOOKUP($J162,Zonal_Stats!$A$2:$T$308,20,FALSE)</f>
        <v>-128.54534367700001</v>
      </c>
    </row>
    <row r="163" spans="1:59">
      <c r="A163" t="s">
        <v>864</v>
      </c>
      <c r="B163" t="str">
        <f t="shared" si="2"/>
        <v>7314010</v>
      </c>
      <c r="C163">
        <v>7314010</v>
      </c>
      <c r="D163" t="s">
        <v>230</v>
      </c>
      <c r="E163">
        <v>73</v>
      </c>
      <c r="F163">
        <v>14</v>
      </c>
      <c r="G163">
        <v>10</v>
      </c>
      <c r="H163" t="s">
        <v>674</v>
      </c>
      <c r="I163" t="s">
        <v>685</v>
      </c>
      <c r="J163" t="s">
        <v>492</v>
      </c>
      <c r="K163">
        <v>2019</v>
      </c>
      <c r="L163">
        <f>VLOOKUP($J163,Zonal_Stats!$A$2:$J$308,10,FALSE)</f>
        <v>21934.1554062</v>
      </c>
      <c r="M163">
        <f>VLOOKUP($J163,Zonal_Stats!$A$2:$P$308,8,FALSE)</f>
        <v>803.87248807000003</v>
      </c>
      <c r="N163">
        <f>VLOOKUP($J163,Zonal_Stats!$A$2:$P$308,12,FALSE)</f>
        <v>115591.42698</v>
      </c>
      <c r="O163">
        <f>VLOOKUP($J163,Zonal_Stats!$A$2:$P$308,9,FALSE)</f>
        <v>23024.9443746</v>
      </c>
      <c r="P163">
        <f>VLOOKUP($J163,Zonal_Stats!$A$2:$P$308,7,FALSE)</f>
        <v>8242.0562116599995</v>
      </c>
      <c r="Q163">
        <f>VLOOKUP($J163,Zonal_Stats!$A$2:$P$308,11,FALSE)</f>
        <v>8990.3362792099997</v>
      </c>
      <c r="R163">
        <f>VLOOKUP($J163,Zonal_Stats!$A$2:$P$308,5,FALSE)</f>
        <v>7881.1732550300003</v>
      </c>
      <c r="S163">
        <f>VLOOKUP($J163,raw!$A$3:$AB468,11,FALSE)</f>
        <v>0.47453423663198646</v>
      </c>
      <c r="T163">
        <f>VLOOKUP($J163,raw!$A$3:$AB468,12,FALSE)</f>
        <v>2.2562303411565447E-2</v>
      </c>
      <c r="U163">
        <f>VLOOKUP($J163,raw!$A$3:$AB468,13,FALSE)</f>
        <v>5.625453665618195E-2</v>
      </c>
      <c r="V163">
        <f>VLOOKUP($J163,raw!$A$3:$AB468,14,FALSE)</f>
        <v>8.4684248729736272E-4</v>
      </c>
      <c r="W163">
        <f>VLOOKUP($J163,raw!$A$3:$AB468,15,FALSE)</f>
        <v>0</v>
      </c>
      <c r="X163">
        <f>VLOOKUP($J163,Zonal_Stats!$A$2:$P$308,6,FALSE)</f>
        <v>8449.5812777299998</v>
      </c>
      <c r="Y163">
        <f>VLOOKUP($J163,raw!$A$3:$AB468,17,FALSE)</f>
        <v>7.9845148802322775E-3</v>
      </c>
      <c r="Z163">
        <f>VLOOKUP($J163,raw!$A$3:$AB468,20,FALSE)</f>
        <v>0.73161142027582871</v>
      </c>
      <c r="AA163">
        <f>VLOOKUP($J163,Zonal_Stats!$A$2:$P$308,13,FALSE)</f>
        <v>235367.20441899999</v>
      </c>
      <c r="AB163">
        <f>VLOOKUP($J163,Zonal_Stats!$A$2:$P$308,15,FALSE)</f>
        <v>0.150767261416</v>
      </c>
      <c r="AC163">
        <f>VLOOKUP($J163,Zonal_Stats!$A$2:$P$308,16,FALSE)</f>
        <v>0.238183194874</v>
      </c>
      <c r="AD163">
        <f>VLOOKUP($J163,raw!$A$3:$AB468,24,FALSE)</f>
        <v>6.7747398983789009E-2</v>
      </c>
      <c r="AE163">
        <f>VLOOKUP($J163,Zonal_Stats!$A$2:$P$308,14,FALSE)</f>
        <v>0.11292094768200001</v>
      </c>
      <c r="AF163">
        <f>VLOOKUP($C163,PODES_SULSEL!$D$1:$AL$311,2,FALSE)</f>
        <v>4969</v>
      </c>
      <c r="AG163">
        <f>VLOOKUP($C163,PODES_SULSEL!$D$1:$AL$311,25,FALSE)</f>
        <v>0.99798752264037005</v>
      </c>
      <c r="AH163">
        <f>VLOOKUP($C163,PODES_SULSEL!$D$1:$AL$311,26,FALSE)</f>
        <v>8.0499094385188099E-4</v>
      </c>
      <c r="AI163">
        <f>VLOOKUP($C163,PODES_SULSEL!$D$1:$AL$311,27,FALSE)</f>
        <v>0</v>
      </c>
      <c r="AJ163">
        <f>VLOOKUP($C163,PODES_SULSEL!$D$1:$AL$311,28,FALSE)</f>
        <v>0</v>
      </c>
      <c r="AK163">
        <f>VLOOKUP($C163,PODES_SULSEL!$D$1:$AL$311,29,FALSE)</f>
        <v>993.8</v>
      </c>
      <c r="AL163">
        <f>VLOOKUP($C163,PODES_SULSEL!$D$1:$AL$311,30,FALSE)</f>
        <v>8.0499094385188099E-4</v>
      </c>
      <c r="AM163">
        <f>VLOOKUP($C163,PODES_SULSEL!$D$1:$AL$311,31,FALSE)</f>
        <v>2484.5</v>
      </c>
      <c r="AN163">
        <f>VLOOKUP($C163,PODES_SULSEL!$D$1:$AL$311,10,FALSE)</f>
        <v>0</v>
      </c>
      <c r="AO163">
        <f>VLOOKUP($C163,PODES_SULSEL!$D$1:$AL$311,11,FALSE)</f>
        <v>0</v>
      </c>
      <c r="AP163">
        <f>VLOOKUP($C163,PODES_SULSEL!$D$1:$AL$311,12,FALSE)</f>
        <v>6</v>
      </c>
      <c r="AQ163">
        <f>VLOOKUP($C163,PODES_SULSEL!$D$1:$AL$311,13,FALSE)</f>
        <v>0</v>
      </c>
      <c r="AR163">
        <f>VLOOKUP($C163,PODES_SULSEL!$D$1:$AL$311,14,FALSE)</f>
        <v>0</v>
      </c>
      <c r="AS163">
        <f>VLOOKUP($C163,PODES_SULSEL!$D$1:$AL$311,15,FALSE)</f>
        <v>0</v>
      </c>
      <c r="AT163">
        <f>VLOOKUP($C163,PODES_SULSEL!$D$1:$AL$311,16,FALSE)</f>
        <v>0</v>
      </c>
      <c r="AU163">
        <f>VLOOKUP($C163,PODES_SULSEL!$D$1:$AL$311,17,FALSE)</f>
        <v>0</v>
      </c>
      <c r="AV163">
        <f>VLOOKUP($C163,PODES_SULSEL!$D$1:$AL$311,18,FALSE)</f>
        <v>1</v>
      </c>
      <c r="AW163">
        <f>VLOOKUP($C163,PODES_SULSEL!$D$1:$AL$311,19,FALSE)</f>
        <v>0</v>
      </c>
      <c r="AX163">
        <f>VLOOKUP($C163,PODES_SULSEL!$D$1:$AL$311,20,FALSE)</f>
        <v>20</v>
      </c>
      <c r="AY163">
        <f>VLOOKUP($C163,PODES_SULSEL!$D$1:$AL$311,35,FALSE)</f>
        <v>248.45</v>
      </c>
      <c r="AZ163">
        <f>VLOOKUP($C163,PODES_SULSEL!$D$1:$AL$311,32,FALSE)</f>
        <v>414.08333333333331</v>
      </c>
      <c r="BA163">
        <f>VLOOKUP($C163,PODES_SULSEL!$D$1:$AL$311,33,FALSE)</f>
        <v>0</v>
      </c>
      <c r="BB163">
        <f>VLOOKUP($C163,PODES_SULSEL!$D$1:$AL$311,23,FALSE)</f>
        <v>0</v>
      </c>
      <c r="BC163">
        <f>VLOOKUP($C163,PODES_SULSEL!$D$1:$AL$311,34,FALSE)</f>
        <v>0</v>
      </c>
      <c r="BD163">
        <f>VLOOKUP($J163,Zonal_Stats!$A$2:$T$308,17,FALSE)</f>
        <v>26.293932699100001</v>
      </c>
      <c r="BE163">
        <f>VLOOKUP($J163,Zonal_Stats!$A$2:$T$308,18,FALSE)</f>
        <v>1.51652994752</v>
      </c>
      <c r="BF163">
        <f>VLOOKUP($J163,Zonal_Stats!$A$2:$T$308,19,FALSE)</f>
        <v>1946.72368003</v>
      </c>
      <c r="BG163">
        <f>VLOOKUP($J163,Zonal_Stats!$A$2:$T$308,20,FALSE)</f>
        <v>-62.4300200144</v>
      </c>
    </row>
    <row r="164" spans="1:59">
      <c r="A164" t="s">
        <v>865</v>
      </c>
      <c r="B164" t="str">
        <f t="shared" si="2"/>
        <v>7314020</v>
      </c>
      <c r="C164">
        <v>7314020</v>
      </c>
      <c r="D164" t="s">
        <v>230</v>
      </c>
      <c r="E164">
        <v>73</v>
      </c>
      <c r="F164">
        <v>14</v>
      </c>
      <c r="G164">
        <v>20</v>
      </c>
      <c r="H164" t="s">
        <v>674</v>
      </c>
      <c r="I164" t="s">
        <v>685</v>
      </c>
      <c r="J164" t="s">
        <v>580</v>
      </c>
      <c r="K164">
        <v>2019</v>
      </c>
      <c r="L164">
        <f>VLOOKUP($J164,Zonal_Stats!$A$2:$J$308,10,FALSE)</f>
        <v>15346.7973528</v>
      </c>
      <c r="M164">
        <f>VLOOKUP($J164,Zonal_Stats!$A$2:$P$308,8,FALSE)</f>
        <v>1502.3186043799999</v>
      </c>
      <c r="N164">
        <f>VLOOKUP($J164,Zonal_Stats!$A$2:$P$308,12,FALSE)</f>
        <v>115345.60324900001</v>
      </c>
      <c r="O164">
        <f>VLOOKUP($J164,Zonal_Stats!$A$2:$P$308,9,FALSE)</f>
        <v>17008.0964208</v>
      </c>
      <c r="P164">
        <f>VLOOKUP($J164,Zonal_Stats!$A$2:$P$308,7,FALSE)</f>
        <v>6946.16776218</v>
      </c>
      <c r="Q164">
        <f>VLOOKUP($J164,Zonal_Stats!$A$2:$P$308,11,FALSE)</f>
        <v>5997.9273046500002</v>
      </c>
      <c r="R164">
        <f>VLOOKUP($J164,Zonal_Stats!$A$2:$P$308,5,FALSE)</f>
        <v>3627.5986317799998</v>
      </c>
      <c r="S164">
        <f>VLOOKUP($J164,raw!$A$3:$AB469,11,FALSE)</f>
        <v>0.48694116553583044</v>
      </c>
      <c r="T164">
        <f>VLOOKUP($J164,raw!$A$3:$AB469,12,FALSE)</f>
        <v>2.1470396877033181E-2</v>
      </c>
      <c r="U164">
        <f>VLOOKUP($J164,raw!$A$3:$AB469,13,FALSE)</f>
        <v>9.9358676456919787E-2</v>
      </c>
      <c r="V164">
        <f>VLOOKUP($J164,raw!$A$3:$AB469,14,FALSE)</f>
        <v>6.6920717538804719E-3</v>
      </c>
      <c r="W164">
        <f>VLOOKUP($J164,raw!$A$3:$AB469,15,FALSE)</f>
        <v>0</v>
      </c>
      <c r="X164">
        <f>VLOOKUP($J164,Zonal_Stats!$A$2:$P$308,6,FALSE)</f>
        <v>6961.7015746400002</v>
      </c>
      <c r="Y164">
        <f>VLOOKUP($J164,raw!$A$3:$AB469,17,FALSE)</f>
        <v>6.78501719490659E-3</v>
      </c>
      <c r="Z164">
        <f>VLOOKUP($J164,raw!$A$3:$AB469,20,FALSE)</f>
        <v>0.69560368063946465</v>
      </c>
      <c r="AA164">
        <f>VLOOKUP($J164,Zonal_Stats!$A$2:$P$308,13,FALSE)</f>
        <v>185715.424011</v>
      </c>
      <c r="AB164">
        <f>VLOOKUP($J164,Zonal_Stats!$A$2:$P$308,15,FALSE)</f>
        <v>0.168039079157</v>
      </c>
      <c r="AC164">
        <f>VLOOKUP($J164,Zonal_Stats!$A$2:$P$308,16,FALSE)</f>
        <v>0.28525959984999999</v>
      </c>
      <c r="AD164">
        <f>VLOOKUP($J164,raw!$A$3:$AB469,24,FALSE)</f>
        <v>6.4690026954177901E-2</v>
      </c>
      <c r="AE164">
        <f>VLOOKUP($J164,Zonal_Stats!$A$2:$P$308,14,FALSE)</f>
        <v>0.113823984963</v>
      </c>
      <c r="AF164">
        <f>VLOOKUP($C164,PODES_SULSEL!$D$1:$AL$311,2,FALSE)</f>
        <v>6922</v>
      </c>
      <c r="AG164">
        <f>VLOOKUP($C164,PODES_SULSEL!$D$1:$AL$311,25,FALSE)</f>
        <v>0.99162091880959202</v>
      </c>
      <c r="AH164">
        <f>VLOOKUP($C164,PODES_SULSEL!$D$1:$AL$311,26,FALSE)</f>
        <v>2.88933834151979E-4</v>
      </c>
      <c r="AI164">
        <f>VLOOKUP($C164,PODES_SULSEL!$D$1:$AL$311,27,FALSE)</f>
        <v>0</v>
      </c>
      <c r="AJ164">
        <f>VLOOKUP($C164,PODES_SULSEL!$D$1:$AL$311,28,FALSE)</f>
        <v>0</v>
      </c>
      <c r="AK164">
        <f>VLOOKUP($C164,PODES_SULSEL!$D$1:$AL$311,29,FALSE)</f>
        <v>2307.3333333333335</v>
      </c>
      <c r="AL164">
        <f>VLOOKUP($C164,PODES_SULSEL!$D$1:$AL$311,30,FALSE)</f>
        <v>4.3340075122796798E-4</v>
      </c>
      <c r="AM164">
        <f>VLOOKUP($C164,PODES_SULSEL!$D$1:$AL$311,31,FALSE)</f>
        <v>3461</v>
      </c>
      <c r="AN164">
        <f>VLOOKUP($C164,PODES_SULSEL!$D$1:$AL$311,10,FALSE)</f>
        <v>0</v>
      </c>
      <c r="AO164">
        <f>VLOOKUP($C164,PODES_SULSEL!$D$1:$AL$311,11,FALSE)</f>
        <v>0</v>
      </c>
      <c r="AP164">
        <f>VLOOKUP($C164,PODES_SULSEL!$D$1:$AL$311,12,FALSE)</f>
        <v>9</v>
      </c>
      <c r="AQ164">
        <f>VLOOKUP($C164,PODES_SULSEL!$D$1:$AL$311,13,FALSE)</f>
        <v>0</v>
      </c>
      <c r="AR164">
        <f>VLOOKUP($C164,PODES_SULSEL!$D$1:$AL$311,14,FALSE)</f>
        <v>0</v>
      </c>
      <c r="AS164">
        <f>VLOOKUP($C164,PODES_SULSEL!$D$1:$AL$311,15,FALSE)</f>
        <v>0</v>
      </c>
      <c r="AT164">
        <f>VLOOKUP($C164,PODES_SULSEL!$D$1:$AL$311,16,FALSE)</f>
        <v>0</v>
      </c>
      <c r="AU164">
        <f>VLOOKUP($C164,PODES_SULSEL!$D$1:$AL$311,17,FALSE)</f>
        <v>0</v>
      </c>
      <c r="AV164">
        <f>VLOOKUP($C164,PODES_SULSEL!$D$1:$AL$311,18,FALSE)</f>
        <v>1</v>
      </c>
      <c r="AW164">
        <f>VLOOKUP($C164,PODES_SULSEL!$D$1:$AL$311,19,FALSE)</f>
        <v>0</v>
      </c>
      <c r="AX164">
        <f>VLOOKUP($C164,PODES_SULSEL!$D$1:$AL$311,20,FALSE)</f>
        <v>17</v>
      </c>
      <c r="AY164">
        <f>VLOOKUP($C164,PODES_SULSEL!$D$1:$AL$311,35,FALSE)</f>
        <v>407.1764705882353</v>
      </c>
      <c r="AZ164">
        <f>VLOOKUP($C164,PODES_SULSEL!$D$1:$AL$311,32,FALSE)</f>
        <v>1153.6666666666667</v>
      </c>
      <c r="BA164">
        <f>VLOOKUP($C164,PODES_SULSEL!$D$1:$AL$311,33,FALSE)</f>
        <v>0</v>
      </c>
      <c r="BB164">
        <f>VLOOKUP($C164,PODES_SULSEL!$D$1:$AL$311,23,FALSE)</f>
        <v>0</v>
      </c>
      <c r="BC164">
        <f>VLOOKUP($C164,PODES_SULSEL!$D$1:$AL$311,34,FALSE)</f>
        <v>0</v>
      </c>
      <c r="BD164">
        <f>VLOOKUP($J164,Zonal_Stats!$A$2:$T$308,17,FALSE)</f>
        <v>26.344121731600001</v>
      </c>
      <c r="BE164">
        <f>VLOOKUP($J164,Zonal_Stats!$A$2:$T$308,18,FALSE)</f>
        <v>1.5232851321900001</v>
      </c>
      <c r="BF164">
        <f>VLOOKUP($J164,Zonal_Stats!$A$2:$T$308,19,FALSE)</f>
        <v>1954.6702945500001</v>
      </c>
      <c r="BG164">
        <f>VLOOKUP($J164,Zonal_Stats!$A$2:$T$308,20,FALSE)</f>
        <v>-55.708927095900002</v>
      </c>
    </row>
    <row r="165" spans="1:59">
      <c r="A165" t="s">
        <v>866</v>
      </c>
      <c r="B165" t="str">
        <f t="shared" si="2"/>
        <v>7314030</v>
      </c>
      <c r="C165">
        <v>7314030</v>
      </c>
      <c r="D165" t="s">
        <v>230</v>
      </c>
      <c r="E165">
        <v>73</v>
      </c>
      <c r="F165">
        <v>14</v>
      </c>
      <c r="G165">
        <v>30</v>
      </c>
      <c r="H165" t="s">
        <v>674</v>
      </c>
      <c r="I165" t="s">
        <v>685</v>
      </c>
      <c r="J165" t="s">
        <v>615</v>
      </c>
      <c r="K165">
        <v>2019</v>
      </c>
      <c r="L165">
        <f>VLOOKUP($J165,Zonal_Stats!$A$2:$J$308,10,FALSE)</f>
        <v>5950.1587948899996</v>
      </c>
      <c r="M165">
        <f>VLOOKUP($J165,Zonal_Stats!$A$2:$P$308,8,FALSE)</f>
        <v>548.21146334000002</v>
      </c>
      <c r="N165">
        <f>VLOOKUP($J165,Zonal_Stats!$A$2:$P$308,12,FALSE)</f>
        <v>109926.627679</v>
      </c>
      <c r="O165">
        <f>VLOOKUP($J165,Zonal_Stats!$A$2:$P$308,9,FALSE)</f>
        <v>9351.1473460500001</v>
      </c>
      <c r="P165">
        <f>VLOOKUP($J165,Zonal_Stats!$A$2:$P$308,7,FALSE)</f>
        <v>10138.997233399999</v>
      </c>
      <c r="Q165">
        <f>VLOOKUP($J165,Zonal_Stats!$A$2:$P$308,11,FALSE)</f>
        <v>4229.85060565</v>
      </c>
      <c r="R165">
        <f>VLOOKUP($J165,Zonal_Stats!$A$2:$P$308,5,FALSE)</f>
        <v>3102.1443773199999</v>
      </c>
      <c r="S165">
        <f>VLOOKUP($J165,raw!$A$3:$AB470,11,FALSE)</f>
        <v>0.71152316259714832</v>
      </c>
      <c r="T165">
        <f>VLOOKUP($J165,raw!$A$3:$AB470,12,FALSE)</f>
        <v>2.1846888195336884E-2</v>
      </c>
      <c r="U165">
        <f>VLOOKUP($J165,raw!$A$3:$AB470,13,FALSE)</f>
        <v>0</v>
      </c>
      <c r="V165">
        <f>VLOOKUP($J165,raw!$A$3:$AB470,14,FALSE)</f>
        <v>0</v>
      </c>
      <c r="W165">
        <f>VLOOKUP($J165,raw!$A$3:$AB470,15,FALSE)</f>
        <v>0</v>
      </c>
      <c r="X165">
        <f>VLOOKUP($J165,Zonal_Stats!$A$2:$P$308,6,FALSE)</f>
        <v>10377.7218225</v>
      </c>
      <c r="Y165">
        <f>VLOOKUP($J165,raw!$A$3:$AB470,17,FALSE)</f>
        <v>0</v>
      </c>
      <c r="Z165">
        <f>VLOOKUP($J165,raw!$A$3:$AB470,20,FALSE)</f>
        <v>0.86432898843400041</v>
      </c>
      <c r="AA165">
        <f>VLOOKUP($J165,Zonal_Stats!$A$2:$P$308,13,FALSE)</f>
        <v>381126.33167099999</v>
      </c>
      <c r="AB165">
        <f>VLOOKUP($J165,Zonal_Stats!$A$2:$P$308,15,FALSE)</f>
        <v>0.126061185676</v>
      </c>
      <c r="AC165">
        <f>VLOOKUP($J165,Zonal_Stats!$A$2:$P$308,16,FALSE)</f>
        <v>0.22912269455199999</v>
      </c>
      <c r="AD165">
        <f>VLOOKUP($J165,raw!$A$3:$AB470,24,FALSE)</f>
        <v>5.9359892295453152E-2</v>
      </c>
      <c r="AE165">
        <f>VLOOKUP($J165,Zonal_Stats!$A$2:$P$308,14,FALSE)</f>
        <v>0.117947303115</v>
      </c>
      <c r="AF165">
        <f>VLOOKUP($C165,PODES_SULSEL!$D$1:$AL$311,2,FALSE)</f>
        <v>9082</v>
      </c>
      <c r="AG165">
        <f>VLOOKUP($C165,PODES_SULSEL!$D$1:$AL$311,25,FALSE)</f>
        <v>0.98689715921603105</v>
      </c>
      <c r="AH165">
        <f>VLOOKUP($C165,PODES_SULSEL!$D$1:$AL$311,26,FALSE)</f>
        <v>4.4043162299053001E-4</v>
      </c>
      <c r="AI165">
        <f>VLOOKUP($C165,PODES_SULSEL!$D$1:$AL$311,27,FALSE)</f>
        <v>0</v>
      </c>
      <c r="AJ165">
        <f>VLOOKUP($C165,PODES_SULSEL!$D$1:$AL$311,28,FALSE)</f>
        <v>0</v>
      </c>
      <c r="AK165">
        <f>VLOOKUP($C165,PODES_SULSEL!$D$1:$AL$311,29,FALSE)</f>
        <v>1513.6666666666667</v>
      </c>
      <c r="AL165">
        <f>VLOOKUP($C165,PODES_SULSEL!$D$1:$AL$311,30,FALSE)</f>
        <v>2.2021581149526501E-4</v>
      </c>
      <c r="AM165">
        <f>VLOOKUP($C165,PODES_SULSEL!$D$1:$AL$311,31,FALSE)</f>
        <v>2270.5</v>
      </c>
      <c r="AN165">
        <f>VLOOKUP($C165,PODES_SULSEL!$D$1:$AL$311,10,FALSE)</f>
        <v>0</v>
      </c>
      <c r="AO165">
        <f>VLOOKUP($C165,PODES_SULSEL!$D$1:$AL$311,11,FALSE)</f>
        <v>0</v>
      </c>
      <c r="AP165">
        <f>VLOOKUP($C165,PODES_SULSEL!$D$1:$AL$311,12,FALSE)</f>
        <v>5</v>
      </c>
      <c r="AQ165">
        <f>VLOOKUP($C165,PODES_SULSEL!$D$1:$AL$311,13,FALSE)</f>
        <v>0</v>
      </c>
      <c r="AR165">
        <f>VLOOKUP($C165,PODES_SULSEL!$D$1:$AL$311,14,FALSE)</f>
        <v>0</v>
      </c>
      <c r="AS165">
        <f>VLOOKUP($C165,PODES_SULSEL!$D$1:$AL$311,15,FALSE)</f>
        <v>0</v>
      </c>
      <c r="AT165">
        <f>VLOOKUP($C165,PODES_SULSEL!$D$1:$AL$311,16,FALSE)</f>
        <v>0</v>
      </c>
      <c r="AU165">
        <f>VLOOKUP($C165,PODES_SULSEL!$D$1:$AL$311,17,FALSE)</f>
        <v>0</v>
      </c>
      <c r="AV165">
        <f>VLOOKUP($C165,PODES_SULSEL!$D$1:$AL$311,18,FALSE)</f>
        <v>0</v>
      </c>
      <c r="AW165">
        <f>VLOOKUP($C165,PODES_SULSEL!$D$1:$AL$311,19,FALSE)</f>
        <v>0</v>
      </c>
      <c r="AX165">
        <f>VLOOKUP($C165,PODES_SULSEL!$D$1:$AL$311,20,FALSE)</f>
        <v>20</v>
      </c>
      <c r="AY165">
        <f>VLOOKUP($C165,PODES_SULSEL!$D$1:$AL$311,35,FALSE)</f>
        <v>454.1</v>
      </c>
      <c r="AZ165">
        <f>VLOOKUP($C165,PODES_SULSEL!$D$1:$AL$311,32,FALSE)</f>
        <v>648.71428571428567</v>
      </c>
      <c r="BA165">
        <f>VLOOKUP($C165,PODES_SULSEL!$D$1:$AL$311,33,FALSE)</f>
        <v>9082</v>
      </c>
      <c r="BB165">
        <f>VLOOKUP($C165,PODES_SULSEL!$D$1:$AL$311,23,FALSE)</f>
        <v>4</v>
      </c>
      <c r="BC165">
        <f>VLOOKUP($C165,PODES_SULSEL!$D$1:$AL$311,34,FALSE)</f>
        <v>2270.5</v>
      </c>
      <c r="BD165">
        <f>VLOOKUP($J165,Zonal_Stats!$A$2:$T$308,17,FALSE)</f>
        <v>26.552590383999998</v>
      </c>
      <c r="BE165">
        <f>VLOOKUP($J165,Zonal_Stats!$A$2:$T$308,18,FALSE)</f>
        <v>1.5036407409500001</v>
      </c>
      <c r="BF165">
        <f>VLOOKUP($J165,Zonal_Stats!$A$2:$T$308,19,FALSE)</f>
        <v>1985.3809739799999</v>
      </c>
      <c r="BG165">
        <f>VLOOKUP($J165,Zonal_Stats!$A$2:$T$308,20,FALSE)</f>
        <v>-31.4347139246</v>
      </c>
    </row>
    <row r="166" spans="1:59">
      <c r="A166" t="s">
        <v>867</v>
      </c>
      <c r="B166" t="str">
        <f t="shared" si="2"/>
        <v>7314040</v>
      </c>
      <c r="C166">
        <v>7314040</v>
      </c>
      <c r="D166" t="s">
        <v>230</v>
      </c>
      <c r="E166">
        <v>73</v>
      </c>
      <c r="F166">
        <v>14</v>
      </c>
      <c r="G166">
        <v>40</v>
      </c>
      <c r="H166" t="s">
        <v>674</v>
      </c>
      <c r="I166" t="s">
        <v>685</v>
      </c>
      <c r="J166" t="s">
        <v>337</v>
      </c>
      <c r="K166">
        <v>2019</v>
      </c>
      <c r="L166">
        <f>VLOOKUP($J166,Zonal_Stats!$A$2:$J$308,10,FALSE)</f>
        <v>7769.1440284600003</v>
      </c>
      <c r="M166">
        <f>VLOOKUP($J166,Zonal_Stats!$A$2:$P$308,8,FALSE)</f>
        <v>222.501112371</v>
      </c>
      <c r="N166">
        <f>VLOOKUP($J166,Zonal_Stats!$A$2:$P$308,12,FALSE)</f>
        <v>96890.659295000005</v>
      </c>
      <c r="O166">
        <f>VLOOKUP($J166,Zonal_Stats!$A$2:$P$308,9,FALSE)</f>
        <v>17796.580318299999</v>
      </c>
      <c r="P166">
        <f>VLOOKUP($J166,Zonal_Stats!$A$2:$P$308,7,FALSE)</f>
        <v>11658.2384858</v>
      </c>
      <c r="Q166">
        <f>VLOOKUP($J166,Zonal_Stats!$A$2:$P$308,11,FALSE)</f>
        <v>1030.33854574</v>
      </c>
      <c r="R166">
        <f>VLOOKUP($J166,Zonal_Stats!$A$2:$P$308,5,FALSE)</f>
        <v>10006.8459296</v>
      </c>
      <c r="S166">
        <f>VLOOKUP($J166,raw!$A$3:$AB471,11,FALSE)</f>
        <v>0.9132993330717929</v>
      </c>
      <c r="T166">
        <f>VLOOKUP($J166,raw!$A$3:$AB471,12,FALSE)</f>
        <v>8.2973715182424482E-2</v>
      </c>
      <c r="U166">
        <f>VLOOKUP($J166,raw!$A$3:$AB471,13,FALSE)</f>
        <v>0</v>
      </c>
      <c r="V166">
        <f>VLOOKUP($J166,raw!$A$3:$AB471,14,FALSE)</f>
        <v>0</v>
      </c>
      <c r="W166">
        <f>VLOOKUP($J166,raw!$A$3:$AB471,15,FALSE)</f>
        <v>0</v>
      </c>
      <c r="X166">
        <f>VLOOKUP($J166,Zonal_Stats!$A$2:$P$308,6,FALSE)</f>
        <v>16119.7997903</v>
      </c>
      <c r="Y166">
        <f>VLOOKUP($J166,raw!$A$3:$AB471,17,FALSE)</f>
        <v>0</v>
      </c>
      <c r="Z166">
        <f>VLOOKUP($J166,raw!$A$3:$AB471,20,FALSE)</f>
        <v>0.9132993330717929</v>
      </c>
      <c r="AA166">
        <f>VLOOKUP($J166,Zonal_Stats!$A$2:$P$308,13,FALSE)</f>
        <v>86011.437745000003</v>
      </c>
      <c r="AB166">
        <f>VLOOKUP($J166,Zonal_Stats!$A$2:$P$308,15,FALSE)</f>
        <v>0.47719982357599999</v>
      </c>
      <c r="AC166">
        <f>VLOOKUP($J166,Zonal_Stats!$A$2:$P$308,16,FALSE)</f>
        <v>0</v>
      </c>
      <c r="AD166">
        <f>VLOOKUP($J166,raw!$A$3:$AB471,24,FALSE)</f>
        <v>0.30051000392310712</v>
      </c>
      <c r="AE166">
        <f>VLOOKUP($J166,Zonal_Stats!$A$2:$P$308,14,FALSE)</f>
        <v>0.10989722067</v>
      </c>
      <c r="AF166">
        <f>VLOOKUP($C166,PODES_SULSEL!$D$1:$AL$311,2,FALSE)</f>
        <v>8368</v>
      </c>
      <c r="AG166">
        <f>VLOOKUP($C166,PODES_SULSEL!$D$1:$AL$311,25,FALSE)</f>
        <v>1</v>
      </c>
      <c r="AH166">
        <f>VLOOKUP($C166,PODES_SULSEL!$D$1:$AL$311,26,FALSE)</f>
        <v>3.5850860420649999E-4</v>
      </c>
      <c r="AI166">
        <f>VLOOKUP($C166,PODES_SULSEL!$D$1:$AL$311,27,FALSE)</f>
        <v>0</v>
      </c>
      <c r="AJ166">
        <f>VLOOKUP($C166,PODES_SULSEL!$D$1:$AL$311,28,FALSE)</f>
        <v>0</v>
      </c>
      <c r="AK166">
        <f>VLOOKUP($C166,PODES_SULSEL!$D$1:$AL$311,29,FALSE)</f>
        <v>1394.6666666666667</v>
      </c>
      <c r="AL166">
        <f>VLOOKUP($C166,PODES_SULSEL!$D$1:$AL$311,30,FALSE)</f>
        <v>2.39005736137667E-4</v>
      </c>
      <c r="AM166">
        <f>VLOOKUP($C166,PODES_SULSEL!$D$1:$AL$311,31,FALSE)</f>
        <v>2092</v>
      </c>
      <c r="AN166">
        <f>VLOOKUP($C166,PODES_SULSEL!$D$1:$AL$311,10,FALSE)</f>
        <v>0</v>
      </c>
      <c r="AO166">
        <f>VLOOKUP($C166,PODES_SULSEL!$D$1:$AL$311,11,FALSE)</f>
        <v>0</v>
      </c>
      <c r="AP166">
        <f>VLOOKUP($C166,PODES_SULSEL!$D$1:$AL$311,12,FALSE)</f>
        <v>0</v>
      </c>
      <c r="AQ166">
        <f>VLOOKUP($C166,PODES_SULSEL!$D$1:$AL$311,13,FALSE)</f>
        <v>0</v>
      </c>
      <c r="AR166">
        <f>VLOOKUP($C166,PODES_SULSEL!$D$1:$AL$311,14,FALSE)</f>
        <v>0</v>
      </c>
      <c r="AS166">
        <f>VLOOKUP($C166,PODES_SULSEL!$D$1:$AL$311,15,FALSE)</f>
        <v>0</v>
      </c>
      <c r="AT166">
        <f>VLOOKUP($C166,PODES_SULSEL!$D$1:$AL$311,16,FALSE)</f>
        <v>0</v>
      </c>
      <c r="AU166">
        <f>VLOOKUP($C166,PODES_SULSEL!$D$1:$AL$311,17,FALSE)</f>
        <v>0</v>
      </c>
      <c r="AV166">
        <f>VLOOKUP($C166,PODES_SULSEL!$D$1:$AL$311,18,FALSE)</f>
        <v>0</v>
      </c>
      <c r="AW166">
        <f>VLOOKUP($C166,PODES_SULSEL!$D$1:$AL$311,19,FALSE)</f>
        <v>0</v>
      </c>
      <c r="AX166">
        <f>VLOOKUP($C166,PODES_SULSEL!$D$1:$AL$311,20,FALSE)</f>
        <v>18</v>
      </c>
      <c r="AY166">
        <f>VLOOKUP($C166,PODES_SULSEL!$D$1:$AL$311,35,FALSE)</f>
        <v>464.88888888888891</v>
      </c>
      <c r="AZ166">
        <f>VLOOKUP($C166,PODES_SULSEL!$D$1:$AL$311,32,FALSE)</f>
        <v>0</v>
      </c>
      <c r="BA166">
        <f>VLOOKUP($C166,PODES_SULSEL!$D$1:$AL$311,33,FALSE)</f>
        <v>0</v>
      </c>
      <c r="BB166">
        <f>VLOOKUP($C166,PODES_SULSEL!$D$1:$AL$311,23,FALSE)</f>
        <v>0</v>
      </c>
      <c r="BC166">
        <f>VLOOKUP($C166,PODES_SULSEL!$D$1:$AL$311,34,FALSE)</f>
        <v>0</v>
      </c>
      <c r="BD166">
        <f>VLOOKUP($J166,Zonal_Stats!$A$2:$T$308,17,FALSE)</f>
        <v>27.051320955600001</v>
      </c>
      <c r="BE166">
        <f>VLOOKUP($J166,Zonal_Stats!$A$2:$T$308,18,FALSE)</f>
        <v>1.45235142465</v>
      </c>
      <c r="BF166">
        <f>VLOOKUP($J166,Zonal_Stats!$A$2:$T$308,19,FALSE)</f>
        <v>1946.84056362</v>
      </c>
      <c r="BG166">
        <f>VLOOKUP($J166,Zonal_Stats!$A$2:$T$308,20,FALSE)</f>
        <v>-23.3538218353</v>
      </c>
    </row>
    <row r="167" spans="1:59">
      <c r="A167" t="s">
        <v>868</v>
      </c>
      <c r="B167" t="str">
        <f t="shared" si="2"/>
        <v>7314050</v>
      </c>
      <c r="C167">
        <v>7314050</v>
      </c>
      <c r="D167" t="s">
        <v>230</v>
      </c>
      <c r="E167">
        <v>73</v>
      </c>
      <c r="F167">
        <v>14</v>
      </c>
      <c r="G167">
        <v>50</v>
      </c>
      <c r="H167" t="s">
        <v>674</v>
      </c>
      <c r="I167" t="s">
        <v>685</v>
      </c>
      <c r="J167" t="s">
        <v>493</v>
      </c>
      <c r="K167">
        <v>2019</v>
      </c>
      <c r="L167">
        <f>VLOOKUP($J167,Zonal_Stats!$A$2:$J$308,10,FALSE)</f>
        <v>10200.6544001</v>
      </c>
      <c r="M167">
        <f>VLOOKUP($J167,Zonal_Stats!$A$2:$P$308,8,FALSE)</f>
        <v>275.21912509600003</v>
      </c>
      <c r="N167">
        <f>VLOOKUP($J167,Zonal_Stats!$A$2:$P$308,12,FALSE)</f>
        <v>96435.656815099996</v>
      </c>
      <c r="O167">
        <f>VLOOKUP($J167,Zonal_Stats!$A$2:$P$308,9,FALSE)</f>
        <v>24468.912111900001</v>
      </c>
      <c r="P167">
        <f>VLOOKUP($J167,Zonal_Stats!$A$2:$P$308,7,FALSE)</f>
        <v>11691.000009699999</v>
      </c>
      <c r="Q167">
        <f>VLOOKUP($J167,Zonal_Stats!$A$2:$P$308,11,FALSE)</f>
        <v>1077.8658522600001</v>
      </c>
      <c r="R167">
        <f>VLOOKUP($J167,Zonal_Stats!$A$2:$P$308,5,FALSE)</f>
        <v>11096.262219</v>
      </c>
      <c r="S167">
        <f>VLOOKUP($J167,raw!$A$3:$AB472,11,FALSE)</f>
        <v>0.90577377119553548</v>
      </c>
      <c r="T167">
        <f>VLOOKUP($J167,raw!$A$3:$AB472,12,FALSE)</f>
        <v>7.8772268727194672E-2</v>
      </c>
      <c r="U167">
        <f>VLOOKUP($J167,raw!$A$3:$AB472,13,FALSE)</f>
        <v>0</v>
      </c>
      <c r="V167">
        <f>VLOOKUP($J167,raw!$A$3:$AB472,14,FALSE)</f>
        <v>0</v>
      </c>
      <c r="W167">
        <f>VLOOKUP($J167,raw!$A$3:$AB472,15,FALSE)</f>
        <v>0</v>
      </c>
      <c r="X167">
        <f>VLOOKUP($J167,Zonal_Stats!$A$2:$P$308,6,FALSE)</f>
        <v>14039.240666</v>
      </c>
      <c r="Y167">
        <f>VLOOKUP($J167,raw!$A$3:$AB472,17,FALSE)</f>
        <v>0</v>
      </c>
      <c r="Z167">
        <f>VLOOKUP($J167,raw!$A$3:$AB472,20,FALSE)</f>
        <v>0.90577377119553548</v>
      </c>
      <c r="AA167">
        <f>VLOOKUP($J167,Zonal_Stats!$A$2:$P$308,13,FALSE)</f>
        <v>222617.05713100001</v>
      </c>
      <c r="AB167">
        <f>VLOOKUP($J167,Zonal_Stats!$A$2:$P$308,15,FALSE)</f>
        <v>0.19941281640299999</v>
      </c>
      <c r="AC167">
        <f>VLOOKUP($J167,Zonal_Stats!$A$2:$P$308,16,FALSE)</f>
        <v>0</v>
      </c>
      <c r="AD167">
        <f>VLOOKUP($J167,raw!$A$3:$AB472,24,FALSE)</f>
        <v>0</v>
      </c>
      <c r="AE167">
        <f>VLOOKUP($J167,Zonal_Stats!$A$2:$P$308,14,FALSE)</f>
        <v>0.114558622746</v>
      </c>
      <c r="AF167">
        <f>VLOOKUP($C167,PODES_SULSEL!$D$1:$AL$311,2,FALSE)</f>
        <v>7530</v>
      </c>
      <c r="AG167">
        <f>VLOOKUP($C167,PODES_SULSEL!$D$1:$AL$311,25,FALSE)</f>
        <v>0.99867197875166003</v>
      </c>
      <c r="AH167">
        <f>VLOOKUP($C167,PODES_SULSEL!$D$1:$AL$311,26,FALSE)</f>
        <v>7.9681274900398398E-4</v>
      </c>
      <c r="AI167">
        <f>VLOOKUP($C167,PODES_SULSEL!$D$1:$AL$311,27,FALSE)</f>
        <v>7530</v>
      </c>
      <c r="AJ167">
        <f>VLOOKUP($C167,PODES_SULSEL!$D$1:$AL$311,28,FALSE)</f>
        <v>7530</v>
      </c>
      <c r="AK167">
        <f>VLOOKUP($C167,PODES_SULSEL!$D$1:$AL$311,29,FALSE)</f>
        <v>1506</v>
      </c>
      <c r="AL167">
        <f>VLOOKUP($C167,PODES_SULSEL!$D$1:$AL$311,30,FALSE)</f>
        <v>1.3280212483399699E-4</v>
      </c>
      <c r="AM167">
        <f>VLOOKUP($C167,PODES_SULSEL!$D$1:$AL$311,31,FALSE)</f>
        <v>627.5</v>
      </c>
      <c r="AN167">
        <f>VLOOKUP($C167,PODES_SULSEL!$D$1:$AL$311,10,FALSE)</f>
        <v>0</v>
      </c>
      <c r="AO167">
        <f>VLOOKUP($C167,PODES_SULSEL!$D$1:$AL$311,11,FALSE)</f>
        <v>0</v>
      </c>
      <c r="AP167">
        <f>VLOOKUP($C167,PODES_SULSEL!$D$1:$AL$311,12,FALSE)</f>
        <v>0</v>
      </c>
      <c r="AQ167">
        <f>VLOOKUP($C167,PODES_SULSEL!$D$1:$AL$311,13,FALSE)</f>
        <v>0</v>
      </c>
      <c r="AR167">
        <f>VLOOKUP($C167,PODES_SULSEL!$D$1:$AL$311,14,FALSE)</f>
        <v>0</v>
      </c>
      <c r="AS167">
        <f>VLOOKUP($C167,PODES_SULSEL!$D$1:$AL$311,15,FALSE)</f>
        <v>0</v>
      </c>
      <c r="AT167">
        <f>VLOOKUP($C167,PODES_SULSEL!$D$1:$AL$311,16,FALSE)</f>
        <v>0</v>
      </c>
      <c r="AU167">
        <f>VLOOKUP($C167,PODES_SULSEL!$D$1:$AL$311,17,FALSE)</f>
        <v>0</v>
      </c>
      <c r="AV167">
        <f>VLOOKUP($C167,PODES_SULSEL!$D$1:$AL$311,18,FALSE)</f>
        <v>0</v>
      </c>
      <c r="AW167">
        <f>VLOOKUP($C167,PODES_SULSEL!$D$1:$AL$311,19,FALSE)</f>
        <v>0</v>
      </c>
      <c r="AX167">
        <f>VLOOKUP($C167,PODES_SULSEL!$D$1:$AL$311,20,FALSE)</f>
        <v>16</v>
      </c>
      <c r="AY167">
        <f>VLOOKUP($C167,PODES_SULSEL!$D$1:$AL$311,35,FALSE)</f>
        <v>470.625</v>
      </c>
      <c r="AZ167">
        <f>VLOOKUP($C167,PODES_SULSEL!$D$1:$AL$311,32,FALSE)</f>
        <v>418.33333333333331</v>
      </c>
      <c r="BA167">
        <f>VLOOKUP($C167,PODES_SULSEL!$D$1:$AL$311,33,FALSE)</f>
        <v>0</v>
      </c>
      <c r="BB167">
        <f>VLOOKUP($C167,PODES_SULSEL!$D$1:$AL$311,23,FALSE)</f>
        <v>0</v>
      </c>
      <c r="BC167">
        <f>VLOOKUP($C167,PODES_SULSEL!$D$1:$AL$311,34,FALSE)</f>
        <v>0</v>
      </c>
      <c r="BD167">
        <f>VLOOKUP($J167,Zonal_Stats!$A$2:$T$308,17,FALSE)</f>
        <v>26.962145927600002</v>
      </c>
      <c r="BE167">
        <f>VLOOKUP($J167,Zonal_Stats!$A$2:$T$308,18,FALSE)</f>
        <v>1.4580272946999999</v>
      </c>
      <c r="BF167">
        <f>VLOOKUP($J167,Zonal_Stats!$A$2:$T$308,19,FALSE)</f>
        <v>1973.18097874</v>
      </c>
      <c r="BG167">
        <f>VLOOKUP($J167,Zonal_Stats!$A$2:$T$308,20,FALSE)</f>
        <v>-38.714366367899999</v>
      </c>
    </row>
    <row r="168" spans="1:59">
      <c r="A168" t="s">
        <v>869</v>
      </c>
      <c r="B168" t="str">
        <f t="shared" si="2"/>
        <v>7314051</v>
      </c>
      <c r="C168">
        <v>7314051</v>
      </c>
      <c r="D168" t="s">
        <v>230</v>
      </c>
      <c r="E168">
        <v>73</v>
      </c>
      <c r="F168">
        <v>14</v>
      </c>
      <c r="G168">
        <v>51</v>
      </c>
      <c r="H168" t="s">
        <v>674</v>
      </c>
      <c r="I168" t="s">
        <v>685</v>
      </c>
      <c r="J168" t="s">
        <v>421</v>
      </c>
      <c r="K168">
        <v>2019</v>
      </c>
      <c r="L168">
        <f>VLOOKUP($J168,Zonal_Stats!$A$2:$J$308,10,FALSE)</f>
        <v>4785.2110689600004</v>
      </c>
      <c r="M168">
        <f>VLOOKUP($J168,Zonal_Stats!$A$2:$P$308,8,FALSE)</f>
        <v>326.43893673100001</v>
      </c>
      <c r="N168">
        <f>VLOOKUP($J168,Zonal_Stats!$A$2:$P$308,12,FALSE)</f>
        <v>90439.257138200002</v>
      </c>
      <c r="O168">
        <f>VLOOKUP($J168,Zonal_Stats!$A$2:$P$308,9,FALSE)</f>
        <v>24352.0751218</v>
      </c>
      <c r="P168">
        <f>VLOOKUP($J168,Zonal_Stats!$A$2:$P$308,7,FALSE)</f>
        <v>5981.33699849</v>
      </c>
      <c r="Q168">
        <f>VLOOKUP($J168,Zonal_Stats!$A$2:$P$308,11,FALSE)</f>
        <v>2275.0843749300002</v>
      </c>
      <c r="R168">
        <f>VLOOKUP($J168,Zonal_Stats!$A$2:$P$308,5,FALSE)</f>
        <v>5296.6372722599999</v>
      </c>
      <c r="S168">
        <f>VLOOKUP($J168,raw!$A$3:$AB473,11,FALSE)</f>
        <v>0.80050922978994277</v>
      </c>
      <c r="T168">
        <f>VLOOKUP($J168,raw!$A$3:$AB473,12,FALSE)</f>
        <v>1.0821133036282623E-2</v>
      </c>
      <c r="U168">
        <f>VLOOKUP($J168,raw!$A$3:$AB473,13,FALSE)</f>
        <v>1.1330362826225335E-2</v>
      </c>
      <c r="V168">
        <f>VLOOKUP($J168,raw!$A$3:$AB473,14,FALSE)</f>
        <v>0</v>
      </c>
      <c r="W168">
        <f>VLOOKUP($J168,raw!$A$3:$AB473,15,FALSE)</f>
        <v>0</v>
      </c>
      <c r="X168">
        <f>VLOOKUP($J168,Zonal_Stats!$A$2:$P$308,6,FALSE)</f>
        <v>9777.4761128200007</v>
      </c>
      <c r="Y168">
        <f>VLOOKUP($J168,raw!$A$3:$AB473,17,FALSE)</f>
        <v>0</v>
      </c>
      <c r="Z168">
        <f>VLOOKUP($J168,raw!$A$3:$AB473,20,FALSE)</f>
        <v>0.81158497772119664</v>
      </c>
      <c r="AA168">
        <f>VLOOKUP($J168,Zonal_Stats!$A$2:$P$308,13,FALSE)</f>
        <v>271161.115422</v>
      </c>
      <c r="AB168">
        <f>VLOOKUP($J168,Zonal_Stats!$A$2:$P$308,15,FALSE)</f>
        <v>0.21407714484199999</v>
      </c>
      <c r="AC168">
        <f>VLOOKUP($J168,Zonal_Stats!$A$2:$P$308,16,FALSE)</f>
        <v>5.6966264649799996E-3</v>
      </c>
      <c r="AD168">
        <f>VLOOKUP($J168,raw!$A$3:$AB473,24,FALSE)</f>
        <v>6.8873329089751745E-2</v>
      </c>
      <c r="AE168">
        <f>VLOOKUP($J168,Zonal_Stats!$A$2:$P$308,14,FALSE)</f>
        <v>0.12006437789299999</v>
      </c>
      <c r="AF168">
        <f>VLOOKUP($C168,PODES_SULSEL!$D$1:$AL$311,2,FALSE)</f>
        <v>3782</v>
      </c>
      <c r="AG168">
        <f>VLOOKUP($C168,PODES_SULSEL!$D$1:$AL$311,25,FALSE)</f>
        <v>0.99576943416181896</v>
      </c>
      <c r="AH168">
        <f>VLOOKUP($C168,PODES_SULSEL!$D$1:$AL$311,26,FALSE)</f>
        <v>1.0576414595452101E-3</v>
      </c>
      <c r="AI168">
        <f>VLOOKUP($C168,PODES_SULSEL!$D$1:$AL$311,27,FALSE)</f>
        <v>0</v>
      </c>
      <c r="AJ168">
        <f>VLOOKUP($C168,PODES_SULSEL!$D$1:$AL$311,28,FALSE)</f>
        <v>0</v>
      </c>
      <c r="AK168">
        <f>VLOOKUP($C168,PODES_SULSEL!$D$1:$AL$311,29,FALSE)</f>
        <v>945.5</v>
      </c>
      <c r="AL168">
        <f>VLOOKUP($C168,PODES_SULSEL!$D$1:$AL$311,30,FALSE)</f>
        <v>2.64410364886303E-4</v>
      </c>
      <c r="AM168">
        <f>VLOOKUP($C168,PODES_SULSEL!$D$1:$AL$311,31,FALSE)</f>
        <v>0</v>
      </c>
      <c r="AN168">
        <f>VLOOKUP($C168,PODES_SULSEL!$D$1:$AL$311,10,FALSE)</f>
        <v>0</v>
      </c>
      <c r="AO168">
        <f>VLOOKUP($C168,PODES_SULSEL!$D$1:$AL$311,11,FALSE)</f>
        <v>0</v>
      </c>
      <c r="AP168">
        <f>VLOOKUP($C168,PODES_SULSEL!$D$1:$AL$311,12,FALSE)</f>
        <v>0</v>
      </c>
      <c r="AQ168">
        <f>VLOOKUP($C168,PODES_SULSEL!$D$1:$AL$311,13,FALSE)</f>
        <v>0</v>
      </c>
      <c r="AR168">
        <f>VLOOKUP($C168,PODES_SULSEL!$D$1:$AL$311,14,FALSE)</f>
        <v>0</v>
      </c>
      <c r="AS168">
        <f>VLOOKUP($C168,PODES_SULSEL!$D$1:$AL$311,15,FALSE)</f>
        <v>0</v>
      </c>
      <c r="AT168">
        <f>VLOOKUP($C168,PODES_SULSEL!$D$1:$AL$311,16,FALSE)</f>
        <v>0</v>
      </c>
      <c r="AU168">
        <f>VLOOKUP($C168,PODES_SULSEL!$D$1:$AL$311,17,FALSE)</f>
        <v>0</v>
      </c>
      <c r="AV168">
        <f>VLOOKUP($C168,PODES_SULSEL!$D$1:$AL$311,18,FALSE)</f>
        <v>0</v>
      </c>
      <c r="AW168">
        <f>VLOOKUP($C168,PODES_SULSEL!$D$1:$AL$311,19,FALSE)</f>
        <v>0</v>
      </c>
      <c r="AX168">
        <f>VLOOKUP($C168,PODES_SULSEL!$D$1:$AL$311,20,FALSE)</f>
        <v>12</v>
      </c>
      <c r="AY168">
        <f>VLOOKUP($C168,PODES_SULSEL!$D$1:$AL$311,35,FALSE)</f>
        <v>315.16666666666669</v>
      </c>
      <c r="AZ168">
        <f>VLOOKUP($C168,PODES_SULSEL!$D$1:$AL$311,32,FALSE)</f>
        <v>140.07407407407408</v>
      </c>
      <c r="BA168">
        <f>VLOOKUP($C168,PODES_SULSEL!$D$1:$AL$311,33,FALSE)</f>
        <v>3782</v>
      </c>
      <c r="BB168">
        <f>VLOOKUP($C168,PODES_SULSEL!$D$1:$AL$311,23,FALSE)</f>
        <v>0</v>
      </c>
      <c r="BC168">
        <f>VLOOKUP($C168,PODES_SULSEL!$D$1:$AL$311,34,FALSE)</f>
        <v>0</v>
      </c>
      <c r="BD168">
        <f>VLOOKUP($J168,Zonal_Stats!$A$2:$T$308,17,FALSE)</f>
        <v>26.851714553899999</v>
      </c>
      <c r="BE168">
        <f>VLOOKUP($J168,Zonal_Stats!$A$2:$T$308,18,FALSE)</f>
        <v>1.44021578337</v>
      </c>
      <c r="BF168">
        <f>VLOOKUP($J168,Zonal_Stats!$A$2:$T$308,19,FALSE)</f>
        <v>2006.2720084600001</v>
      </c>
      <c r="BG168">
        <f>VLOOKUP($J168,Zonal_Stats!$A$2:$T$308,20,FALSE)</f>
        <v>-23.922535464599999</v>
      </c>
    </row>
    <row r="169" spans="1:59">
      <c r="A169" t="s">
        <v>870</v>
      </c>
      <c r="B169" t="str">
        <f t="shared" si="2"/>
        <v>7314060</v>
      </c>
      <c r="C169">
        <v>7314060</v>
      </c>
      <c r="D169" t="s">
        <v>230</v>
      </c>
      <c r="E169">
        <v>73</v>
      </c>
      <c r="F169">
        <v>14</v>
      </c>
      <c r="G169">
        <v>60</v>
      </c>
      <c r="H169" t="s">
        <v>674</v>
      </c>
      <c r="I169" t="s">
        <v>685</v>
      </c>
      <c r="J169" t="s">
        <v>472</v>
      </c>
      <c r="K169">
        <v>2019</v>
      </c>
      <c r="L169">
        <f>VLOOKUP($J169,Zonal_Stats!$A$2:$J$308,10,FALSE)</f>
        <v>10178.9476144</v>
      </c>
      <c r="M169">
        <f>VLOOKUP($J169,Zonal_Stats!$A$2:$P$308,8,FALSE)</f>
        <v>316.65690656700002</v>
      </c>
      <c r="N169">
        <f>VLOOKUP($J169,Zonal_Stats!$A$2:$P$308,12,FALSE)</f>
        <v>105671.108859</v>
      </c>
      <c r="O169">
        <f>VLOOKUP($J169,Zonal_Stats!$A$2:$P$308,9,FALSE)</f>
        <v>16508.170728900001</v>
      </c>
      <c r="P169">
        <f>VLOOKUP($J169,Zonal_Stats!$A$2:$P$308,7,FALSE)</f>
        <v>15128.0572603</v>
      </c>
      <c r="Q169">
        <f>VLOOKUP($J169,Zonal_Stats!$A$2:$P$308,11,FALSE)</f>
        <v>3848.0945495400001</v>
      </c>
      <c r="R169">
        <f>VLOOKUP($J169,Zonal_Stats!$A$2:$P$308,5,FALSE)</f>
        <v>7358.1984148199999</v>
      </c>
      <c r="S169">
        <f>VLOOKUP($J169,raw!$A$3:$AB474,11,FALSE)</f>
        <v>0.88331498663311836</v>
      </c>
      <c r="T169">
        <f>VLOOKUP($J169,raw!$A$3:$AB474,12,FALSE)</f>
        <v>0.10583425066834408</v>
      </c>
      <c r="U169">
        <f>VLOOKUP($J169,raw!$A$3:$AB474,13,FALSE)</f>
        <v>0</v>
      </c>
      <c r="V169">
        <f>VLOOKUP($J169,raw!$A$3:$AB474,14,FALSE)</f>
        <v>0</v>
      </c>
      <c r="W169">
        <f>VLOOKUP($J169,raw!$A$3:$AB474,15,FALSE)</f>
        <v>0</v>
      </c>
      <c r="X169">
        <f>VLOOKUP($J169,Zonal_Stats!$A$2:$P$308,6,FALSE)</f>
        <v>15629.2337102</v>
      </c>
      <c r="Y169">
        <f>VLOOKUP($J169,raw!$A$3:$AB474,17,FALSE)</f>
        <v>0</v>
      </c>
      <c r="Z169">
        <f>VLOOKUP($J169,raw!$A$3:$AB474,20,FALSE)</f>
        <v>0.89416574933165593</v>
      </c>
      <c r="AA169">
        <f>VLOOKUP($J169,Zonal_Stats!$A$2:$P$308,13,FALSE)</f>
        <v>50209.073263999999</v>
      </c>
      <c r="AB169">
        <f>VLOOKUP($J169,Zonal_Stats!$A$2:$P$308,15,FALSE)</f>
        <v>0.48917676320499998</v>
      </c>
      <c r="AC169">
        <f>VLOOKUP($J169,Zonal_Stats!$A$2:$P$308,16,FALSE)</f>
        <v>0</v>
      </c>
      <c r="AD169">
        <f>VLOOKUP($J169,raw!$A$3:$AB474,24,FALSE)</f>
        <v>0.32096241547413118</v>
      </c>
      <c r="AE169">
        <f>VLOOKUP($J169,Zonal_Stats!$A$2:$P$308,14,FALSE)</f>
        <v>9.5325229664599997E-2</v>
      </c>
      <c r="AF169">
        <f>VLOOKUP($C169,PODES_SULSEL!$D$1:$AL$311,2,FALSE)</f>
        <v>13661</v>
      </c>
      <c r="AG169">
        <f>VLOOKUP($C169,PODES_SULSEL!$D$1:$AL$311,25,FALSE)</f>
        <v>0.99992679891662395</v>
      </c>
      <c r="AH169">
        <f>VLOOKUP($C169,PODES_SULSEL!$D$1:$AL$311,26,FALSE)</f>
        <v>8.0521191713637304E-4</v>
      </c>
      <c r="AI169">
        <f>VLOOKUP($C169,PODES_SULSEL!$D$1:$AL$311,27,FALSE)</f>
        <v>3415.25</v>
      </c>
      <c r="AJ169">
        <f>VLOOKUP($C169,PODES_SULSEL!$D$1:$AL$311,28,FALSE)</f>
        <v>6830.5</v>
      </c>
      <c r="AK169">
        <f>VLOOKUP($C169,PODES_SULSEL!$D$1:$AL$311,29,FALSE)</f>
        <v>4553.666666666667</v>
      </c>
      <c r="AL169">
        <f>VLOOKUP($C169,PODES_SULSEL!$D$1:$AL$311,30,FALSE)</f>
        <v>1.46402166752067E-4</v>
      </c>
      <c r="AM169">
        <f>VLOOKUP($C169,PODES_SULSEL!$D$1:$AL$311,31,FALSE)</f>
        <v>803.58823529411768</v>
      </c>
      <c r="AN169">
        <f>VLOOKUP($C169,PODES_SULSEL!$D$1:$AL$311,10,FALSE)</f>
        <v>0</v>
      </c>
      <c r="AO169">
        <f>VLOOKUP($C169,PODES_SULSEL!$D$1:$AL$311,11,FALSE)</f>
        <v>0</v>
      </c>
      <c r="AP169">
        <f>VLOOKUP($C169,PODES_SULSEL!$D$1:$AL$311,12,FALSE)</f>
        <v>9</v>
      </c>
      <c r="AQ169">
        <f>VLOOKUP($C169,PODES_SULSEL!$D$1:$AL$311,13,FALSE)</f>
        <v>0</v>
      </c>
      <c r="AR169">
        <f>VLOOKUP($C169,PODES_SULSEL!$D$1:$AL$311,14,FALSE)</f>
        <v>0</v>
      </c>
      <c r="AS169">
        <f>VLOOKUP($C169,PODES_SULSEL!$D$1:$AL$311,15,FALSE)</f>
        <v>0</v>
      </c>
      <c r="AT169">
        <f>VLOOKUP($C169,PODES_SULSEL!$D$1:$AL$311,16,FALSE)</f>
        <v>0</v>
      </c>
      <c r="AU169">
        <f>VLOOKUP($C169,PODES_SULSEL!$D$1:$AL$311,17,FALSE)</f>
        <v>0</v>
      </c>
      <c r="AV169">
        <f>VLOOKUP($C169,PODES_SULSEL!$D$1:$AL$311,18,FALSE)</f>
        <v>4</v>
      </c>
      <c r="AW169">
        <f>VLOOKUP($C169,PODES_SULSEL!$D$1:$AL$311,19,FALSE)</f>
        <v>0</v>
      </c>
      <c r="AX169">
        <f>VLOOKUP($C169,PODES_SULSEL!$D$1:$AL$311,20,FALSE)</f>
        <v>24</v>
      </c>
      <c r="AY169">
        <f>VLOOKUP($C169,PODES_SULSEL!$D$1:$AL$311,35,FALSE)</f>
        <v>569.20833333333337</v>
      </c>
      <c r="AZ169">
        <f>VLOOKUP($C169,PODES_SULSEL!$D$1:$AL$311,32,FALSE)</f>
        <v>0</v>
      </c>
      <c r="BA169">
        <f>VLOOKUP($C169,PODES_SULSEL!$D$1:$AL$311,33,FALSE)</f>
        <v>13661</v>
      </c>
      <c r="BB169">
        <f>VLOOKUP($C169,PODES_SULSEL!$D$1:$AL$311,23,FALSE)</f>
        <v>0</v>
      </c>
      <c r="BC169">
        <f>VLOOKUP($C169,PODES_SULSEL!$D$1:$AL$311,34,FALSE)</f>
        <v>0</v>
      </c>
      <c r="BD169">
        <f>VLOOKUP($J169,Zonal_Stats!$A$2:$T$308,17,FALSE)</f>
        <v>27.115007332099999</v>
      </c>
      <c r="BE169">
        <f>VLOOKUP($J169,Zonal_Stats!$A$2:$T$308,18,FALSE)</f>
        <v>1.46138497945</v>
      </c>
      <c r="BF169">
        <f>VLOOKUP($J169,Zonal_Stats!$A$2:$T$308,19,FALSE)</f>
        <v>1861.69363997</v>
      </c>
      <c r="BG169">
        <f>VLOOKUP($J169,Zonal_Stats!$A$2:$T$308,20,FALSE)</f>
        <v>-38.504729399799999</v>
      </c>
    </row>
    <row r="170" spans="1:59">
      <c r="A170" t="s">
        <v>871</v>
      </c>
      <c r="B170" t="str">
        <f t="shared" si="2"/>
        <v>7314061</v>
      </c>
      <c r="C170">
        <v>7314061</v>
      </c>
      <c r="D170" t="s">
        <v>230</v>
      </c>
      <c r="E170">
        <v>73</v>
      </c>
      <c r="F170">
        <v>14</v>
      </c>
      <c r="G170">
        <v>61</v>
      </c>
      <c r="H170" t="s">
        <v>674</v>
      </c>
      <c r="I170" t="s">
        <v>685</v>
      </c>
      <c r="J170" t="s">
        <v>617</v>
      </c>
      <c r="K170">
        <v>2019</v>
      </c>
      <c r="L170">
        <f>VLOOKUP($J170,Zonal_Stats!$A$2:$J$308,10,FALSE)</f>
        <v>16079.122828199999</v>
      </c>
      <c r="M170">
        <f>VLOOKUP($J170,Zonal_Stats!$A$2:$P$308,8,FALSE)</f>
        <v>512.28425286699996</v>
      </c>
      <c r="N170">
        <f>VLOOKUP($J170,Zonal_Stats!$A$2:$P$308,12,FALSE)</f>
        <v>104905.63441300001</v>
      </c>
      <c r="O170">
        <f>VLOOKUP($J170,Zonal_Stats!$A$2:$P$308,9,FALSE)</f>
        <v>23689.996110600001</v>
      </c>
      <c r="P170">
        <f>VLOOKUP($J170,Zonal_Stats!$A$2:$P$308,7,FALSE)</f>
        <v>16872.184001699999</v>
      </c>
      <c r="Q170">
        <f>VLOOKUP($J170,Zonal_Stats!$A$2:$P$308,11,FALSE)</f>
        <v>6282.1121860900003</v>
      </c>
      <c r="R170">
        <f>VLOOKUP($J170,Zonal_Stats!$A$2:$P$308,5,FALSE)</f>
        <v>12717.961274900001</v>
      </c>
      <c r="S170">
        <f>VLOOKUP($J170,raw!$A$3:$AB475,11,FALSE)</f>
        <v>0.89304197814836117</v>
      </c>
      <c r="T170">
        <f>VLOOKUP($J170,raw!$A$3:$AB475,12,FALSE)</f>
        <v>1.4184397163120567E-2</v>
      </c>
      <c r="U170">
        <f>VLOOKUP($J170,raw!$A$3:$AB475,13,FALSE)</f>
        <v>0</v>
      </c>
      <c r="V170">
        <f>VLOOKUP($J170,raw!$A$3:$AB475,14,FALSE)</f>
        <v>1.0542457350967989E-2</v>
      </c>
      <c r="W170">
        <f>VLOOKUP($J170,raw!$A$3:$AB475,15,FALSE)</f>
        <v>0</v>
      </c>
      <c r="X170">
        <f>VLOOKUP($J170,Zonal_Stats!$A$2:$P$308,6,FALSE)</f>
        <v>18188.520837799999</v>
      </c>
      <c r="Y170">
        <f>VLOOKUP($J170,raw!$A$3:$AB475,17,FALSE)</f>
        <v>0</v>
      </c>
      <c r="Z170">
        <f>VLOOKUP($J170,raw!$A$3:$AB475,20,FALSE)</f>
        <v>0.89304197814836117</v>
      </c>
      <c r="AA170">
        <f>VLOOKUP($J170,Zonal_Stats!$A$2:$P$308,13,FALSE)</f>
        <v>91202.520974200001</v>
      </c>
      <c r="AB170">
        <f>VLOOKUP($J170,Zonal_Stats!$A$2:$P$308,15,FALSE)</f>
        <v>0.33725894179299998</v>
      </c>
      <c r="AC170">
        <f>VLOOKUP($J170,Zonal_Stats!$A$2:$P$308,16,FALSE)</f>
        <v>0</v>
      </c>
      <c r="AD170">
        <f>VLOOKUP($J170,raw!$A$3:$AB475,24,FALSE)</f>
        <v>0.11817136285221391</v>
      </c>
      <c r="AE170">
        <f>VLOOKUP($J170,Zonal_Stats!$A$2:$P$308,14,FALSE)</f>
        <v>9.7867052320200001E-2</v>
      </c>
      <c r="AF170">
        <f>VLOOKUP($C170,PODES_SULSEL!$D$1:$AL$311,2,FALSE)</f>
        <v>5515</v>
      </c>
      <c r="AG170">
        <f>VLOOKUP($C170,PODES_SULSEL!$D$1:$AL$311,25,FALSE)</f>
        <v>0.99945602901178598</v>
      </c>
      <c r="AH170">
        <f>VLOOKUP($C170,PODES_SULSEL!$D$1:$AL$311,26,FALSE)</f>
        <v>7.2529465095194905E-4</v>
      </c>
      <c r="AI170">
        <f>VLOOKUP($C170,PODES_SULSEL!$D$1:$AL$311,27,FALSE)</f>
        <v>0</v>
      </c>
      <c r="AJ170">
        <f>VLOOKUP($C170,PODES_SULSEL!$D$1:$AL$311,28,FALSE)</f>
        <v>0</v>
      </c>
      <c r="AK170">
        <f>VLOOKUP($C170,PODES_SULSEL!$D$1:$AL$311,29,FALSE)</f>
        <v>787.85714285714289</v>
      </c>
      <c r="AL170">
        <f>VLOOKUP($C170,PODES_SULSEL!$D$1:$AL$311,30,FALSE)</f>
        <v>3.6264732547597398E-4</v>
      </c>
      <c r="AM170">
        <f>VLOOKUP($C170,PODES_SULSEL!$D$1:$AL$311,31,FALSE)</f>
        <v>0</v>
      </c>
      <c r="AN170">
        <f>VLOOKUP($C170,PODES_SULSEL!$D$1:$AL$311,10,FALSE)</f>
        <v>0</v>
      </c>
      <c r="AO170">
        <f>VLOOKUP($C170,PODES_SULSEL!$D$1:$AL$311,11,FALSE)</f>
        <v>0</v>
      </c>
      <c r="AP170">
        <f>VLOOKUP($C170,PODES_SULSEL!$D$1:$AL$311,12,FALSE)</f>
        <v>3</v>
      </c>
      <c r="AQ170">
        <f>VLOOKUP($C170,PODES_SULSEL!$D$1:$AL$311,13,FALSE)</f>
        <v>0</v>
      </c>
      <c r="AR170">
        <f>VLOOKUP($C170,PODES_SULSEL!$D$1:$AL$311,14,FALSE)</f>
        <v>0</v>
      </c>
      <c r="AS170">
        <f>VLOOKUP($C170,PODES_SULSEL!$D$1:$AL$311,15,FALSE)</f>
        <v>0</v>
      </c>
      <c r="AT170">
        <f>VLOOKUP($C170,PODES_SULSEL!$D$1:$AL$311,16,FALSE)</f>
        <v>0</v>
      </c>
      <c r="AU170">
        <f>VLOOKUP($C170,PODES_SULSEL!$D$1:$AL$311,17,FALSE)</f>
        <v>0</v>
      </c>
      <c r="AV170">
        <f>VLOOKUP($C170,PODES_SULSEL!$D$1:$AL$311,18,FALSE)</f>
        <v>2</v>
      </c>
      <c r="AW170">
        <f>VLOOKUP($C170,PODES_SULSEL!$D$1:$AL$311,19,FALSE)</f>
        <v>0</v>
      </c>
      <c r="AX170">
        <f>VLOOKUP($C170,PODES_SULSEL!$D$1:$AL$311,20,FALSE)</f>
        <v>16</v>
      </c>
      <c r="AY170">
        <f>VLOOKUP($C170,PODES_SULSEL!$D$1:$AL$311,35,FALSE)</f>
        <v>344.6875</v>
      </c>
      <c r="AZ170">
        <f>VLOOKUP($C170,PODES_SULSEL!$D$1:$AL$311,32,FALSE)</f>
        <v>367.66666666666669</v>
      </c>
      <c r="BA170">
        <f>VLOOKUP($C170,PODES_SULSEL!$D$1:$AL$311,33,FALSE)</f>
        <v>5515</v>
      </c>
      <c r="BB170">
        <f>VLOOKUP($C170,PODES_SULSEL!$D$1:$AL$311,23,FALSE)</f>
        <v>0</v>
      </c>
      <c r="BC170">
        <f>VLOOKUP($C170,PODES_SULSEL!$D$1:$AL$311,34,FALSE)</f>
        <v>0</v>
      </c>
      <c r="BD170">
        <f>VLOOKUP($J170,Zonal_Stats!$A$2:$T$308,17,FALSE)</f>
        <v>26.975312742300002</v>
      </c>
      <c r="BE170">
        <f>VLOOKUP($J170,Zonal_Stats!$A$2:$T$308,18,FALSE)</f>
        <v>1.4680275247100001</v>
      </c>
      <c r="BF170">
        <f>VLOOKUP($J170,Zonal_Stats!$A$2:$T$308,19,FALSE)</f>
        <v>1880.03522503</v>
      </c>
      <c r="BG170">
        <f>VLOOKUP($J170,Zonal_Stats!$A$2:$T$308,20,FALSE)</f>
        <v>-43.966867494200002</v>
      </c>
    </row>
    <row r="171" spans="1:59">
      <c r="A171" t="s">
        <v>872</v>
      </c>
      <c r="B171" t="str">
        <f t="shared" si="2"/>
        <v>7314070</v>
      </c>
      <c r="C171">
        <v>7314070</v>
      </c>
      <c r="D171" t="s">
        <v>230</v>
      </c>
      <c r="E171">
        <v>73</v>
      </c>
      <c r="F171">
        <v>14</v>
      </c>
      <c r="G171">
        <v>70</v>
      </c>
      <c r="H171" t="s">
        <v>674</v>
      </c>
      <c r="I171" t="s">
        <v>685</v>
      </c>
      <c r="J171" t="s">
        <v>506</v>
      </c>
      <c r="K171">
        <v>2019</v>
      </c>
      <c r="L171">
        <f>VLOOKUP($J171,Zonal_Stats!$A$2:$J$308,10,FALSE)</f>
        <v>14870.7675753</v>
      </c>
      <c r="M171">
        <f>VLOOKUP($J171,Zonal_Stats!$A$2:$P$308,8,FALSE)</f>
        <v>500.42856256099998</v>
      </c>
      <c r="N171">
        <f>VLOOKUP($J171,Zonal_Stats!$A$2:$P$308,12,FALSE)</f>
        <v>91990.018587700004</v>
      </c>
      <c r="O171">
        <f>VLOOKUP($J171,Zonal_Stats!$A$2:$P$308,9,FALSE)</f>
        <v>37458.4818113</v>
      </c>
      <c r="P171">
        <f>VLOOKUP($J171,Zonal_Stats!$A$2:$P$308,7,FALSE)</f>
        <v>6347.7365906000005</v>
      </c>
      <c r="Q171">
        <f>VLOOKUP($J171,Zonal_Stats!$A$2:$P$308,11,FALSE)</f>
        <v>1934.93701549</v>
      </c>
      <c r="R171">
        <f>VLOOKUP($J171,Zonal_Stats!$A$2:$P$308,5,FALSE)</f>
        <v>17565.749641300001</v>
      </c>
      <c r="S171">
        <f>VLOOKUP($J171,raw!$A$3:$AB476,11,FALSE)</f>
        <v>0.74575551782682514</v>
      </c>
      <c r="T171">
        <f>VLOOKUP($J171,raw!$A$3:$AB476,12,FALSE)</f>
        <v>1.8251273344651951E-2</v>
      </c>
      <c r="U171">
        <f>VLOOKUP($J171,raw!$A$3:$AB476,13,FALSE)</f>
        <v>0.16105451801546877</v>
      </c>
      <c r="V171">
        <f>VLOOKUP($J171,raw!$A$3:$AB476,14,FALSE)</f>
        <v>0</v>
      </c>
      <c r="W171">
        <f>VLOOKUP($J171,raw!$A$3:$AB476,15,FALSE)</f>
        <v>0</v>
      </c>
      <c r="X171">
        <f>VLOOKUP($J171,Zonal_Stats!$A$2:$P$308,6,FALSE)</f>
        <v>7202.2245180299997</v>
      </c>
      <c r="Y171">
        <f>VLOOKUP($J171,raw!$A$3:$AB476,17,FALSE)</f>
        <v>4.1029994340690433E-3</v>
      </c>
      <c r="Z171">
        <f>VLOOKUP($J171,raw!$A$3:$AB476,20,FALSE)</f>
        <v>0.75037728730428221</v>
      </c>
      <c r="AA171">
        <f>VLOOKUP($J171,Zonal_Stats!$A$2:$P$308,13,FALSE)</f>
        <v>218550.42245499999</v>
      </c>
      <c r="AB171">
        <f>VLOOKUP($J171,Zonal_Stats!$A$2:$P$308,15,FALSE)</f>
        <v>0.25294488678799998</v>
      </c>
      <c r="AC171">
        <f>VLOOKUP($J171,Zonal_Stats!$A$2:$P$308,16,FALSE)</f>
        <v>9.2288462842500002E-2</v>
      </c>
      <c r="AD171">
        <f>VLOOKUP($J171,raw!$A$3:$AB476,24,FALSE)</f>
        <v>9.2152424070930009E-2</v>
      </c>
      <c r="AE171">
        <f>VLOOKUP($J171,Zonal_Stats!$A$2:$P$308,14,FALSE)</f>
        <v>0.131333583808</v>
      </c>
      <c r="AF171">
        <f>VLOOKUP($C171,PODES_SULSEL!$D$1:$AL$311,2,FALSE)</f>
        <v>7482</v>
      </c>
      <c r="AG171">
        <f>VLOOKUP($C171,PODES_SULSEL!$D$1:$AL$311,25,FALSE)</f>
        <v>0.99558941459502803</v>
      </c>
      <c r="AH171">
        <f>VLOOKUP($C171,PODES_SULSEL!$D$1:$AL$311,26,FALSE)</f>
        <v>4.0096230954290199E-4</v>
      </c>
      <c r="AI171">
        <f>VLOOKUP($C171,PODES_SULSEL!$D$1:$AL$311,27,FALSE)</f>
        <v>0</v>
      </c>
      <c r="AJ171">
        <f>VLOOKUP($C171,PODES_SULSEL!$D$1:$AL$311,28,FALSE)</f>
        <v>0</v>
      </c>
      <c r="AK171">
        <f>VLOOKUP($C171,PODES_SULSEL!$D$1:$AL$311,29,FALSE)</f>
        <v>748.2</v>
      </c>
      <c r="AL171">
        <f>VLOOKUP($C171,PODES_SULSEL!$D$1:$AL$311,30,FALSE)</f>
        <v>4.0096230954290199E-4</v>
      </c>
      <c r="AM171">
        <f>VLOOKUP($C171,PODES_SULSEL!$D$1:$AL$311,31,FALSE)</f>
        <v>1870.5</v>
      </c>
      <c r="AN171">
        <f>VLOOKUP($C171,PODES_SULSEL!$D$1:$AL$311,10,FALSE)</f>
        <v>1</v>
      </c>
      <c r="AO171">
        <f>VLOOKUP($C171,PODES_SULSEL!$D$1:$AL$311,11,FALSE)</f>
        <v>0</v>
      </c>
      <c r="AP171">
        <f>VLOOKUP($C171,PODES_SULSEL!$D$1:$AL$311,12,FALSE)</f>
        <v>19</v>
      </c>
      <c r="AQ171">
        <f>VLOOKUP($C171,PODES_SULSEL!$D$1:$AL$311,13,FALSE)</f>
        <v>0</v>
      </c>
      <c r="AR171">
        <f>VLOOKUP($C171,PODES_SULSEL!$D$1:$AL$311,14,FALSE)</f>
        <v>0</v>
      </c>
      <c r="AS171">
        <f>VLOOKUP($C171,PODES_SULSEL!$D$1:$AL$311,15,FALSE)</f>
        <v>0</v>
      </c>
      <c r="AT171">
        <f>VLOOKUP($C171,PODES_SULSEL!$D$1:$AL$311,16,FALSE)</f>
        <v>0</v>
      </c>
      <c r="AU171">
        <f>VLOOKUP($C171,PODES_SULSEL!$D$1:$AL$311,17,FALSE)</f>
        <v>0</v>
      </c>
      <c r="AV171">
        <f>VLOOKUP($C171,PODES_SULSEL!$D$1:$AL$311,18,FALSE)</f>
        <v>2</v>
      </c>
      <c r="AW171">
        <f>VLOOKUP($C171,PODES_SULSEL!$D$1:$AL$311,19,FALSE)</f>
        <v>0</v>
      </c>
      <c r="AX171">
        <f>VLOOKUP($C171,PODES_SULSEL!$D$1:$AL$311,20,FALSE)</f>
        <v>24</v>
      </c>
      <c r="AY171">
        <f>VLOOKUP($C171,PODES_SULSEL!$D$1:$AL$311,35,FALSE)</f>
        <v>311.75</v>
      </c>
      <c r="AZ171">
        <f>VLOOKUP($C171,PODES_SULSEL!$D$1:$AL$311,32,FALSE)</f>
        <v>623.5</v>
      </c>
      <c r="BA171">
        <f>VLOOKUP($C171,PODES_SULSEL!$D$1:$AL$311,33,FALSE)</f>
        <v>0</v>
      </c>
      <c r="BB171">
        <f>VLOOKUP($C171,PODES_SULSEL!$D$1:$AL$311,23,FALSE)</f>
        <v>0</v>
      </c>
      <c r="BC171">
        <f>VLOOKUP($C171,PODES_SULSEL!$D$1:$AL$311,34,FALSE)</f>
        <v>0</v>
      </c>
      <c r="BD171">
        <f>VLOOKUP($J171,Zonal_Stats!$A$2:$T$308,17,FALSE)</f>
        <v>26.5725392672</v>
      </c>
      <c r="BE171">
        <f>VLOOKUP($J171,Zonal_Stats!$A$2:$T$308,18,FALSE)</f>
        <v>1.44631445263</v>
      </c>
      <c r="BF171">
        <f>VLOOKUP($J171,Zonal_Stats!$A$2:$T$308,19,FALSE)</f>
        <v>2074.3920821000002</v>
      </c>
      <c r="BG171">
        <f>VLOOKUP($J171,Zonal_Stats!$A$2:$T$308,20,FALSE)</f>
        <v>-49.961555264700003</v>
      </c>
    </row>
    <row r="172" spans="1:59">
      <c r="A172" t="s">
        <v>873</v>
      </c>
      <c r="B172" t="str">
        <f t="shared" si="2"/>
        <v>7314080</v>
      </c>
      <c r="C172">
        <v>7314080</v>
      </c>
      <c r="D172" t="s">
        <v>230</v>
      </c>
      <c r="E172">
        <v>73</v>
      </c>
      <c r="F172">
        <v>14</v>
      </c>
      <c r="G172">
        <v>80</v>
      </c>
      <c r="H172" t="s">
        <v>674</v>
      </c>
      <c r="I172" t="s">
        <v>685</v>
      </c>
      <c r="J172" t="s">
        <v>398</v>
      </c>
      <c r="K172">
        <v>2019</v>
      </c>
      <c r="L172">
        <f>VLOOKUP($J172,Zonal_Stats!$A$2:$J$308,10,FALSE)</f>
        <v>23287.682180899999</v>
      </c>
      <c r="M172">
        <f>VLOOKUP($J172,Zonal_Stats!$A$2:$P$308,8,FALSE)</f>
        <v>438.31556931599999</v>
      </c>
      <c r="N172">
        <f>VLOOKUP($J172,Zonal_Stats!$A$2:$P$308,12,FALSE)</f>
        <v>102878.46685500001</v>
      </c>
      <c r="O172">
        <f>VLOOKUP($J172,Zonal_Stats!$A$2:$P$308,9,FALSE)</f>
        <v>38874.370355899999</v>
      </c>
      <c r="P172">
        <f>VLOOKUP($J172,Zonal_Stats!$A$2:$P$308,7,FALSE)</f>
        <v>13553.6294074</v>
      </c>
      <c r="Q172">
        <f>VLOOKUP($J172,Zonal_Stats!$A$2:$P$308,11,FALSE)</f>
        <v>1696.7330923300001</v>
      </c>
      <c r="R172">
        <f>VLOOKUP($J172,Zonal_Stats!$A$2:$P$308,5,FALSE)</f>
        <v>25196.834769000001</v>
      </c>
      <c r="S172">
        <f>VLOOKUP($J172,raw!$A$3:$AB477,11,FALSE)</f>
        <v>0.87934668071654376</v>
      </c>
      <c r="T172">
        <f>VLOOKUP($J172,raw!$A$3:$AB477,12,FALSE)</f>
        <v>5.3213909378292942E-2</v>
      </c>
      <c r="U172">
        <f>VLOOKUP($J172,raw!$A$3:$AB477,13,FALSE)</f>
        <v>0</v>
      </c>
      <c r="V172">
        <f>VLOOKUP($J172,raw!$A$3:$AB477,14,FALSE)</f>
        <v>0</v>
      </c>
      <c r="W172">
        <f>VLOOKUP($J172,raw!$A$3:$AB477,15,FALSE)</f>
        <v>0</v>
      </c>
      <c r="X172">
        <f>VLOOKUP($J172,Zonal_Stats!$A$2:$P$308,6,FALSE)</f>
        <v>13597.2956104</v>
      </c>
      <c r="Y172">
        <f>VLOOKUP($J172,raw!$A$3:$AB477,17,FALSE)</f>
        <v>0</v>
      </c>
      <c r="Z172">
        <f>VLOOKUP($J172,raw!$A$3:$AB477,20,FALSE)</f>
        <v>0.91543730242360377</v>
      </c>
      <c r="AA172">
        <f>VLOOKUP($J172,Zonal_Stats!$A$2:$P$308,13,FALSE)</f>
        <v>115362.48988199999</v>
      </c>
      <c r="AB172">
        <f>VLOOKUP($J172,Zonal_Stats!$A$2:$P$308,15,FALSE)</f>
        <v>0.61136092099100003</v>
      </c>
      <c r="AC172">
        <f>VLOOKUP($J172,Zonal_Stats!$A$2:$P$308,16,FALSE)</f>
        <v>0</v>
      </c>
      <c r="AD172">
        <f>VLOOKUP($J172,raw!$A$3:$AB477,24,FALSE)</f>
        <v>0.47365648050579556</v>
      </c>
      <c r="AE172">
        <f>VLOOKUP($J172,Zonal_Stats!$A$2:$P$308,14,FALSE)</f>
        <v>0.114906856169</v>
      </c>
      <c r="AF172">
        <f>VLOOKUP($C172,PODES_SULSEL!$D$1:$AL$311,2,FALSE)</f>
        <v>7741</v>
      </c>
      <c r="AG172">
        <f>VLOOKUP($C172,PODES_SULSEL!$D$1:$AL$311,25,FALSE)</f>
        <v>0.98023511174266797</v>
      </c>
      <c r="AH172">
        <f>VLOOKUP($C172,PODES_SULSEL!$D$1:$AL$311,26,FALSE)</f>
        <v>1.2918227619170599E-4</v>
      </c>
      <c r="AI172">
        <f>VLOOKUP($C172,PODES_SULSEL!$D$1:$AL$311,27,FALSE)</f>
        <v>0</v>
      </c>
      <c r="AJ172">
        <f>VLOOKUP($C172,PODES_SULSEL!$D$1:$AL$311,28,FALSE)</f>
        <v>0</v>
      </c>
      <c r="AK172">
        <f>VLOOKUP($C172,PODES_SULSEL!$D$1:$AL$311,29,FALSE)</f>
        <v>3870.5</v>
      </c>
      <c r="AL172">
        <f>VLOOKUP($C172,PODES_SULSEL!$D$1:$AL$311,30,FALSE)</f>
        <v>2.5836455238341301E-4</v>
      </c>
      <c r="AM172">
        <f>VLOOKUP($C172,PODES_SULSEL!$D$1:$AL$311,31,FALSE)</f>
        <v>1935.25</v>
      </c>
      <c r="AN172">
        <f>VLOOKUP($C172,PODES_SULSEL!$D$1:$AL$311,10,FALSE)</f>
        <v>0</v>
      </c>
      <c r="AO172">
        <f>VLOOKUP($C172,PODES_SULSEL!$D$1:$AL$311,11,FALSE)</f>
        <v>0</v>
      </c>
      <c r="AP172">
        <f>VLOOKUP($C172,PODES_SULSEL!$D$1:$AL$311,12,FALSE)</f>
        <v>14</v>
      </c>
      <c r="AQ172">
        <f>VLOOKUP($C172,PODES_SULSEL!$D$1:$AL$311,13,FALSE)</f>
        <v>0</v>
      </c>
      <c r="AR172">
        <f>VLOOKUP($C172,PODES_SULSEL!$D$1:$AL$311,14,FALSE)</f>
        <v>0</v>
      </c>
      <c r="AS172">
        <f>VLOOKUP($C172,PODES_SULSEL!$D$1:$AL$311,15,FALSE)</f>
        <v>0</v>
      </c>
      <c r="AT172">
        <f>VLOOKUP($C172,PODES_SULSEL!$D$1:$AL$311,16,FALSE)</f>
        <v>0</v>
      </c>
      <c r="AU172">
        <f>VLOOKUP($C172,PODES_SULSEL!$D$1:$AL$311,17,FALSE)</f>
        <v>0</v>
      </c>
      <c r="AV172">
        <f>VLOOKUP($C172,PODES_SULSEL!$D$1:$AL$311,18,FALSE)</f>
        <v>0</v>
      </c>
      <c r="AW172">
        <f>VLOOKUP($C172,PODES_SULSEL!$D$1:$AL$311,19,FALSE)</f>
        <v>0</v>
      </c>
      <c r="AX172">
        <f>VLOOKUP($C172,PODES_SULSEL!$D$1:$AL$311,20,FALSE)</f>
        <v>20</v>
      </c>
      <c r="AY172">
        <f>VLOOKUP($C172,PODES_SULSEL!$D$1:$AL$311,35,FALSE)</f>
        <v>387.05</v>
      </c>
      <c r="AZ172">
        <f>VLOOKUP($C172,PODES_SULSEL!$D$1:$AL$311,32,FALSE)</f>
        <v>0</v>
      </c>
      <c r="BA172">
        <f>VLOOKUP($C172,PODES_SULSEL!$D$1:$AL$311,33,FALSE)</f>
        <v>7741</v>
      </c>
      <c r="BB172">
        <f>VLOOKUP($C172,PODES_SULSEL!$D$1:$AL$311,23,FALSE)</f>
        <v>0</v>
      </c>
      <c r="BC172">
        <f>VLOOKUP($C172,PODES_SULSEL!$D$1:$AL$311,34,FALSE)</f>
        <v>0</v>
      </c>
      <c r="BD172">
        <f>VLOOKUP($J172,Zonal_Stats!$A$2:$T$308,17,FALSE)</f>
        <v>27.023109747100001</v>
      </c>
      <c r="BE172">
        <f>VLOOKUP($J172,Zonal_Stats!$A$2:$T$308,18,FALSE)</f>
        <v>1.4676817501299999</v>
      </c>
      <c r="BF172">
        <f>VLOOKUP($J172,Zonal_Stats!$A$2:$T$308,19,FALSE)</f>
        <v>1996.1353556500001</v>
      </c>
      <c r="BG172">
        <f>VLOOKUP($J172,Zonal_Stats!$A$2:$T$308,20,FALSE)</f>
        <v>-65.893201401699997</v>
      </c>
    </row>
    <row r="173" spans="1:59">
      <c r="A173" t="s">
        <v>874</v>
      </c>
      <c r="B173" t="str">
        <f t="shared" si="2"/>
        <v>7314081</v>
      </c>
      <c r="C173">
        <v>7314081</v>
      </c>
      <c r="D173" t="s">
        <v>230</v>
      </c>
      <c r="E173">
        <v>73</v>
      </c>
      <c r="F173">
        <v>14</v>
      </c>
      <c r="G173">
        <v>81</v>
      </c>
      <c r="H173" t="s">
        <v>674</v>
      </c>
      <c r="I173" t="s">
        <v>685</v>
      </c>
      <c r="J173" t="s">
        <v>505</v>
      </c>
      <c r="K173">
        <v>2019</v>
      </c>
      <c r="L173">
        <f>VLOOKUP($J173,Zonal_Stats!$A$2:$J$308,10,FALSE)</f>
        <v>24438.461880999999</v>
      </c>
      <c r="M173">
        <f>VLOOKUP($J173,Zonal_Stats!$A$2:$P$308,8,FALSE)</f>
        <v>2523.1231054999998</v>
      </c>
      <c r="N173">
        <f>VLOOKUP($J173,Zonal_Stats!$A$2:$P$308,12,FALSE)</f>
        <v>82345.408899700007</v>
      </c>
      <c r="O173">
        <f>VLOOKUP($J173,Zonal_Stats!$A$2:$P$308,9,FALSE)</f>
        <v>60329.170206499999</v>
      </c>
      <c r="P173">
        <f>VLOOKUP($J173,Zonal_Stats!$A$2:$P$308,7,FALSE)</f>
        <v>985.84447957999998</v>
      </c>
      <c r="Q173">
        <f>VLOOKUP($J173,Zonal_Stats!$A$2:$P$308,11,FALSE)</f>
        <v>3444.62212675</v>
      </c>
      <c r="R173">
        <f>VLOOKUP($J173,Zonal_Stats!$A$2:$P$308,5,FALSE)</f>
        <v>27978.0805755</v>
      </c>
      <c r="S173">
        <f>VLOOKUP($J173,raw!$A$3:$AB478,11,FALSE)</f>
        <v>0.21027129568258177</v>
      </c>
      <c r="T173">
        <f>VLOOKUP($J173,raw!$A$3:$AB478,12,FALSE)</f>
        <v>1.0627842662217447E-3</v>
      </c>
      <c r="U173">
        <f>VLOOKUP($J173,raw!$A$3:$AB478,13,FALSE)</f>
        <v>0.55724178913445932</v>
      </c>
      <c r="V173">
        <f>VLOOKUP($J173,raw!$A$3:$AB478,14,FALSE)</f>
        <v>0</v>
      </c>
      <c r="W173">
        <f>VLOOKUP($J173,raw!$A$3:$AB478,15,FALSE)</f>
        <v>0</v>
      </c>
      <c r="X173">
        <f>VLOOKUP($J173,Zonal_Stats!$A$2:$P$308,6,FALSE)</f>
        <v>2103.28794496</v>
      </c>
      <c r="Y173">
        <f>VLOOKUP($J173,raw!$A$3:$AB478,17,FALSE)</f>
        <v>3.6854615683495989E-2</v>
      </c>
      <c r="Z173">
        <f>VLOOKUP($J173,raw!$A$3:$AB478,20,FALSE)</f>
        <v>0.3565012684844468</v>
      </c>
      <c r="AA173">
        <f>VLOOKUP($J173,Zonal_Stats!$A$2:$P$308,13,FALSE)</f>
        <v>332567.196108</v>
      </c>
      <c r="AB173">
        <f>VLOOKUP($J173,Zonal_Stats!$A$2:$P$308,15,FALSE)</f>
        <v>4.0780095918399997E-2</v>
      </c>
      <c r="AC173">
        <f>VLOOKUP($J173,Zonal_Stats!$A$2:$P$308,16,FALSE)</f>
        <v>0.53645145197699995</v>
      </c>
      <c r="AD173">
        <f>VLOOKUP($J173,raw!$A$3:$AB478,24,FALSE)</f>
        <v>2.8569469522089915E-4</v>
      </c>
      <c r="AE173">
        <f>VLOOKUP($J173,Zonal_Stats!$A$2:$P$308,14,FALSE)</f>
        <v>0.25561381444199999</v>
      </c>
      <c r="AF173">
        <f>VLOOKUP($C173,PODES_SULSEL!$D$1:$AL$311,2,FALSE)</f>
        <v>6584</v>
      </c>
      <c r="AG173">
        <f>VLOOKUP($C173,PODES_SULSEL!$D$1:$AL$311,25,FALSE)</f>
        <v>0.94334750911300103</v>
      </c>
      <c r="AH173">
        <f>VLOOKUP($C173,PODES_SULSEL!$D$1:$AL$311,26,FALSE)</f>
        <v>7.5941676792223498E-4</v>
      </c>
      <c r="AI173">
        <f>VLOOKUP($C173,PODES_SULSEL!$D$1:$AL$311,27,FALSE)</f>
        <v>0</v>
      </c>
      <c r="AJ173">
        <f>VLOOKUP($C173,PODES_SULSEL!$D$1:$AL$311,28,FALSE)</f>
        <v>0</v>
      </c>
      <c r="AK173">
        <f>VLOOKUP($C173,PODES_SULSEL!$D$1:$AL$311,29,FALSE)</f>
        <v>1646</v>
      </c>
      <c r="AL173">
        <f>VLOOKUP($C173,PODES_SULSEL!$D$1:$AL$311,30,FALSE)</f>
        <v>3.0376670716889399E-4</v>
      </c>
      <c r="AM173">
        <f>VLOOKUP($C173,PODES_SULSEL!$D$1:$AL$311,31,FALSE)</f>
        <v>0</v>
      </c>
      <c r="AN173">
        <f>VLOOKUP($C173,PODES_SULSEL!$D$1:$AL$311,10,FALSE)</f>
        <v>4</v>
      </c>
      <c r="AO173">
        <f>VLOOKUP($C173,PODES_SULSEL!$D$1:$AL$311,11,FALSE)</f>
        <v>0</v>
      </c>
      <c r="AP173">
        <f>VLOOKUP($C173,PODES_SULSEL!$D$1:$AL$311,12,FALSE)</f>
        <v>1</v>
      </c>
      <c r="AQ173">
        <f>VLOOKUP($C173,PODES_SULSEL!$D$1:$AL$311,13,FALSE)</f>
        <v>0</v>
      </c>
      <c r="AR173">
        <f>VLOOKUP($C173,PODES_SULSEL!$D$1:$AL$311,14,FALSE)</f>
        <v>0</v>
      </c>
      <c r="AS173">
        <f>VLOOKUP($C173,PODES_SULSEL!$D$1:$AL$311,15,FALSE)</f>
        <v>0</v>
      </c>
      <c r="AT173">
        <f>VLOOKUP($C173,PODES_SULSEL!$D$1:$AL$311,16,FALSE)</f>
        <v>0</v>
      </c>
      <c r="AU173">
        <f>VLOOKUP($C173,PODES_SULSEL!$D$1:$AL$311,17,FALSE)</f>
        <v>0</v>
      </c>
      <c r="AV173">
        <f>VLOOKUP($C173,PODES_SULSEL!$D$1:$AL$311,18,FALSE)</f>
        <v>0</v>
      </c>
      <c r="AW173">
        <f>VLOOKUP($C173,PODES_SULSEL!$D$1:$AL$311,19,FALSE)</f>
        <v>0</v>
      </c>
      <c r="AX173">
        <f>VLOOKUP($C173,PODES_SULSEL!$D$1:$AL$311,20,FALSE)</f>
        <v>24</v>
      </c>
      <c r="AY173">
        <f>VLOOKUP($C173,PODES_SULSEL!$D$1:$AL$311,35,FALSE)</f>
        <v>274.33333333333331</v>
      </c>
      <c r="AZ173">
        <f>VLOOKUP($C173,PODES_SULSEL!$D$1:$AL$311,32,FALSE)</f>
        <v>1097.3333333333333</v>
      </c>
      <c r="BA173">
        <f>VLOOKUP($C173,PODES_SULSEL!$D$1:$AL$311,33,FALSE)</f>
        <v>2194.6666666666665</v>
      </c>
      <c r="BB173">
        <f>VLOOKUP($C173,PODES_SULSEL!$D$1:$AL$311,23,FALSE)</f>
        <v>2</v>
      </c>
      <c r="BC173">
        <f>VLOOKUP($C173,PODES_SULSEL!$D$1:$AL$311,34,FALSE)</f>
        <v>3292</v>
      </c>
      <c r="BD173">
        <f>VLOOKUP($J173,Zonal_Stats!$A$2:$T$308,17,FALSE)</f>
        <v>23.408107468000001</v>
      </c>
      <c r="BE173">
        <f>VLOOKUP($J173,Zonal_Stats!$A$2:$T$308,18,FALSE)</f>
        <v>1.4415488061999999</v>
      </c>
      <c r="BF173">
        <f>VLOOKUP($J173,Zonal_Stats!$A$2:$T$308,19,FALSE)</f>
        <v>2536.3805184799999</v>
      </c>
      <c r="BG173">
        <f>VLOOKUP($J173,Zonal_Stats!$A$2:$T$308,20,FALSE)</f>
        <v>-55.838616034099999</v>
      </c>
    </row>
    <row r="174" spans="1:59">
      <c r="A174" t="s">
        <v>875</v>
      </c>
      <c r="B174" t="str">
        <f t="shared" si="2"/>
        <v>7315010</v>
      </c>
      <c r="C174">
        <v>7315010</v>
      </c>
      <c r="D174" t="s">
        <v>230</v>
      </c>
      <c r="E174">
        <v>73</v>
      </c>
      <c r="F174">
        <v>15</v>
      </c>
      <c r="G174">
        <v>10</v>
      </c>
      <c r="H174" t="s">
        <v>674</v>
      </c>
      <c r="I174" t="s">
        <v>686</v>
      </c>
      <c r="J174" t="s">
        <v>561</v>
      </c>
      <c r="K174">
        <v>2019</v>
      </c>
      <c r="L174">
        <f>VLOOKUP($J174,Zonal_Stats!$A$2:$J$308,10,FALSE)</f>
        <v>9086.7021683900002</v>
      </c>
      <c r="M174">
        <f>VLOOKUP($J174,Zonal_Stats!$A$2:$P$308,8,FALSE)</f>
        <v>469.27200168600001</v>
      </c>
      <c r="N174">
        <f>VLOOKUP($J174,Zonal_Stats!$A$2:$P$308,12,FALSE)</f>
        <v>113347.548086</v>
      </c>
      <c r="O174">
        <f>VLOOKUP($J174,Zonal_Stats!$A$2:$P$308,9,FALSE)</f>
        <v>3720.8137913599999</v>
      </c>
      <c r="P174">
        <f>VLOOKUP($J174,Zonal_Stats!$A$2:$P$308,7,FALSE)</f>
        <v>3849.66720317</v>
      </c>
      <c r="Q174">
        <f>VLOOKUP($J174,Zonal_Stats!$A$2:$P$308,11,FALSE)</f>
        <v>2471.4507986899998</v>
      </c>
      <c r="R174">
        <f>VLOOKUP($J174,Zonal_Stats!$A$2:$P$308,5,FALSE)</f>
        <v>5241.4531956500005</v>
      </c>
      <c r="S174">
        <f>VLOOKUP($J174,raw!$A$3:$AB479,11,FALSE)</f>
        <v>0.35622375728023836</v>
      </c>
      <c r="T174">
        <f>VLOOKUP($J174,raw!$A$3:$AB479,12,FALSE)</f>
        <v>6.1628064472436676E-2</v>
      </c>
      <c r="U174">
        <f>VLOOKUP($J174,raw!$A$3:$AB479,13,FALSE)</f>
        <v>6.5014221861032099E-3</v>
      </c>
      <c r="V174">
        <f>VLOOKUP($J174,raw!$A$3:$AB479,14,FALSE)</f>
        <v>0</v>
      </c>
      <c r="W174">
        <f>VLOOKUP($J174,raw!$A$3:$AB479,15,FALSE)</f>
        <v>0</v>
      </c>
      <c r="X174">
        <f>VLOOKUP($J174,Zonal_Stats!$A$2:$P$308,6,FALSE)</f>
        <v>4070.3741135199998</v>
      </c>
      <c r="Y174">
        <f>VLOOKUP($J174,raw!$A$3:$AB479,17,FALSE)</f>
        <v>2.0316944331572532E-3</v>
      </c>
      <c r="Z174">
        <f>VLOOKUP($J174,raw!$A$3:$AB479,20,FALSE)</f>
        <v>0.66991737775971827</v>
      </c>
      <c r="AA174">
        <f>VLOOKUP($J174,Zonal_Stats!$A$2:$P$308,13,FALSE)</f>
        <v>482502.12601200002</v>
      </c>
      <c r="AB174">
        <f>VLOOKUP($J174,Zonal_Stats!$A$2:$P$308,15,FALSE)</f>
        <v>0.33716271943800002</v>
      </c>
      <c r="AC174">
        <f>VLOOKUP($J174,Zonal_Stats!$A$2:$P$308,16,FALSE)</f>
        <v>4.3437513082400001E-2</v>
      </c>
      <c r="AD174">
        <f>VLOOKUP($J174,raw!$A$3:$AB479,24,FALSE)</f>
        <v>8.3434918054991203E-2</v>
      </c>
      <c r="AE174">
        <f>VLOOKUP($J174,Zonal_Stats!$A$2:$P$308,14,FALSE)</f>
        <v>0.120811010064</v>
      </c>
      <c r="AF174">
        <f>VLOOKUP($C174,PODES_SULSEL!$D$1:$AL$311,2,FALSE)</f>
        <v>9436</v>
      </c>
      <c r="AG174">
        <f>VLOOKUP($C174,PODES_SULSEL!$D$1:$AL$311,25,FALSE)</f>
        <v>1</v>
      </c>
      <c r="AH174">
        <f>VLOOKUP($C174,PODES_SULSEL!$D$1:$AL$311,26,FALSE)</f>
        <v>3.1793132683340401E-4</v>
      </c>
      <c r="AI174">
        <f>VLOOKUP($C174,PODES_SULSEL!$D$1:$AL$311,27,FALSE)</f>
        <v>0</v>
      </c>
      <c r="AJ174">
        <f>VLOOKUP($C174,PODES_SULSEL!$D$1:$AL$311,28,FALSE)</f>
        <v>0</v>
      </c>
      <c r="AK174">
        <f>VLOOKUP($C174,PODES_SULSEL!$D$1:$AL$311,29,FALSE)</f>
        <v>1048.4444444444443</v>
      </c>
      <c r="AL174">
        <f>VLOOKUP($C174,PODES_SULSEL!$D$1:$AL$311,30,FALSE)</f>
        <v>3.1793132683340401E-4</v>
      </c>
      <c r="AM174">
        <f>VLOOKUP($C174,PODES_SULSEL!$D$1:$AL$311,31,FALSE)</f>
        <v>2359</v>
      </c>
      <c r="AN174">
        <f>VLOOKUP($C174,PODES_SULSEL!$D$1:$AL$311,10,FALSE)</f>
        <v>0</v>
      </c>
      <c r="AO174">
        <f>VLOOKUP($C174,PODES_SULSEL!$D$1:$AL$311,11,FALSE)</f>
        <v>0</v>
      </c>
      <c r="AP174">
        <f>VLOOKUP($C174,PODES_SULSEL!$D$1:$AL$311,12,FALSE)</f>
        <v>0</v>
      </c>
      <c r="AQ174">
        <f>VLOOKUP($C174,PODES_SULSEL!$D$1:$AL$311,13,FALSE)</f>
        <v>0</v>
      </c>
      <c r="AR174">
        <f>VLOOKUP($C174,PODES_SULSEL!$D$1:$AL$311,14,FALSE)</f>
        <v>0</v>
      </c>
      <c r="AS174">
        <f>VLOOKUP($C174,PODES_SULSEL!$D$1:$AL$311,15,FALSE)</f>
        <v>0</v>
      </c>
      <c r="AT174">
        <f>VLOOKUP($C174,PODES_SULSEL!$D$1:$AL$311,16,FALSE)</f>
        <v>0</v>
      </c>
      <c r="AU174">
        <f>VLOOKUP($C174,PODES_SULSEL!$D$1:$AL$311,17,FALSE)</f>
        <v>0</v>
      </c>
      <c r="AV174">
        <f>VLOOKUP($C174,PODES_SULSEL!$D$1:$AL$311,18,FALSE)</f>
        <v>0</v>
      </c>
      <c r="AW174">
        <f>VLOOKUP($C174,PODES_SULSEL!$D$1:$AL$311,19,FALSE)</f>
        <v>0</v>
      </c>
      <c r="AX174">
        <f>VLOOKUP($C174,PODES_SULSEL!$D$1:$AL$311,20,FALSE)</f>
        <v>20</v>
      </c>
      <c r="AY174">
        <f>VLOOKUP($C174,PODES_SULSEL!$D$1:$AL$311,35,FALSE)</f>
        <v>471.8</v>
      </c>
      <c r="AZ174">
        <f>VLOOKUP($C174,PODES_SULSEL!$D$1:$AL$311,32,FALSE)</f>
        <v>0</v>
      </c>
      <c r="BA174">
        <f>VLOOKUP($C174,PODES_SULSEL!$D$1:$AL$311,33,FALSE)</f>
        <v>4718</v>
      </c>
      <c r="BB174">
        <f>VLOOKUP($C174,PODES_SULSEL!$D$1:$AL$311,23,FALSE)</f>
        <v>0</v>
      </c>
      <c r="BC174">
        <f>VLOOKUP($C174,PODES_SULSEL!$D$1:$AL$311,34,FALSE)</f>
        <v>0</v>
      </c>
      <c r="BD174">
        <f>VLOOKUP($J174,Zonal_Stats!$A$2:$T$308,17,FALSE)</f>
        <v>26.8459567827</v>
      </c>
      <c r="BE174">
        <f>VLOOKUP($J174,Zonal_Stats!$A$2:$T$308,18,FALSE)</f>
        <v>1.4620260596300001</v>
      </c>
      <c r="BF174">
        <f>VLOOKUP($J174,Zonal_Stats!$A$2:$T$308,19,FALSE)</f>
        <v>2065.2943340400002</v>
      </c>
      <c r="BG174">
        <f>VLOOKUP($J174,Zonal_Stats!$A$2:$T$308,20,FALSE)</f>
        <v>1.13737106323</v>
      </c>
    </row>
    <row r="175" spans="1:59">
      <c r="A175" t="s">
        <v>876</v>
      </c>
      <c r="B175" t="str">
        <f t="shared" si="2"/>
        <v>7315020</v>
      </c>
      <c r="C175">
        <v>7315020</v>
      </c>
      <c r="D175" t="s">
        <v>230</v>
      </c>
      <c r="E175">
        <v>73</v>
      </c>
      <c r="F175">
        <v>15</v>
      </c>
      <c r="G175">
        <v>20</v>
      </c>
      <c r="H175" t="s">
        <v>674</v>
      </c>
      <c r="I175" t="s">
        <v>686</v>
      </c>
      <c r="J175" t="s">
        <v>479</v>
      </c>
      <c r="K175">
        <v>2019</v>
      </c>
      <c r="L175">
        <f>VLOOKUP($J175,Zonal_Stats!$A$2:$J$308,10,FALSE)</f>
        <v>15373.0091548</v>
      </c>
      <c r="M175">
        <f>VLOOKUP($J175,Zonal_Stats!$A$2:$P$308,8,FALSE)</f>
        <v>676.82672417900005</v>
      </c>
      <c r="N175">
        <f>VLOOKUP($J175,Zonal_Stats!$A$2:$P$308,12,FALSE)</f>
        <v>100647.945014</v>
      </c>
      <c r="O175">
        <f>VLOOKUP($J175,Zonal_Stats!$A$2:$P$308,9,FALSE)</f>
        <v>18946.614974799999</v>
      </c>
      <c r="P175">
        <f>VLOOKUP($J175,Zonal_Stats!$A$2:$P$308,7,FALSE)</f>
        <v>15134.228792899999</v>
      </c>
      <c r="Q175">
        <f>VLOOKUP($J175,Zonal_Stats!$A$2:$P$308,11,FALSE)</f>
        <v>875.96627775000002</v>
      </c>
      <c r="R175">
        <f>VLOOKUP($J175,Zonal_Stats!$A$2:$P$308,5,FALSE)</f>
        <v>10316.097055</v>
      </c>
      <c r="S175">
        <f>VLOOKUP($J175,raw!$A$3:$AB480,11,FALSE)</f>
        <v>0.63069384118498717</v>
      </c>
      <c r="T175">
        <f>VLOOKUP($J175,raw!$A$3:$AB480,12,FALSE)</f>
        <v>5.0896536362623902E-2</v>
      </c>
      <c r="U175">
        <f>VLOOKUP($J175,raw!$A$3:$AB480,13,FALSE)</f>
        <v>0</v>
      </c>
      <c r="V175">
        <f>VLOOKUP($J175,raw!$A$3:$AB480,14,FALSE)</f>
        <v>0</v>
      </c>
      <c r="W175">
        <f>VLOOKUP($J175,raw!$A$3:$AB480,15,FALSE)</f>
        <v>0</v>
      </c>
      <c r="X175">
        <f>VLOOKUP($J175,Zonal_Stats!$A$2:$P$308,6,FALSE)</f>
        <v>17083.7994263</v>
      </c>
      <c r="Y175">
        <f>VLOOKUP($J175,raw!$A$3:$AB480,17,FALSE)</f>
        <v>0</v>
      </c>
      <c r="Z175">
        <f>VLOOKUP($J175,raw!$A$3:$AB480,20,FALSE)</f>
        <v>0.63470319634703198</v>
      </c>
      <c r="AA175">
        <f>VLOOKUP($J175,Zonal_Stats!$A$2:$P$308,13,FALSE)</f>
        <v>411673.29607400001</v>
      </c>
      <c r="AB175">
        <f>VLOOKUP($J175,Zonal_Stats!$A$2:$P$308,15,FALSE)</f>
        <v>0.68161529486000005</v>
      </c>
      <c r="AC175">
        <f>VLOOKUP($J175,Zonal_Stats!$A$2:$P$308,16,FALSE)</f>
        <v>0</v>
      </c>
      <c r="AD175">
        <f>VLOOKUP($J175,raw!$A$3:$AB480,24,FALSE)</f>
        <v>0.96179975498385117</v>
      </c>
      <c r="AE175">
        <f>VLOOKUP($J175,Zonal_Stats!$A$2:$P$308,14,FALSE)</f>
        <v>0.12685536255099999</v>
      </c>
      <c r="AF175">
        <f>VLOOKUP($C175,PODES_SULSEL!$D$1:$AL$311,2,FALSE)</f>
        <v>8283</v>
      </c>
      <c r="AG175">
        <f>VLOOKUP($C175,PODES_SULSEL!$D$1:$AL$311,25,FALSE)</f>
        <v>0.99335989375830003</v>
      </c>
      <c r="AH175">
        <f>VLOOKUP($C175,PODES_SULSEL!$D$1:$AL$311,26,FALSE)</f>
        <v>2.41458408789086E-4</v>
      </c>
      <c r="AI175">
        <f>VLOOKUP($C175,PODES_SULSEL!$D$1:$AL$311,27,FALSE)</f>
        <v>0</v>
      </c>
      <c r="AJ175">
        <f>VLOOKUP($C175,PODES_SULSEL!$D$1:$AL$311,28,FALSE)</f>
        <v>0</v>
      </c>
      <c r="AK175">
        <f>VLOOKUP($C175,PODES_SULSEL!$D$1:$AL$311,29,FALSE)</f>
        <v>2761</v>
      </c>
      <c r="AL175">
        <f>VLOOKUP($C175,PODES_SULSEL!$D$1:$AL$311,30,FALSE)</f>
        <v>4.82916817578172E-4</v>
      </c>
      <c r="AM175">
        <f>VLOOKUP($C175,PODES_SULSEL!$D$1:$AL$311,31,FALSE)</f>
        <v>8283</v>
      </c>
      <c r="AN175">
        <f>VLOOKUP($C175,PODES_SULSEL!$D$1:$AL$311,10,FALSE)</f>
        <v>0</v>
      </c>
      <c r="AO175">
        <f>VLOOKUP($C175,PODES_SULSEL!$D$1:$AL$311,11,FALSE)</f>
        <v>0</v>
      </c>
      <c r="AP175">
        <f>VLOOKUP($C175,PODES_SULSEL!$D$1:$AL$311,12,FALSE)</f>
        <v>0</v>
      </c>
      <c r="AQ175">
        <f>VLOOKUP($C175,PODES_SULSEL!$D$1:$AL$311,13,FALSE)</f>
        <v>0</v>
      </c>
      <c r="AR175">
        <f>VLOOKUP($C175,PODES_SULSEL!$D$1:$AL$311,14,FALSE)</f>
        <v>5</v>
      </c>
      <c r="AS175">
        <f>VLOOKUP($C175,PODES_SULSEL!$D$1:$AL$311,15,FALSE)</f>
        <v>0</v>
      </c>
      <c r="AT175">
        <f>VLOOKUP($C175,PODES_SULSEL!$D$1:$AL$311,16,FALSE)</f>
        <v>0</v>
      </c>
      <c r="AU175">
        <f>VLOOKUP($C175,PODES_SULSEL!$D$1:$AL$311,17,FALSE)</f>
        <v>0</v>
      </c>
      <c r="AV175">
        <f>VLOOKUP($C175,PODES_SULSEL!$D$1:$AL$311,18,FALSE)</f>
        <v>0</v>
      </c>
      <c r="AW175">
        <f>VLOOKUP($C175,PODES_SULSEL!$D$1:$AL$311,19,FALSE)</f>
        <v>0</v>
      </c>
      <c r="AX175">
        <f>VLOOKUP($C175,PODES_SULSEL!$D$1:$AL$311,20,FALSE)</f>
        <v>18</v>
      </c>
      <c r="AY175">
        <f>VLOOKUP($C175,PODES_SULSEL!$D$1:$AL$311,35,FALSE)</f>
        <v>460.16666666666669</v>
      </c>
      <c r="AZ175">
        <f>VLOOKUP($C175,PODES_SULSEL!$D$1:$AL$311,32,FALSE)</f>
        <v>4141.5</v>
      </c>
      <c r="BA175">
        <f>VLOOKUP($C175,PODES_SULSEL!$D$1:$AL$311,33,FALSE)</f>
        <v>1656.6</v>
      </c>
      <c r="BB175">
        <f>VLOOKUP($C175,PODES_SULSEL!$D$1:$AL$311,23,FALSE)</f>
        <v>2</v>
      </c>
      <c r="BC175">
        <f>VLOOKUP($C175,PODES_SULSEL!$D$1:$AL$311,34,FALSE)</f>
        <v>4141.5</v>
      </c>
      <c r="BD175">
        <f>VLOOKUP($J175,Zonal_Stats!$A$2:$T$308,17,FALSE)</f>
        <v>26.977674359600002</v>
      </c>
      <c r="BE175">
        <f>VLOOKUP($J175,Zonal_Stats!$A$2:$T$308,18,FALSE)</f>
        <v>1.48093304736</v>
      </c>
      <c r="BF175">
        <f>VLOOKUP($J175,Zonal_Stats!$A$2:$T$308,19,FALSE)</f>
        <v>2071.2845932</v>
      </c>
      <c r="BG175">
        <f>VLOOKUP($J175,Zonal_Stats!$A$2:$T$308,20,FALSE)</f>
        <v>11.4301056558</v>
      </c>
    </row>
    <row r="176" spans="1:59">
      <c r="A176" t="s">
        <v>877</v>
      </c>
      <c r="B176" t="str">
        <f t="shared" si="2"/>
        <v>7315021</v>
      </c>
      <c r="C176">
        <v>7315021</v>
      </c>
      <c r="D176" t="s">
        <v>230</v>
      </c>
      <c r="E176">
        <v>73</v>
      </c>
      <c r="F176">
        <v>15</v>
      </c>
      <c r="G176">
        <v>21</v>
      </c>
      <c r="H176" t="s">
        <v>674</v>
      </c>
      <c r="I176" t="s">
        <v>686</v>
      </c>
      <c r="J176" t="s">
        <v>428</v>
      </c>
      <c r="K176">
        <v>2019</v>
      </c>
      <c r="L176">
        <f>VLOOKUP($J176,Zonal_Stats!$A$2:$J$308,10,FALSE)</f>
        <v>12862.118675899999</v>
      </c>
      <c r="M176">
        <f>VLOOKUP($J176,Zonal_Stats!$A$2:$P$308,8,FALSE)</f>
        <v>486.81743506800001</v>
      </c>
      <c r="N176">
        <f>VLOOKUP($J176,Zonal_Stats!$A$2:$P$308,12,FALSE)</f>
        <v>107418.58695500001</v>
      </c>
      <c r="O176">
        <f>VLOOKUP($J176,Zonal_Stats!$A$2:$P$308,9,FALSE)</f>
        <v>9534.8068628599995</v>
      </c>
      <c r="P176">
        <f>VLOOKUP($J176,Zonal_Stats!$A$2:$P$308,7,FALSE)</f>
        <v>9798.0020586600003</v>
      </c>
      <c r="Q176">
        <f>VLOOKUP($J176,Zonal_Stats!$A$2:$P$308,11,FALSE)</f>
        <v>1297.4230830500001</v>
      </c>
      <c r="R176">
        <f>VLOOKUP($J176,Zonal_Stats!$A$2:$P$308,5,FALSE)</f>
        <v>11117.536733499999</v>
      </c>
      <c r="S176">
        <f>VLOOKUP($J176,raw!$A$3:$AB481,11,FALSE)</f>
        <v>0.72741217978217521</v>
      </c>
      <c r="T176">
        <f>VLOOKUP($J176,raw!$A$3:$AB481,12,FALSE)</f>
        <v>5.4609602699800586E-2</v>
      </c>
      <c r="U176">
        <f>VLOOKUP($J176,raw!$A$3:$AB481,13,FALSE)</f>
        <v>0</v>
      </c>
      <c r="V176">
        <f>VLOOKUP($J176,raw!$A$3:$AB481,14,FALSE)</f>
        <v>0</v>
      </c>
      <c r="W176">
        <f>VLOOKUP($J176,raw!$A$3:$AB481,15,FALSE)</f>
        <v>0</v>
      </c>
      <c r="X176">
        <f>VLOOKUP($J176,Zonal_Stats!$A$2:$P$308,6,FALSE)</f>
        <v>9828.7499134900008</v>
      </c>
      <c r="Y176">
        <f>VLOOKUP($J176,raw!$A$3:$AB481,17,FALSE)</f>
        <v>0</v>
      </c>
      <c r="Z176">
        <f>VLOOKUP($J176,raw!$A$3:$AB481,20,FALSE)</f>
        <v>0.74259855806105235</v>
      </c>
      <c r="AA176">
        <f>VLOOKUP($J176,Zonal_Stats!$A$2:$P$308,13,FALSE)</f>
        <v>233262.919345</v>
      </c>
      <c r="AB176">
        <f>VLOOKUP($J176,Zonal_Stats!$A$2:$P$308,15,FALSE)</f>
        <v>0.59981835801399996</v>
      </c>
      <c r="AC176">
        <f>VLOOKUP($J176,Zonal_Stats!$A$2:$P$308,16,FALSE)</f>
        <v>0</v>
      </c>
      <c r="AD176">
        <f>VLOOKUP($J176,raw!$A$3:$AB481,24,FALSE)</f>
        <v>0.53382420616658999</v>
      </c>
      <c r="AE176">
        <f>VLOOKUP($J176,Zonal_Stats!$A$2:$P$308,14,FALSE)</f>
        <v>0.12649107686</v>
      </c>
      <c r="AF176">
        <f>VLOOKUP($C176,PODES_SULSEL!$D$1:$AL$311,2,FALSE)</f>
        <v>5377</v>
      </c>
      <c r="AG176">
        <f>VLOOKUP($C176,PODES_SULSEL!$D$1:$AL$311,25,FALSE)</f>
        <v>0.99665240840617397</v>
      </c>
      <c r="AH176">
        <f>VLOOKUP($C176,PODES_SULSEL!$D$1:$AL$311,26,FALSE)</f>
        <v>5.57931932304258E-4</v>
      </c>
      <c r="AI176">
        <f>VLOOKUP($C176,PODES_SULSEL!$D$1:$AL$311,27,FALSE)</f>
        <v>0</v>
      </c>
      <c r="AJ176">
        <f>VLOOKUP($C176,PODES_SULSEL!$D$1:$AL$311,28,FALSE)</f>
        <v>0</v>
      </c>
      <c r="AK176">
        <f>VLOOKUP($C176,PODES_SULSEL!$D$1:$AL$311,29,FALSE)</f>
        <v>1344.25</v>
      </c>
      <c r="AL176">
        <f>VLOOKUP($C176,PODES_SULSEL!$D$1:$AL$311,30,FALSE)</f>
        <v>3.71954621536172E-4</v>
      </c>
      <c r="AM176">
        <f>VLOOKUP($C176,PODES_SULSEL!$D$1:$AL$311,31,FALSE)</f>
        <v>5377</v>
      </c>
      <c r="AN176">
        <f>VLOOKUP($C176,PODES_SULSEL!$D$1:$AL$311,10,FALSE)</f>
        <v>0</v>
      </c>
      <c r="AO176">
        <f>VLOOKUP($C176,PODES_SULSEL!$D$1:$AL$311,11,FALSE)</f>
        <v>0</v>
      </c>
      <c r="AP176">
        <f>VLOOKUP($C176,PODES_SULSEL!$D$1:$AL$311,12,FALSE)</f>
        <v>0</v>
      </c>
      <c r="AQ176">
        <f>VLOOKUP($C176,PODES_SULSEL!$D$1:$AL$311,13,FALSE)</f>
        <v>0</v>
      </c>
      <c r="AR176">
        <f>VLOOKUP($C176,PODES_SULSEL!$D$1:$AL$311,14,FALSE)</f>
        <v>0</v>
      </c>
      <c r="AS176">
        <f>VLOOKUP($C176,PODES_SULSEL!$D$1:$AL$311,15,FALSE)</f>
        <v>0</v>
      </c>
      <c r="AT176">
        <f>VLOOKUP($C176,PODES_SULSEL!$D$1:$AL$311,16,FALSE)</f>
        <v>0</v>
      </c>
      <c r="AU176">
        <f>VLOOKUP($C176,PODES_SULSEL!$D$1:$AL$311,17,FALSE)</f>
        <v>0</v>
      </c>
      <c r="AV176">
        <f>VLOOKUP($C176,PODES_SULSEL!$D$1:$AL$311,18,FALSE)</f>
        <v>1</v>
      </c>
      <c r="AW176">
        <f>VLOOKUP($C176,PODES_SULSEL!$D$1:$AL$311,19,FALSE)</f>
        <v>0</v>
      </c>
      <c r="AX176">
        <f>VLOOKUP($C176,PODES_SULSEL!$D$1:$AL$311,20,FALSE)</f>
        <v>14</v>
      </c>
      <c r="AY176">
        <f>VLOOKUP($C176,PODES_SULSEL!$D$1:$AL$311,35,FALSE)</f>
        <v>384.07142857142856</v>
      </c>
      <c r="AZ176">
        <f>VLOOKUP($C176,PODES_SULSEL!$D$1:$AL$311,32,FALSE)</f>
        <v>0</v>
      </c>
      <c r="BA176">
        <f>VLOOKUP($C176,PODES_SULSEL!$D$1:$AL$311,33,FALSE)</f>
        <v>5377</v>
      </c>
      <c r="BB176">
        <f>VLOOKUP($C176,PODES_SULSEL!$D$1:$AL$311,23,FALSE)</f>
        <v>0</v>
      </c>
      <c r="BC176">
        <f>VLOOKUP($C176,PODES_SULSEL!$D$1:$AL$311,34,FALSE)</f>
        <v>0</v>
      </c>
      <c r="BD176">
        <f>VLOOKUP($J176,Zonal_Stats!$A$2:$T$308,17,FALSE)</f>
        <v>26.997570637599999</v>
      </c>
      <c r="BE176">
        <f>VLOOKUP($J176,Zonal_Stats!$A$2:$T$308,18,FALSE)</f>
        <v>1.4793401605900001</v>
      </c>
      <c r="BF176">
        <f>VLOOKUP($J176,Zonal_Stats!$A$2:$T$308,19,FALSE)</f>
        <v>2059.3020450600002</v>
      </c>
      <c r="BG176">
        <f>VLOOKUP($J176,Zonal_Stats!$A$2:$T$308,20,FALSE)</f>
        <v>5.3911437988299999</v>
      </c>
    </row>
    <row r="177" spans="1:59">
      <c r="A177" t="s">
        <v>878</v>
      </c>
      <c r="B177" t="str">
        <f t="shared" si="2"/>
        <v>7315030</v>
      </c>
      <c r="C177">
        <v>7315030</v>
      </c>
      <c r="D177" t="s">
        <v>230</v>
      </c>
      <c r="E177">
        <v>73</v>
      </c>
      <c r="F177">
        <v>15</v>
      </c>
      <c r="G177">
        <v>30</v>
      </c>
      <c r="H177" t="s">
        <v>674</v>
      </c>
      <c r="I177" t="s">
        <v>686</v>
      </c>
      <c r="J177" t="s">
        <v>478</v>
      </c>
      <c r="K177">
        <v>2019</v>
      </c>
      <c r="L177">
        <f>VLOOKUP($J177,Zonal_Stats!$A$2:$J$308,10,FALSE)</f>
        <v>5378.4365102499996</v>
      </c>
      <c r="M177">
        <f>VLOOKUP($J177,Zonal_Stats!$A$2:$P$308,8,FALSE)</f>
        <v>500.65786789499998</v>
      </c>
      <c r="N177">
        <f>VLOOKUP($J177,Zonal_Stats!$A$2:$P$308,12,FALSE)</f>
        <v>103776.312339</v>
      </c>
      <c r="O177">
        <f>VLOOKUP($J177,Zonal_Stats!$A$2:$P$308,9,FALSE)</f>
        <v>8271.3103167499994</v>
      </c>
      <c r="P177">
        <f>VLOOKUP($J177,Zonal_Stats!$A$2:$P$308,7,FALSE)</f>
        <v>12663.9867823</v>
      </c>
      <c r="Q177">
        <f>VLOOKUP($J177,Zonal_Stats!$A$2:$P$308,11,FALSE)</f>
        <v>1836.4665977</v>
      </c>
      <c r="R177">
        <f>VLOOKUP($J177,Zonal_Stats!$A$2:$P$308,5,FALSE)</f>
        <v>5844.7483825500003</v>
      </c>
      <c r="S177">
        <f>VLOOKUP($J177,raw!$A$3:$AB482,11,FALSE)</f>
        <v>0.81311656538552601</v>
      </c>
      <c r="T177">
        <f>VLOOKUP($J177,raw!$A$3:$AB482,12,FALSE)</f>
        <v>3.9854786520400913E-2</v>
      </c>
      <c r="U177">
        <f>VLOOKUP($J177,raw!$A$3:$AB482,13,FALSE)</f>
        <v>0</v>
      </c>
      <c r="V177">
        <f>VLOOKUP($J177,raw!$A$3:$AB482,14,FALSE)</f>
        <v>0</v>
      </c>
      <c r="W177">
        <f>VLOOKUP($J177,raw!$A$3:$AB482,15,FALSE)</f>
        <v>0</v>
      </c>
      <c r="X177">
        <f>VLOOKUP($J177,Zonal_Stats!$A$2:$P$308,6,FALSE)</f>
        <v>12682.1390283</v>
      </c>
      <c r="Y177">
        <f>VLOOKUP($J177,raw!$A$3:$AB482,17,FALSE)</f>
        <v>0</v>
      </c>
      <c r="Z177">
        <f>VLOOKUP($J177,raw!$A$3:$AB482,20,FALSE)</f>
        <v>0.88438165890616371</v>
      </c>
      <c r="AA177">
        <f>VLOOKUP($J177,Zonal_Stats!$A$2:$P$308,13,FALSE)</f>
        <v>192166.426033</v>
      </c>
      <c r="AB177">
        <f>VLOOKUP($J177,Zonal_Stats!$A$2:$P$308,15,FALSE)</f>
        <v>0.38255500507599999</v>
      </c>
      <c r="AC177">
        <f>VLOOKUP($J177,Zonal_Stats!$A$2:$P$308,16,FALSE)</f>
        <v>5.5840995193400002E-2</v>
      </c>
      <c r="AD177">
        <f>VLOOKUP($J177,raw!$A$3:$AB482,24,FALSE)</f>
        <v>0.38710441164864651</v>
      </c>
      <c r="AE177">
        <f>VLOOKUP($J177,Zonal_Stats!$A$2:$P$308,14,FALSE)</f>
        <v>0.11964313774599999</v>
      </c>
      <c r="AF177">
        <f>VLOOKUP($C177,PODES_SULSEL!$D$1:$AL$311,2,FALSE)</f>
        <v>8654</v>
      </c>
      <c r="AG177">
        <f>VLOOKUP($C177,PODES_SULSEL!$D$1:$AL$311,25,FALSE)</f>
        <v>0.99792003697711995</v>
      </c>
      <c r="AH177">
        <f>VLOOKUP($C177,PODES_SULSEL!$D$1:$AL$311,26,FALSE)</f>
        <v>3.4666050381326502E-4</v>
      </c>
      <c r="AI177">
        <f>VLOOKUP($C177,PODES_SULSEL!$D$1:$AL$311,27,FALSE)</f>
        <v>0</v>
      </c>
      <c r="AJ177">
        <f>VLOOKUP($C177,PODES_SULSEL!$D$1:$AL$311,28,FALSE)</f>
        <v>0</v>
      </c>
      <c r="AK177">
        <f>VLOOKUP($C177,PODES_SULSEL!$D$1:$AL$311,29,FALSE)</f>
        <v>1730.8</v>
      </c>
      <c r="AL177">
        <f>VLOOKUP($C177,PODES_SULSEL!$D$1:$AL$311,30,FALSE)</f>
        <v>4.6221400508435402E-4</v>
      </c>
      <c r="AM177">
        <f>VLOOKUP($C177,PODES_SULSEL!$D$1:$AL$311,31,FALSE)</f>
        <v>4327</v>
      </c>
      <c r="AN177">
        <f>VLOOKUP($C177,PODES_SULSEL!$D$1:$AL$311,10,FALSE)</f>
        <v>0</v>
      </c>
      <c r="AO177">
        <f>VLOOKUP($C177,PODES_SULSEL!$D$1:$AL$311,11,FALSE)</f>
        <v>0</v>
      </c>
      <c r="AP177">
        <f>VLOOKUP($C177,PODES_SULSEL!$D$1:$AL$311,12,FALSE)</f>
        <v>10</v>
      </c>
      <c r="AQ177">
        <f>VLOOKUP($C177,PODES_SULSEL!$D$1:$AL$311,13,FALSE)</f>
        <v>0</v>
      </c>
      <c r="AR177">
        <f>VLOOKUP($C177,PODES_SULSEL!$D$1:$AL$311,14,FALSE)</f>
        <v>0</v>
      </c>
      <c r="AS177">
        <f>VLOOKUP($C177,PODES_SULSEL!$D$1:$AL$311,15,FALSE)</f>
        <v>0</v>
      </c>
      <c r="AT177">
        <f>VLOOKUP($C177,PODES_SULSEL!$D$1:$AL$311,16,FALSE)</f>
        <v>0</v>
      </c>
      <c r="AU177">
        <f>VLOOKUP($C177,PODES_SULSEL!$D$1:$AL$311,17,FALSE)</f>
        <v>0</v>
      </c>
      <c r="AV177">
        <f>VLOOKUP($C177,PODES_SULSEL!$D$1:$AL$311,18,FALSE)</f>
        <v>1</v>
      </c>
      <c r="AW177">
        <f>VLOOKUP($C177,PODES_SULSEL!$D$1:$AL$311,19,FALSE)</f>
        <v>0</v>
      </c>
      <c r="AX177">
        <f>VLOOKUP($C177,PODES_SULSEL!$D$1:$AL$311,20,FALSE)</f>
        <v>18</v>
      </c>
      <c r="AY177">
        <f>VLOOKUP($C177,PODES_SULSEL!$D$1:$AL$311,35,FALSE)</f>
        <v>480.77777777777777</v>
      </c>
      <c r="AZ177">
        <f>VLOOKUP($C177,PODES_SULSEL!$D$1:$AL$311,32,FALSE)</f>
        <v>1081.75</v>
      </c>
      <c r="BA177">
        <f>VLOOKUP($C177,PODES_SULSEL!$D$1:$AL$311,33,FALSE)</f>
        <v>0</v>
      </c>
      <c r="BB177">
        <f>VLOOKUP($C177,PODES_SULSEL!$D$1:$AL$311,23,FALSE)</f>
        <v>4</v>
      </c>
      <c r="BC177">
        <f>VLOOKUP($C177,PODES_SULSEL!$D$1:$AL$311,34,FALSE)</f>
        <v>2163.5</v>
      </c>
      <c r="BD177">
        <f>VLOOKUP($J177,Zonal_Stats!$A$2:$T$308,17,FALSE)</f>
        <v>26.9365779703</v>
      </c>
      <c r="BE177">
        <f>VLOOKUP($J177,Zonal_Stats!$A$2:$T$308,18,FALSE)</f>
        <v>1.4704540581100001</v>
      </c>
      <c r="BF177">
        <f>VLOOKUP($J177,Zonal_Stats!$A$2:$T$308,19,FALSE)</f>
        <v>2003.8102852300001</v>
      </c>
      <c r="BG177">
        <f>VLOOKUP($J177,Zonal_Stats!$A$2:$T$308,20,FALSE)</f>
        <v>-6.6647456086999997</v>
      </c>
    </row>
    <row r="178" spans="1:59">
      <c r="A178" t="s">
        <v>879</v>
      </c>
      <c r="B178" t="str">
        <f t="shared" si="2"/>
        <v>7315040</v>
      </c>
      <c r="C178">
        <v>7315040</v>
      </c>
      <c r="D178" t="s">
        <v>230</v>
      </c>
      <c r="E178">
        <v>73</v>
      </c>
      <c r="F178">
        <v>15</v>
      </c>
      <c r="G178">
        <v>40</v>
      </c>
      <c r="H178" t="s">
        <v>674</v>
      </c>
      <c r="I178" t="s">
        <v>686</v>
      </c>
      <c r="J178" t="s">
        <v>616</v>
      </c>
      <c r="K178">
        <v>2019</v>
      </c>
      <c r="L178">
        <f>VLOOKUP($J178,Zonal_Stats!$A$2:$J$308,10,FALSE)</f>
        <v>8308.6688258199993</v>
      </c>
      <c r="M178">
        <f>VLOOKUP($J178,Zonal_Stats!$A$2:$P$308,8,FALSE)</f>
        <v>398.80794888700001</v>
      </c>
      <c r="N178">
        <f>VLOOKUP($J178,Zonal_Stats!$A$2:$P$308,12,FALSE)</f>
        <v>96260.2001017</v>
      </c>
      <c r="O178">
        <f>VLOOKUP($J178,Zonal_Stats!$A$2:$P$308,9,FALSE)</f>
        <v>16660.854096200001</v>
      </c>
      <c r="P178">
        <f>VLOOKUP($J178,Zonal_Stats!$A$2:$P$308,7,FALSE)</f>
        <v>13657.973088700001</v>
      </c>
      <c r="Q178">
        <f>VLOOKUP($J178,Zonal_Stats!$A$2:$P$308,11,FALSE)</f>
        <v>1387.827769</v>
      </c>
      <c r="R178">
        <f>VLOOKUP($J178,Zonal_Stats!$A$2:$P$308,5,FALSE)</f>
        <v>8706.0913944700005</v>
      </c>
      <c r="S178">
        <f>VLOOKUP($J178,raw!$A$3:$AB483,11,FALSE)</f>
        <v>0.91689886903786266</v>
      </c>
      <c r="T178">
        <f>VLOOKUP($J178,raw!$A$3:$AB483,12,FALSE)</f>
        <v>8.3101130962137351E-2</v>
      </c>
      <c r="U178">
        <f>VLOOKUP($J178,raw!$A$3:$AB483,13,FALSE)</f>
        <v>0</v>
      </c>
      <c r="V178">
        <f>VLOOKUP($J178,raw!$A$3:$AB483,14,FALSE)</f>
        <v>0</v>
      </c>
      <c r="W178">
        <f>VLOOKUP($J178,raw!$A$3:$AB483,15,FALSE)</f>
        <v>0</v>
      </c>
      <c r="X178">
        <f>VLOOKUP($J178,Zonal_Stats!$A$2:$P$308,6,FALSE)</f>
        <v>14738.4187179</v>
      </c>
      <c r="Y178">
        <f>VLOOKUP($J178,raw!$A$3:$AB483,17,FALSE)</f>
        <v>0</v>
      </c>
      <c r="Z178">
        <f>VLOOKUP($J178,raw!$A$3:$AB483,20,FALSE)</f>
        <v>0.91689886903786266</v>
      </c>
      <c r="AA178">
        <f>VLOOKUP($J178,Zonal_Stats!$A$2:$P$308,13,FALSE)</f>
        <v>79947.518969199999</v>
      </c>
      <c r="AB178">
        <f>VLOOKUP($J178,Zonal_Stats!$A$2:$P$308,15,FALSE)</f>
        <v>0.62436287683299996</v>
      </c>
      <c r="AC178">
        <f>VLOOKUP($J178,Zonal_Stats!$A$2:$P$308,16,FALSE)</f>
        <v>0</v>
      </c>
      <c r="AD178">
        <f>VLOOKUP($J178,raw!$A$3:$AB483,24,FALSE)</f>
        <v>0.89214882806097362</v>
      </c>
      <c r="AE178">
        <f>VLOOKUP($J178,Zonal_Stats!$A$2:$P$308,14,FALSE)</f>
        <v>0.124672000445</v>
      </c>
      <c r="AF178">
        <f>VLOOKUP($C178,PODES_SULSEL!$D$1:$AL$311,2,FALSE)</f>
        <v>17638</v>
      </c>
      <c r="AG178">
        <f>VLOOKUP($C178,PODES_SULSEL!$D$1:$AL$311,25,FALSE)</f>
        <v>1</v>
      </c>
      <c r="AH178">
        <f>VLOOKUP($C178,PODES_SULSEL!$D$1:$AL$311,26,FALSE)</f>
        <v>4.5356616396416801E-4</v>
      </c>
      <c r="AI178">
        <f>VLOOKUP($C178,PODES_SULSEL!$D$1:$AL$311,27,FALSE)</f>
        <v>4409.5</v>
      </c>
      <c r="AJ178">
        <f>VLOOKUP($C178,PODES_SULSEL!$D$1:$AL$311,28,FALSE)</f>
        <v>5879.333333333333</v>
      </c>
      <c r="AK178">
        <f>VLOOKUP($C178,PODES_SULSEL!$D$1:$AL$311,29,FALSE)</f>
        <v>4409.5</v>
      </c>
      <c r="AL178">
        <f>VLOOKUP($C178,PODES_SULSEL!$D$1:$AL$311,30,FALSE)</f>
        <v>1.70087311486563E-4</v>
      </c>
      <c r="AM178">
        <f>VLOOKUP($C178,PODES_SULSEL!$D$1:$AL$311,31,FALSE)</f>
        <v>1175.8666666666666</v>
      </c>
      <c r="AN178">
        <f>VLOOKUP($C178,PODES_SULSEL!$D$1:$AL$311,10,FALSE)</f>
        <v>0</v>
      </c>
      <c r="AO178">
        <f>VLOOKUP($C178,PODES_SULSEL!$D$1:$AL$311,11,FALSE)</f>
        <v>0</v>
      </c>
      <c r="AP178">
        <f>VLOOKUP($C178,PODES_SULSEL!$D$1:$AL$311,12,FALSE)</f>
        <v>1</v>
      </c>
      <c r="AQ178">
        <f>VLOOKUP($C178,PODES_SULSEL!$D$1:$AL$311,13,FALSE)</f>
        <v>0</v>
      </c>
      <c r="AR178">
        <f>VLOOKUP($C178,PODES_SULSEL!$D$1:$AL$311,14,FALSE)</f>
        <v>0</v>
      </c>
      <c r="AS178">
        <f>VLOOKUP($C178,PODES_SULSEL!$D$1:$AL$311,15,FALSE)</f>
        <v>0</v>
      </c>
      <c r="AT178">
        <f>VLOOKUP($C178,PODES_SULSEL!$D$1:$AL$311,16,FALSE)</f>
        <v>0</v>
      </c>
      <c r="AU178">
        <f>VLOOKUP($C178,PODES_SULSEL!$D$1:$AL$311,17,FALSE)</f>
        <v>0</v>
      </c>
      <c r="AV178">
        <f>VLOOKUP($C178,PODES_SULSEL!$D$1:$AL$311,18,FALSE)</f>
        <v>0</v>
      </c>
      <c r="AW178">
        <f>VLOOKUP($C178,PODES_SULSEL!$D$1:$AL$311,19,FALSE)</f>
        <v>0</v>
      </c>
      <c r="AX178">
        <f>VLOOKUP($C178,PODES_SULSEL!$D$1:$AL$311,20,FALSE)</f>
        <v>16</v>
      </c>
      <c r="AY178">
        <f>VLOOKUP($C178,PODES_SULSEL!$D$1:$AL$311,35,FALSE)</f>
        <v>1102.375</v>
      </c>
      <c r="AZ178">
        <f>VLOOKUP($C178,PODES_SULSEL!$D$1:$AL$311,32,FALSE)</f>
        <v>0</v>
      </c>
      <c r="BA178">
        <f>VLOOKUP($C178,PODES_SULSEL!$D$1:$AL$311,33,FALSE)</f>
        <v>0</v>
      </c>
      <c r="BB178">
        <f>VLOOKUP($C178,PODES_SULSEL!$D$1:$AL$311,23,FALSE)</f>
        <v>0</v>
      </c>
      <c r="BC178">
        <f>VLOOKUP($C178,PODES_SULSEL!$D$1:$AL$311,34,FALSE)</f>
        <v>0</v>
      </c>
      <c r="BD178">
        <f>VLOOKUP($J178,Zonal_Stats!$A$2:$T$308,17,FALSE)</f>
        <v>27.040853438199999</v>
      </c>
      <c r="BE178">
        <f>VLOOKUP($J178,Zonal_Stats!$A$2:$T$308,18,FALSE)</f>
        <v>1.46488761902</v>
      </c>
      <c r="BF178">
        <f>VLOOKUP($J178,Zonal_Stats!$A$2:$T$308,19,FALSE)</f>
        <v>2035.72128567</v>
      </c>
      <c r="BG178">
        <f>VLOOKUP($J178,Zonal_Stats!$A$2:$T$308,20,FALSE)</f>
        <v>2.2532632317300001</v>
      </c>
    </row>
    <row r="179" spans="1:59">
      <c r="A179" t="s">
        <v>880</v>
      </c>
      <c r="B179" t="str">
        <f t="shared" si="2"/>
        <v>7315041</v>
      </c>
      <c r="C179">
        <v>7315041</v>
      </c>
      <c r="D179" t="s">
        <v>230</v>
      </c>
      <c r="E179">
        <v>73</v>
      </c>
      <c r="F179">
        <v>15</v>
      </c>
      <c r="G179">
        <v>41</v>
      </c>
      <c r="H179" t="s">
        <v>674</v>
      </c>
      <c r="I179" t="s">
        <v>686</v>
      </c>
      <c r="J179" t="s">
        <v>488</v>
      </c>
      <c r="K179">
        <v>2019</v>
      </c>
      <c r="L179">
        <f>VLOOKUP($J179,Zonal_Stats!$A$2:$J$308,10,FALSE)</f>
        <v>6465.6776388199996</v>
      </c>
      <c r="M179">
        <f>VLOOKUP($J179,Zonal_Stats!$A$2:$P$308,8,FALSE)</f>
        <v>299.52329787399998</v>
      </c>
      <c r="N179">
        <f>VLOOKUP($J179,Zonal_Stats!$A$2:$P$308,12,FALSE)</f>
        <v>91920.821377500004</v>
      </c>
      <c r="O179">
        <f>VLOOKUP($J179,Zonal_Stats!$A$2:$P$308,9,FALSE)</f>
        <v>19533.3725141</v>
      </c>
      <c r="P179">
        <f>VLOOKUP($J179,Zonal_Stats!$A$2:$P$308,7,FALSE)</f>
        <v>10373.2680246</v>
      </c>
      <c r="Q179">
        <f>VLOOKUP($J179,Zonal_Stats!$A$2:$P$308,11,FALSE)</f>
        <v>992.30182989499997</v>
      </c>
      <c r="R179">
        <f>VLOOKUP($J179,Zonal_Stats!$A$2:$P$308,5,FALSE)</f>
        <v>3403.8294310000001</v>
      </c>
      <c r="S179">
        <f>VLOOKUP($J179,raw!$A$3:$AB484,11,FALSE)</f>
        <v>0.85624155024785942</v>
      </c>
      <c r="T179">
        <f>VLOOKUP($J179,raw!$A$3:$AB484,12,FALSE)</f>
        <v>0.11333934204596666</v>
      </c>
      <c r="U179">
        <f>VLOOKUP($J179,raw!$A$3:$AB484,13,FALSE)</f>
        <v>0</v>
      </c>
      <c r="V179">
        <f>VLOOKUP($J179,raw!$A$3:$AB484,14,FALSE)</f>
        <v>0</v>
      </c>
      <c r="W179">
        <f>VLOOKUP($J179,raw!$A$3:$AB484,15,FALSE)</f>
        <v>0</v>
      </c>
      <c r="X179">
        <f>VLOOKUP($J179,Zonal_Stats!$A$2:$P$308,6,FALSE)</f>
        <v>12728.529636400001</v>
      </c>
      <c r="Y179">
        <f>VLOOKUP($J179,raw!$A$3:$AB484,17,FALSE)</f>
        <v>0</v>
      </c>
      <c r="Z179">
        <f>VLOOKUP($J179,raw!$A$3:$AB484,20,FALSE)</f>
        <v>0.86840919333032895</v>
      </c>
      <c r="AA179">
        <f>VLOOKUP($J179,Zonal_Stats!$A$2:$P$308,13,FALSE)</f>
        <v>35917.445744600001</v>
      </c>
      <c r="AB179">
        <f>VLOOKUP($J179,Zonal_Stats!$A$2:$P$308,15,FALSE)</f>
        <v>0.53419724640699995</v>
      </c>
      <c r="AC179">
        <f>VLOOKUP($J179,Zonal_Stats!$A$2:$P$308,16,FALSE)</f>
        <v>1.5004067260800001E-2</v>
      </c>
      <c r="AD179">
        <f>VLOOKUP($J179,raw!$A$3:$AB484,24,FALSE)</f>
        <v>0.75709779179810721</v>
      </c>
      <c r="AE179">
        <f>VLOOKUP($J179,Zonal_Stats!$A$2:$P$308,14,FALSE)</f>
        <v>0.123746126516</v>
      </c>
      <c r="AF179">
        <f>VLOOKUP($C179,PODES_SULSEL!$D$1:$AL$311,2,FALSE)</f>
        <v>10245</v>
      </c>
      <c r="AG179">
        <f>VLOOKUP($C179,PODES_SULSEL!$D$1:$AL$311,25,FALSE)</f>
        <v>0.99990239141044401</v>
      </c>
      <c r="AH179">
        <f>VLOOKUP($C179,PODES_SULSEL!$D$1:$AL$311,26,FALSE)</f>
        <v>6.8326012689116596E-4</v>
      </c>
      <c r="AI179">
        <f>VLOOKUP($C179,PODES_SULSEL!$D$1:$AL$311,27,FALSE)</f>
        <v>2561.25</v>
      </c>
      <c r="AJ179">
        <f>VLOOKUP($C179,PODES_SULSEL!$D$1:$AL$311,28,FALSE)</f>
        <v>0</v>
      </c>
      <c r="AK179">
        <f>VLOOKUP($C179,PODES_SULSEL!$D$1:$AL$311,29,FALSE)</f>
        <v>5122.5</v>
      </c>
      <c r="AL179">
        <f>VLOOKUP($C179,PODES_SULSEL!$D$1:$AL$311,30,FALSE)</f>
        <v>1.9521717911176101E-4</v>
      </c>
      <c r="AM179">
        <f>VLOOKUP($C179,PODES_SULSEL!$D$1:$AL$311,31,FALSE)</f>
        <v>5122.5</v>
      </c>
      <c r="AN179">
        <f>VLOOKUP($C179,PODES_SULSEL!$D$1:$AL$311,10,FALSE)</f>
        <v>0</v>
      </c>
      <c r="AO179">
        <f>VLOOKUP($C179,PODES_SULSEL!$D$1:$AL$311,11,FALSE)</f>
        <v>0</v>
      </c>
      <c r="AP179">
        <f>VLOOKUP($C179,PODES_SULSEL!$D$1:$AL$311,12,FALSE)</f>
        <v>4</v>
      </c>
      <c r="AQ179">
        <f>VLOOKUP($C179,PODES_SULSEL!$D$1:$AL$311,13,FALSE)</f>
        <v>0</v>
      </c>
      <c r="AR179">
        <f>VLOOKUP($C179,PODES_SULSEL!$D$1:$AL$311,14,FALSE)</f>
        <v>0</v>
      </c>
      <c r="AS179">
        <f>VLOOKUP($C179,PODES_SULSEL!$D$1:$AL$311,15,FALSE)</f>
        <v>0</v>
      </c>
      <c r="AT179">
        <f>VLOOKUP($C179,PODES_SULSEL!$D$1:$AL$311,16,FALSE)</f>
        <v>0</v>
      </c>
      <c r="AU179">
        <f>VLOOKUP($C179,PODES_SULSEL!$D$1:$AL$311,17,FALSE)</f>
        <v>0</v>
      </c>
      <c r="AV179">
        <f>VLOOKUP($C179,PODES_SULSEL!$D$1:$AL$311,18,FALSE)</f>
        <v>0</v>
      </c>
      <c r="AW179">
        <f>VLOOKUP($C179,PODES_SULSEL!$D$1:$AL$311,19,FALSE)</f>
        <v>0</v>
      </c>
      <c r="AX179">
        <f>VLOOKUP($C179,PODES_SULSEL!$D$1:$AL$311,20,FALSE)</f>
        <v>12</v>
      </c>
      <c r="AY179">
        <f>VLOOKUP($C179,PODES_SULSEL!$D$1:$AL$311,35,FALSE)</f>
        <v>853.75</v>
      </c>
      <c r="AZ179">
        <f>VLOOKUP($C179,PODES_SULSEL!$D$1:$AL$311,32,FALSE)</f>
        <v>0</v>
      </c>
      <c r="BA179">
        <f>VLOOKUP($C179,PODES_SULSEL!$D$1:$AL$311,33,FALSE)</f>
        <v>0</v>
      </c>
      <c r="BB179">
        <f>VLOOKUP($C179,PODES_SULSEL!$D$1:$AL$311,23,FALSE)</f>
        <v>1</v>
      </c>
      <c r="BC179">
        <f>VLOOKUP($C179,PODES_SULSEL!$D$1:$AL$311,34,FALSE)</f>
        <v>10245</v>
      </c>
      <c r="BD179">
        <f>VLOOKUP($J179,Zonal_Stats!$A$2:$T$308,17,FALSE)</f>
        <v>27.010808664100001</v>
      </c>
      <c r="BE179">
        <f>VLOOKUP($J179,Zonal_Stats!$A$2:$T$308,18,FALSE)</f>
        <v>1.4661361469900001</v>
      </c>
      <c r="BF179">
        <f>VLOOKUP($J179,Zonal_Stats!$A$2:$T$308,19,FALSE)</f>
        <v>2026.97072428</v>
      </c>
      <c r="BG179">
        <f>VLOOKUP($J179,Zonal_Stats!$A$2:$T$308,20,FALSE)</f>
        <v>-8.7051475375299994</v>
      </c>
    </row>
    <row r="180" spans="1:59">
      <c r="A180" t="s">
        <v>881</v>
      </c>
      <c r="B180" t="str">
        <f t="shared" si="2"/>
        <v>7315042</v>
      </c>
      <c r="C180">
        <v>7315042</v>
      </c>
      <c r="D180" t="s">
        <v>230</v>
      </c>
      <c r="E180">
        <v>73</v>
      </c>
      <c r="F180">
        <v>15</v>
      </c>
      <c r="G180">
        <v>42</v>
      </c>
      <c r="H180" t="s">
        <v>674</v>
      </c>
      <c r="I180" t="s">
        <v>686</v>
      </c>
      <c r="J180" t="s">
        <v>585</v>
      </c>
      <c r="K180">
        <v>2019</v>
      </c>
      <c r="L180">
        <f>VLOOKUP($J180,Zonal_Stats!$A$2:$J$308,10,FALSE)</f>
        <v>4338.64560867</v>
      </c>
      <c r="M180">
        <f>VLOOKUP($J180,Zonal_Stats!$A$2:$P$308,8,FALSE)</f>
        <v>357.68291162499997</v>
      </c>
      <c r="N180">
        <f>VLOOKUP($J180,Zonal_Stats!$A$2:$P$308,12,FALSE)</f>
        <v>95121.025293700004</v>
      </c>
      <c r="O180">
        <f>VLOOKUP($J180,Zonal_Stats!$A$2:$P$308,9,FALSE)</f>
        <v>16413.905617600001</v>
      </c>
      <c r="P180">
        <f>VLOOKUP($J180,Zonal_Stats!$A$2:$P$308,7,FALSE)</f>
        <v>11238.5367613</v>
      </c>
      <c r="Q180">
        <f>VLOOKUP($J180,Zonal_Stats!$A$2:$P$308,11,FALSE)</f>
        <v>1175.6569285099999</v>
      </c>
      <c r="R180">
        <f>VLOOKUP($J180,Zonal_Stats!$A$2:$P$308,5,FALSE)</f>
        <v>6135.4055814699996</v>
      </c>
      <c r="S180">
        <f>VLOOKUP($J180,raw!$A$3:$AB485,11,FALSE)</f>
        <v>0.9633267845448592</v>
      </c>
      <c r="T180">
        <f>VLOOKUP($J180,raw!$A$3:$AB485,12,FALSE)</f>
        <v>3.549443352979699E-2</v>
      </c>
      <c r="U180">
        <f>VLOOKUP($J180,raw!$A$3:$AB485,13,FALSE)</f>
        <v>0</v>
      </c>
      <c r="V180">
        <f>VLOOKUP($J180,raw!$A$3:$AB485,14,FALSE)</f>
        <v>0</v>
      </c>
      <c r="W180">
        <f>VLOOKUP($J180,raw!$A$3:$AB485,15,FALSE)</f>
        <v>0</v>
      </c>
      <c r="X180">
        <f>VLOOKUP($J180,Zonal_Stats!$A$2:$P$308,6,FALSE)</f>
        <v>16534.601825999998</v>
      </c>
      <c r="Y180">
        <f>VLOOKUP($J180,raw!$A$3:$AB485,17,FALSE)</f>
        <v>0</v>
      </c>
      <c r="Z180">
        <f>VLOOKUP($J180,raw!$A$3:$AB485,20,FALSE)</f>
        <v>0.9633267845448592</v>
      </c>
      <c r="AA180">
        <f>VLOOKUP($J180,Zonal_Stats!$A$2:$P$308,13,FALSE)</f>
        <v>53583.419361799999</v>
      </c>
      <c r="AB180">
        <f>VLOOKUP($J180,Zonal_Stats!$A$2:$P$308,15,FALSE)</f>
        <v>0.60354481742099997</v>
      </c>
      <c r="AC180">
        <f>VLOOKUP($J180,Zonal_Stats!$A$2:$P$308,16,FALSE)</f>
        <v>0</v>
      </c>
      <c r="AD180">
        <f>VLOOKUP($J180,raw!$A$3:$AB485,24,FALSE)</f>
        <v>0.45160445317616243</v>
      </c>
      <c r="AE180">
        <f>VLOOKUP($J180,Zonal_Stats!$A$2:$P$308,14,FALSE)</f>
        <v>0.114146415632</v>
      </c>
      <c r="AF180">
        <f>VLOOKUP($C180,PODES_SULSEL!$D$1:$AL$311,2,FALSE)</f>
        <v>6124</v>
      </c>
      <c r="AG180">
        <f>VLOOKUP($C180,PODES_SULSEL!$D$1:$AL$311,25,FALSE)</f>
        <v>0.99951012410189399</v>
      </c>
      <c r="AH180">
        <f>VLOOKUP($C180,PODES_SULSEL!$D$1:$AL$311,26,FALSE)</f>
        <v>3.2658393207054198E-4</v>
      </c>
      <c r="AI180">
        <f>VLOOKUP($C180,PODES_SULSEL!$D$1:$AL$311,27,FALSE)</f>
        <v>0</v>
      </c>
      <c r="AJ180">
        <f>VLOOKUP($C180,PODES_SULSEL!$D$1:$AL$311,28,FALSE)</f>
        <v>0</v>
      </c>
      <c r="AK180">
        <f>VLOOKUP($C180,PODES_SULSEL!$D$1:$AL$311,29,FALSE)</f>
        <v>1531</v>
      </c>
      <c r="AL180">
        <f>VLOOKUP($C180,PODES_SULSEL!$D$1:$AL$311,30,FALSE)</f>
        <v>4.8987589810581299E-4</v>
      </c>
      <c r="AM180">
        <f>VLOOKUP($C180,PODES_SULSEL!$D$1:$AL$311,31,FALSE)</f>
        <v>3062</v>
      </c>
      <c r="AN180">
        <f>VLOOKUP($C180,PODES_SULSEL!$D$1:$AL$311,10,FALSE)</f>
        <v>0</v>
      </c>
      <c r="AO180">
        <f>VLOOKUP($C180,PODES_SULSEL!$D$1:$AL$311,11,FALSE)</f>
        <v>0</v>
      </c>
      <c r="AP180">
        <f>VLOOKUP($C180,PODES_SULSEL!$D$1:$AL$311,12,FALSE)</f>
        <v>6</v>
      </c>
      <c r="AQ180">
        <f>VLOOKUP($C180,PODES_SULSEL!$D$1:$AL$311,13,FALSE)</f>
        <v>0</v>
      </c>
      <c r="AR180">
        <f>VLOOKUP($C180,PODES_SULSEL!$D$1:$AL$311,14,FALSE)</f>
        <v>0</v>
      </c>
      <c r="AS180">
        <f>VLOOKUP($C180,PODES_SULSEL!$D$1:$AL$311,15,FALSE)</f>
        <v>0</v>
      </c>
      <c r="AT180">
        <f>VLOOKUP($C180,PODES_SULSEL!$D$1:$AL$311,16,FALSE)</f>
        <v>0</v>
      </c>
      <c r="AU180">
        <f>VLOOKUP($C180,PODES_SULSEL!$D$1:$AL$311,17,FALSE)</f>
        <v>0</v>
      </c>
      <c r="AV180">
        <f>VLOOKUP($C180,PODES_SULSEL!$D$1:$AL$311,18,FALSE)</f>
        <v>0</v>
      </c>
      <c r="AW180">
        <f>VLOOKUP($C180,PODES_SULSEL!$D$1:$AL$311,19,FALSE)</f>
        <v>0</v>
      </c>
      <c r="AX180">
        <f>VLOOKUP($C180,PODES_SULSEL!$D$1:$AL$311,20,FALSE)</f>
        <v>10</v>
      </c>
      <c r="AY180">
        <f>VLOOKUP($C180,PODES_SULSEL!$D$1:$AL$311,35,FALSE)</f>
        <v>612.4</v>
      </c>
      <c r="AZ180">
        <f>VLOOKUP($C180,PODES_SULSEL!$D$1:$AL$311,32,FALSE)</f>
        <v>0</v>
      </c>
      <c r="BA180">
        <f>VLOOKUP($C180,PODES_SULSEL!$D$1:$AL$311,33,FALSE)</f>
        <v>0</v>
      </c>
      <c r="BB180">
        <f>VLOOKUP($C180,PODES_SULSEL!$D$1:$AL$311,23,FALSE)</f>
        <v>0</v>
      </c>
      <c r="BC180">
        <f>VLOOKUP($C180,PODES_SULSEL!$D$1:$AL$311,34,FALSE)</f>
        <v>0</v>
      </c>
      <c r="BD180">
        <f>VLOOKUP($J180,Zonal_Stats!$A$2:$T$308,17,FALSE)</f>
        <v>27.020527908199998</v>
      </c>
      <c r="BE180">
        <f>VLOOKUP($J180,Zonal_Stats!$A$2:$T$308,18,FALSE)</f>
        <v>1.47795042831</v>
      </c>
      <c r="BF180">
        <f>VLOOKUP($J180,Zonal_Stats!$A$2:$T$308,19,FALSE)</f>
        <v>1972.6235234000001</v>
      </c>
      <c r="BG180">
        <f>VLOOKUP($J180,Zonal_Stats!$A$2:$T$308,20,FALSE)</f>
        <v>-13.703018017</v>
      </c>
    </row>
    <row r="181" spans="1:59">
      <c r="A181" t="s">
        <v>882</v>
      </c>
      <c r="B181" t="str">
        <f t="shared" si="2"/>
        <v>7315050</v>
      </c>
      <c r="C181">
        <v>7315050</v>
      </c>
      <c r="D181" t="s">
        <v>230</v>
      </c>
      <c r="E181">
        <v>73</v>
      </c>
      <c r="F181">
        <v>15</v>
      </c>
      <c r="G181">
        <v>50</v>
      </c>
      <c r="H181" t="s">
        <v>674</v>
      </c>
      <c r="I181" t="s">
        <v>686</v>
      </c>
      <c r="J181" t="s">
        <v>501</v>
      </c>
      <c r="K181">
        <v>2019</v>
      </c>
      <c r="L181">
        <f>VLOOKUP($J181,Zonal_Stats!$A$2:$J$308,10,FALSE)</f>
        <v>2524.3795528800001</v>
      </c>
      <c r="M181">
        <f>VLOOKUP($J181,Zonal_Stats!$A$2:$P$308,8,FALSE)</f>
        <v>368.95164745800002</v>
      </c>
      <c r="N181">
        <f>VLOOKUP($J181,Zonal_Stats!$A$2:$P$308,12,FALSE)</f>
        <v>85894.2734986</v>
      </c>
      <c r="O181">
        <f>VLOOKUP($J181,Zonal_Stats!$A$2:$P$308,9,FALSE)</f>
        <v>25820.368137900001</v>
      </c>
      <c r="P181">
        <f>VLOOKUP($J181,Zonal_Stats!$A$2:$P$308,7,FALSE)</f>
        <v>4572.8795493999996</v>
      </c>
      <c r="Q181">
        <f>VLOOKUP($J181,Zonal_Stats!$A$2:$P$308,11,FALSE)</f>
        <v>945.37175214800004</v>
      </c>
      <c r="R181">
        <f>VLOOKUP($J181,Zonal_Stats!$A$2:$P$308,5,FALSE)</f>
        <v>4208.7550866499996</v>
      </c>
      <c r="S181">
        <f>VLOOKUP($J181,raw!$A$3:$AB486,11,FALSE)</f>
        <v>0.79126455906821969</v>
      </c>
      <c r="T181">
        <f>VLOOKUP($J181,raw!$A$3:$AB486,12,FALSE)</f>
        <v>5.2995008319467553E-2</v>
      </c>
      <c r="U181">
        <f>VLOOKUP($J181,raw!$A$3:$AB486,13,FALSE)</f>
        <v>3.3111480865224627E-2</v>
      </c>
      <c r="V181">
        <f>VLOOKUP($J181,raw!$A$3:$AB486,14,FALSE)</f>
        <v>0</v>
      </c>
      <c r="W181">
        <f>VLOOKUP($J181,raw!$A$3:$AB486,15,FALSE)</f>
        <v>0</v>
      </c>
      <c r="X181">
        <f>VLOOKUP($J181,Zonal_Stats!$A$2:$P$308,6,FALSE)</f>
        <v>8618.9321661199992</v>
      </c>
      <c r="Y181">
        <f>VLOOKUP($J181,raw!$A$3:$AB486,17,FALSE)</f>
        <v>0</v>
      </c>
      <c r="Z181">
        <f>VLOOKUP($J181,raw!$A$3:$AB486,20,FALSE)</f>
        <v>0.87853577371048253</v>
      </c>
      <c r="AA181">
        <f>VLOOKUP($J181,Zonal_Stats!$A$2:$P$308,13,FALSE)</f>
        <v>69365.653243299996</v>
      </c>
      <c r="AB181">
        <f>VLOOKUP($J181,Zonal_Stats!$A$2:$P$308,15,FALSE)</f>
        <v>0.41139139261899998</v>
      </c>
      <c r="AC181">
        <f>VLOOKUP($J181,Zonal_Stats!$A$2:$P$308,16,FALSE)</f>
        <v>9.5125930896000008E-3</v>
      </c>
      <c r="AD181">
        <f>VLOOKUP($J181,raw!$A$3:$AB486,24,FALSE)</f>
        <v>0.41123128119800334</v>
      </c>
      <c r="AE181">
        <f>VLOOKUP($J181,Zonal_Stats!$A$2:$P$308,14,FALSE)</f>
        <v>0.12901937183199999</v>
      </c>
      <c r="AF181">
        <f>VLOOKUP($C181,PODES_SULSEL!$D$1:$AL$311,2,FALSE)</f>
        <v>8247</v>
      </c>
      <c r="AG181">
        <f>VLOOKUP($C181,PODES_SULSEL!$D$1:$AL$311,25,FALSE)</f>
        <v>1</v>
      </c>
      <c r="AH181">
        <f>VLOOKUP($C181,PODES_SULSEL!$D$1:$AL$311,26,FALSE)</f>
        <v>2.4251242876197399E-4</v>
      </c>
      <c r="AI181">
        <f>VLOOKUP($C181,PODES_SULSEL!$D$1:$AL$311,27,FALSE)</f>
        <v>0</v>
      </c>
      <c r="AJ181">
        <f>VLOOKUP($C181,PODES_SULSEL!$D$1:$AL$311,28,FALSE)</f>
        <v>0</v>
      </c>
      <c r="AK181">
        <f>VLOOKUP($C181,PODES_SULSEL!$D$1:$AL$311,29,FALSE)</f>
        <v>1649.4</v>
      </c>
      <c r="AL181">
        <f>VLOOKUP($C181,PODES_SULSEL!$D$1:$AL$311,30,FALSE)</f>
        <v>7.2753728628592205E-4</v>
      </c>
      <c r="AM181">
        <f>VLOOKUP($C181,PODES_SULSEL!$D$1:$AL$311,31,FALSE)</f>
        <v>8247</v>
      </c>
      <c r="AN181">
        <f>VLOOKUP($C181,PODES_SULSEL!$D$1:$AL$311,10,FALSE)</f>
        <v>0</v>
      </c>
      <c r="AO181">
        <f>VLOOKUP($C181,PODES_SULSEL!$D$1:$AL$311,11,FALSE)</f>
        <v>0</v>
      </c>
      <c r="AP181">
        <f>VLOOKUP($C181,PODES_SULSEL!$D$1:$AL$311,12,FALSE)</f>
        <v>1</v>
      </c>
      <c r="AQ181">
        <f>VLOOKUP($C181,PODES_SULSEL!$D$1:$AL$311,13,FALSE)</f>
        <v>0</v>
      </c>
      <c r="AR181">
        <f>VLOOKUP($C181,PODES_SULSEL!$D$1:$AL$311,14,FALSE)</f>
        <v>1</v>
      </c>
      <c r="AS181">
        <f>VLOOKUP($C181,PODES_SULSEL!$D$1:$AL$311,15,FALSE)</f>
        <v>0</v>
      </c>
      <c r="AT181">
        <f>VLOOKUP($C181,PODES_SULSEL!$D$1:$AL$311,16,FALSE)</f>
        <v>0</v>
      </c>
      <c r="AU181">
        <f>VLOOKUP($C181,PODES_SULSEL!$D$1:$AL$311,17,FALSE)</f>
        <v>0</v>
      </c>
      <c r="AV181">
        <f>VLOOKUP($C181,PODES_SULSEL!$D$1:$AL$311,18,FALSE)</f>
        <v>0</v>
      </c>
      <c r="AW181">
        <f>VLOOKUP($C181,PODES_SULSEL!$D$1:$AL$311,19,FALSE)</f>
        <v>0</v>
      </c>
      <c r="AX181">
        <f>VLOOKUP($C181,PODES_SULSEL!$D$1:$AL$311,20,FALSE)</f>
        <v>22</v>
      </c>
      <c r="AY181">
        <f>VLOOKUP($C181,PODES_SULSEL!$D$1:$AL$311,35,FALSE)</f>
        <v>374.86363636363637</v>
      </c>
      <c r="AZ181">
        <f>VLOOKUP($C181,PODES_SULSEL!$D$1:$AL$311,32,FALSE)</f>
        <v>0</v>
      </c>
      <c r="BA181">
        <f>VLOOKUP($C181,PODES_SULSEL!$D$1:$AL$311,33,FALSE)</f>
        <v>2749</v>
      </c>
      <c r="BB181">
        <f>VLOOKUP($C181,PODES_SULSEL!$D$1:$AL$311,23,FALSE)</f>
        <v>0</v>
      </c>
      <c r="BC181">
        <f>VLOOKUP($C181,PODES_SULSEL!$D$1:$AL$311,34,FALSE)</f>
        <v>0</v>
      </c>
      <c r="BD181">
        <f>VLOOKUP($J181,Zonal_Stats!$A$2:$T$308,17,FALSE)</f>
        <v>26.8735869052</v>
      </c>
      <c r="BE181">
        <f>VLOOKUP($J181,Zonal_Stats!$A$2:$T$308,18,FALSE)</f>
        <v>1.45107842807</v>
      </c>
      <c r="BF181">
        <f>VLOOKUP($J181,Zonal_Stats!$A$2:$T$308,19,FALSE)</f>
        <v>2058.3383818100001</v>
      </c>
      <c r="BG181">
        <f>VLOOKUP($J181,Zonal_Stats!$A$2:$T$308,20,FALSE)</f>
        <v>-8.1915055899800002</v>
      </c>
    </row>
    <row r="182" spans="1:59">
      <c r="A182" t="s">
        <v>883</v>
      </c>
      <c r="B182" t="str">
        <f t="shared" si="2"/>
        <v>7315060</v>
      </c>
      <c r="C182">
        <v>7315060</v>
      </c>
      <c r="D182" t="s">
        <v>230</v>
      </c>
      <c r="E182">
        <v>73</v>
      </c>
      <c r="F182">
        <v>15</v>
      </c>
      <c r="G182">
        <v>60</v>
      </c>
      <c r="H182" t="s">
        <v>674</v>
      </c>
      <c r="I182" t="s">
        <v>686</v>
      </c>
      <c r="J182" t="s">
        <v>388</v>
      </c>
      <c r="K182">
        <v>2019</v>
      </c>
      <c r="L182">
        <f>VLOOKUP($J182,Zonal_Stats!$A$2:$J$308,10,FALSE)</f>
        <v>10828.9595992</v>
      </c>
      <c r="M182">
        <f>VLOOKUP($J182,Zonal_Stats!$A$2:$P$308,8,FALSE)</f>
        <v>384.133253035</v>
      </c>
      <c r="N182">
        <f>VLOOKUP($J182,Zonal_Stats!$A$2:$P$308,12,FALSE)</f>
        <v>93022.033647400007</v>
      </c>
      <c r="O182">
        <f>VLOOKUP($J182,Zonal_Stats!$A$2:$P$308,9,FALSE)</f>
        <v>25953.268674700001</v>
      </c>
      <c r="P182">
        <f>VLOOKUP($J182,Zonal_Stats!$A$2:$P$308,7,FALSE)</f>
        <v>8530.2035882300006</v>
      </c>
      <c r="Q182">
        <f>VLOOKUP($J182,Zonal_Stats!$A$2:$P$308,11,FALSE)</f>
        <v>1008.73505068</v>
      </c>
      <c r="R182">
        <f>VLOOKUP($J182,Zonal_Stats!$A$2:$P$308,5,FALSE)</f>
        <v>4387.8984602700002</v>
      </c>
      <c r="S182">
        <f>VLOOKUP($J182,raw!$A$3:$AB487,11,FALSE)</f>
        <v>0.76704800358905334</v>
      </c>
      <c r="T182">
        <f>VLOOKUP($J182,raw!$A$3:$AB487,12,FALSE)</f>
        <v>2.0973530731269629E-2</v>
      </c>
      <c r="U182">
        <f>VLOOKUP($J182,raw!$A$3:$AB487,13,FALSE)</f>
        <v>0</v>
      </c>
      <c r="V182">
        <f>VLOOKUP($J182,raw!$A$3:$AB487,14,FALSE)</f>
        <v>0</v>
      </c>
      <c r="W182">
        <f>VLOOKUP($J182,raw!$A$3:$AB487,15,FALSE)</f>
        <v>0</v>
      </c>
      <c r="X182">
        <f>VLOOKUP($J182,Zonal_Stats!$A$2:$P$308,6,FALSE)</f>
        <v>13047.4418991</v>
      </c>
      <c r="Y182">
        <f>VLOOKUP($J182,raw!$A$3:$AB487,17,FALSE)</f>
        <v>0</v>
      </c>
      <c r="Z182">
        <f>VLOOKUP($J182,raw!$A$3:$AB487,20,FALSE)</f>
        <v>0.76850605652759085</v>
      </c>
      <c r="AA182">
        <f>VLOOKUP($J182,Zonal_Stats!$A$2:$P$308,13,FALSE)</f>
        <v>204536.27978800001</v>
      </c>
      <c r="AB182">
        <f>VLOOKUP($J182,Zonal_Stats!$A$2:$P$308,15,FALSE)</f>
        <v>0.65009059088999999</v>
      </c>
      <c r="AC182">
        <f>VLOOKUP($J182,Zonal_Stats!$A$2:$P$308,16,FALSE)</f>
        <v>0</v>
      </c>
      <c r="AD182">
        <f>VLOOKUP($J182,raw!$A$3:$AB487,24,FALSE)</f>
        <v>0.77422611036339162</v>
      </c>
      <c r="AE182">
        <f>VLOOKUP($J182,Zonal_Stats!$A$2:$P$308,14,FALSE)</f>
        <v>0.12897717934899999</v>
      </c>
      <c r="AF182">
        <f>VLOOKUP($C182,PODES_SULSEL!$D$1:$AL$311,2,FALSE)</f>
        <v>5042</v>
      </c>
      <c r="AG182">
        <f>VLOOKUP($C182,PODES_SULSEL!$D$1:$AL$311,25,FALSE)</f>
        <v>1</v>
      </c>
      <c r="AH182">
        <f>VLOOKUP($C182,PODES_SULSEL!$D$1:$AL$311,26,FALSE)</f>
        <v>1.9833399444664799E-4</v>
      </c>
      <c r="AI182">
        <f>VLOOKUP($C182,PODES_SULSEL!$D$1:$AL$311,27,FALSE)</f>
        <v>0</v>
      </c>
      <c r="AJ182">
        <f>VLOOKUP($C182,PODES_SULSEL!$D$1:$AL$311,28,FALSE)</f>
        <v>0</v>
      </c>
      <c r="AK182">
        <f>VLOOKUP($C182,PODES_SULSEL!$D$1:$AL$311,29,FALSE)</f>
        <v>840.33333333333337</v>
      </c>
      <c r="AL182">
        <f>VLOOKUP($C182,PODES_SULSEL!$D$1:$AL$311,30,FALSE)</f>
        <v>7.9333597778659198E-4</v>
      </c>
      <c r="AM182">
        <f>VLOOKUP($C182,PODES_SULSEL!$D$1:$AL$311,31,FALSE)</f>
        <v>5042</v>
      </c>
      <c r="AN182">
        <f>VLOOKUP($C182,PODES_SULSEL!$D$1:$AL$311,10,FALSE)</f>
        <v>0</v>
      </c>
      <c r="AO182">
        <f>VLOOKUP($C182,PODES_SULSEL!$D$1:$AL$311,11,FALSE)</f>
        <v>0</v>
      </c>
      <c r="AP182">
        <f>VLOOKUP($C182,PODES_SULSEL!$D$1:$AL$311,12,FALSE)</f>
        <v>0</v>
      </c>
      <c r="AQ182">
        <f>VLOOKUP($C182,PODES_SULSEL!$D$1:$AL$311,13,FALSE)</f>
        <v>0</v>
      </c>
      <c r="AR182">
        <f>VLOOKUP($C182,PODES_SULSEL!$D$1:$AL$311,14,FALSE)</f>
        <v>0</v>
      </c>
      <c r="AS182">
        <f>VLOOKUP($C182,PODES_SULSEL!$D$1:$AL$311,15,FALSE)</f>
        <v>0</v>
      </c>
      <c r="AT182">
        <f>VLOOKUP($C182,PODES_SULSEL!$D$1:$AL$311,16,FALSE)</f>
        <v>0</v>
      </c>
      <c r="AU182">
        <f>VLOOKUP($C182,PODES_SULSEL!$D$1:$AL$311,17,FALSE)</f>
        <v>0</v>
      </c>
      <c r="AV182">
        <f>VLOOKUP($C182,PODES_SULSEL!$D$1:$AL$311,18,FALSE)</f>
        <v>0</v>
      </c>
      <c r="AW182">
        <f>VLOOKUP($C182,PODES_SULSEL!$D$1:$AL$311,19,FALSE)</f>
        <v>0</v>
      </c>
      <c r="AX182">
        <f>VLOOKUP($C182,PODES_SULSEL!$D$1:$AL$311,20,FALSE)</f>
        <v>14</v>
      </c>
      <c r="AY182">
        <f>VLOOKUP($C182,PODES_SULSEL!$D$1:$AL$311,35,FALSE)</f>
        <v>360.14285714285717</v>
      </c>
      <c r="AZ182">
        <f>VLOOKUP($C182,PODES_SULSEL!$D$1:$AL$311,32,FALSE)</f>
        <v>0</v>
      </c>
      <c r="BA182">
        <f>VLOOKUP($C182,PODES_SULSEL!$D$1:$AL$311,33,FALSE)</f>
        <v>5042</v>
      </c>
      <c r="BB182">
        <f>VLOOKUP($C182,PODES_SULSEL!$D$1:$AL$311,23,FALSE)</f>
        <v>0</v>
      </c>
      <c r="BC182">
        <f>VLOOKUP($C182,PODES_SULSEL!$D$1:$AL$311,34,FALSE)</f>
        <v>0</v>
      </c>
      <c r="BD182">
        <f>VLOOKUP($J182,Zonal_Stats!$A$2:$T$308,17,FALSE)</f>
        <v>26.926004837899999</v>
      </c>
      <c r="BE182">
        <f>VLOOKUP($J182,Zonal_Stats!$A$2:$T$308,18,FALSE)</f>
        <v>1.4658550989100001</v>
      </c>
      <c r="BF182">
        <f>VLOOKUP($J182,Zonal_Stats!$A$2:$T$308,19,FALSE)</f>
        <v>2077.4164382700001</v>
      </c>
      <c r="BG182">
        <f>VLOOKUP($J182,Zonal_Stats!$A$2:$T$308,20,FALSE)</f>
        <v>10.9385974702</v>
      </c>
    </row>
    <row r="183" spans="1:59">
      <c r="A183" t="s">
        <v>884</v>
      </c>
      <c r="B183" t="str">
        <f t="shared" si="2"/>
        <v>7315070</v>
      </c>
      <c r="C183">
        <v>7315070</v>
      </c>
      <c r="D183" t="s">
        <v>230</v>
      </c>
      <c r="E183">
        <v>73</v>
      </c>
      <c r="F183">
        <v>15</v>
      </c>
      <c r="G183">
        <v>70</v>
      </c>
      <c r="H183" t="s">
        <v>674</v>
      </c>
      <c r="I183" t="s">
        <v>686</v>
      </c>
      <c r="J183" t="s">
        <v>397</v>
      </c>
      <c r="K183">
        <v>2019</v>
      </c>
      <c r="L183">
        <f>VLOOKUP($J183,Zonal_Stats!$A$2:$J$308,10,FALSE)</f>
        <v>12010.9426886</v>
      </c>
      <c r="M183">
        <f>VLOOKUP($J183,Zonal_Stats!$A$2:$P$308,8,FALSE)</f>
        <v>1142.4074968699999</v>
      </c>
      <c r="N183">
        <f>VLOOKUP($J183,Zonal_Stats!$A$2:$P$308,12,FALSE)</f>
        <v>84111.599810200001</v>
      </c>
      <c r="O183">
        <f>VLOOKUP($J183,Zonal_Stats!$A$2:$P$308,9,FALSE)</f>
        <v>34648.468278799999</v>
      </c>
      <c r="P183">
        <f>VLOOKUP($J183,Zonal_Stats!$A$2:$P$308,7,FALSE)</f>
        <v>3188.2921339899999</v>
      </c>
      <c r="Q183">
        <f>VLOOKUP($J183,Zonal_Stats!$A$2:$P$308,11,FALSE)</f>
        <v>1577.2347024600001</v>
      </c>
      <c r="R183">
        <f>VLOOKUP($J183,Zonal_Stats!$A$2:$P$308,5,FALSE)</f>
        <v>6726.0438134899996</v>
      </c>
      <c r="S183">
        <f>VLOOKUP($J183,raw!$A$3:$AB488,11,FALSE)</f>
        <v>0.38912660458092124</v>
      </c>
      <c r="T183">
        <f>VLOOKUP($J183,raw!$A$3:$AB488,12,FALSE)</f>
        <v>2.369565999065118E-2</v>
      </c>
      <c r="U183">
        <f>VLOOKUP($J183,raw!$A$3:$AB488,13,FALSE)</f>
        <v>0.12412354823630938</v>
      </c>
      <c r="V183">
        <f>VLOOKUP($J183,raw!$A$3:$AB488,14,FALSE)</f>
        <v>0</v>
      </c>
      <c r="W183">
        <f>VLOOKUP($J183,raw!$A$3:$AB488,15,FALSE)</f>
        <v>0</v>
      </c>
      <c r="X183">
        <f>VLOOKUP($J183,Zonal_Stats!$A$2:$P$308,6,FALSE)</f>
        <v>8043.2833928700002</v>
      </c>
      <c r="Y183">
        <f>VLOOKUP($J183,raw!$A$3:$AB488,17,FALSE)</f>
        <v>2.5529466757757721E-3</v>
      </c>
      <c r="Z183">
        <f>VLOOKUP($J183,raw!$A$3:$AB488,20,FALSE)</f>
        <v>0.41077271583186509</v>
      </c>
      <c r="AA183">
        <f>VLOOKUP($J183,Zonal_Stats!$A$2:$P$308,13,FALSE)</f>
        <v>419358.09175600001</v>
      </c>
      <c r="AB183">
        <f>VLOOKUP($J183,Zonal_Stats!$A$2:$P$308,15,FALSE)</f>
        <v>0.40294992190700002</v>
      </c>
      <c r="AC183">
        <f>VLOOKUP($J183,Zonal_Stats!$A$2:$P$308,16,FALSE)</f>
        <v>0.10898183242499999</v>
      </c>
      <c r="AD183">
        <f>VLOOKUP($J183,raw!$A$3:$AB488,24,FALSE)</f>
        <v>0.43518751573118553</v>
      </c>
      <c r="AE183">
        <f>VLOOKUP($J183,Zonal_Stats!$A$2:$P$308,14,FALSE)</f>
        <v>0.13878418496</v>
      </c>
      <c r="AF183">
        <f>VLOOKUP($C183,PODES_SULSEL!$D$1:$AL$311,2,FALSE)</f>
        <v>11575</v>
      </c>
      <c r="AG183">
        <f>VLOOKUP($C183,PODES_SULSEL!$D$1:$AL$311,25,FALSE)</f>
        <v>0.99170626349891999</v>
      </c>
      <c r="AH183">
        <f>VLOOKUP($C183,PODES_SULSEL!$D$1:$AL$311,26,FALSE)</f>
        <v>4.3196544276457801E-4</v>
      </c>
      <c r="AI183">
        <f>VLOOKUP($C183,PODES_SULSEL!$D$1:$AL$311,27,FALSE)</f>
        <v>0</v>
      </c>
      <c r="AJ183">
        <f>VLOOKUP($C183,PODES_SULSEL!$D$1:$AL$311,28,FALSE)</f>
        <v>11575</v>
      </c>
      <c r="AK183">
        <f>VLOOKUP($C183,PODES_SULSEL!$D$1:$AL$311,29,FALSE)</f>
        <v>1653.5714285714287</v>
      </c>
      <c r="AL183">
        <f>VLOOKUP($C183,PODES_SULSEL!$D$1:$AL$311,30,FALSE)</f>
        <v>3.4557235421166298E-4</v>
      </c>
      <c r="AM183">
        <f>VLOOKUP($C183,PODES_SULSEL!$D$1:$AL$311,31,FALSE)</f>
        <v>3858.3333333333335</v>
      </c>
      <c r="AN183">
        <f>VLOOKUP($C183,PODES_SULSEL!$D$1:$AL$311,10,FALSE)</f>
        <v>0</v>
      </c>
      <c r="AO183">
        <f>VLOOKUP($C183,PODES_SULSEL!$D$1:$AL$311,11,FALSE)</f>
        <v>0</v>
      </c>
      <c r="AP183">
        <f>VLOOKUP($C183,PODES_SULSEL!$D$1:$AL$311,12,FALSE)</f>
        <v>5</v>
      </c>
      <c r="AQ183">
        <f>VLOOKUP($C183,PODES_SULSEL!$D$1:$AL$311,13,FALSE)</f>
        <v>0</v>
      </c>
      <c r="AR183">
        <f>VLOOKUP($C183,PODES_SULSEL!$D$1:$AL$311,14,FALSE)</f>
        <v>5</v>
      </c>
      <c r="AS183">
        <f>VLOOKUP($C183,PODES_SULSEL!$D$1:$AL$311,15,FALSE)</f>
        <v>0</v>
      </c>
      <c r="AT183">
        <f>VLOOKUP($C183,PODES_SULSEL!$D$1:$AL$311,16,FALSE)</f>
        <v>1</v>
      </c>
      <c r="AU183">
        <f>VLOOKUP($C183,PODES_SULSEL!$D$1:$AL$311,17,FALSE)</f>
        <v>0</v>
      </c>
      <c r="AV183">
        <f>VLOOKUP($C183,PODES_SULSEL!$D$1:$AL$311,18,FALSE)</f>
        <v>0</v>
      </c>
      <c r="AW183">
        <f>VLOOKUP($C183,PODES_SULSEL!$D$1:$AL$311,19,FALSE)</f>
        <v>0</v>
      </c>
      <c r="AX183">
        <f>VLOOKUP($C183,PODES_SULSEL!$D$1:$AL$311,20,FALSE)</f>
        <v>30</v>
      </c>
      <c r="AY183">
        <f>VLOOKUP($C183,PODES_SULSEL!$D$1:$AL$311,35,FALSE)</f>
        <v>385.83333333333331</v>
      </c>
      <c r="AZ183">
        <f>VLOOKUP($C183,PODES_SULSEL!$D$1:$AL$311,32,FALSE)</f>
        <v>11575</v>
      </c>
      <c r="BA183">
        <f>VLOOKUP($C183,PODES_SULSEL!$D$1:$AL$311,33,FALSE)</f>
        <v>11575</v>
      </c>
      <c r="BB183">
        <f>VLOOKUP($C183,PODES_SULSEL!$D$1:$AL$311,23,FALSE)</f>
        <v>0</v>
      </c>
      <c r="BC183">
        <f>VLOOKUP($C183,PODES_SULSEL!$D$1:$AL$311,34,FALSE)</f>
        <v>0</v>
      </c>
      <c r="BD183">
        <f>VLOOKUP($J183,Zonal_Stats!$A$2:$T$308,17,FALSE)</f>
        <v>26.477064736100001</v>
      </c>
      <c r="BE183">
        <f>VLOOKUP($J183,Zonal_Stats!$A$2:$T$308,18,FALSE)</f>
        <v>1.4169825566400001</v>
      </c>
      <c r="BF183">
        <f>VLOOKUP($J183,Zonal_Stats!$A$2:$T$308,19,FALSE)</f>
        <v>2138.3216235099999</v>
      </c>
      <c r="BG183">
        <f>VLOOKUP($J183,Zonal_Stats!$A$2:$T$308,20,FALSE)</f>
        <v>16.572456761400002</v>
      </c>
    </row>
    <row r="184" spans="1:59">
      <c r="A184" t="s">
        <v>885</v>
      </c>
      <c r="B184" t="str">
        <f t="shared" si="2"/>
        <v>7315071</v>
      </c>
      <c r="C184">
        <v>7315071</v>
      </c>
      <c r="D184" t="s">
        <v>230</v>
      </c>
      <c r="E184">
        <v>73</v>
      </c>
      <c r="F184">
        <v>15</v>
      </c>
      <c r="G184">
        <v>71</v>
      </c>
      <c r="H184" t="s">
        <v>674</v>
      </c>
      <c r="I184" t="s">
        <v>686</v>
      </c>
      <c r="J184" t="s">
        <v>346</v>
      </c>
      <c r="K184">
        <v>2019</v>
      </c>
      <c r="L184">
        <f>VLOOKUP($J184,Zonal_Stats!$A$2:$J$308,10,FALSE)</f>
        <v>9371.6309209400006</v>
      </c>
      <c r="M184">
        <f>VLOOKUP($J184,Zonal_Stats!$A$2:$P$308,8,FALSE)</f>
        <v>1417.54290842</v>
      </c>
      <c r="N184">
        <f>VLOOKUP($J184,Zonal_Stats!$A$2:$P$308,12,FALSE)</f>
        <v>74639.918768300005</v>
      </c>
      <c r="O184">
        <f>VLOOKUP($J184,Zonal_Stats!$A$2:$P$308,9,FALSE)</f>
        <v>37226.481565399998</v>
      </c>
      <c r="P184">
        <f>VLOOKUP($J184,Zonal_Stats!$A$2:$P$308,7,FALSE)</f>
        <v>1684.2115374499999</v>
      </c>
      <c r="Q184">
        <f>VLOOKUP($J184,Zonal_Stats!$A$2:$P$308,11,FALSE)</f>
        <v>2133.9080952700001</v>
      </c>
      <c r="R184">
        <f>VLOOKUP($J184,Zonal_Stats!$A$2:$P$308,5,FALSE)</f>
        <v>12580.4098987</v>
      </c>
      <c r="S184">
        <f>VLOOKUP($J184,raw!$A$3:$AB489,11,FALSE)</f>
        <v>0.26424926134837495</v>
      </c>
      <c r="T184">
        <f>VLOOKUP($J184,raw!$A$3:$AB489,12,FALSE)</f>
        <v>9.7770615095353203E-3</v>
      </c>
      <c r="U184">
        <f>VLOOKUP($J184,raw!$A$3:$AB489,13,FALSE)</f>
        <v>0.26269137792103142</v>
      </c>
      <c r="V184">
        <f>VLOOKUP($J184,raw!$A$3:$AB489,14,FALSE)</f>
        <v>0</v>
      </c>
      <c r="W184">
        <f>VLOOKUP($J184,raw!$A$3:$AB489,15,FALSE)</f>
        <v>0</v>
      </c>
      <c r="X184">
        <f>VLOOKUP($J184,Zonal_Stats!$A$2:$P$308,6,FALSE)</f>
        <v>2385.79291457</v>
      </c>
      <c r="Y184">
        <f>VLOOKUP($J184,raw!$A$3:$AB489,17,FALSE)</f>
        <v>7.6819769003491807E-3</v>
      </c>
      <c r="Z184">
        <f>VLOOKUP($J184,raw!$A$3:$AB489,20,FALSE)</f>
        <v>0.5130808487778673</v>
      </c>
      <c r="AA184">
        <f>VLOOKUP($J184,Zonal_Stats!$A$2:$P$308,13,FALSE)</f>
        <v>934555.91405100003</v>
      </c>
      <c r="AB184">
        <f>VLOOKUP($J184,Zonal_Stats!$A$2:$P$308,15,FALSE)</f>
        <v>9.9799927631200006E-2</v>
      </c>
      <c r="AC184">
        <f>VLOOKUP($J184,Zonal_Stats!$A$2:$P$308,16,FALSE)</f>
        <v>0.39966479615799999</v>
      </c>
      <c r="AD184">
        <f>VLOOKUP($J184,raw!$A$3:$AB489,24,FALSE)</f>
        <v>2.0789685737308623E-2</v>
      </c>
      <c r="AE184">
        <f>VLOOKUP($J184,Zonal_Stats!$A$2:$P$308,14,FALSE)</f>
        <v>0.17832007697999999</v>
      </c>
      <c r="AF184">
        <f>VLOOKUP($C184,PODES_SULSEL!$D$1:$AL$311,2,FALSE)</f>
        <v>3271</v>
      </c>
      <c r="AG184">
        <f>VLOOKUP($C184,PODES_SULSEL!$D$1:$AL$311,25,FALSE)</f>
        <v>0.99205136044023201</v>
      </c>
      <c r="AH184">
        <f>VLOOKUP($C184,PODES_SULSEL!$D$1:$AL$311,26,FALSE)</f>
        <v>3.0571690614490898E-4</v>
      </c>
      <c r="AI184">
        <f>VLOOKUP($C184,PODES_SULSEL!$D$1:$AL$311,27,FALSE)</f>
        <v>0</v>
      </c>
      <c r="AJ184">
        <f>VLOOKUP($C184,PODES_SULSEL!$D$1:$AL$311,28,FALSE)</f>
        <v>0</v>
      </c>
      <c r="AK184">
        <f>VLOOKUP($C184,PODES_SULSEL!$D$1:$AL$311,29,FALSE)</f>
        <v>1635.5</v>
      </c>
      <c r="AL184">
        <f>VLOOKUP($C184,PODES_SULSEL!$D$1:$AL$311,30,FALSE)</f>
        <v>9.1715071843472896E-4</v>
      </c>
      <c r="AM184">
        <f>VLOOKUP($C184,PODES_SULSEL!$D$1:$AL$311,31,FALSE)</f>
        <v>0</v>
      </c>
      <c r="AN184">
        <f>VLOOKUP($C184,PODES_SULSEL!$D$1:$AL$311,10,FALSE)</f>
        <v>1</v>
      </c>
      <c r="AO184">
        <f>VLOOKUP($C184,PODES_SULSEL!$D$1:$AL$311,11,FALSE)</f>
        <v>0</v>
      </c>
      <c r="AP184">
        <f>VLOOKUP($C184,PODES_SULSEL!$D$1:$AL$311,12,FALSE)</f>
        <v>0</v>
      </c>
      <c r="AQ184">
        <f>VLOOKUP($C184,PODES_SULSEL!$D$1:$AL$311,13,FALSE)</f>
        <v>0</v>
      </c>
      <c r="AR184">
        <f>VLOOKUP($C184,PODES_SULSEL!$D$1:$AL$311,14,FALSE)</f>
        <v>3</v>
      </c>
      <c r="AS184">
        <f>VLOOKUP($C184,PODES_SULSEL!$D$1:$AL$311,15,FALSE)</f>
        <v>0</v>
      </c>
      <c r="AT184">
        <f>VLOOKUP($C184,PODES_SULSEL!$D$1:$AL$311,16,FALSE)</f>
        <v>0</v>
      </c>
      <c r="AU184">
        <f>VLOOKUP($C184,PODES_SULSEL!$D$1:$AL$311,17,FALSE)</f>
        <v>0</v>
      </c>
      <c r="AV184">
        <f>VLOOKUP($C184,PODES_SULSEL!$D$1:$AL$311,18,FALSE)</f>
        <v>2</v>
      </c>
      <c r="AW184">
        <f>VLOOKUP($C184,PODES_SULSEL!$D$1:$AL$311,19,FALSE)</f>
        <v>0</v>
      </c>
      <c r="AX184">
        <f>VLOOKUP($C184,PODES_SULSEL!$D$1:$AL$311,20,FALSE)</f>
        <v>10</v>
      </c>
      <c r="AY184">
        <f>VLOOKUP($C184,PODES_SULSEL!$D$1:$AL$311,35,FALSE)</f>
        <v>327.10000000000002</v>
      </c>
      <c r="AZ184">
        <f>VLOOKUP($C184,PODES_SULSEL!$D$1:$AL$311,32,FALSE)</f>
        <v>0</v>
      </c>
      <c r="BA184">
        <f>VLOOKUP($C184,PODES_SULSEL!$D$1:$AL$311,33,FALSE)</f>
        <v>0</v>
      </c>
      <c r="BB184">
        <f>VLOOKUP($C184,PODES_SULSEL!$D$1:$AL$311,23,FALSE)</f>
        <v>0</v>
      </c>
      <c r="BC184">
        <f>VLOOKUP($C184,PODES_SULSEL!$D$1:$AL$311,34,FALSE)</f>
        <v>0</v>
      </c>
      <c r="BD184">
        <f>VLOOKUP($J184,Zonal_Stats!$A$2:$T$308,17,FALSE)</f>
        <v>25.3977289364</v>
      </c>
      <c r="BE184">
        <f>VLOOKUP($J184,Zonal_Stats!$A$2:$T$308,18,FALSE)</f>
        <v>1.5241392438700001</v>
      </c>
      <c r="BF184">
        <f>VLOOKUP($J184,Zonal_Stats!$A$2:$T$308,19,FALSE)</f>
        <v>2315.5931300799998</v>
      </c>
      <c r="BG184">
        <f>VLOOKUP($J184,Zonal_Stats!$A$2:$T$308,20,FALSE)</f>
        <v>-9.3814560364300004</v>
      </c>
    </row>
    <row r="185" spans="1:59">
      <c r="A185" t="s">
        <v>886</v>
      </c>
      <c r="B185" t="str">
        <f t="shared" si="2"/>
        <v>7315080</v>
      </c>
      <c r="C185">
        <v>7315080</v>
      </c>
      <c r="D185" t="s">
        <v>230</v>
      </c>
      <c r="E185">
        <v>73</v>
      </c>
      <c r="F185">
        <v>15</v>
      </c>
      <c r="G185">
        <v>80</v>
      </c>
      <c r="H185" t="s">
        <v>674</v>
      </c>
      <c r="I185" t="s">
        <v>686</v>
      </c>
      <c r="J185" t="s">
        <v>434</v>
      </c>
      <c r="K185">
        <v>2019</v>
      </c>
      <c r="L185">
        <f>VLOOKUP($J185,Zonal_Stats!$A$2:$J$308,10,FALSE)</f>
        <v>31487.893520400001</v>
      </c>
      <c r="M185">
        <f>VLOOKUP($J185,Zonal_Stats!$A$2:$P$308,8,FALSE)</f>
        <v>1820.4331704599999</v>
      </c>
      <c r="N185">
        <f>VLOOKUP($J185,Zonal_Stats!$A$2:$P$308,12,FALSE)</f>
        <v>62377.188539900002</v>
      </c>
      <c r="O185">
        <f>VLOOKUP($J185,Zonal_Stats!$A$2:$P$308,9,FALSE)</f>
        <v>58287.576210500003</v>
      </c>
      <c r="P185">
        <f>VLOOKUP($J185,Zonal_Stats!$A$2:$P$308,7,FALSE)</f>
        <v>1348.75343011</v>
      </c>
      <c r="Q185">
        <f>VLOOKUP($J185,Zonal_Stats!$A$2:$P$308,11,FALSE)</f>
        <v>2616.2936685999998</v>
      </c>
      <c r="R185">
        <f>VLOOKUP($J185,Zonal_Stats!$A$2:$P$308,5,FALSE)</f>
        <v>11972.645031100001</v>
      </c>
      <c r="S185">
        <f>VLOOKUP($J185,raw!$A$3:$AB490,11,FALSE)</f>
        <v>0.11648936927699691</v>
      </c>
      <c r="T185">
        <f>VLOOKUP($J185,raw!$A$3:$AB490,12,FALSE)</f>
        <v>4.9415417040486465E-3</v>
      </c>
      <c r="U185">
        <f>VLOOKUP($J185,raw!$A$3:$AB490,13,FALSE)</f>
        <v>0.29045442246621384</v>
      </c>
      <c r="V185">
        <f>VLOOKUP($J185,raw!$A$3:$AB490,14,FALSE)</f>
        <v>0</v>
      </c>
      <c r="W185">
        <f>VLOOKUP($J185,raw!$A$3:$AB490,15,FALSE)</f>
        <v>0</v>
      </c>
      <c r="X185">
        <f>VLOOKUP($J185,Zonal_Stats!$A$2:$P$308,6,FALSE)</f>
        <v>1848.76390251</v>
      </c>
      <c r="Y185">
        <f>VLOOKUP($J185,raw!$A$3:$AB490,17,FALSE)</f>
        <v>1.3115734609304909E-2</v>
      </c>
      <c r="Z185">
        <f>VLOOKUP($J185,raw!$A$3:$AB490,20,FALSE)</f>
        <v>0.47095598182879767</v>
      </c>
      <c r="AA185">
        <f>VLOOKUP($J185,Zonal_Stats!$A$2:$P$308,13,FALSE)</f>
        <v>1480448.8788900001</v>
      </c>
      <c r="AB185">
        <f>VLOOKUP($J185,Zonal_Stats!$A$2:$P$308,15,FALSE)</f>
        <v>3.3249710478699998E-2</v>
      </c>
      <c r="AC185">
        <f>VLOOKUP($J185,Zonal_Stats!$A$2:$P$308,16,FALSE)</f>
        <v>0.78298662828300003</v>
      </c>
      <c r="AD185">
        <f>VLOOKUP($J185,raw!$A$3:$AB490,24,FALSE)</f>
        <v>8.6868600561085718E-4</v>
      </c>
      <c r="AE185">
        <f>VLOOKUP($J185,Zonal_Stats!$A$2:$P$308,14,FALSE)</f>
        <v>0.25470966015199997</v>
      </c>
      <c r="AF185">
        <f>VLOOKUP($C185,PODES_SULSEL!$D$1:$AL$311,2,FALSE)</f>
        <v>11292</v>
      </c>
      <c r="AG185">
        <f>VLOOKUP($C185,PODES_SULSEL!$D$1:$AL$311,25,FALSE)</f>
        <v>0.96439957492029704</v>
      </c>
      <c r="AH185">
        <f>VLOOKUP($C185,PODES_SULSEL!$D$1:$AL$311,26,FALSE)</f>
        <v>1.77116542685086E-4</v>
      </c>
      <c r="AI185">
        <f>VLOOKUP($C185,PODES_SULSEL!$D$1:$AL$311,27,FALSE)</f>
        <v>0</v>
      </c>
      <c r="AJ185">
        <f>VLOOKUP($C185,PODES_SULSEL!$D$1:$AL$311,28,FALSE)</f>
        <v>0</v>
      </c>
      <c r="AK185">
        <f>VLOOKUP($C185,PODES_SULSEL!$D$1:$AL$311,29,FALSE)</f>
        <v>752.8</v>
      </c>
      <c r="AL185">
        <f>VLOOKUP($C185,PODES_SULSEL!$D$1:$AL$311,30,FALSE)</f>
        <v>4.4279135671271698E-4</v>
      </c>
      <c r="AM185">
        <f>VLOOKUP($C185,PODES_SULSEL!$D$1:$AL$311,31,FALSE)</f>
        <v>2823</v>
      </c>
      <c r="AN185">
        <f>VLOOKUP($C185,PODES_SULSEL!$D$1:$AL$311,10,FALSE)</f>
        <v>9</v>
      </c>
      <c r="AO185">
        <f>VLOOKUP($C185,PODES_SULSEL!$D$1:$AL$311,11,FALSE)</f>
        <v>0</v>
      </c>
      <c r="AP185">
        <f>VLOOKUP($C185,PODES_SULSEL!$D$1:$AL$311,12,FALSE)</f>
        <v>3</v>
      </c>
      <c r="AQ185">
        <f>VLOOKUP($C185,PODES_SULSEL!$D$1:$AL$311,13,FALSE)</f>
        <v>0</v>
      </c>
      <c r="AR185">
        <f>VLOOKUP($C185,PODES_SULSEL!$D$1:$AL$311,14,FALSE)</f>
        <v>0</v>
      </c>
      <c r="AS185">
        <f>VLOOKUP($C185,PODES_SULSEL!$D$1:$AL$311,15,FALSE)</f>
        <v>0</v>
      </c>
      <c r="AT185">
        <f>VLOOKUP($C185,PODES_SULSEL!$D$1:$AL$311,16,FALSE)</f>
        <v>0</v>
      </c>
      <c r="AU185">
        <f>VLOOKUP($C185,PODES_SULSEL!$D$1:$AL$311,17,FALSE)</f>
        <v>0</v>
      </c>
      <c r="AV185">
        <f>VLOOKUP($C185,PODES_SULSEL!$D$1:$AL$311,18,FALSE)</f>
        <v>0</v>
      </c>
      <c r="AW185">
        <f>VLOOKUP($C185,PODES_SULSEL!$D$1:$AL$311,19,FALSE)</f>
        <v>0</v>
      </c>
      <c r="AX185">
        <f>VLOOKUP($C185,PODES_SULSEL!$D$1:$AL$311,20,FALSE)</f>
        <v>32</v>
      </c>
      <c r="AY185">
        <f>VLOOKUP($C185,PODES_SULSEL!$D$1:$AL$311,35,FALSE)</f>
        <v>352.875</v>
      </c>
      <c r="AZ185">
        <f>VLOOKUP($C185,PODES_SULSEL!$D$1:$AL$311,32,FALSE)</f>
        <v>5646</v>
      </c>
      <c r="BA185">
        <f>VLOOKUP($C185,PODES_SULSEL!$D$1:$AL$311,33,FALSE)</f>
        <v>0</v>
      </c>
      <c r="BB185">
        <f>VLOOKUP($C185,PODES_SULSEL!$D$1:$AL$311,23,FALSE)</f>
        <v>0</v>
      </c>
      <c r="BC185">
        <f>VLOOKUP($C185,PODES_SULSEL!$D$1:$AL$311,34,FALSE)</f>
        <v>0</v>
      </c>
      <c r="BD185">
        <f>VLOOKUP($J185,Zonal_Stats!$A$2:$T$308,17,FALSE)</f>
        <v>22.671854884399998</v>
      </c>
      <c r="BE185">
        <f>VLOOKUP($J185,Zonal_Stats!$A$2:$T$308,18,FALSE)</f>
        <v>1.4047050668700001</v>
      </c>
      <c r="BF185">
        <f>VLOOKUP($J185,Zonal_Stats!$A$2:$T$308,19,FALSE)</f>
        <v>2605.4753552100001</v>
      </c>
      <c r="BG185">
        <f>VLOOKUP($J185,Zonal_Stats!$A$2:$T$308,20,FALSE)</f>
        <v>18.529003721300001</v>
      </c>
    </row>
    <row r="186" spans="1:59">
      <c r="A186" t="s">
        <v>887</v>
      </c>
      <c r="B186" t="str">
        <f t="shared" si="2"/>
        <v>7316010</v>
      </c>
      <c r="C186">
        <v>7316010</v>
      </c>
      <c r="D186" t="s">
        <v>230</v>
      </c>
      <c r="E186">
        <v>73</v>
      </c>
      <c r="F186">
        <v>16</v>
      </c>
      <c r="G186">
        <v>10</v>
      </c>
      <c r="H186" t="s">
        <v>674</v>
      </c>
      <c r="I186" t="s">
        <v>399</v>
      </c>
      <c r="J186" t="s">
        <v>443</v>
      </c>
      <c r="K186">
        <v>2019</v>
      </c>
      <c r="L186">
        <f>VLOOKUP($J186,Zonal_Stats!$A$2:$J$308,10,FALSE)</f>
        <v>8007.93047131</v>
      </c>
      <c r="M186">
        <f>VLOOKUP($J186,Zonal_Stats!$A$2:$P$308,8,FALSE)</f>
        <v>618.72980404299994</v>
      </c>
      <c r="N186">
        <f>VLOOKUP($J186,Zonal_Stats!$A$2:$P$308,12,FALSE)</f>
        <v>80393.122780299993</v>
      </c>
      <c r="O186">
        <f>VLOOKUP($J186,Zonal_Stats!$A$2:$P$308,9,FALSE)</f>
        <v>37832.0419664</v>
      </c>
      <c r="P186">
        <f>VLOOKUP($J186,Zonal_Stats!$A$2:$P$308,7,FALSE)</f>
        <v>1678.38224111</v>
      </c>
      <c r="Q186">
        <f>VLOOKUP($J186,Zonal_Stats!$A$2:$P$308,11,FALSE)</f>
        <v>1409.6837834200001</v>
      </c>
      <c r="R186">
        <f>VLOOKUP($J186,Zonal_Stats!$A$2:$P$308,5,FALSE)</f>
        <v>10798.4043834</v>
      </c>
      <c r="S186">
        <f>VLOOKUP($J186,raw!$A$3:$AB491,11,FALSE)</f>
        <v>0.429595255093635</v>
      </c>
      <c r="T186">
        <f>VLOOKUP($J186,raw!$A$3:$AB491,12,FALSE)</f>
        <v>8.7319457411170302E-3</v>
      </c>
      <c r="U186">
        <f>VLOOKUP($J186,raw!$A$3:$AB491,13,FALSE)</f>
        <v>0.20185073315393487</v>
      </c>
      <c r="V186">
        <f>VLOOKUP($J186,raw!$A$3:$AB491,14,FALSE)</f>
        <v>0</v>
      </c>
      <c r="W186">
        <f>VLOOKUP($J186,raw!$A$3:$AB491,15,FALSE)</f>
        <v>0</v>
      </c>
      <c r="X186">
        <f>VLOOKUP($J186,Zonal_Stats!$A$2:$P$308,6,FALSE)</f>
        <v>2995.6547545600001</v>
      </c>
      <c r="Y186">
        <f>VLOOKUP($J186,raw!$A$3:$AB491,17,FALSE)</f>
        <v>3.8167938931297708E-3</v>
      </c>
      <c r="Z186">
        <f>VLOOKUP($J186,raw!$A$3:$AB491,20,FALSE)</f>
        <v>0.56782360371244989</v>
      </c>
      <c r="AA186">
        <f>VLOOKUP($J186,Zonal_Stats!$A$2:$P$308,13,FALSE)</f>
        <v>1028597.27075</v>
      </c>
      <c r="AB186">
        <f>VLOOKUP($J186,Zonal_Stats!$A$2:$P$308,15,FALSE)</f>
        <v>5.6400001698000003E-2</v>
      </c>
      <c r="AC186">
        <f>VLOOKUP($J186,Zonal_Stats!$A$2:$P$308,16,FALSE)</f>
        <v>0.31520941746800002</v>
      </c>
      <c r="AD186">
        <f>VLOOKUP($J186,raw!$A$3:$AB491,24,FALSE)</f>
        <v>0</v>
      </c>
      <c r="AE186">
        <f>VLOOKUP($J186,Zonal_Stats!$A$2:$P$308,14,FALSE)</f>
        <v>0.166198648358</v>
      </c>
      <c r="AF186">
        <f>VLOOKUP($C186,PODES_SULSEL!$D$1:$AL$311,2,FALSE)</f>
        <v>7586</v>
      </c>
      <c r="AG186">
        <f>VLOOKUP($C186,PODES_SULSEL!$D$1:$AL$311,25,FALSE)</f>
        <v>0.99209069338254596</v>
      </c>
      <c r="AH186">
        <f>VLOOKUP($C186,PODES_SULSEL!$D$1:$AL$311,26,FALSE)</f>
        <v>6.5910888478776697E-4</v>
      </c>
      <c r="AI186">
        <f>VLOOKUP($C186,PODES_SULSEL!$D$1:$AL$311,27,FALSE)</f>
        <v>0</v>
      </c>
      <c r="AJ186">
        <f>VLOOKUP($C186,PODES_SULSEL!$D$1:$AL$311,28,FALSE)</f>
        <v>0</v>
      </c>
      <c r="AK186">
        <f>VLOOKUP($C186,PODES_SULSEL!$D$1:$AL$311,29,FALSE)</f>
        <v>583.53846153846155</v>
      </c>
      <c r="AL186">
        <f>VLOOKUP($C186,PODES_SULSEL!$D$1:$AL$311,30,FALSE)</f>
        <v>3.9546533087266001E-4</v>
      </c>
      <c r="AM186">
        <f>VLOOKUP($C186,PODES_SULSEL!$D$1:$AL$311,31,FALSE)</f>
        <v>7586</v>
      </c>
      <c r="AN186">
        <f>VLOOKUP($C186,PODES_SULSEL!$D$1:$AL$311,10,FALSE)</f>
        <v>6</v>
      </c>
      <c r="AO186">
        <f>VLOOKUP($C186,PODES_SULSEL!$D$1:$AL$311,11,FALSE)</f>
        <v>0</v>
      </c>
      <c r="AP186">
        <f>VLOOKUP($C186,PODES_SULSEL!$D$1:$AL$311,12,FALSE)</f>
        <v>9</v>
      </c>
      <c r="AQ186">
        <f>VLOOKUP($C186,PODES_SULSEL!$D$1:$AL$311,13,FALSE)</f>
        <v>0</v>
      </c>
      <c r="AR186">
        <f>VLOOKUP($C186,PODES_SULSEL!$D$1:$AL$311,14,FALSE)</f>
        <v>0</v>
      </c>
      <c r="AS186">
        <f>VLOOKUP($C186,PODES_SULSEL!$D$1:$AL$311,15,FALSE)</f>
        <v>0</v>
      </c>
      <c r="AT186">
        <f>VLOOKUP($C186,PODES_SULSEL!$D$1:$AL$311,16,FALSE)</f>
        <v>0</v>
      </c>
      <c r="AU186">
        <f>VLOOKUP($C186,PODES_SULSEL!$D$1:$AL$311,17,FALSE)</f>
        <v>0</v>
      </c>
      <c r="AV186">
        <f>VLOOKUP($C186,PODES_SULSEL!$D$1:$AL$311,18,FALSE)</f>
        <v>0</v>
      </c>
      <c r="AW186">
        <f>VLOOKUP($C186,PODES_SULSEL!$D$1:$AL$311,19,FALSE)</f>
        <v>0</v>
      </c>
      <c r="AX186">
        <f>VLOOKUP($C186,PODES_SULSEL!$D$1:$AL$311,20,FALSE)</f>
        <v>44</v>
      </c>
      <c r="AY186">
        <f>VLOOKUP($C186,PODES_SULSEL!$D$1:$AL$311,35,FALSE)</f>
        <v>172.40909090909091</v>
      </c>
      <c r="AZ186">
        <f>VLOOKUP($C186,PODES_SULSEL!$D$1:$AL$311,32,FALSE)</f>
        <v>111.55882352941177</v>
      </c>
      <c r="BA186">
        <f>VLOOKUP($C186,PODES_SULSEL!$D$1:$AL$311,33,FALSE)</f>
        <v>0</v>
      </c>
      <c r="BB186">
        <f>VLOOKUP($C186,PODES_SULSEL!$D$1:$AL$311,23,FALSE)</f>
        <v>0</v>
      </c>
      <c r="BC186">
        <f>VLOOKUP($C186,PODES_SULSEL!$D$1:$AL$311,34,FALSE)</f>
        <v>0</v>
      </c>
      <c r="BD186">
        <f>VLOOKUP($J186,Zonal_Stats!$A$2:$T$308,17,FALSE)</f>
        <v>25.573513986999998</v>
      </c>
      <c r="BE186">
        <f>VLOOKUP($J186,Zonal_Stats!$A$2:$T$308,18,FALSE)</f>
        <v>1.4334064501499999</v>
      </c>
      <c r="BF186">
        <f>VLOOKUP($J186,Zonal_Stats!$A$2:$T$308,19,FALSE)</f>
        <v>2249.6299753799999</v>
      </c>
      <c r="BG186">
        <f>VLOOKUP($J186,Zonal_Stats!$A$2:$T$308,20,FALSE)</f>
        <v>-29.557545431899999</v>
      </c>
    </row>
    <row r="187" spans="1:59">
      <c r="A187" t="s">
        <v>888</v>
      </c>
      <c r="B187" t="str">
        <f t="shared" si="2"/>
        <v>7316011</v>
      </c>
      <c r="C187">
        <v>7316011</v>
      </c>
      <c r="D187" t="s">
        <v>230</v>
      </c>
      <c r="E187">
        <v>73</v>
      </c>
      <c r="F187">
        <v>16</v>
      </c>
      <c r="G187">
        <v>11</v>
      </c>
      <c r="H187" t="s">
        <v>674</v>
      </c>
      <c r="I187" t="s">
        <v>399</v>
      </c>
      <c r="J187" t="s">
        <v>380</v>
      </c>
      <c r="K187">
        <v>2019</v>
      </c>
      <c r="L187">
        <f>VLOOKUP($J187,Zonal_Stats!$A$2:$J$308,10,FALSE)</f>
        <v>24668.061487999999</v>
      </c>
      <c r="M187">
        <f>VLOOKUP($J187,Zonal_Stats!$A$2:$P$308,8,FALSE)</f>
        <v>2716.4601687300001</v>
      </c>
      <c r="N187">
        <f>VLOOKUP($J187,Zonal_Stats!$A$2:$P$308,12,FALSE)</f>
        <v>64656.136772700003</v>
      </c>
      <c r="O187">
        <f>VLOOKUP($J187,Zonal_Stats!$A$2:$P$308,9,FALSE)</f>
        <v>57756.5587457</v>
      </c>
      <c r="P187">
        <f>VLOOKUP($J187,Zonal_Stats!$A$2:$P$308,7,FALSE)</f>
        <v>297.42078903300001</v>
      </c>
      <c r="Q187">
        <f>VLOOKUP($J187,Zonal_Stats!$A$2:$P$308,11,FALSE)</f>
        <v>3171.4411605499999</v>
      </c>
      <c r="R187">
        <f>VLOOKUP($J187,Zonal_Stats!$A$2:$P$308,5,FALSE)</f>
        <v>25408.6595585</v>
      </c>
      <c r="S187">
        <f>VLOOKUP($J187,raw!$A$3:$AB492,11,FALSE)</f>
        <v>0.22025802237282599</v>
      </c>
      <c r="T187">
        <f>VLOOKUP($J187,raw!$A$3:$AB492,12,FALSE)</f>
        <v>3.2661059851392176E-4</v>
      </c>
      <c r="U187">
        <f>VLOOKUP($J187,raw!$A$3:$AB492,13,FALSE)</f>
        <v>0.59467624724422308</v>
      </c>
      <c r="V187">
        <f>VLOOKUP($J187,raw!$A$3:$AB492,14,FALSE)</f>
        <v>0</v>
      </c>
      <c r="W187">
        <f>VLOOKUP($J187,raw!$A$3:$AB492,15,FALSE)</f>
        <v>0</v>
      </c>
      <c r="X187">
        <f>VLOOKUP($J187,Zonal_Stats!$A$2:$P$308,6,FALSE)</f>
        <v>1616.9634546100001</v>
      </c>
      <c r="Y187">
        <f>VLOOKUP($J187,raw!$A$3:$AB492,17,FALSE)</f>
        <v>1.0737323426145178E-2</v>
      </c>
      <c r="Z187">
        <f>VLOOKUP($J187,raw!$A$3:$AB492,20,FALSE)</f>
        <v>0.33159141014125909</v>
      </c>
      <c r="AA187">
        <f>VLOOKUP($J187,Zonal_Stats!$A$2:$P$308,13,FALSE)</f>
        <v>1047142.15278</v>
      </c>
      <c r="AB187">
        <f>VLOOKUP($J187,Zonal_Stats!$A$2:$P$308,15,FALSE)</f>
        <v>0</v>
      </c>
      <c r="AC187">
        <f>VLOOKUP($J187,Zonal_Stats!$A$2:$P$308,16,FALSE)</f>
        <v>0.90585937167999997</v>
      </c>
      <c r="AD187">
        <f>VLOOKUP($J187,raw!$A$3:$AB492,24,FALSE)</f>
        <v>0</v>
      </c>
      <c r="AE187">
        <f>VLOOKUP($J187,Zonal_Stats!$A$2:$P$308,14,FALSE)</f>
        <v>0.36943423766299999</v>
      </c>
      <c r="AF187">
        <f>VLOOKUP($C187,PODES_SULSEL!$D$1:$AL$311,2,FALSE)</f>
        <v>1324</v>
      </c>
      <c r="AG187">
        <f>VLOOKUP($C187,PODES_SULSEL!$D$1:$AL$311,25,FALSE)</f>
        <v>1</v>
      </c>
      <c r="AH187">
        <f>VLOOKUP($C187,PODES_SULSEL!$D$1:$AL$311,26,FALSE)</f>
        <v>7.55287009063444E-4</v>
      </c>
      <c r="AI187">
        <f>VLOOKUP($C187,PODES_SULSEL!$D$1:$AL$311,27,FALSE)</f>
        <v>0</v>
      </c>
      <c r="AJ187">
        <f>VLOOKUP($C187,PODES_SULSEL!$D$1:$AL$311,28,FALSE)</f>
        <v>0</v>
      </c>
      <c r="AK187">
        <f>VLOOKUP($C187,PODES_SULSEL!$D$1:$AL$311,29,FALSE)</f>
        <v>264.8</v>
      </c>
      <c r="AL187">
        <f>VLOOKUP($C187,PODES_SULSEL!$D$1:$AL$311,30,FALSE)</f>
        <v>1.51057401812688E-3</v>
      </c>
      <c r="AM187">
        <f>VLOOKUP($C187,PODES_SULSEL!$D$1:$AL$311,31,FALSE)</f>
        <v>0</v>
      </c>
      <c r="AN187">
        <f>VLOOKUP($C187,PODES_SULSEL!$D$1:$AL$311,10,FALSE)</f>
        <v>2</v>
      </c>
      <c r="AO187">
        <f>VLOOKUP($C187,PODES_SULSEL!$D$1:$AL$311,11,FALSE)</f>
        <v>0</v>
      </c>
      <c r="AP187">
        <f>VLOOKUP($C187,PODES_SULSEL!$D$1:$AL$311,12,FALSE)</f>
        <v>4</v>
      </c>
      <c r="AQ187">
        <f>VLOOKUP($C187,PODES_SULSEL!$D$1:$AL$311,13,FALSE)</f>
        <v>0</v>
      </c>
      <c r="AR187">
        <f>VLOOKUP($C187,PODES_SULSEL!$D$1:$AL$311,14,FALSE)</f>
        <v>0</v>
      </c>
      <c r="AS187">
        <f>VLOOKUP($C187,PODES_SULSEL!$D$1:$AL$311,15,FALSE)</f>
        <v>0</v>
      </c>
      <c r="AT187">
        <f>VLOOKUP($C187,PODES_SULSEL!$D$1:$AL$311,16,FALSE)</f>
        <v>0</v>
      </c>
      <c r="AU187">
        <f>VLOOKUP($C187,PODES_SULSEL!$D$1:$AL$311,17,FALSE)</f>
        <v>0</v>
      </c>
      <c r="AV187">
        <f>VLOOKUP($C187,PODES_SULSEL!$D$1:$AL$311,18,FALSE)</f>
        <v>0</v>
      </c>
      <c r="AW187">
        <f>VLOOKUP($C187,PODES_SULSEL!$D$1:$AL$311,19,FALSE)</f>
        <v>0</v>
      </c>
      <c r="AX187">
        <f>VLOOKUP($C187,PODES_SULSEL!$D$1:$AL$311,20,FALSE)</f>
        <v>12</v>
      </c>
      <c r="AY187">
        <f>VLOOKUP($C187,PODES_SULSEL!$D$1:$AL$311,35,FALSE)</f>
        <v>110.33333333333333</v>
      </c>
      <c r="AZ187">
        <f>VLOOKUP($C187,PODES_SULSEL!$D$1:$AL$311,32,FALSE)</f>
        <v>110.33333333333333</v>
      </c>
      <c r="BA187">
        <f>VLOOKUP($C187,PODES_SULSEL!$D$1:$AL$311,33,FALSE)</f>
        <v>662</v>
      </c>
      <c r="BB187">
        <f>VLOOKUP($C187,PODES_SULSEL!$D$1:$AL$311,23,FALSE)</f>
        <v>0</v>
      </c>
      <c r="BC187">
        <f>VLOOKUP($C187,PODES_SULSEL!$D$1:$AL$311,34,FALSE)</f>
        <v>0</v>
      </c>
      <c r="BD187">
        <f>VLOOKUP($J187,Zonal_Stats!$A$2:$T$308,17,FALSE)</f>
        <v>19.565163194</v>
      </c>
      <c r="BE187">
        <f>VLOOKUP($J187,Zonal_Stats!$A$2:$T$308,18,FALSE)</f>
        <v>1.2422617825</v>
      </c>
      <c r="BF187">
        <f>VLOOKUP($J187,Zonal_Stats!$A$2:$T$308,19,FALSE)</f>
        <v>2775.2692149999998</v>
      </c>
      <c r="BG187">
        <f>VLOOKUP($J187,Zonal_Stats!$A$2:$T$308,20,FALSE)</f>
        <v>-8.0959954060299992</v>
      </c>
    </row>
    <row r="188" spans="1:59">
      <c r="A188" t="s">
        <v>889</v>
      </c>
      <c r="B188" t="str">
        <f t="shared" si="2"/>
        <v>7316020</v>
      </c>
      <c r="C188">
        <v>7316020</v>
      </c>
      <c r="D188" t="s">
        <v>230</v>
      </c>
      <c r="E188">
        <v>73</v>
      </c>
      <c r="F188">
        <v>16</v>
      </c>
      <c r="G188">
        <v>20</v>
      </c>
      <c r="H188" t="s">
        <v>674</v>
      </c>
      <c r="I188" t="s">
        <v>399</v>
      </c>
      <c r="J188" t="s">
        <v>399</v>
      </c>
      <c r="K188">
        <v>2019</v>
      </c>
      <c r="L188">
        <f>VLOOKUP($J188,Zonal_Stats!$A$2:$J$308,10,FALSE)</f>
        <v>21667.883593899998</v>
      </c>
      <c r="M188">
        <f>VLOOKUP($J188,Zonal_Stats!$A$2:$P$308,8,FALSE)</f>
        <v>562.47383852400003</v>
      </c>
      <c r="N188">
        <f>VLOOKUP($J188,Zonal_Stats!$A$2:$P$308,12,FALSE)</f>
        <v>62038.693791400001</v>
      </c>
      <c r="O188">
        <f>VLOOKUP($J188,Zonal_Stats!$A$2:$P$308,9,FALSE)</f>
        <v>49937.337522499998</v>
      </c>
      <c r="P188">
        <f>VLOOKUP($J188,Zonal_Stats!$A$2:$P$308,7,FALSE)</f>
        <v>1780.4229239900001</v>
      </c>
      <c r="Q188">
        <f>VLOOKUP($J188,Zonal_Stats!$A$2:$P$308,11,FALSE)</f>
        <v>1420.50486452</v>
      </c>
      <c r="R188">
        <f>VLOOKUP($J188,Zonal_Stats!$A$2:$P$308,5,FALSE)</f>
        <v>21536.123541100002</v>
      </c>
      <c r="S188">
        <f>VLOOKUP($J188,raw!$A$3:$AB493,11,FALSE)</f>
        <v>0.40689779055146397</v>
      </c>
      <c r="T188">
        <f>VLOOKUP($J188,raw!$A$3:$AB493,12,FALSE)</f>
        <v>1.3939285072750135E-2</v>
      </c>
      <c r="U188">
        <f>VLOOKUP($J188,raw!$A$3:$AB493,13,FALSE)</f>
        <v>0.11025687084605712</v>
      </c>
      <c r="V188">
        <f>VLOOKUP($J188,raw!$A$3:$AB493,14,FALSE)</f>
        <v>0</v>
      </c>
      <c r="W188">
        <f>VLOOKUP($J188,raw!$A$3:$AB493,15,FALSE)</f>
        <v>0</v>
      </c>
      <c r="X188">
        <f>VLOOKUP($J188,Zonal_Stats!$A$2:$P$308,6,FALSE)</f>
        <v>3197.3182147299999</v>
      </c>
      <c r="Y188">
        <f>VLOOKUP($J188,raw!$A$3:$AB493,17,FALSE)</f>
        <v>6.7181605891862761E-3</v>
      </c>
      <c r="Z188">
        <f>VLOOKUP($J188,raw!$A$3:$AB493,20,FALSE)</f>
        <v>0.62522004670379017</v>
      </c>
      <c r="AA188">
        <f>VLOOKUP($J188,Zonal_Stats!$A$2:$P$308,13,FALSE)</f>
        <v>1912482.2268399999</v>
      </c>
      <c r="AB188">
        <f>VLOOKUP($J188,Zonal_Stats!$A$2:$P$308,15,FALSE)</f>
        <v>3.3051147211700001E-2</v>
      </c>
      <c r="AC188">
        <f>VLOOKUP($J188,Zonal_Stats!$A$2:$P$308,16,FALSE)</f>
        <v>0.53518311378200001</v>
      </c>
      <c r="AD188">
        <f>VLOOKUP($J188,raw!$A$3:$AB493,24,FALSE)</f>
        <v>0</v>
      </c>
      <c r="AE188">
        <f>VLOOKUP($J188,Zonal_Stats!$A$2:$P$308,14,FALSE)</f>
        <v>0.21306933059700001</v>
      </c>
      <c r="AF188">
        <f>VLOOKUP($C188,PODES_SULSEL!$D$1:$AL$311,2,FALSE)</f>
        <v>9319</v>
      </c>
      <c r="AG188">
        <f>VLOOKUP($C188,PODES_SULSEL!$D$1:$AL$311,25,FALSE)</f>
        <v>0.99613692456272096</v>
      </c>
      <c r="AH188">
        <f>VLOOKUP($C188,PODES_SULSEL!$D$1:$AL$311,26,FALSE)</f>
        <v>9.6576885931966901E-4</v>
      </c>
      <c r="AI188">
        <f>VLOOKUP($C188,PODES_SULSEL!$D$1:$AL$311,27,FALSE)</f>
        <v>3106.3333333333335</v>
      </c>
      <c r="AJ188">
        <f>VLOOKUP($C188,PODES_SULSEL!$D$1:$AL$311,28,FALSE)</f>
        <v>9319</v>
      </c>
      <c r="AK188">
        <f>VLOOKUP($C188,PODES_SULSEL!$D$1:$AL$311,29,FALSE)</f>
        <v>716.84615384615381</v>
      </c>
      <c r="AL188">
        <f>VLOOKUP($C188,PODES_SULSEL!$D$1:$AL$311,30,FALSE)</f>
        <v>6.43845906213113E-4</v>
      </c>
      <c r="AM188">
        <f>VLOOKUP($C188,PODES_SULSEL!$D$1:$AL$311,31,FALSE)</f>
        <v>931.9</v>
      </c>
      <c r="AN188">
        <f>VLOOKUP($C188,PODES_SULSEL!$D$1:$AL$311,10,FALSE)</f>
        <v>19</v>
      </c>
      <c r="AO188">
        <f>VLOOKUP($C188,PODES_SULSEL!$D$1:$AL$311,11,FALSE)</f>
        <v>0</v>
      </c>
      <c r="AP188">
        <f>VLOOKUP($C188,PODES_SULSEL!$D$1:$AL$311,12,FALSE)</f>
        <v>11</v>
      </c>
      <c r="AQ188">
        <f>VLOOKUP($C188,PODES_SULSEL!$D$1:$AL$311,13,FALSE)</f>
        <v>0</v>
      </c>
      <c r="AR188">
        <f>VLOOKUP($C188,PODES_SULSEL!$D$1:$AL$311,14,FALSE)</f>
        <v>1</v>
      </c>
      <c r="AS188">
        <f>VLOOKUP($C188,PODES_SULSEL!$D$1:$AL$311,15,FALSE)</f>
        <v>0</v>
      </c>
      <c r="AT188">
        <f>VLOOKUP($C188,PODES_SULSEL!$D$1:$AL$311,16,FALSE)</f>
        <v>1</v>
      </c>
      <c r="AU188">
        <f>VLOOKUP($C188,PODES_SULSEL!$D$1:$AL$311,17,FALSE)</f>
        <v>0</v>
      </c>
      <c r="AV188">
        <f>VLOOKUP($C188,PODES_SULSEL!$D$1:$AL$311,18,FALSE)</f>
        <v>3</v>
      </c>
      <c r="AW188">
        <f>VLOOKUP($C188,PODES_SULSEL!$D$1:$AL$311,19,FALSE)</f>
        <v>0</v>
      </c>
      <c r="AX188">
        <f>VLOOKUP($C188,PODES_SULSEL!$D$1:$AL$311,20,FALSE)</f>
        <v>31</v>
      </c>
      <c r="AY188">
        <f>VLOOKUP($C188,PODES_SULSEL!$D$1:$AL$311,35,FALSE)</f>
        <v>300.61290322580646</v>
      </c>
      <c r="AZ188">
        <f>VLOOKUP($C188,PODES_SULSEL!$D$1:$AL$311,32,FALSE)</f>
        <v>300.61290322580646</v>
      </c>
      <c r="BA188">
        <f>VLOOKUP($C188,PODES_SULSEL!$D$1:$AL$311,33,FALSE)</f>
        <v>9319</v>
      </c>
      <c r="BB188">
        <f>VLOOKUP($C188,PODES_SULSEL!$D$1:$AL$311,23,FALSE)</f>
        <v>1</v>
      </c>
      <c r="BC188">
        <f>VLOOKUP($C188,PODES_SULSEL!$D$1:$AL$311,34,FALSE)</f>
        <v>9319</v>
      </c>
      <c r="BD188">
        <f>VLOOKUP($J188,Zonal_Stats!$A$2:$T$308,17,FALSE)</f>
        <v>24.865080821799999</v>
      </c>
      <c r="BE188">
        <f>VLOOKUP($J188,Zonal_Stats!$A$2:$T$308,18,FALSE)</f>
        <v>1.3826519687000001</v>
      </c>
      <c r="BF188">
        <f>VLOOKUP($J188,Zonal_Stats!$A$2:$T$308,19,FALSE)</f>
        <v>2499.7813405299999</v>
      </c>
      <c r="BG188">
        <f>VLOOKUP($J188,Zonal_Stats!$A$2:$T$308,20,FALSE)</f>
        <v>-4.3562971906000003</v>
      </c>
    </row>
    <row r="189" spans="1:59">
      <c r="A189" t="s">
        <v>890</v>
      </c>
      <c r="B189" t="str">
        <f t="shared" si="2"/>
        <v>7316021</v>
      </c>
      <c r="C189">
        <v>7316021</v>
      </c>
      <c r="D189" t="s">
        <v>230</v>
      </c>
      <c r="E189">
        <v>73</v>
      </c>
      <c r="F189">
        <v>16</v>
      </c>
      <c r="G189">
        <v>21</v>
      </c>
      <c r="H189" t="s">
        <v>674</v>
      </c>
      <c r="I189" t="s">
        <v>399</v>
      </c>
      <c r="J189" t="s">
        <v>389</v>
      </c>
      <c r="K189">
        <v>2019</v>
      </c>
      <c r="L189">
        <f>VLOOKUP($J189,Zonal_Stats!$A$2:$J$308,10,FALSE)</f>
        <v>9096.0184173800008</v>
      </c>
      <c r="M189">
        <f>VLOOKUP($J189,Zonal_Stats!$A$2:$P$308,8,FALSE)</f>
        <v>519.60403010100003</v>
      </c>
      <c r="N189">
        <f>VLOOKUP($J189,Zonal_Stats!$A$2:$P$308,12,FALSE)</f>
        <v>75400.507769500007</v>
      </c>
      <c r="O189">
        <f>VLOOKUP($J189,Zonal_Stats!$A$2:$P$308,9,FALSE)</f>
        <v>36421.2204289</v>
      </c>
      <c r="P189">
        <f>VLOOKUP($J189,Zonal_Stats!$A$2:$P$308,7,FALSE)</f>
        <v>1585.4595136099999</v>
      </c>
      <c r="Q189">
        <f>VLOOKUP($J189,Zonal_Stats!$A$2:$P$308,11,FALSE)</f>
        <v>1503.76305972</v>
      </c>
      <c r="R189">
        <f>VLOOKUP($J189,Zonal_Stats!$A$2:$P$308,5,FALSE)</f>
        <v>11107.288051199999</v>
      </c>
      <c r="S189">
        <f>VLOOKUP($J189,raw!$A$3:$AB494,11,FALSE)</f>
        <v>0.53108122418722858</v>
      </c>
      <c r="T189">
        <f>VLOOKUP($J189,raw!$A$3:$AB494,12,FALSE)</f>
        <v>6.0362173038229373E-3</v>
      </c>
      <c r="U189">
        <f>VLOOKUP($J189,raw!$A$3:$AB494,13,FALSE)</f>
        <v>0.19019379434501749</v>
      </c>
      <c r="V189">
        <f>VLOOKUP($J189,raw!$A$3:$AB494,14,FALSE)</f>
        <v>0</v>
      </c>
      <c r="W189">
        <f>VLOOKUP($J189,raw!$A$3:$AB494,15,FALSE)</f>
        <v>0</v>
      </c>
      <c r="X189">
        <f>VLOOKUP($J189,Zonal_Stats!$A$2:$P$308,6,FALSE)</f>
        <v>3384.12038807</v>
      </c>
      <c r="Y189">
        <f>VLOOKUP($J189,raw!$A$3:$AB494,17,FALSE)</f>
        <v>2.223869532987398E-3</v>
      </c>
      <c r="Z189">
        <f>VLOOKUP($J189,raw!$A$3:$AB494,20,FALSE)</f>
        <v>0.64449857036958591</v>
      </c>
      <c r="AA189">
        <f>VLOOKUP($J189,Zonal_Stats!$A$2:$P$308,13,FALSE)</f>
        <v>1033104.79816</v>
      </c>
      <c r="AB189">
        <f>VLOOKUP($J189,Zonal_Stats!$A$2:$P$308,15,FALSE)</f>
        <v>0.119129996054</v>
      </c>
      <c r="AC189">
        <f>VLOOKUP($J189,Zonal_Stats!$A$2:$P$308,16,FALSE)</f>
        <v>0.32092063047399999</v>
      </c>
      <c r="AD189">
        <f>VLOOKUP($J189,raw!$A$3:$AB494,24,FALSE)</f>
        <v>0</v>
      </c>
      <c r="AE189">
        <f>VLOOKUP($J189,Zonal_Stats!$A$2:$P$308,14,FALSE)</f>
        <v>0.14562362210300001</v>
      </c>
      <c r="AF189">
        <f>VLOOKUP($C189,PODES_SULSEL!$D$1:$AL$311,2,FALSE)</f>
        <v>2485</v>
      </c>
      <c r="AG189">
        <f>VLOOKUP($C189,PODES_SULSEL!$D$1:$AL$311,25,FALSE)</f>
        <v>0.99798792756539201</v>
      </c>
      <c r="AH189">
        <f>VLOOKUP($C189,PODES_SULSEL!$D$1:$AL$311,26,FALSE)</f>
        <v>8.0482897384305801E-4</v>
      </c>
      <c r="AI189">
        <f>VLOOKUP($C189,PODES_SULSEL!$D$1:$AL$311,27,FALSE)</f>
        <v>0</v>
      </c>
      <c r="AJ189">
        <f>VLOOKUP($C189,PODES_SULSEL!$D$1:$AL$311,28,FALSE)</f>
        <v>0</v>
      </c>
      <c r="AK189">
        <f>VLOOKUP($C189,PODES_SULSEL!$D$1:$AL$311,29,FALSE)</f>
        <v>355</v>
      </c>
      <c r="AL189">
        <f>VLOOKUP($C189,PODES_SULSEL!$D$1:$AL$311,30,FALSE)</f>
        <v>4.02414486921529E-4</v>
      </c>
      <c r="AM189">
        <f>VLOOKUP($C189,PODES_SULSEL!$D$1:$AL$311,31,FALSE)</f>
        <v>1242.5</v>
      </c>
      <c r="AN189">
        <f>VLOOKUP($C189,PODES_SULSEL!$D$1:$AL$311,10,FALSE)</f>
        <v>10</v>
      </c>
      <c r="AO189">
        <f>VLOOKUP($C189,PODES_SULSEL!$D$1:$AL$311,11,FALSE)</f>
        <v>0</v>
      </c>
      <c r="AP189">
        <f>VLOOKUP($C189,PODES_SULSEL!$D$1:$AL$311,12,FALSE)</f>
        <v>12</v>
      </c>
      <c r="AQ189">
        <f>VLOOKUP($C189,PODES_SULSEL!$D$1:$AL$311,13,FALSE)</f>
        <v>0</v>
      </c>
      <c r="AR189">
        <f>VLOOKUP($C189,PODES_SULSEL!$D$1:$AL$311,14,FALSE)</f>
        <v>0</v>
      </c>
      <c r="AS189">
        <f>VLOOKUP($C189,PODES_SULSEL!$D$1:$AL$311,15,FALSE)</f>
        <v>0</v>
      </c>
      <c r="AT189">
        <f>VLOOKUP($C189,PODES_SULSEL!$D$1:$AL$311,16,FALSE)</f>
        <v>1</v>
      </c>
      <c r="AU189">
        <f>VLOOKUP($C189,PODES_SULSEL!$D$1:$AL$311,17,FALSE)</f>
        <v>0</v>
      </c>
      <c r="AV189">
        <f>VLOOKUP($C189,PODES_SULSEL!$D$1:$AL$311,18,FALSE)</f>
        <v>0</v>
      </c>
      <c r="AW189">
        <f>VLOOKUP($C189,PODES_SULSEL!$D$1:$AL$311,19,FALSE)</f>
        <v>0</v>
      </c>
      <c r="AX189">
        <f>VLOOKUP($C189,PODES_SULSEL!$D$1:$AL$311,20,FALSE)</f>
        <v>12</v>
      </c>
      <c r="AY189">
        <f>VLOOKUP($C189,PODES_SULSEL!$D$1:$AL$311,35,FALSE)</f>
        <v>207.08333333333334</v>
      </c>
      <c r="AZ189">
        <f>VLOOKUP($C189,PODES_SULSEL!$D$1:$AL$311,32,FALSE)</f>
        <v>0</v>
      </c>
      <c r="BA189">
        <f>VLOOKUP($C189,PODES_SULSEL!$D$1:$AL$311,33,FALSE)</f>
        <v>0</v>
      </c>
      <c r="BB189">
        <f>VLOOKUP($C189,PODES_SULSEL!$D$1:$AL$311,23,FALSE)</f>
        <v>2</v>
      </c>
      <c r="BC189">
        <f>VLOOKUP($C189,PODES_SULSEL!$D$1:$AL$311,34,FALSE)</f>
        <v>1242.5</v>
      </c>
      <c r="BD189">
        <f>VLOOKUP($J189,Zonal_Stats!$A$2:$T$308,17,FALSE)</f>
        <v>26.267279614900001</v>
      </c>
      <c r="BE189">
        <f>VLOOKUP($J189,Zonal_Stats!$A$2:$T$308,18,FALSE)</f>
        <v>1.4047980395199999</v>
      </c>
      <c r="BF189">
        <f>VLOOKUP($J189,Zonal_Stats!$A$2:$T$308,19,FALSE)</f>
        <v>2155.6771126100002</v>
      </c>
      <c r="BG189">
        <f>VLOOKUP($J189,Zonal_Stats!$A$2:$T$308,20,FALSE)</f>
        <v>-4.6877507990099998</v>
      </c>
    </row>
    <row r="190" spans="1:59">
      <c r="A190" t="s">
        <v>891</v>
      </c>
      <c r="B190" t="str">
        <f t="shared" si="2"/>
        <v>7316030</v>
      </c>
      <c r="C190">
        <v>7316030</v>
      </c>
      <c r="D190" t="s">
        <v>230</v>
      </c>
      <c r="E190">
        <v>73</v>
      </c>
      <c r="F190">
        <v>16</v>
      </c>
      <c r="G190">
        <v>30</v>
      </c>
      <c r="H190" t="s">
        <v>674</v>
      </c>
      <c r="I190" t="s">
        <v>399</v>
      </c>
      <c r="J190" t="s">
        <v>336</v>
      </c>
      <c r="K190">
        <v>2019</v>
      </c>
      <c r="L190">
        <f>VLOOKUP($J190,Zonal_Stats!$A$2:$J$308,10,FALSE)</f>
        <v>33995.610962999999</v>
      </c>
      <c r="M190">
        <f>VLOOKUP($J190,Zonal_Stats!$A$2:$P$308,8,FALSE)</f>
        <v>991.72470818600004</v>
      </c>
      <c r="N190">
        <f>VLOOKUP($J190,Zonal_Stats!$A$2:$P$308,12,FALSE)</f>
        <v>50006.3239178</v>
      </c>
      <c r="O190">
        <f>VLOOKUP($J190,Zonal_Stats!$A$2:$P$308,9,FALSE)</f>
        <v>64688.408680200002</v>
      </c>
      <c r="P190">
        <f>VLOOKUP($J190,Zonal_Stats!$A$2:$P$308,7,FALSE)</f>
        <v>2103.1139164000001</v>
      </c>
      <c r="Q190">
        <f>VLOOKUP($J190,Zonal_Stats!$A$2:$P$308,11,FALSE)</f>
        <v>3476.0586508599999</v>
      </c>
      <c r="R190">
        <f>VLOOKUP($J190,Zonal_Stats!$A$2:$P$308,5,FALSE)</f>
        <v>20755.843016800001</v>
      </c>
      <c r="S190">
        <f>VLOOKUP($J190,raw!$A$3:$AB495,11,FALSE)</f>
        <v>0.67452135493372611</v>
      </c>
      <c r="T190">
        <f>VLOOKUP($J190,raw!$A$3:$AB495,12,FALSE)</f>
        <v>3.9531819238818695E-3</v>
      </c>
      <c r="U190">
        <f>VLOOKUP($J190,raw!$A$3:$AB495,13,FALSE)</f>
        <v>0.22013797380048059</v>
      </c>
      <c r="V190">
        <f>VLOOKUP($J190,raw!$A$3:$AB495,14,FALSE)</f>
        <v>0</v>
      </c>
      <c r="W190">
        <f>VLOOKUP($J190,raw!$A$3:$AB495,15,FALSE)</f>
        <v>0</v>
      </c>
      <c r="X190">
        <f>VLOOKUP($J190,Zonal_Stats!$A$2:$P$308,6,FALSE)</f>
        <v>2772.3708145099999</v>
      </c>
      <c r="Y190">
        <f>VLOOKUP($J190,raw!$A$3:$AB495,17,FALSE)</f>
        <v>6.976203395085652E-3</v>
      </c>
      <c r="Z190">
        <f>VLOOKUP($J190,raw!$A$3:$AB495,20,FALSE)</f>
        <v>0.76172389737229673</v>
      </c>
      <c r="AA190">
        <f>VLOOKUP($J190,Zonal_Stats!$A$2:$P$308,13,FALSE)</f>
        <v>1657674.90701</v>
      </c>
      <c r="AB190">
        <f>VLOOKUP($J190,Zonal_Stats!$A$2:$P$308,15,FALSE)</f>
        <v>6.5646239901899998E-3</v>
      </c>
      <c r="AC190">
        <f>VLOOKUP($J190,Zonal_Stats!$A$2:$P$308,16,FALSE)</f>
        <v>0.79702844134100004</v>
      </c>
      <c r="AD190">
        <f>VLOOKUP($J190,raw!$A$3:$AB495,24,FALSE)</f>
        <v>0</v>
      </c>
      <c r="AE190">
        <f>VLOOKUP($J190,Zonal_Stats!$A$2:$P$308,14,FALSE)</f>
        <v>0.33824900476699998</v>
      </c>
      <c r="AF190">
        <f>VLOOKUP($C190,PODES_SULSEL!$D$1:$AL$311,2,FALSE)</f>
        <v>5718</v>
      </c>
      <c r="AG190">
        <f>VLOOKUP($C190,PODES_SULSEL!$D$1:$AL$311,25,FALSE)</f>
        <v>0.99562784190276299</v>
      </c>
      <c r="AH190">
        <f>VLOOKUP($C190,PODES_SULSEL!$D$1:$AL$311,26,FALSE)</f>
        <v>5.24658971668415E-4</v>
      </c>
      <c r="AI190">
        <f>VLOOKUP($C190,PODES_SULSEL!$D$1:$AL$311,27,FALSE)</f>
        <v>0</v>
      </c>
      <c r="AJ190">
        <f>VLOOKUP($C190,PODES_SULSEL!$D$1:$AL$311,28,FALSE)</f>
        <v>0</v>
      </c>
      <c r="AK190">
        <f>VLOOKUP($C190,PODES_SULSEL!$D$1:$AL$311,29,FALSE)</f>
        <v>519.81818181818187</v>
      </c>
      <c r="AL190">
        <f>VLOOKUP($C190,PODES_SULSEL!$D$1:$AL$311,30,FALSE)</f>
        <v>3.4977264777894299E-4</v>
      </c>
      <c r="AM190">
        <f>VLOOKUP($C190,PODES_SULSEL!$D$1:$AL$311,31,FALSE)</f>
        <v>2859</v>
      </c>
      <c r="AN190">
        <f>VLOOKUP($C190,PODES_SULSEL!$D$1:$AL$311,10,FALSE)</f>
        <v>21</v>
      </c>
      <c r="AO190">
        <f>VLOOKUP($C190,PODES_SULSEL!$D$1:$AL$311,11,FALSE)</f>
        <v>0</v>
      </c>
      <c r="AP190">
        <f>VLOOKUP($C190,PODES_SULSEL!$D$1:$AL$311,12,FALSE)</f>
        <v>0</v>
      </c>
      <c r="AQ190">
        <f>VLOOKUP($C190,PODES_SULSEL!$D$1:$AL$311,13,FALSE)</f>
        <v>0</v>
      </c>
      <c r="AR190">
        <f>VLOOKUP($C190,PODES_SULSEL!$D$1:$AL$311,14,FALSE)</f>
        <v>0</v>
      </c>
      <c r="AS190">
        <f>VLOOKUP($C190,PODES_SULSEL!$D$1:$AL$311,15,FALSE)</f>
        <v>0</v>
      </c>
      <c r="AT190">
        <f>VLOOKUP($C190,PODES_SULSEL!$D$1:$AL$311,16,FALSE)</f>
        <v>0</v>
      </c>
      <c r="AU190">
        <f>VLOOKUP($C190,PODES_SULSEL!$D$1:$AL$311,17,FALSE)</f>
        <v>0</v>
      </c>
      <c r="AV190">
        <f>VLOOKUP($C190,PODES_SULSEL!$D$1:$AL$311,18,FALSE)</f>
        <v>0</v>
      </c>
      <c r="AW190">
        <f>VLOOKUP($C190,PODES_SULSEL!$D$1:$AL$311,19,FALSE)</f>
        <v>0</v>
      </c>
      <c r="AX190">
        <f>VLOOKUP($C190,PODES_SULSEL!$D$1:$AL$311,20,FALSE)</f>
        <v>30</v>
      </c>
      <c r="AY190">
        <f>VLOOKUP($C190,PODES_SULSEL!$D$1:$AL$311,35,FALSE)</f>
        <v>190.6</v>
      </c>
      <c r="AZ190">
        <f>VLOOKUP($C190,PODES_SULSEL!$D$1:$AL$311,32,FALSE)</f>
        <v>114.36</v>
      </c>
      <c r="BA190">
        <f>VLOOKUP($C190,PODES_SULSEL!$D$1:$AL$311,33,FALSE)</f>
        <v>0</v>
      </c>
      <c r="BB190">
        <f>VLOOKUP($C190,PODES_SULSEL!$D$1:$AL$311,23,FALSE)</f>
        <v>1</v>
      </c>
      <c r="BC190">
        <f>VLOOKUP($C190,PODES_SULSEL!$D$1:$AL$311,34,FALSE)</f>
        <v>5718</v>
      </c>
      <c r="BD190">
        <f>VLOOKUP($J190,Zonal_Stats!$A$2:$T$308,17,FALSE)</f>
        <v>20.834306893200001</v>
      </c>
      <c r="BE190">
        <f>VLOOKUP($J190,Zonal_Stats!$A$2:$T$308,18,FALSE)</f>
        <v>1.2910419654800001</v>
      </c>
      <c r="BF190">
        <f>VLOOKUP($J190,Zonal_Stats!$A$2:$T$308,19,FALSE)</f>
        <v>2822.1100016400001</v>
      </c>
      <c r="BG190">
        <f>VLOOKUP($J190,Zonal_Stats!$A$2:$T$308,20,FALSE)</f>
        <v>-7.4189306640600003</v>
      </c>
    </row>
    <row r="191" spans="1:59">
      <c r="A191" t="s">
        <v>892</v>
      </c>
      <c r="B191" t="str">
        <f t="shared" si="2"/>
        <v>7316031</v>
      </c>
      <c r="C191">
        <v>7316031</v>
      </c>
      <c r="D191" t="s">
        <v>230</v>
      </c>
      <c r="E191">
        <v>73</v>
      </c>
      <c r="F191">
        <v>16</v>
      </c>
      <c r="G191">
        <v>31</v>
      </c>
      <c r="H191" t="s">
        <v>674</v>
      </c>
      <c r="I191" t="s">
        <v>399</v>
      </c>
      <c r="J191" t="s">
        <v>383</v>
      </c>
      <c r="K191">
        <v>2019</v>
      </c>
      <c r="L191">
        <f>VLOOKUP($J191,Zonal_Stats!$A$2:$J$308,10,FALSE)</f>
        <v>32321.755944299999</v>
      </c>
      <c r="M191">
        <f>VLOOKUP($J191,Zonal_Stats!$A$2:$P$308,8,FALSE)</f>
        <v>2880.3195214799998</v>
      </c>
      <c r="N191">
        <f>VLOOKUP($J191,Zonal_Stats!$A$2:$P$308,12,FALSE)</f>
        <v>54041.486284099999</v>
      </c>
      <c r="O191">
        <f>VLOOKUP($J191,Zonal_Stats!$A$2:$P$308,9,FALSE)</f>
        <v>64808.710716900001</v>
      </c>
      <c r="P191">
        <f>VLOOKUP($J191,Zonal_Stats!$A$2:$P$308,7,FALSE)</f>
        <v>736.259936649</v>
      </c>
      <c r="Q191">
        <f>VLOOKUP($J191,Zonal_Stats!$A$2:$P$308,11,FALSE)</f>
        <v>5188.5117467199998</v>
      </c>
      <c r="R191">
        <f>VLOOKUP($J191,Zonal_Stats!$A$2:$P$308,5,FALSE)</f>
        <v>22924.320678100001</v>
      </c>
      <c r="S191">
        <f>VLOOKUP($J191,raw!$A$3:$AB496,11,FALSE)</f>
        <v>0.3769500981506354</v>
      </c>
      <c r="T191">
        <f>VLOOKUP($J191,raw!$A$3:$AB496,12,FALSE)</f>
        <v>3.5644178117574129E-3</v>
      </c>
      <c r="U191">
        <f>VLOOKUP($J191,raw!$A$3:$AB496,13,FALSE)</f>
        <v>0.53285463374315534</v>
      </c>
      <c r="V191">
        <f>VLOOKUP($J191,raw!$A$3:$AB496,14,FALSE)</f>
        <v>0</v>
      </c>
      <c r="W191">
        <f>VLOOKUP($J191,raw!$A$3:$AB496,15,FALSE)</f>
        <v>0</v>
      </c>
      <c r="X191">
        <f>VLOOKUP($J191,Zonal_Stats!$A$2:$P$308,6,FALSE)</f>
        <v>1323.68439919</v>
      </c>
      <c r="Y191">
        <f>VLOOKUP($J191,raw!$A$3:$AB496,17,FALSE)</f>
        <v>3.7813823742122117E-2</v>
      </c>
      <c r="Z191">
        <f>VLOOKUP($J191,raw!$A$3:$AB496,20,FALSE)</f>
        <v>0.42251265626614321</v>
      </c>
      <c r="AA191">
        <f>VLOOKUP($J191,Zonal_Stats!$A$2:$P$308,13,FALSE)</f>
        <v>1202264.9598699999</v>
      </c>
      <c r="AB191">
        <f>VLOOKUP($J191,Zonal_Stats!$A$2:$P$308,15,FALSE)</f>
        <v>0</v>
      </c>
      <c r="AC191">
        <f>VLOOKUP($J191,Zonal_Stats!$A$2:$P$308,16,FALSE)</f>
        <v>0.95414613216099997</v>
      </c>
      <c r="AD191">
        <f>VLOOKUP($J191,raw!$A$3:$AB496,24,FALSE)</f>
        <v>0</v>
      </c>
      <c r="AE191">
        <f>VLOOKUP($J191,Zonal_Stats!$A$2:$P$308,14,FALSE)</f>
        <v>0.41873818775999999</v>
      </c>
      <c r="AF191">
        <f>VLOOKUP($C191,PODES_SULSEL!$D$1:$AL$311,2,FALSE)</f>
        <v>3645</v>
      </c>
      <c r="AG191">
        <f>VLOOKUP($C191,PODES_SULSEL!$D$1:$AL$311,25,FALSE)</f>
        <v>0.95089163237311303</v>
      </c>
      <c r="AH191">
        <f>VLOOKUP($C191,PODES_SULSEL!$D$1:$AL$311,26,FALSE)</f>
        <v>2.7434842249657001E-4</v>
      </c>
      <c r="AI191">
        <f>VLOOKUP($C191,PODES_SULSEL!$D$1:$AL$311,27,FALSE)</f>
        <v>0</v>
      </c>
      <c r="AJ191">
        <f>VLOOKUP($C191,PODES_SULSEL!$D$1:$AL$311,28,FALSE)</f>
        <v>0</v>
      </c>
      <c r="AK191">
        <f>VLOOKUP($C191,PODES_SULSEL!$D$1:$AL$311,29,FALSE)</f>
        <v>455.625</v>
      </c>
      <c r="AL191">
        <f>VLOOKUP($C191,PODES_SULSEL!$D$1:$AL$311,30,FALSE)</f>
        <v>2.7434842249657001E-4</v>
      </c>
      <c r="AM191">
        <f>VLOOKUP($C191,PODES_SULSEL!$D$1:$AL$311,31,FALSE)</f>
        <v>0</v>
      </c>
      <c r="AN191">
        <f>VLOOKUP($C191,PODES_SULSEL!$D$1:$AL$311,10,FALSE)</f>
        <v>16</v>
      </c>
      <c r="AO191">
        <f>VLOOKUP($C191,PODES_SULSEL!$D$1:$AL$311,11,FALSE)</f>
        <v>0</v>
      </c>
      <c r="AP191">
        <f>VLOOKUP($C191,PODES_SULSEL!$D$1:$AL$311,12,FALSE)</f>
        <v>0</v>
      </c>
      <c r="AQ191">
        <f>VLOOKUP($C191,PODES_SULSEL!$D$1:$AL$311,13,FALSE)</f>
        <v>0</v>
      </c>
      <c r="AR191">
        <f>VLOOKUP($C191,PODES_SULSEL!$D$1:$AL$311,14,FALSE)</f>
        <v>0</v>
      </c>
      <c r="AS191">
        <f>VLOOKUP($C191,PODES_SULSEL!$D$1:$AL$311,15,FALSE)</f>
        <v>0</v>
      </c>
      <c r="AT191">
        <f>VLOOKUP($C191,PODES_SULSEL!$D$1:$AL$311,16,FALSE)</f>
        <v>0</v>
      </c>
      <c r="AU191">
        <f>VLOOKUP($C191,PODES_SULSEL!$D$1:$AL$311,17,FALSE)</f>
        <v>0</v>
      </c>
      <c r="AV191">
        <f>VLOOKUP($C191,PODES_SULSEL!$D$1:$AL$311,18,FALSE)</f>
        <v>0</v>
      </c>
      <c r="AW191">
        <f>VLOOKUP($C191,PODES_SULSEL!$D$1:$AL$311,19,FALSE)</f>
        <v>0</v>
      </c>
      <c r="AX191">
        <f>VLOOKUP($C191,PODES_SULSEL!$D$1:$AL$311,20,FALSE)</f>
        <v>16</v>
      </c>
      <c r="AY191">
        <f>VLOOKUP($C191,PODES_SULSEL!$D$1:$AL$311,35,FALSE)</f>
        <v>227.8125</v>
      </c>
      <c r="AZ191">
        <f>VLOOKUP($C191,PODES_SULSEL!$D$1:$AL$311,32,FALSE)</f>
        <v>151.875</v>
      </c>
      <c r="BA191">
        <f>VLOOKUP($C191,PODES_SULSEL!$D$1:$AL$311,33,FALSE)</f>
        <v>3645</v>
      </c>
      <c r="BB191">
        <f>VLOOKUP($C191,PODES_SULSEL!$D$1:$AL$311,23,FALSE)</f>
        <v>42</v>
      </c>
      <c r="BC191">
        <f>VLOOKUP($C191,PODES_SULSEL!$D$1:$AL$311,34,FALSE)</f>
        <v>86.785714285714292</v>
      </c>
      <c r="BD191">
        <f>VLOOKUP($J191,Zonal_Stats!$A$2:$T$308,17,FALSE)</f>
        <v>18.0633215832</v>
      </c>
      <c r="BE191">
        <f>VLOOKUP($J191,Zonal_Stats!$A$2:$T$308,18,FALSE)</f>
        <v>1.1855720627399999</v>
      </c>
      <c r="BF191">
        <f>VLOOKUP($J191,Zonal_Stats!$A$2:$T$308,19,FALSE)</f>
        <v>2817.7818020700001</v>
      </c>
      <c r="BG191">
        <f>VLOOKUP($J191,Zonal_Stats!$A$2:$T$308,20,FALSE)</f>
        <v>0.53488674411500003</v>
      </c>
    </row>
    <row r="192" spans="1:59">
      <c r="A192" t="s">
        <v>893</v>
      </c>
      <c r="B192" t="str">
        <f t="shared" si="2"/>
        <v>7316040</v>
      </c>
      <c r="C192">
        <v>7316040</v>
      </c>
      <c r="D192" t="s">
        <v>230</v>
      </c>
      <c r="E192">
        <v>73</v>
      </c>
      <c r="F192">
        <v>16</v>
      </c>
      <c r="G192">
        <v>40</v>
      </c>
      <c r="H192" t="s">
        <v>674</v>
      </c>
      <c r="I192" t="s">
        <v>399</v>
      </c>
      <c r="J192" t="s">
        <v>316</v>
      </c>
      <c r="K192">
        <v>2019</v>
      </c>
      <c r="L192">
        <f>VLOOKUP($J192,Zonal_Stats!$A$2:$J$308,10,FALSE)</f>
        <v>32009.718132599999</v>
      </c>
      <c r="M192">
        <f>VLOOKUP($J192,Zonal_Stats!$A$2:$P$308,8,FALSE)</f>
        <v>543.77505548199997</v>
      </c>
      <c r="N192">
        <f>VLOOKUP($J192,Zonal_Stats!$A$2:$P$308,12,FALSE)</f>
        <v>51473.125741900003</v>
      </c>
      <c r="O192">
        <f>VLOOKUP($J192,Zonal_Stats!$A$2:$P$308,9,FALSE)</f>
        <v>59821.948322800003</v>
      </c>
      <c r="P192">
        <f>VLOOKUP($J192,Zonal_Stats!$A$2:$P$308,7,FALSE)</f>
        <v>1953.23761638</v>
      </c>
      <c r="Q192">
        <f>VLOOKUP($J192,Zonal_Stats!$A$2:$P$308,11,FALSE)</f>
        <v>1963.0644573300001</v>
      </c>
      <c r="R192">
        <f>VLOOKUP($J192,Zonal_Stats!$A$2:$P$308,5,FALSE)</f>
        <v>19482.867972200002</v>
      </c>
      <c r="S192">
        <f>VLOOKUP($J192,raw!$A$3:$AB497,11,FALSE)</f>
        <v>0.64470391993327769</v>
      </c>
      <c r="T192">
        <f>VLOOKUP($J192,raw!$A$3:$AB497,12,FALSE)</f>
        <v>1.6908029418454772E-2</v>
      </c>
      <c r="U192">
        <f>VLOOKUP($J192,raw!$A$3:$AB497,13,FALSE)</f>
        <v>9.3183713700811285E-2</v>
      </c>
      <c r="V192">
        <f>VLOOKUP($J192,raw!$A$3:$AB497,14,FALSE)</f>
        <v>0</v>
      </c>
      <c r="W192">
        <f>VLOOKUP($J192,raw!$A$3:$AB497,15,FALSE)</f>
        <v>0</v>
      </c>
      <c r="X192">
        <f>VLOOKUP($J192,Zonal_Stats!$A$2:$P$308,6,FALSE)</f>
        <v>3463.3525908400002</v>
      </c>
      <c r="Y192">
        <f>VLOOKUP($J192,raw!$A$3:$AB497,17,FALSE)</f>
        <v>4.4734248237167339E-3</v>
      </c>
      <c r="Z192">
        <f>VLOOKUP($J192,raw!$A$3:$AB497,20,FALSE)</f>
        <v>0.67124118583668213</v>
      </c>
      <c r="AA192">
        <f>VLOOKUP($J192,Zonal_Stats!$A$2:$P$308,13,FALSE)</f>
        <v>2281190.3884299998</v>
      </c>
      <c r="AB192">
        <f>VLOOKUP($J192,Zonal_Stats!$A$2:$P$308,15,FALSE)</f>
        <v>1.64974343651E-3</v>
      </c>
      <c r="AC192">
        <f>VLOOKUP($J192,Zonal_Stats!$A$2:$P$308,16,FALSE)</f>
        <v>0.72021470376700003</v>
      </c>
      <c r="AD192">
        <f>VLOOKUP($J192,raw!$A$3:$AB497,24,FALSE)</f>
        <v>0</v>
      </c>
      <c r="AE192">
        <f>VLOOKUP($J192,Zonal_Stats!$A$2:$P$308,14,FALSE)</f>
        <v>0.268392096691</v>
      </c>
      <c r="AF192">
        <f>VLOOKUP($C192,PODES_SULSEL!$D$1:$AL$311,2,FALSE)</f>
        <v>6767</v>
      </c>
      <c r="AG192">
        <f>VLOOKUP($C192,PODES_SULSEL!$D$1:$AL$311,25,FALSE)</f>
        <v>0.99852224028372905</v>
      </c>
      <c r="AH192">
        <f>VLOOKUP($C192,PODES_SULSEL!$D$1:$AL$311,26,FALSE)</f>
        <v>8.8665582976207998E-4</v>
      </c>
      <c r="AI192">
        <f>VLOOKUP($C192,PODES_SULSEL!$D$1:$AL$311,27,FALSE)</f>
        <v>0</v>
      </c>
      <c r="AJ192">
        <f>VLOOKUP($C192,PODES_SULSEL!$D$1:$AL$311,28,FALSE)</f>
        <v>6767</v>
      </c>
      <c r="AK192">
        <f>VLOOKUP($C192,PODES_SULSEL!$D$1:$AL$311,29,FALSE)</f>
        <v>615.18181818181813</v>
      </c>
      <c r="AL192">
        <f>VLOOKUP($C192,PODES_SULSEL!$D$1:$AL$311,30,FALSE)</f>
        <v>2.9555194325402601E-4</v>
      </c>
      <c r="AM192">
        <f>VLOOKUP($C192,PODES_SULSEL!$D$1:$AL$311,31,FALSE)</f>
        <v>2255.6666666666665</v>
      </c>
      <c r="AN192">
        <f>VLOOKUP($C192,PODES_SULSEL!$D$1:$AL$311,10,FALSE)</f>
        <v>14</v>
      </c>
      <c r="AO192">
        <f>VLOOKUP($C192,PODES_SULSEL!$D$1:$AL$311,11,FALSE)</f>
        <v>0</v>
      </c>
      <c r="AP192">
        <f>VLOOKUP($C192,PODES_SULSEL!$D$1:$AL$311,12,FALSE)</f>
        <v>0</v>
      </c>
      <c r="AQ192">
        <f>VLOOKUP($C192,PODES_SULSEL!$D$1:$AL$311,13,FALSE)</f>
        <v>0</v>
      </c>
      <c r="AR192">
        <f>VLOOKUP($C192,PODES_SULSEL!$D$1:$AL$311,14,FALSE)</f>
        <v>0</v>
      </c>
      <c r="AS192">
        <f>VLOOKUP($C192,PODES_SULSEL!$D$1:$AL$311,15,FALSE)</f>
        <v>0</v>
      </c>
      <c r="AT192">
        <f>VLOOKUP($C192,PODES_SULSEL!$D$1:$AL$311,16,FALSE)</f>
        <v>0</v>
      </c>
      <c r="AU192">
        <f>VLOOKUP($C192,PODES_SULSEL!$D$1:$AL$311,17,FALSE)</f>
        <v>0</v>
      </c>
      <c r="AV192">
        <f>VLOOKUP($C192,PODES_SULSEL!$D$1:$AL$311,18,FALSE)</f>
        <v>0</v>
      </c>
      <c r="AW192">
        <f>VLOOKUP($C192,PODES_SULSEL!$D$1:$AL$311,19,FALSE)</f>
        <v>0</v>
      </c>
      <c r="AX192">
        <f>VLOOKUP($C192,PODES_SULSEL!$D$1:$AL$311,20,FALSE)</f>
        <v>28</v>
      </c>
      <c r="AY192">
        <f>VLOOKUP($C192,PODES_SULSEL!$D$1:$AL$311,35,FALSE)</f>
        <v>241.67857142857142</v>
      </c>
      <c r="AZ192">
        <f>VLOOKUP($C192,PODES_SULSEL!$D$1:$AL$311,32,FALSE)</f>
        <v>187.97222222222223</v>
      </c>
      <c r="BA192">
        <f>VLOOKUP($C192,PODES_SULSEL!$D$1:$AL$311,33,FALSE)</f>
        <v>0</v>
      </c>
      <c r="BB192">
        <f>VLOOKUP($C192,PODES_SULSEL!$D$1:$AL$311,23,FALSE)</f>
        <v>0</v>
      </c>
      <c r="BC192">
        <f>VLOOKUP($C192,PODES_SULSEL!$D$1:$AL$311,34,FALSE)</f>
        <v>0</v>
      </c>
      <c r="BD192">
        <f>VLOOKUP($J192,Zonal_Stats!$A$2:$T$308,17,FALSE)</f>
        <v>23.690033596599999</v>
      </c>
      <c r="BE192">
        <f>VLOOKUP($J192,Zonal_Stats!$A$2:$T$308,18,FALSE)</f>
        <v>1.4672563327000001</v>
      </c>
      <c r="BF192">
        <f>VLOOKUP($J192,Zonal_Stats!$A$2:$T$308,19,FALSE)</f>
        <v>2767.6683083500002</v>
      </c>
      <c r="BG192">
        <f>VLOOKUP($J192,Zonal_Stats!$A$2:$T$308,20,FALSE)</f>
        <v>-2.9809682745699999</v>
      </c>
    </row>
    <row r="193" spans="1:59">
      <c r="A193" t="s">
        <v>894</v>
      </c>
      <c r="B193" t="str">
        <f t="shared" si="2"/>
        <v>7316041</v>
      </c>
      <c r="C193">
        <v>7316041</v>
      </c>
      <c r="D193" t="s">
        <v>230</v>
      </c>
      <c r="E193">
        <v>73</v>
      </c>
      <c r="F193">
        <v>16</v>
      </c>
      <c r="G193">
        <v>41</v>
      </c>
      <c r="H193" t="s">
        <v>674</v>
      </c>
      <c r="I193" t="s">
        <v>399</v>
      </c>
      <c r="J193" t="s">
        <v>455</v>
      </c>
      <c r="K193">
        <v>2019</v>
      </c>
      <c r="L193">
        <f>VLOOKUP($J193,Zonal_Stats!$A$2:$J$308,10,FALSE)</f>
        <v>36763.415620799999</v>
      </c>
      <c r="M193">
        <f>VLOOKUP($J193,Zonal_Stats!$A$2:$P$308,8,FALSE)</f>
        <v>238.35214821899999</v>
      </c>
      <c r="N193">
        <f>VLOOKUP($J193,Zonal_Stats!$A$2:$P$308,12,FALSE)</f>
        <v>45589.979185800003</v>
      </c>
      <c r="O193">
        <f>VLOOKUP($J193,Zonal_Stats!$A$2:$P$308,9,FALSE)</f>
        <v>66557.273751899993</v>
      </c>
      <c r="P193">
        <f>VLOOKUP($J193,Zonal_Stats!$A$2:$P$308,7,FALSE)</f>
        <v>5422.5669137300001</v>
      </c>
      <c r="Q193">
        <f>VLOOKUP($J193,Zonal_Stats!$A$2:$P$308,11,FALSE)</f>
        <v>1222.85810973</v>
      </c>
      <c r="R193">
        <f>VLOOKUP($J193,Zonal_Stats!$A$2:$P$308,5,FALSE)</f>
        <v>17732.5902972</v>
      </c>
      <c r="S193">
        <f>VLOOKUP($J193,raw!$A$3:$AB498,11,FALSE)</f>
        <v>0.98367065317387303</v>
      </c>
      <c r="T193">
        <f>VLOOKUP($J193,raw!$A$3:$AB498,12,FALSE)</f>
        <v>5.7497700091996319E-3</v>
      </c>
      <c r="U193">
        <f>VLOOKUP($J193,raw!$A$3:$AB498,13,FALSE)</f>
        <v>0</v>
      </c>
      <c r="V193">
        <f>VLOOKUP($J193,raw!$A$3:$AB498,14,FALSE)</f>
        <v>0</v>
      </c>
      <c r="W193">
        <f>VLOOKUP($J193,raw!$A$3:$AB498,15,FALSE)</f>
        <v>0</v>
      </c>
      <c r="X193">
        <f>VLOOKUP($J193,Zonal_Stats!$A$2:$P$308,6,FALSE)</f>
        <v>6567.3480133100002</v>
      </c>
      <c r="Y193">
        <f>VLOOKUP($J193,raw!$A$3:$AB498,17,FALSE)</f>
        <v>0</v>
      </c>
      <c r="Z193">
        <f>VLOOKUP($J193,raw!$A$3:$AB498,20,FALSE)</f>
        <v>0.98367065317387303</v>
      </c>
      <c r="AA193">
        <f>VLOOKUP($J193,Zonal_Stats!$A$2:$P$308,13,FALSE)</f>
        <v>2598501.71814</v>
      </c>
      <c r="AB193">
        <f>VLOOKUP($J193,Zonal_Stats!$A$2:$P$308,15,FALSE)</f>
        <v>2.2617141931199999E-2</v>
      </c>
      <c r="AC193">
        <f>VLOOKUP($J193,Zonal_Stats!$A$2:$P$308,16,FALSE)</f>
        <v>0.65852972769499996</v>
      </c>
      <c r="AD193">
        <f>VLOOKUP($J193,raw!$A$3:$AB498,24,FALSE)</f>
        <v>0</v>
      </c>
      <c r="AE193">
        <f>VLOOKUP($J193,Zonal_Stats!$A$2:$P$308,14,FALSE)</f>
        <v>0.27390044394700003</v>
      </c>
      <c r="AF193">
        <f>VLOOKUP($C193,PODES_SULSEL!$D$1:$AL$311,2,FALSE)</f>
        <v>2335</v>
      </c>
      <c r="AG193">
        <f>VLOOKUP($C193,PODES_SULSEL!$D$1:$AL$311,25,FALSE)</f>
        <v>0.99657387580299694</v>
      </c>
      <c r="AH193">
        <f>VLOOKUP($C193,PODES_SULSEL!$D$1:$AL$311,26,FALSE)</f>
        <v>8.5653104925053497E-4</v>
      </c>
      <c r="AI193">
        <f>VLOOKUP($C193,PODES_SULSEL!$D$1:$AL$311,27,FALSE)</f>
        <v>0</v>
      </c>
      <c r="AJ193">
        <f>VLOOKUP($C193,PODES_SULSEL!$D$1:$AL$311,28,FALSE)</f>
        <v>0</v>
      </c>
      <c r="AK193">
        <f>VLOOKUP($C193,PODES_SULSEL!$D$1:$AL$311,29,FALSE)</f>
        <v>467</v>
      </c>
      <c r="AL193">
        <f>VLOOKUP($C193,PODES_SULSEL!$D$1:$AL$311,30,FALSE)</f>
        <v>4.28265524625267E-4</v>
      </c>
      <c r="AM193">
        <f>VLOOKUP($C193,PODES_SULSEL!$D$1:$AL$311,31,FALSE)</f>
        <v>389.16666666666669</v>
      </c>
      <c r="AN193">
        <f>VLOOKUP($C193,PODES_SULSEL!$D$1:$AL$311,10,FALSE)</f>
        <v>8</v>
      </c>
      <c r="AO193">
        <f>VLOOKUP($C193,PODES_SULSEL!$D$1:$AL$311,11,FALSE)</f>
        <v>0</v>
      </c>
      <c r="AP193">
        <f>VLOOKUP($C193,PODES_SULSEL!$D$1:$AL$311,12,FALSE)</f>
        <v>0</v>
      </c>
      <c r="AQ193">
        <f>VLOOKUP($C193,PODES_SULSEL!$D$1:$AL$311,13,FALSE)</f>
        <v>0</v>
      </c>
      <c r="AR193">
        <f>VLOOKUP($C193,PODES_SULSEL!$D$1:$AL$311,14,FALSE)</f>
        <v>1</v>
      </c>
      <c r="AS193">
        <f>VLOOKUP($C193,PODES_SULSEL!$D$1:$AL$311,15,FALSE)</f>
        <v>0</v>
      </c>
      <c r="AT193">
        <f>VLOOKUP($C193,PODES_SULSEL!$D$1:$AL$311,16,FALSE)</f>
        <v>0</v>
      </c>
      <c r="AU193">
        <f>VLOOKUP($C193,PODES_SULSEL!$D$1:$AL$311,17,FALSE)</f>
        <v>0</v>
      </c>
      <c r="AV193">
        <f>VLOOKUP($C193,PODES_SULSEL!$D$1:$AL$311,18,FALSE)</f>
        <v>0</v>
      </c>
      <c r="AW193">
        <f>VLOOKUP($C193,PODES_SULSEL!$D$1:$AL$311,19,FALSE)</f>
        <v>0</v>
      </c>
      <c r="AX193">
        <f>VLOOKUP($C193,PODES_SULSEL!$D$1:$AL$311,20,FALSE)</f>
        <v>16</v>
      </c>
      <c r="AY193">
        <f>VLOOKUP($C193,PODES_SULSEL!$D$1:$AL$311,35,FALSE)</f>
        <v>145.9375</v>
      </c>
      <c r="AZ193">
        <f>VLOOKUP($C193,PODES_SULSEL!$D$1:$AL$311,32,FALSE)</f>
        <v>122.89473684210526</v>
      </c>
      <c r="BA193">
        <f>VLOOKUP($C193,PODES_SULSEL!$D$1:$AL$311,33,FALSE)</f>
        <v>0</v>
      </c>
      <c r="BB193">
        <f>VLOOKUP($C193,PODES_SULSEL!$D$1:$AL$311,23,FALSE)</f>
        <v>4</v>
      </c>
      <c r="BC193">
        <f>VLOOKUP($C193,PODES_SULSEL!$D$1:$AL$311,34,FALSE)</f>
        <v>583.75</v>
      </c>
      <c r="BD193">
        <f>VLOOKUP($J193,Zonal_Stats!$A$2:$T$308,17,FALSE)</f>
        <v>23.9028188421</v>
      </c>
      <c r="BE193">
        <f>VLOOKUP($J193,Zonal_Stats!$A$2:$T$308,18,FALSE)</f>
        <v>1.4303448346200001</v>
      </c>
      <c r="BF193">
        <f>VLOOKUP($J193,Zonal_Stats!$A$2:$T$308,19,FALSE)</f>
        <v>2830.4103765300001</v>
      </c>
      <c r="BG193">
        <f>VLOOKUP($J193,Zonal_Stats!$A$2:$T$308,20,FALSE)</f>
        <v>-13.254145408199999</v>
      </c>
    </row>
    <row r="194" spans="1:59">
      <c r="A194" t="s">
        <v>895</v>
      </c>
      <c r="B194" t="str">
        <f t="shared" si="2"/>
        <v>7316050</v>
      </c>
      <c r="C194">
        <v>7316050</v>
      </c>
      <c r="D194" t="s">
        <v>230</v>
      </c>
      <c r="E194">
        <v>73</v>
      </c>
      <c r="F194">
        <v>16</v>
      </c>
      <c r="G194">
        <v>50</v>
      </c>
      <c r="H194" t="s">
        <v>674</v>
      </c>
      <c r="I194" t="s">
        <v>399</v>
      </c>
      <c r="J194" t="s">
        <v>314</v>
      </c>
      <c r="K194">
        <v>2019</v>
      </c>
      <c r="L194">
        <f>VLOOKUP($J194,Zonal_Stats!$A$2:$J$308,10,FALSE)</f>
        <v>37589.9100779</v>
      </c>
      <c r="M194">
        <f>VLOOKUP($J194,Zonal_Stats!$A$2:$P$308,8,FALSE)</f>
        <v>184.90255316099999</v>
      </c>
      <c r="N194">
        <f>VLOOKUP($J194,Zonal_Stats!$A$2:$P$308,12,FALSE)</f>
        <v>40684.816346500003</v>
      </c>
      <c r="O194">
        <f>VLOOKUP($J194,Zonal_Stats!$A$2:$P$308,9,FALSE)</f>
        <v>70556.066710900006</v>
      </c>
      <c r="P194">
        <f>VLOOKUP($J194,Zonal_Stats!$A$2:$P$308,7,FALSE)</f>
        <v>5546.3413354499999</v>
      </c>
      <c r="Q194">
        <f>VLOOKUP($J194,Zonal_Stats!$A$2:$P$308,11,FALSE)</f>
        <v>1328.6817189200001</v>
      </c>
      <c r="R194">
        <f>VLOOKUP($J194,Zonal_Stats!$A$2:$P$308,5,FALSE)</f>
        <v>13812.2129066</v>
      </c>
      <c r="S194">
        <f>VLOOKUP($J194,raw!$A$3:$AB499,11,FALSE)</f>
        <v>0.85112981834293311</v>
      </c>
      <c r="T194">
        <f>VLOOKUP($J194,raw!$A$3:$AB499,12,FALSE)</f>
        <v>4.2977403633141335E-2</v>
      </c>
      <c r="U194">
        <f>VLOOKUP($J194,raw!$A$3:$AB499,13,FALSE)</f>
        <v>0</v>
      </c>
      <c r="V194">
        <f>VLOOKUP($J194,raw!$A$3:$AB499,14,FALSE)</f>
        <v>0</v>
      </c>
      <c r="W194">
        <f>VLOOKUP($J194,raw!$A$3:$AB499,15,FALSE)</f>
        <v>0</v>
      </c>
      <c r="X194">
        <f>VLOOKUP($J194,Zonal_Stats!$A$2:$P$308,6,FALSE)</f>
        <v>9610.4197439300005</v>
      </c>
      <c r="Y194">
        <f>VLOOKUP($J194,raw!$A$3:$AB499,17,FALSE)</f>
        <v>0</v>
      </c>
      <c r="Z194">
        <f>VLOOKUP($J194,raw!$A$3:$AB499,20,FALSE)</f>
        <v>0.85157288435976963</v>
      </c>
      <c r="AA194">
        <f>VLOOKUP($J194,Zonal_Stats!$A$2:$P$308,13,FALSE)</f>
        <v>1828469.0956999999</v>
      </c>
      <c r="AB194">
        <f>VLOOKUP($J194,Zonal_Stats!$A$2:$P$308,15,FALSE)</f>
        <v>8.3796521784900001E-3</v>
      </c>
      <c r="AC194">
        <f>VLOOKUP($J194,Zonal_Stats!$A$2:$P$308,16,FALSE)</f>
        <v>0.58746078546500002</v>
      </c>
      <c r="AD194">
        <f>VLOOKUP($J194,raw!$A$3:$AB499,24,FALSE)</f>
        <v>0</v>
      </c>
      <c r="AE194">
        <f>VLOOKUP($J194,Zonal_Stats!$A$2:$P$308,14,FALSE)</f>
        <v>0.30209880428800001</v>
      </c>
      <c r="AF194">
        <f>VLOOKUP($C194,PODES_SULSEL!$D$1:$AL$311,2,FALSE)</f>
        <v>5311</v>
      </c>
      <c r="AG194">
        <f>VLOOKUP($C194,PODES_SULSEL!$D$1:$AL$311,25,FALSE)</f>
        <v>0.99868198079457704</v>
      </c>
      <c r="AH194">
        <f>VLOOKUP($C194,PODES_SULSEL!$D$1:$AL$311,26,FALSE)</f>
        <v>9.4144228958764804E-4</v>
      </c>
      <c r="AI194">
        <f>VLOOKUP($C194,PODES_SULSEL!$D$1:$AL$311,27,FALSE)</f>
        <v>0</v>
      </c>
      <c r="AJ194">
        <f>VLOOKUP($C194,PODES_SULSEL!$D$1:$AL$311,28,FALSE)</f>
        <v>0</v>
      </c>
      <c r="AK194">
        <f>VLOOKUP($C194,PODES_SULSEL!$D$1:$AL$311,29,FALSE)</f>
        <v>1770.3333333333333</v>
      </c>
      <c r="AL194">
        <f>VLOOKUP($C194,PODES_SULSEL!$D$1:$AL$311,30,FALSE)</f>
        <v>5.64865373752589E-4</v>
      </c>
      <c r="AM194">
        <f>VLOOKUP($C194,PODES_SULSEL!$D$1:$AL$311,31,FALSE)</f>
        <v>5311</v>
      </c>
      <c r="AN194">
        <f>VLOOKUP($C194,PODES_SULSEL!$D$1:$AL$311,10,FALSE)</f>
        <v>0</v>
      </c>
      <c r="AO194">
        <f>VLOOKUP($C194,PODES_SULSEL!$D$1:$AL$311,11,FALSE)</f>
        <v>0</v>
      </c>
      <c r="AP194">
        <f>VLOOKUP($C194,PODES_SULSEL!$D$1:$AL$311,12,FALSE)</f>
        <v>0</v>
      </c>
      <c r="AQ194">
        <f>VLOOKUP($C194,PODES_SULSEL!$D$1:$AL$311,13,FALSE)</f>
        <v>0</v>
      </c>
      <c r="AR194">
        <f>VLOOKUP($C194,PODES_SULSEL!$D$1:$AL$311,14,FALSE)</f>
        <v>0</v>
      </c>
      <c r="AS194">
        <f>VLOOKUP($C194,PODES_SULSEL!$D$1:$AL$311,15,FALSE)</f>
        <v>0</v>
      </c>
      <c r="AT194">
        <f>VLOOKUP($C194,PODES_SULSEL!$D$1:$AL$311,16,FALSE)</f>
        <v>0</v>
      </c>
      <c r="AU194">
        <f>VLOOKUP($C194,PODES_SULSEL!$D$1:$AL$311,17,FALSE)</f>
        <v>0</v>
      </c>
      <c r="AV194">
        <f>VLOOKUP($C194,PODES_SULSEL!$D$1:$AL$311,18,FALSE)</f>
        <v>0</v>
      </c>
      <c r="AW194">
        <f>VLOOKUP($C194,PODES_SULSEL!$D$1:$AL$311,19,FALSE)</f>
        <v>0</v>
      </c>
      <c r="AX194">
        <f>VLOOKUP($C194,PODES_SULSEL!$D$1:$AL$311,20,FALSE)</f>
        <v>16</v>
      </c>
      <c r="AY194">
        <f>VLOOKUP($C194,PODES_SULSEL!$D$1:$AL$311,35,FALSE)</f>
        <v>331.9375</v>
      </c>
      <c r="AZ194">
        <f>VLOOKUP($C194,PODES_SULSEL!$D$1:$AL$311,32,FALSE)</f>
        <v>312.41176470588238</v>
      </c>
      <c r="BA194">
        <f>VLOOKUP($C194,PODES_SULSEL!$D$1:$AL$311,33,FALSE)</f>
        <v>5311</v>
      </c>
      <c r="BB194">
        <f>VLOOKUP($C194,PODES_SULSEL!$D$1:$AL$311,23,FALSE)</f>
        <v>0</v>
      </c>
      <c r="BC194">
        <f>VLOOKUP($C194,PODES_SULSEL!$D$1:$AL$311,34,FALSE)</f>
        <v>0</v>
      </c>
      <c r="BD194">
        <f>VLOOKUP($J194,Zonal_Stats!$A$2:$T$308,17,FALSE)</f>
        <v>22.896431393</v>
      </c>
      <c r="BE194">
        <f>VLOOKUP($J194,Zonal_Stats!$A$2:$T$308,18,FALSE)</f>
        <v>1.53424601285</v>
      </c>
      <c r="BF194">
        <f>VLOOKUP($J194,Zonal_Stats!$A$2:$T$308,19,FALSE)</f>
        <v>2922.67074581</v>
      </c>
      <c r="BG194">
        <f>VLOOKUP($J194,Zonal_Stats!$A$2:$T$308,20,FALSE)</f>
        <v>-1.721868551</v>
      </c>
    </row>
    <row r="195" spans="1:59">
      <c r="A195" t="s">
        <v>896</v>
      </c>
      <c r="B195" t="str">
        <f t="shared" si="2"/>
        <v>7316051</v>
      </c>
      <c r="C195">
        <v>7316051</v>
      </c>
      <c r="D195" t="s">
        <v>230</v>
      </c>
      <c r="E195">
        <v>73</v>
      </c>
      <c r="F195">
        <v>16</v>
      </c>
      <c r="G195">
        <v>51</v>
      </c>
      <c r="H195" t="s">
        <v>674</v>
      </c>
      <c r="I195" t="s">
        <v>399</v>
      </c>
      <c r="J195" t="s">
        <v>393</v>
      </c>
      <c r="K195">
        <v>2019</v>
      </c>
      <c r="L195">
        <f>VLOOKUP($J195,Zonal_Stats!$A$2:$J$308,10,FALSE)</f>
        <v>32945.063220999997</v>
      </c>
      <c r="M195">
        <f>VLOOKUP($J195,Zonal_Stats!$A$2:$P$308,8,FALSE)</f>
        <v>1368.0453362799999</v>
      </c>
      <c r="N195">
        <f>VLOOKUP($J195,Zonal_Stats!$A$2:$P$308,12,FALSE)</f>
        <v>39074.844872000001</v>
      </c>
      <c r="O195">
        <f>VLOOKUP($J195,Zonal_Stats!$A$2:$P$308,9,FALSE)</f>
        <v>75608.568132300003</v>
      </c>
      <c r="P195">
        <f>VLOOKUP($J195,Zonal_Stats!$A$2:$P$308,7,FALSE)</f>
        <v>2763.7886027099999</v>
      </c>
      <c r="Q195">
        <f>VLOOKUP($J195,Zonal_Stats!$A$2:$P$308,11,FALSE)</f>
        <v>2766.90902228</v>
      </c>
      <c r="R195">
        <f>VLOOKUP($J195,Zonal_Stats!$A$2:$P$308,5,FALSE)</f>
        <v>10499.357912400001</v>
      </c>
      <c r="S195">
        <f>VLOOKUP($J195,raw!$A$3:$AB500,11,FALSE)</f>
        <v>0.63897205588822359</v>
      </c>
      <c r="T195">
        <f>VLOOKUP($J195,raw!$A$3:$AB500,12,FALSE)</f>
        <v>8.420658682634731E-3</v>
      </c>
      <c r="U195">
        <f>VLOOKUP($J195,raw!$A$3:$AB500,13,FALSE)</f>
        <v>0.24887724550898205</v>
      </c>
      <c r="V195">
        <f>VLOOKUP($J195,raw!$A$3:$AB500,14,FALSE)</f>
        <v>0</v>
      </c>
      <c r="W195">
        <f>VLOOKUP($J195,raw!$A$3:$AB500,15,FALSE)</f>
        <v>0</v>
      </c>
      <c r="X195">
        <f>VLOOKUP($J195,Zonal_Stats!$A$2:$P$308,6,FALSE)</f>
        <v>3973.9967349200001</v>
      </c>
      <c r="Y195">
        <f>VLOOKUP($J195,raw!$A$3:$AB500,17,FALSE)</f>
        <v>2.8692614770459081E-3</v>
      </c>
      <c r="Z195">
        <f>VLOOKUP($J195,raw!$A$3:$AB500,20,FALSE)</f>
        <v>0.66891217564870264</v>
      </c>
      <c r="AA195">
        <f>VLOOKUP($J195,Zonal_Stats!$A$2:$P$308,13,FALSE)</f>
        <v>1414741.5719399999</v>
      </c>
      <c r="AB195">
        <f>VLOOKUP($J195,Zonal_Stats!$A$2:$P$308,15,FALSE)</f>
        <v>3.2025015468700002E-3</v>
      </c>
      <c r="AC195">
        <f>VLOOKUP($J195,Zonal_Stats!$A$2:$P$308,16,FALSE)</f>
        <v>0.794471427008</v>
      </c>
      <c r="AD195">
        <f>VLOOKUP($J195,raw!$A$3:$AB500,24,FALSE)</f>
        <v>0</v>
      </c>
      <c r="AE195">
        <f>VLOOKUP($J195,Zonal_Stats!$A$2:$P$308,14,FALSE)</f>
        <v>0.34944876221299997</v>
      </c>
      <c r="AF195">
        <f>VLOOKUP($C195,PODES_SULSEL!$D$1:$AL$311,2,FALSE)</f>
        <v>4094</v>
      </c>
      <c r="AG195">
        <f>VLOOKUP($C195,PODES_SULSEL!$D$1:$AL$311,25,FALSE)</f>
        <v>0.99584758182706401</v>
      </c>
      <c r="AH195">
        <f>VLOOKUP($C195,PODES_SULSEL!$D$1:$AL$311,26,FALSE)</f>
        <v>4.8851978505129402E-4</v>
      </c>
      <c r="AI195">
        <f>VLOOKUP($C195,PODES_SULSEL!$D$1:$AL$311,27,FALSE)</f>
        <v>0</v>
      </c>
      <c r="AJ195">
        <f>VLOOKUP($C195,PODES_SULSEL!$D$1:$AL$311,28,FALSE)</f>
        <v>0</v>
      </c>
      <c r="AK195">
        <f>VLOOKUP($C195,PODES_SULSEL!$D$1:$AL$311,29,FALSE)</f>
        <v>818.8</v>
      </c>
      <c r="AL195">
        <f>VLOOKUP($C195,PODES_SULSEL!$D$1:$AL$311,30,FALSE)</f>
        <v>2.4425989252564701E-4</v>
      </c>
      <c r="AM195">
        <f>VLOOKUP($C195,PODES_SULSEL!$D$1:$AL$311,31,FALSE)</f>
        <v>0</v>
      </c>
      <c r="AN195">
        <f>VLOOKUP($C195,PODES_SULSEL!$D$1:$AL$311,10,FALSE)</f>
        <v>0</v>
      </c>
      <c r="AO195">
        <f>VLOOKUP($C195,PODES_SULSEL!$D$1:$AL$311,11,FALSE)</f>
        <v>0</v>
      </c>
      <c r="AP195">
        <f>VLOOKUP($C195,PODES_SULSEL!$D$1:$AL$311,12,FALSE)</f>
        <v>0</v>
      </c>
      <c r="AQ195">
        <f>VLOOKUP($C195,PODES_SULSEL!$D$1:$AL$311,13,FALSE)</f>
        <v>0</v>
      </c>
      <c r="AR195">
        <f>VLOOKUP($C195,PODES_SULSEL!$D$1:$AL$311,14,FALSE)</f>
        <v>0</v>
      </c>
      <c r="AS195">
        <f>VLOOKUP($C195,PODES_SULSEL!$D$1:$AL$311,15,FALSE)</f>
        <v>0</v>
      </c>
      <c r="AT195">
        <f>VLOOKUP($C195,PODES_SULSEL!$D$1:$AL$311,16,FALSE)</f>
        <v>0</v>
      </c>
      <c r="AU195">
        <f>VLOOKUP($C195,PODES_SULSEL!$D$1:$AL$311,17,FALSE)</f>
        <v>0</v>
      </c>
      <c r="AV195">
        <f>VLOOKUP($C195,PODES_SULSEL!$D$1:$AL$311,18,FALSE)</f>
        <v>0</v>
      </c>
      <c r="AW195">
        <f>VLOOKUP($C195,PODES_SULSEL!$D$1:$AL$311,19,FALSE)</f>
        <v>0</v>
      </c>
      <c r="AX195">
        <f>VLOOKUP($C195,PODES_SULSEL!$D$1:$AL$311,20,FALSE)</f>
        <v>22</v>
      </c>
      <c r="AY195">
        <f>VLOOKUP($C195,PODES_SULSEL!$D$1:$AL$311,35,FALSE)</f>
        <v>186.09090909090909</v>
      </c>
      <c r="AZ195">
        <f>VLOOKUP($C195,PODES_SULSEL!$D$1:$AL$311,32,FALSE)</f>
        <v>0</v>
      </c>
      <c r="BA195">
        <f>VLOOKUP($C195,PODES_SULSEL!$D$1:$AL$311,33,FALSE)</f>
        <v>0</v>
      </c>
      <c r="BB195">
        <f>VLOOKUP($C195,PODES_SULSEL!$D$1:$AL$311,23,FALSE)</f>
        <v>6</v>
      </c>
      <c r="BC195">
        <f>VLOOKUP($C195,PODES_SULSEL!$D$1:$AL$311,34,FALSE)</f>
        <v>682.33333333333337</v>
      </c>
      <c r="BD195">
        <f>VLOOKUP($J195,Zonal_Stats!$A$2:$T$308,17,FALSE)</f>
        <v>20.734520349499999</v>
      </c>
      <c r="BE195">
        <f>VLOOKUP($J195,Zonal_Stats!$A$2:$T$308,18,FALSE)</f>
        <v>1.4192649955300001</v>
      </c>
      <c r="BF195">
        <f>VLOOKUP($J195,Zonal_Stats!$A$2:$T$308,19,FALSE)</f>
        <v>2901.9636592900001</v>
      </c>
      <c r="BG195">
        <f>VLOOKUP($J195,Zonal_Stats!$A$2:$T$308,20,FALSE)</f>
        <v>-7.2248866869099997</v>
      </c>
    </row>
    <row r="196" spans="1:59">
      <c r="A196" t="s">
        <v>897</v>
      </c>
      <c r="B196" t="str">
        <f t="shared" ref="B196:B259" si="3">LEFT(A196,7)</f>
        <v>7316052</v>
      </c>
      <c r="C196">
        <v>7316052</v>
      </c>
      <c r="D196" t="s">
        <v>230</v>
      </c>
      <c r="E196">
        <v>73</v>
      </c>
      <c r="F196">
        <v>16</v>
      </c>
      <c r="G196">
        <v>52</v>
      </c>
      <c r="H196" t="s">
        <v>674</v>
      </c>
      <c r="I196" t="s">
        <v>399</v>
      </c>
      <c r="J196" t="s">
        <v>475</v>
      </c>
      <c r="K196">
        <v>2019</v>
      </c>
      <c r="L196">
        <f>VLOOKUP($J196,Zonal_Stats!$A$2:$J$308,10,FALSE)</f>
        <v>39004.674673599999</v>
      </c>
      <c r="M196">
        <f>VLOOKUP($J196,Zonal_Stats!$A$2:$P$308,8,FALSE)</f>
        <v>652.25528497200003</v>
      </c>
      <c r="N196">
        <f>VLOOKUP($J196,Zonal_Stats!$A$2:$P$308,12,FALSE)</f>
        <v>42574.153099800002</v>
      </c>
      <c r="O196">
        <f>VLOOKUP($J196,Zonal_Stats!$A$2:$P$308,9,FALSE)</f>
        <v>69366.5725828</v>
      </c>
      <c r="P196">
        <f>VLOOKUP($J196,Zonal_Stats!$A$2:$P$308,7,FALSE)</f>
        <v>1464.8433916199999</v>
      </c>
      <c r="Q196">
        <f>VLOOKUP($J196,Zonal_Stats!$A$2:$P$308,11,FALSE)</f>
        <v>4459.6856573100004</v>
      </c>
      <c r="R196">
        <f>VLOOKUP($J196,Zonal_Stats!$A$2:$P$308,5,FALSE)</f>
        <v>8691.3048465499996</v>
      </c>
      <c r="S196">
        <f>VLOOKUP($J196,raw!$A$3:$AB501,11,FALSE)</f>
        <v>0.67928203701127032</v>
      </c>
      <c r="T196">
        <f>VLOOKUP($J196,raw!$A$3:$AB501,12,FALSE)</f>
        <v>3.7567830805621261E-3</v>
      </c>
      <c r="U196">
        <f>VLOOKUP($J196,raw!$A$3:$AB501,13,FALSE)</f>
        <v>0.10630304716849868</v>
      </c>
      <c r="V196">
        <f>VLOOKUP($J196,raw!$A$3:$AB501,14,FALSE)</f>
        <v>0</v>
      </c>
      <c r="W196">
        <f>VLOOKUP($J196,raw!$A$3:$AB501,15,FALSE)</f>
        <v>0</v>
      </c>
      <c r="X196">
        <f>VLOOKUP($J196,Zonal_Stats!$A$2:$P$308,6,FALSE)</f>
        <v>5493.6869191799997</v>
      </c>
      <c r="Y196">
        <f>VLOOKUP($J196,raw!$A$3:$AB501,17,FALSE)</f>
        <v>1.8088214832336163E-3</v>
      </c>
      <c r="Z196">
        <f>VLOOKUP($J196,raw!$A$3:$AB501,20,FALSE)</f>
        <v>0.71684986781689164</v>
      </c>
      <c r="AA196">
        <f>VLOOKUP($J196,Zonal_Stats!$A$2:$P$308,13,FALSE)</f>
        <v>1970531.5777</v>
      </c>
      <c r="AB196">
        <f>VLOOKUP($J196,Zonal_Stats!$A$2:$P$308,15,FALSE)</f>
        <v>0</v>
      </c>
      <c r="AC196">
        <f>VLOOKUP($J196,Zonal_Stats!$A$2:$P$308,16,FALSE)</f>
        <v>0.87071755305999998</v>
      </c>
      <c r="AD196">
        <f>VLOOKUP($J196,raw!$A$3:$AB501,24,FALSE)</f>
        <v>0</v>
      </c>
      <c r="AE196">
        <f>VLOOKUP($J196,Zonal_Stats!$A$2:$P$308,14,FALSE)</f>
        <v>0.314172787914</v>
      </c>
      <c r="AF196">
        <f>VLOOKUP($C196,PODES_SULSEL!$D$1:$AL$311,2,FALSE)</f>
        <v>3746</v>
      </c>
      <c r="AG196">
        <f>VLOOKUP($C196,PODES_SULSEL!$D$1:$AL$311,25,FALSE)</f>
        <v>0.98104644954618203</v>
      </c>
      <c r="AH196">
        <f>VLOOKUP($C196,PODES_SULSEL!$D$1:$AL$311,26,FALSE)</f>
        <v>2.66951414842498E-4</v>
      </c>
      <c r="AI196">
        <f>VLOOKUP($C196,PODES_SULSEL!$D$1:$AL$311,27,FALSE)</f>
        <v>0</v>
      </c>
      <c r="AJ196">
        <f>VLOOKUP($C196,PODES_SULSEL!$D$1:$AL$311,28,FALSE)</f>
        <v>0</v>
      </c>
      <c r="AK196">
        <f>VLOOKUP($C196,PODES_SULSEL!$D$1:$AL$311,29,FALSE)</f>
        <v>468.25</v>
      </c>
      <c r="AL196">
        <f>VLOOKUP($C196,PODES_SULSEL!$D$1:$AL$311,30,FALSE)</f>
        <v>2.66951414842498E-4</v>
      </c>
      <c r="AM196">
        <f>VLOOKUP($C196,PODES_SULSEL!$D$1:$AL$311,31,FALSE)</f>
        <v>0</v>
      </c>
      <c r="AN196">
        <f>VLOOKUP($C196,PODES_SULSEL!$D$1:$AL$311,10,FALSE)</f>
        <v>2</v>
      </c>
      <c r="AO196">
        <f>VLOOKUP($C196,PODES_SULSEL!$D$1:$AL$311,11,FALSE)</f>
        <v>0</v>
      </c>
      <c r="AP196">
        <f>VLOOKUP($C196,PODES_SULSEL!$D$1:$AL$311,12,FALSE)</f>
        <v>0</v>
      </c>
      <c r="AQ196">
        <f>VLOOKUP($C196,PODES_SULSEL!$D$1:$AL$311,13,FALSE)</f>
        <v>0</v>
      </c>
      <c r="AR196">
        <f>VLOOKUP($C196,PODES_SULSEL!$D$1:$AL$311,14,FALSE)</f>
        <v>0</v>
      </c>
      <c r="AS196">
        <f>VLOOKUP($C196,PODES_SULSEL!$D$1:$AL$311,15,FALSE)</f>
        <v>0</v>
      </c>
      <c r="AT196">
        <f>VLOOKUP($C196,PODES_SULSEL!$D$1:$AL$311,16,FALSE)</f>
        <v>0</v>
      </c>
      <c r="AU196">
        <f>VLOOKUP($C196,PODES_SULSEL!$D$1:$AL$311,17,FALSE)</f>
        <v>0</v>
      </c>
      <c r="AV196">
        <f>VLOOKUP($C196,PODES_SULSEL!$D$1:$AL$311,18,FALSE)</f>
        <v>0</v>
      </c>
      <c r="AW196">
        <f>VLOOKUP($C196,PODES_SULSEL!$D$1:$AL$311,19,FALSE)</f>
        <v>0</v>
      </c>
      <c r="AX196">
        <f>VLOOKUP($C196,PODES_SULSEL!$D$1:$AL$311,20,FALSE)</f>
        <v>12</v>
      </c>
      <c r="AY196">
        <f>VLOOKUP($C196,PODES_SULSEL!$D$1:$AL$311,35,FALSE)</f>
        <v>312.16666666666669</v>
      </c>
      <c r="AZ196">
        <f>VLOOKUP($C196,PODES_SULSEL!$D$1:$AL$311,32,FALSE)</f>
        <v>220.35294117647058</v>
      </c>
      <c r="BA196">
        <f>VLOOKUP($C196,PODES_SULSEL!$D$1:$AL$311,33,FALSE)</f>
        <v>3746</v>
      </c>
      <c r="BB196">
        <f>VLOOKUP($C196,PODES_SULSEL!$D$1:$AL$311,23,FALSE)</f>
        <v>3</v>
      </c>
      <c r="BC196">
        <f>VLOOKUP($C196,PODES_SULSEL!$D$1:$AL$311,34,FALSE)</f>
        <v>1248.6666666666667</v>
      </c>
      <c r="BD196">
        <f>VLOOKUP($J196,Zonal_Stats!$A$2:$T$308,17,FALSE)</f>
        <v>21.044626255899999</v>
      </c>
      <c r="BE196">
        <f>VLOOKUP($J196,Zonal_Stats!$A$2:$T$308,18,FALSE)</f>
        <v>1.341405755</v>
      </c>
      <c r="BF196">
        <f>VLOOKUP($J196,Zonal_Stats!$A$2:$T$308,19,FALSE)</f>
        <v>2836.4808864800002</v>
      </c>
      <c r="BG196">
        <f>VLOOKUP($J196,Zonal_Stats!$A$2:$T$308,20,FALSE)</f>
        <v>0.53276425316200005</v>
      </c>
    </row>
    <row r="197" spans="1:59">
      <c r="A197" t="s">
        <v>898</v>
      </c>
      <c r="B197" t="str">
        <f t="shared" si="3"/>
        <v>7316053</v>
      </c>
      <c r="C197">
        <v>7316053</v>
      </c>
      <c r="D197" t="s">
        <v>230</v>
      </c>
      <c r="E197">
        <v>73</v>
      </c>
      <c r="F197">
        <v>16</v>
      </c>
      <c r="G197">
        <v>53</v>
      </c>
      <c r="H197" t="s">
        <v>674</v>
      </c>
      <c r="I197" t="s">
        <v>399</v>
      </c>
      <c r="J197" t="s">
        <v>339</v>
      </c>
      <c r="K197">
        <v>2019</v>
      </c>
      <c r="L197">
        <f>VLOOKUP($J197,Zonal_Stats!$A$2:$J$308,10,FALSE)</f>
        <v>34052.638490099998</v>
      </c>
      <c r="M197">
        <f>VLOOKUP($J197,Zonal_Stats!$A$2:$P$308,8,FALSE)</f>
        <v>145.06396473300001</v>
      </c>
      <c r="N197">
        <f>VLOOKUP($J197,Zonal_Stats!$A$2:$P$308,12,FALSE)</f>
        <v>35358.827546499997</v>
      </c>
      <c r="O197">
        <f>VLOOKUP($J197,Zonal_Stats!$A$2:$P$308,9,FALSE)</f>
        <v>75951.682207499995</v>
      </c>
      <c r="P197">
        <f>VLOOKUP($J197,Zonal_Stats!$A$2:$P$308,7,FALSE)</f>
        <v>3346.5313268899999</v>
      </c>
      <c r="Q197">
        <f>VLOOKUP($J197,Zonal_Stats!$A$2:$P$308,11,FALSE)</f>
        <v>3741.0895918800002</v>
      </c>
      <c r="R197">
        <f>VLOOKUP($J197,Zonal_Stats!$A$2:$P$308,5,FALSE)</f>
        <v>9704.0846379800005</v>
      </c>
      <c r="S197">
        <f>VLOOKUP($J197,raw!$A$3:$AB502,11,FALSE)</f>
        <v>0.80356681313000777</v>
      </c>
      <c r="T197">
        <f>VLOOKUP($J197,raw!$A$3:$AB502,12,FALSE)</f>
        <v>5.1692943913155855E-3</v>
      </c>
      <c r="U197">
        <f>VLOOKUP($J197,raw!$A$3:$AB502,13,FALSE)</f>
        <v>0</v>
      </c>
      <c r="V197">
        <f>VLOOKUP($J197,raw!$A$3:$AB502,14,FALSE)</f>
        <v>0</v>
      </c>
      <c r="W197">
        <f>VLOOKUP($J197,raw!$A$3:$AB502,15,FALSE)</f>
        <v>0</v>
      </c>
      <c r="X197">
        <f>VLOOKUP($J197,Zonal_Stats!$A$2:$P$308,6,FALSE)</f>
        <v>10700.9504566</v>
      </c>
      <c r="Y197">
        <f>VLOOKUP($J197,raw!$A$3:$AB502,17,FALSE)</f>
        <v>0</v>
      </c>
      <c r="Z197">
        <f>VLOOKUP($J197,raw!$A$3:$AB502,20,FALSE)</f>
        <v>0.86663220470405788</v>
      </c>
      <c r="AA197">
        <f>VLOOKUP($J197,Zonal_Stats!$A$2:$P$308,13,FALSE)</f>
        <v>1867917.3868400001</v>
      </c>
      <c r="AB197">
        <f>VLOOKUP($J197,Zonal_Stats!$A$2:$P$308,15,FALSE)</f>
        <v>0</v>
      </c>
      <c r="AC197">
        <f>VLOOKUP($J197,Zonal_Stats!$A$2:$P$308,16,FALSE)</f>
        <v>0.6813953103</v>
      </c>
      <c r="AD197">
        <f>VLOOKUP($J197,raw!$A$3:$AB502,24,FALSE)</f>
        <v>0</v>
      </c>
      <c r="AE197">
        <f>VLOOKUP($J197,Zonal_Stats!$A$2:$P$308,14,FALSE)</f>
        <v>0.32052976514600001</v>
      </c>
      <c r="AF197">
        <f>VLOOKUP($C197,PODES_SULSEL!$D$1:$AL$311,2,FALSE)</f>
        <v>2818</v>
      </c>
      <c r="AG197">
        <f>VLOOKUP($C197,PODES_SULSEL!$D$1:$AL$311,25,FALSE)</f>
        <v>0.99716110716820405</v>
      </c>
      <c r="AH197">
        <f>VLOOKUP($C197,PODES_SULSEL!$D$1:$AL$311,26,FALSE)</f>
        <v>0</v>
      </c>
      <c r="AI197">
        <f>VLOOKUP($C197,PODES_SULSEL!$D$1:$AL$311,27,FALSE)</f>
        <v>0</v>
      </c>
      <c r="AJ197">
        <f>VLOOKUP($C197,PODES_SULSEL!$D$1:$AL$311,28,FALSE)</f>
        <v>0</v>
      </c>
      <c r="AK197">
        <f>VLOOKUP($C197,PODES_SULSEL!$D$1:$AL$311,29,FALSE)</f>
        <v>704.5</v>
      </c>
      <c r="AL197">
        <f>VLOOKUP($C197,PODES_SULSEL!$D$1:$AL$311,30,FALSE)</f>
        <v>3.5486160397444998E-4</v>
      </c>
      <c r="AM197">
        <f>VLOOKUP($C197,PODES_SULSEL!$D$1:$AL$311,31,FALSE)</f>
        <v>0</v>
      </c>
      <c r="AN197">
        <f>VLOOKUP($C197,PODES_SULSEL!$D$1:$AL$311,10,FALSE)</f>
        <v>0</v>
      </c>
      <c r="AO197">
        <f>VLOOKUP($C197,PODES_SULSEL!$D$1:$AL$311,11,FALSE)</f>
        <v>0</v>
      </c>
      <c r="AP197">
        <f>VLOOKUP($C197,PODES_SULSEL!$D$1:$AL$311,12,FALSE)</f>
        <v>0</v>
      </c>
      <c r="AQ197">
        <f>VLOOKUP($C197,PODES_SULSEL!$D$1:$AL$311,13,FALSE)</f>
        <v>0</v>
      </c>
      <c r="AR197">
        <f>VLOOKUP($C197,PODES_SULSEL!$D$1:$AL$311,14,FALSE)</f>
        <v>0</v>
      </c>
      <c r="AS197">
        <f>VLOOKUP($C197,PODES_SULSEL!$D$1:$AL$311,15,FALSE)</f>
        <v>0</v>
      </c>
      <c r="AT197">
        <f>VLOOKUP($C197,PODES_SULSEL!$D$1:$AL$311,16,FALSE)</f>
        <v>0</v>
      </c>
      <c r="AU197">
        <f>VLOOKUP($C197,PODES_SULSEL!$D$1:$AL$311,17,FALSE)</f>
        <v>0</v>
      </c>
      <c r="AV197">
        <f>VLOOKUP($C197,PODES_SULSEL!$D$1:$AL$311,18,FALSE)</f>
        <v>0</v>
      </c>
      <c r="AW197">
        <f>VLOOKUP($C197,PODES_SULSEL!$D$1:$AL$311,19,FALSE)</f>
        <v>0</v>
      </c>
      <c r="AX197">
        <f>VLOOKUP($C197,PODES_SULSEL!$D$1:$AL$311,20,FALSE)</f>
        <v>10</v>
      </c>
      <c r="AY197">
        <f>VLOOKUP($C197,PODES_SULSEL!$D$1:$AL$311,35,FALSE)</f>
        <v>281.8</v>
      </c>
      <c r="AZ197">
        <f>VLOOKUP($C197,PODES_SULSEL!$D$1:$AL$311,32,FALSE)</f>
        <v>234.83333333333334</v>
      </c>
      <c r="BA197">
        <f>VLOOKUP($C197,PODES_SULSEL!$D$1:$AL$311,33,FALSE)</f>
        <v>2818</v>
      </c>
      <c r="BB197">
        <f>VLOOKUP($C197,PODES_SULSEL!$D$1:$AL$311,23,FALSE)</f>
        <v>0</v>
      </c>
      <c r="BC197">
        <f>VLOOKUP($C197,PODES_SULSEL!$D$1:$AL$311,34,FALSE)</f>
        <v>0</v>
      </c>
      <c r="BD197">
        <f>VLOOKUP($J197,Zonal_Stats!$A$2:$T$308,17,FALSE)</f>
        <v>20.567179665299999</v>
      </c>
      <c r="BE197">
        <f>VLOOKUP($J197,Zonal_Stats!$A$2:$T$308,18,FALSE)</f>
        <v>1.58595718221</v>
      </c>
      <c r="BF197">
        <f>VLOOKUP($J197,Zonal_Stats!$A$2:$T$308,19,FALSE)</f>
        <v>2836.3923296299999</v>
      </c>
      <c r="BG197">
        <f>VLOOKUP($J197,Zonal_Stats!$A$2:$T$308,20,FALSE)</f>
        <v>11.0857141373</v>
      </c>
    </row>
    <row r="198" spans="1:59">
      <c r="A198" t="s">
        <v>899</v>
      </c>
      <c r="B198" t="str">
        <f t="shared" si="3"/>
        <v>7317010</v>
      </c>
      <c r="C198">
        <v>7317010</v>
      </c>
      <c r="D198" t="s">
        <v>230</v>
      </c>
      <c r="E198">
        <v>73</v>
      </c>
      <c r="F198">
        <v>17</v>
      </c>
      <c r="G198">
        <v>10</v>
      </c>
      <c r="H198" t="s">
        <v>674</v>
      </c>
      <c r="I198" t="s">
        <v>687</v>
      </c>
      <c r="J198" t="s">
        <v>430</v>
      </c>
      <c r="K198">
        <v>2019</v>
      </c>
      <c r="L198">
        <f>VLOOKUP($J198,Zonal_Stats!$A$2:$J$308,10,FALSE)</f>
        <v>9659.0940549299994</v>
      </c>
      <c r="M198">
        <f>VLOOKUP($J198,Zonal_Stats!$A$2:$P$308,8,FALSE)</f>
        <v>2220.6047210299998</v>
      </c>
      <c r="N198">
        <f>VLOOKUP($J198,Zonal_Stats!$A$2:$P$308,12,FALSE)</f>
        <v>77995.710236500003</v>
      </c>
      <c r="O198">
        <f>VLOOKUP($J198,Zonal_Stats!$A$2:$P$308,9,FALSE)</f>
        <v>83003.751287699997</v>
      </c>
      <c r="P198">
        <f>VLOOKUP($J198,Zonal_Stats!$A$2:$P$308,7,FALSE)</f>
        <v>2790.7418038300002</v>
      </c>
      <c r="Q198">
        <f>VLOOKUP($J198,Zonal_Stats!$A$2:$P$308,11,FALSE)</f>
        <v>1596.94640817</v>
      </c>
      <c r="R198">
        <f>VLOOKUP($J198,Zonal_Stats!$A$2:$P$308,5,FALSE)</f>
        <v>35746.087113200003</v>
      </c>
      <c r="S198">
        <f>VLOOKUP($J198,raw!$A$3:$AB503,11,FALSE)</f>
        <v>0.47965187545967147</v>
      </c>
      <c r="T198">
        <f>VLOOKUP($J198,raw!$A$3:$AB503,12,FALSE)</f>
        <v>1.0337501021492196E-2</v>
      </c>
      <c r="U198">
        <f>VLOOKUP($J198,raw!$A$3:$AB503,13,FALSE)</f>
        <v>0.12834027948026477</v>
      </c>
      <c r="V198">
        <f>VLOOKUP($J198,raw!$A$3:$AB503,14,FALSE)</f>
        <v>0</v>
      </c>
      <c r="W198">
        <f>VLOOKUP($J198,raw!$A$3:$AB503,15,FALSE)</f>
        <v>0</v>
      </c>
      <c r="X198">
        <f>VLOOKUP($J198,Zonal_Stats!$A$2:$P$308,6,FALSE)</f>
        <v>2359.4939506999999</v>
      </c>
      <c r="Y198">
        <f>VLOOKUP($J198,raw!$A$3:$AB503,17,FALSE)</f>
        <v>8.3026885674593445E-2</v>
      </c>
      <c r="Z198">
        <f>VLOOKUP($J198,raw!$A$3:$AB503,20,FALSE)</f>
        <v>0.71659720519735226</v>
      </c>
      <c r="AA198">
        <f>VLOOKUP($J198,Zonal_Stats!$A$2:$P$308,13,FALSE)</f>
        <v>1800169.0907999999</v>
      </c>
      <c r="AB198">
        <f>VLOOKUP($J198,Zonal_Stats!$A$2:$P$308,15,FALSE)</f>
        <v>5.6727451551700003E-2</v>
      </c>
      <c r="AC198">
        <f>VLOOKUP($J198,Zonal_Stats!$A$2:$P$308,16,FALSE)</f>
        <v>0.43046514314700002</v>
      </c>
      <c r="AD198">
        <f>VLOOKUP($J198,raw!$A$3:$AB503,24,FALSE)</f>
        <v>0</v>
      </c>
      <c r="AE198">
        <f>VLOOKUP($J198,Zonal_Stats!$A$2:$P$308,14,FALSE)</f>
        <v>0.24870636516799999</v>
      </c>
      <c r="AF198">
        <f>VLOOKUP($C198,PODES_SULSEL!$D$1:$AL$311,2,FALSE)</f>
        <v>6390</v>
      </c>
      <c r="AG198">
        <f>VLOOKUP($C198,PODES_SULSEL!$D$1:$AL$311,25,FALSE)</f>
        <v>0.912519561815336</v>
      </c>
      <c r="AH198">
        <f>VLOOKUP($C198,PODES_SULSEL!$D$1:$AL$311,26,FALSE)</f>
        <v>4.6948356807511698E-4</v>
      </c>
      <c r="AI198">
        <f>VLOOKUP($C198,PODES_SULSEL!$D$1:$AL$311,27,FALSE)</f>
        <v>0</v>
      </c>
      <c r="AJ198">
        <f>VLOOKUP($C198,PODES_SULSEL!$D$1:$AL$311,28,FALSE)</f>
        <v>0</v>
      </c>
      <c r="AK198">
        <f>VLOOKUP($C198,PODES_SULSEL!$D$1:$AL$311,29,FALSE)</f>
        <v>710</v>
      </c>
      <c r="AL198">
        <f>VLOOKUP($C198,PODES_SULSEL!$D$1:$AL$311,30,FALSE)</f>
        <v>9.3896713615023396E-4</v>
      </c>
      <c r="AM198">
        <f>VLOOKUP($C198,PODES_SULSEL!$D$1:$AL$311,31,FALSE)</f>
        <v>1597.5</v>
      </c>
      <c r="AN198">
        <f>VLOOKUP($C198,PODES_SULSEL!$D$1:$AL$311,10,FALSE)</f>
        <v>10</v>
      </c>
      <c r="AO198">
        <f>VLOOKUP($C198,PODES_SULSEL!$D$1:$AL$311,11,FALSE)</f>
        <v>0</v>
      </c>
      <c r="AP198">
        <f>VLOOKUP($C198,PODES_SULSEL!$D$1:$AL$311,12,FALSE)</f>
        <v>34</v>
      </c>
      <c r="AQ198">
        <f>VLOOKUP($C198,PODES_SULSEL!$D$1:$AL$311,13,FALSE)</f>
        <v>0</v>
      </c>
      <c r="AR198">
        <f>VLOOKUP($C198,PODES_SULSEL!$D$1:$AL$311,14,FALSE)</f>
        <v>0</v>
      </c>
      <c r="AS198">
        <f>VLOOKUP($C198,PODES_SULSEL!$D$1:$AL$311,15,FALSE)</f>
        <v>0</v>
      </c>
      <c r="AT198">
        <f>VLOOKUP($C198,PODES_SULSEL!$D$1:$AL$311,16,FALSE)</f>
        <v>0</v>
      </c>
      <c r="AU198">
        <f>VLOOKUP($C198,PODES_SULSEL!$D$1:$AL$311,17,FALSE)</f>
        <v>0</v>
      </c>
      <c r="AV198">
        <f>VLOOKUP($C198,PODES_SULSEL!$D$1:$AL$311,18,FALSE)</f>
        <v>0</v>
      </c>
      <c r="AW198">
        <f>VLOOKUP($C198,PODES_SULSEL!$D$1:$AL$311,19,FALSE)</f>
        <v>0</v>
      </c>
      <c r="AX198">
        <f>VLOOKUP($C198,PODES_SULSEL!$D$1:$AL$311,20,FALSE)</f>
        <v>26</v>
      </c>
      <c r="AY198">
        <f>VLOOKUP($C198,PODES_SULSEL!$D$1:$AL$311,35,FALSE)</f>
        <v>245.76923076923077</v>
      </c>
      <c r="AZ198">
        <f>VLOOKUP($C198,PODES_SULSEL!$D$1:$AL$311,32,FALSE)</f>
        <v>3195</v>
      </c>
      <c r="BA198">
        <f>VLOOKUP($C198,PODES_SULSEL!$D$1:$AL$311,33,FALSE)</f>
        <v>1597.5</v>
      </c>
      <c r="BB198">
        <f>VLOOKUP($C198,PODES_SULSEL!$D$1:$AL$311,23,FALSE)</f>
        <v>3</v>
      </c>
      <c r="BC198">
        <f>VLOOKUP($C198,PODES_SULSEL!$D$1:$AL$311,34,FALSE)</f>
        <v>2130</v>
      </c>
      <c r="BD198">
        <f>VLOOKUP($J198,Zonal_Stats!$A$2:$T$308,17,FALSE)</f>
        <v>24.870609334699999</v>
      </c>
      <c r="BE198">
        <f>VLOOKUP($J198,Zonal_Stats!$A$2:$T$308,18,FALSE)</f>
        <v>1.6087055963700001</v>
      </c>
      <c r="BF198">
        <f>VLOOKUP($J198,Zonal_Stats!$A$2:$T$308,19,FALSE)</f>
        <v>2694.0175605200002</v>
      </c>
      <c r="BG198">
        <f>VLOOKUP($J198,Zonal_Stats!$A$2:$T$308,20,FALSE)</f>
        <v>-95.071070481700005</v>
      </c>
    </row>
    <row r="199" spans="1:59">
      <c r="A199" t="s">
        <v>900</v>
      </c>
      <c r="B199" t="str">
        <f t="shared" si="3"/>
        <v>7317011</v>
      </c>
      <c r="C199">
        <v>7317011</v>
      </c>
      <c r="D199" t="s">
        <v>230</v>
      </c>
      <c r="E199">
        <v>73</v>
      </c>
      <c r="F199">
        <v>17</v>
      </c>
      <c r="G199">
        <v>11</v>
      </c>
      <c r="H199" t="s">
        <v>674</v>
      </c>
      <c r="I199" t="s">
        <v>687</v>
      </c>
      <c r="J199" t="s">
        <v>431</v>
      </c>
      <c r="K199">
        <v>2019</v>
      </c>
      <c r="L199">
        <f>VLOOKUP($J199,Zonal_Stats!$A$2:$J$308,10,FALSE)</f>
        <v>9198.0585379000004</v>
      </c>
      <c r="M199">
        <f>VLOOKUP($J199,Zonal_Stats!$A$2:$P$308,8,FALSE)</f>
        <v>1042.5160810100001</v>
      </c>
      <c r="N199">
        <f>VLOOKUP($J199,Zonal_Stats!$A$2:$P$308,12,FALSE)</f>
        <v>88554.132782600005</v>
      </c>
      <c r="O199">
        <f>VLOOKUP($J199,Zonal_Stats!$A$2:$P$308,9,FALSE)</f>
        <v>86073.8817901</v>
      </c>
      <c r="P199">
        <f>VLOOKUP($J199,Zonal_Stats!$A$2:$P$308,7,FALSE)</f>
        <v>3458.62331868</v>
      </c>
      <c r="Q199">
        <f>VLOOKUP($J199,Zonal_Stats!$A$2:$P$308,11,FALSE)</f>
        <v>833.578563712</v>
      </c>
      <c r="R199">
        <f>VLOOKUP($J199,Zonal_Stats!$A$2:$P$308,5,FALSE)</f>
        <v>29435.157782800001</v>
      </c>
      <c r="S199">
        <f>VLOOKUP($J199,raw!$A$3:$AB504,11,FALSE)</f>
        <v>0.57130872483221473</v>
      </c>
      <c r="T199">
        <f>VLOOKUP($J199,raw!$A$3:$AB504,12,FALSE)</f>
        <v>1.9668158090976884E-2</v>
      </c>
      <c r="U199">
        <f>VLOOKUP($J199,raw!$A$3:$AB504,13,FALSE)</f>
        <v>4.7539149888143175E-3</v>
      </c>
      <c r="V199">
        <f>VLOOKUP($J199,raw!$A$3:$AB504,14,FALSE)</f>
        <v>0</v>
      </c>
      <c r="W199">
        <f>VLOOKUP($J199,raw!$A$3:$AB504,15,FALSE)</f>
        <v>0</v>
      </c>
      <c r="X199">
        <f>VLOOKUP($J199,Zonal_Stats!$A$2:$P$308,6,FALSE)</f>
        <v>4247.8848638400004</v>
      </c>
      <c r="Y199">
        <f>VLOOKUP($J199,raw!$A$3:$AB504,17,FALSE)</f>
        <v>2.5167785234899327E-2</v>
      </c>
      <c r="Z199">
        <f>VLOOKUP($J199,raw!$A$3:$AB504,20,FALSE)</f>
        <v>0.86409395973154357</v>
      </c>
      <c r="AA199">
        <f>VLOOKUP($J199,Zonal_Stats!$A$2:$P$308,13,FALSE)</f>
        <v>1526060.75135</v>
      </c>
      <c r="AB199">
        <f>VLOOKUP($J199,Zonal_Stats!$A$2:$P$308,15,FALSE)</f>
        <v>0.134778248263</v>
      </c>
      <c r="AC199">
        <f>VLOOKUP($J199,Zonal_Stats!$A$2:$P$308,16,FALSE)</f>
        <v>0.17693190204799999</v>
      </c>
      <c r="AD199">
        <f>VLOOKUP($J199,raw!$A$3:$AB504,24,FALSE)</f>
        <v>0</v>
      </c>
      <c r="AE199">
        <f>VLOOKUP($J199,Zonal_Stats!$A$2:$P$308,14,FALSE)</f>
        <v>0.20342598332</v>
      </c>
      <c r="AF199">
        <f>VLOOKUP($C199,PODES_SULSEL!$D$1:$AL$311,2,FALSE)</f>
        <v>4894</v>
      </c>
      <c r="AG199">
        <f>VLOOKUP($C199,PODES_SULSEL!$D$1:$AL$311,25,FALSE)</f>
        <v>0.97752349816101303</v>
      </c>
      <c r="AH199">
        <f>VLOOKUP($C199,PODES_SULSEL!$D$1:$AL$311,26,FALSE)</f>
        <v>8.1732733959950896E-4</v>
      </c>
      <c r="AI199">
        <f>VLOOKUP($C199,PODES_SULSEL!$D$1:$AL$311,27,FALSE)</f>
        <v>0</v>
      </c>
      <c r="AJ199">
        <f>VLOOKUP($C199,PODES_SULSEL!$D$1:$AL$311,28,FALSE)</f>
        <v>0</v>
      </c>
      <c r="AK199">
        <f>VLOOKUP($C199,PODES_SULSEL!$D$1:$AL$311,29,FALSE)</f>
        <v>1223.5</v>
      </c>
      <c r="AL199">
        <f>VLOOKUP($C199,PODES_SULSEL!$D$1:$AL$311,30,FALSE)</f>
        <v>6.1299550469963199E-4</v>
      </c>
      <c r="AM199">
        <f>VLOOKUP($C199,PODES_SULSEL!$D$1:$AL$311,31,FALSE)</f>
        <v>2447</v>
      </c>
      <c r="AN199">
        <f>VLOOKUP($C199,PODES_SULSEL!$D$1:$AL$311,10,FALSE)</f>
        <v>0</v>
      </c>
      <c r="AO199">
        <f>VLOOKUP($C199,PODES_SULSEL!$D$1:$AL$311,11,FALSE)</f>
        <v>0</v>
      </c>
      <c r="AP199">
        <f>VLOOKUP($C199,PODES_SULSEL!$D$1:$AL$311,12,FALSE)</f>
        <v>15</v>
      </c>
      <c r="AQ199">
        <f>VLOOKUP($C199,PODES_SULSEL!$D$1:$AL$311,13,FALSE)</f>
        <v>0</v>
      </c>
      <c r="AR199">
        <f>VLOOKUP($C199,PODES_SULSEL!$D$1:$AL$311,14,FALSE)</f>
        <v>0</v>
      </c>
      <c r="AS199">
        <f>VLOOKUP($C199,PODES_SULSEL!$D$1:$AL$311,15,FALSE)</f>
        <v>0</v>
      </c>
      <c r="AT199">
        <f>VLOOKUP($C199,PODES_SULSEL!$D$1:$AL$311,16,FALSE)</f>
        <v>0</v>
      </c>
      <c r="AU199">
        <f>VLOOKUP($C199,PODES_SULSEL!$D$1:$AL$311,17,FALSE)</f>
        <v>0</v>
      </c>
      <c r="AV199">
        <f>VLOOKUP($C199,PODES_SULSEL!$D$1:$AL$311,18,FALSE)</f>
        <v>0</v>
      </c>
      <c r="AW199">
        <f>VLOOKUP($C199,PODES_SULSEL!$D$1:$AL$311,19,FALSE)</f>
        <v>0</v>
      </c>
      <c r="AX199">
        <f>VLOOKUP($C199,PODES_SULSEL!$D$1:$AL$311,20,FALSE)</f>
        <v>20</v>
      </c>
      <c r="AY199">
        <f>VLOOKUP($C199,PODES_SULSEL!$D$1:$AL$311,35,FALSE)</f>
        <v>244.7</v>
      </c>
      <c r="AZ199">
        <f>VLOOKUP($C199,PODES_SULSEL!$D$1:$AL$311,32,FALSE)</f>
        <v>0</v>
      </c>
      <c r="BA199">
        <f>VLOOKUP($C199,PODES_SULSEL!$D$1:$AL$311,33,FALSE)</f>
        <v>0</v>
      </c>
      <c r="BB199">
        <f>VLOOKUP($C199,PODES_SULSEL!$D$1:$AL$311,23,FALSE)</f>
        <v>1</v>
      </c>
      <c r="BC199">
        <f>VLOOKUP($C199,PODES_SULSEL!$D$1:$AL$311,34,FALSE)</f>
        <v>4894</v>
      </c>
      <c r="BD199">
        <f>VLOOKUP($J199,Zonal_Stats!$A$2:$T$308,17,FALSE)</f>
        <v>26.387857935</v>
      </c>
      <c r="BE199">
        <f>VLOOKUP($J199,Zonal_Stats!$A$2:$T$308,18,FALSE)</f>
        <v>1.51131938531</v>
      </c>
      <c r="BF199">
        <f>VLOOKUP($J199,Zonal_Stats!$A$2:$T$308,19,FALSE)</f>
        <v>2575.2169256699999</v>
      </c>
      <c r="BG199">
        <f>VLOOKUP($J199,Zonal_Stats!$A$2:$T$308,20,FALSE)</f>
        <v>-120.55527304100001</v>
      </c>
    </row>
    <row r="200" spans="1:59">
      <c r="A200" t="s">
        <v>901</v>
      </c>
      <c r="B200" t="str">
        <f t="shared" si="3"/>
        <v>7317020</v>
      </c>
      <c r="C200">
        <v>7317020</v>
      </c>
      <c r="D200" t="s">
        <v>230</v>
      </c>
      <c r="E200">
        <v>73</v>
      </c>
      <c r="F200">
        <v>17</v>
      </c>
      <c r="G200">
        <v>20</v>
      </c>
      <c r="H200" t="s">
        <v>674</v>
      </c>
      <c r="I200" t="s">
        <v>687</v>
      </c>
      <c r="J200" t="s">
        <v>559</v>
      </c>
      <c r="K200">
        <v>2019</v>
      </c>
      <c r="L200">
        <f>VLOOKUP($J200,Zonal_Stats!$A$2:$J$308,10,FALSE)</f>
        <v>3464.24621953</v>
      </c>
      <c r="M200">
        <f>VLOOKUP($J200,Zonal_Stats!$A$2:$P$308,8,FALSE)</f>
        <v>398.60491083400001</v>
      </c>
      <c r="N200">
        <f>VLOOKUP($J200,Zonal_Stats!$A$2:$P$308,12,FALSE)</f>
        <v>73088.0203893</v>
      </c>
      <c r="O200">
        <f>VLOOKUP($J200,Zonal_Stats!$A$2:$P$308,9,FALSE)</f>
        <v>94457.966071799994</v>
      </c>
      <c r="P200">
        <f>VLOOKUP($J200,Zonal_Stats!$A$2:$P$308,7,FALSE)</f>
        <v>3507.3002994799999</v>
      </c>
      <c r="Q200">
        <f>VLOOKUP($J200,Zonal_Stats!$A$2:$P$308,11,FALSE)</f>
        <v>2594.7907177699999</v>
      </c>
      <c r="R200">
        <f>VLOOKUP($J200,Zonal_Stats!$A$2:$P$308,5,FALSE)</f>
        <v>37908.762023299998</v>
      </c>
      <c r="S200">
        <f>VLOOKUP($J200,raw!$A$3:$AB505,11,FALSE)</f>
        <v>0.27031488065007619</v>
      </c>
      <c r="T200">
        <f>VLOOKUP($J200,raw!$A$3:$AB505,12,FALSE)</f>
        <v>3.8598273235144746E-2</v>
      </c>
      <c r="U200">
        <f>VLOOKUP($J200,raw!$A$3:$AB505,13,FALSE)</f>
        <v>1.6124936515997969E-2</v>
      </c>
      <c r="V200">
        <f>VLOOKUP($J200,raw!$A$3:$AB505,14,FALSE)</f>
        <v>0</v>
      </c>
      <c r="W200">
        <f>VLOOKUP($J200,raw!$A$3:$AB505,15,FALSE)</f>
        <v>0</v>
      </c>
      <c r="X200">
        <f>VLOOKUP($J200,Zonal_Stats!$A$2:$P$308,6,FALSE)</f>
        <v>2266.0583624599999</v>
      </c>
      <c r="Y200">
        <f>VLOOKUP($J200,raw!$A$3:$AB505,17,FALSE)</f>
        <v>4.799390553580498E-2</v>
      </c>
      <c r="Z200">
        <f>VLOOKUP($J200,raw!$A$3:$AB505,20,FALSE)</f>
        <v>0.74492127983748091</v>
      </c>
      <c r="AA200">
        <f>VLOOKUP($J200,Zonal_Stats!$A$2:$P$308,13,FALSE)</f>
        <v>1670230.1015000001</v>
      </c>
      <c r="AB200">
        <f>VLOOKUP($J200,Zonal_Stats!$A$2:$P$308,15,FALSE)</f>
        <v>0.318499681737</v>
      </c>
      <c r="AC200">
        <f>VLOOKUP($J200,Zonal_Stats!$A$2:$P$308,16,FALSE)</f>
        <v>9.5576182896400005E-2</v>
      </c>
      <c r="AD200">
        <f>VLOOKUP($J200,raw!$A$3:$AB505,24,FALSE)</f>
        <v>2.5520568816658203E-2</v>
      </c>
      <c r="AE200">
        <f>VLOOKUP($J200,Zonal_Stats!$A$2:$P$308,14,FALSE)</f>
        <v>0.215444271976</v>
      </c>
      <c r="AF200">
        <f>VLOOKUP($C200,PODES_SULSEL!$D$1:$AL$311,2,FALSE)</f>
        <v>5311</v>
      </c>
      <c r="AG200">
        <f>VLOOKUP($C200,PODES_SULSEL!$D$1:$AL$311,25,FALSE)</f>
        <v>0.99322161551496801</v>
      </c>
      <c r="AH200">
        <f>VLOOKUP($C200,PODES_SULSEL!$D$1:$AL$311,26,FALSE)</f>
        <v>9.4144228958764804E-4</v>
      </c>
      <c r="AI200">
        <f>VLOOKUP($C200,PODES_SULSEL!$D$1:$AL$311,27,FALSE)</f>
        <v>0</v>
      </c>
      <c r="AJ200">
        <f>VLOOKUP($C200,PODES_SULSEL!$D$1:$AL$311,28,FALSE)</f>
        <v>0</v>
      </c>
      <c r="AK200">
        <f>VLOOKUP($C200,PODES_SULSEL!$D$1:$AL$311,29,FALSE)</f>
        <v>1327.75</v>
      </c>
      <c r="AL200">
        <f>VLOOKUP($C200,PODES_SULSEL!$D$1:$AL$311,30,FALSE)</f>
        <v>3.7657691583505899E-4</v>
      </c>
      <c r="AM200">
        <f>VLOOKUP($C200,PODES_SULSEL!$D$1:$AL$311,31,FALSE)</f>
        <v>1327.75</v>
      </c>
      <c r="AN200">
        <f>VLOOKUP($C200,PODES_SULSEL!$D$1:$AL$311,10,FALSE)</f>
        <v>0</v>
      </c>
      <c r="AO200">
        <f>VLOOKUP($C200,PODES_SULSEL!$D$1:$AL$311,11,FALSE)</f>
        <v>0</v>
      </c>
      <c r="AP200">
        <f>VLOOKUP($C200,PODES_SULSEL!$D$1:$AL$311,12,FALSE)</f>
        <v>15</v>
      </c>
      <c r="AQ200">
        <f>VLOOKUP($C200,PODES_SULSEL!$D$1:$AL$311,13,FALSE)</f>
        <v>0</v>
      </c>
      <c r="AR200">
        <f>VLOOKUP($C200,PODES_SULSEL!$D$1:$AL$311,14,FALSE)</f>
        <v>0</v>
      </c>
      <c r="AS200">
        <f>VLOOKUP($C200,PODES_SULSEL!$D$1:$AL$311,15,FALSE)</f>
        <v>0</v>
      </c>
      <c r="AT200">
        <f>VLOOKUP($C200,PODES_SULSEL!$D$1:$AL$311,16,FALSE)</f>
        <v>0</v>
      </c>
      <c r="AU200">
        <f>VLOOKUP($C200,PODES_SULSEL!$D$1:$AL$311,17,FALSE)</f>
        <v>0</v>
      </c>
      <c r="AV200">
        <f>VLOOKUP($C200,PODES_SULSEL!$D$1:$AL$311,18,FALSE)</f>
        <v>0</v>
      </c>
      <c r="AW200">
        <f>VLOOKUP($C200,PODES_SULSEL!$D$1:$AL$311,19,FALSE)</f>
        <v>0</v>
      </c>
      <c r="AX200">
        <f>VLOOKUP($C200,PODES_SULSEL!$D$1:$AL$311,20,FALSE)</f>
        <v>26</v>
      </c>
      <c r="AY200">
        <f>VLOOKUP($C200,PODES_SULSEL!$D$1:$AL$311,35,FALSE)</f>
        <v>204.26923076923077</v>
      </c>
      <c r="AZ200">
        <f>VLOOKUP($C200,PODES_SULSEL!$D$1:$AL$311,32,FALSE)</f>
        <v>1770.3333333333333</v>
      </c>
      <c r="BA200">
        <f>VLOOKUP($C200,PODES_SULSEL!$D$1:$AL$311,33,FALSE)</f>
        <v>0</v>
      </c>
      <c r="BB200">
        <f>VLOOKUP($C200,PODES_SULSEL!$D$1:$AL$311,23,FALSE)</f>
        <v>6</v>
      </c>
      <c r="BC200">
        <f>VLOOKUP($C200,PODES_SULSEL!$D$1:$AL$311,34,FALSE)</f>
        <v>885.16666666666663</v>
      </c>
      <c r="BD200">
        <f>VLOOKUP($J200,Zonal_Stats!$A$2:$T$308,17,FALSE)</f>
        <v>26.7944450088</v>
      </c>
      <c r="BE200">
        <f>VLOOKUP($J200,Zonal_Stats!$A$2:$T$308,18,FALSE)</f>
        <v>1.4871759631399999</v>
      </c>
      <c r="BF200">
        <f>VLOOKUP($J200,Zonal_Stats!$A$2:$T$308,19,FALSE)</f>
        <v>2651.31727826</v>
      </c>
      <c r="BG200">
        <f>VLOOKUP($J200,Zonal_Stats!$A$2:$T$308,20,FALSE)</f>
        <v>-103.42676613499999</v>
      </c>
    </row>
    <row r="201" spans="1:59">
      <c r="A201" t="s">
        <v>902</v>
      </c>
      <c r="B201" t="str">
        <f t="shared" si="3"/>
        <v>7317021</v>
      </c>
      <c r="C201">
        <v>7317021</v>
      </c>
      <c r="D201" t="s">
        <v>230</v>
      </c>
      <c r="E201">
        <v>73</v>
      </c>
      <c r="F201">
        <v>17</v>
      </c>
      <c r="G201">
        <v>21</v>
      </c>
      <c r="H201" t="s">
        <v>674</v>
      </c>
      <c r="I201" t="s">
        <v>687</v>
      </c>
      <c r="J201" t="s">
        <v>560</v>
      </c>
      <c r="K201">
        <v>2019</v>
      </c>
      <c r="L201">
        <f>VLOOKUP($J201,Zonal_Stats!$A$2:$J$308,10,FALSE)</f>
        <v>11011.3171736</v>
      </c>
      <c r="M201">
        <f>VLOOKUP($J201,Zonal_Stats!$A$2:$P$308,8,FALSE)</f>
        <v>2169.6334294600001</v>
      </c>
      <c r="N201">
        <f>VLOOKUP($J201,Zonal_Stats!$A$2:$P$308,12,FALSE)</f>
        <v>66520.133944800007</v>
      </c>
      <c r="O201">
        <f>VLOOKUP($J201,Zonal_Stats!$A$2:$P$308,9,FALSE)</f>
        <v>84339.978191100003</v>
      </c>
      <c r="P201">
        <f>VLOOKUP($J201,Zonal_Stats!$A$2:$P$308,7,FALSE)</f>
        <v>2172.3626566200001</v>
      </c>
      <c r="Q201">
        <f>VLOOKUP($J201,Zonal_Stats!$A$2:$P$308,11,FALSE)</f>
        <v>3442.1525377799999</v>
      </c>
      <c r="R201">
        <f>VLOOKUP($J201,Zonal_Stats!$A$2:$P$308,5,FALSE)</f>
        <v>29594.416454900002</v>
      </c>
      <c r="S201">
        <f>VLOOKUP($J201,raw!$A$3:$AB506,11,FALSE)</f>
        <v>0.26270342079043507</v>
      </c>
      <c r="T201">
        <f>VLOOKUP($J201,raw!$A$3:$AB506,12,FALSE)</f>
        <v>1.0849108823203809E-2</v>
      </c>
      <c r="U201">
        <f>VLOOKUP($J201,raw!$A$3:$AB506,13,FALSE)</f>
        <v>0.23237019816229382</v>
      </c>
      <c r="V201">
        <f>VLOOKUP($J201,raw!$A$3:$AB506,14,FALSE)</f>
        <v>0</v>
      </c>
      <c r="W201">
        <f>VLOOKUP($J201,raw!$A$3:$AB506,15,FALSE)</f>
        <v>0</v>
      </c>
      <c r="X201">
        <f>VLOOKUP($J201,Zonal_Stats!$A$2:$P$308,6,FALSE)</f>
        <v>2103.4126764100001</v>
      </c>
      <c r="Y201">
        <f>VLOOKUP($J201,raw!$A$3:$AB506,17,FALSE)</f>
        <v>5.0869035757777042E-2</v>
      </c>
      <c r="Z201">
        <f>VLOOKUP($J201,raw!$A$3:$AB506,20,FALSE)</f>
        <v>0.62094542234030781</v>
      </c>
      <c r="AA201">
        <f>VLOOKUP($J201,Zonal_Stats!$A$2:$P$308,13,FALSE)</f>
        <v>1783296.2855199999</v>
      </c>
      <c r="AB201">
        <f>VLOOKUP($J201,Zonal_Stats!$A$2:$P$308,15,FALSE)</f>
        <v>3.1318753675700001E-2</v>
      </c>
      <c r="AC201">
        <f>VLOOKUP($J201,Zonal_Stats!$A$2:$P$308,16,FALSE)</f>
        <v>0.55762691323199998</v>
      </c>
      <c r="AD201">
        <f>VLOOKUP($J201,raw!$A$3:$AB506,24,FALSE)</f>
        <v>0</v>
      </c>
      <c r="AE201">
        <f>VLOOKUP($J201,Zonal_Stats!$A$2:$P$308,14,FALSE)</f>
        <v>0.28607497901200002</v>
      </c>
      <c r="AF201">
        <f>VLOOKUP($C201,PODES_SULSEL!$D$1:$AL$311,2,FALSE)</f>
        <v>2655</v>
      </c>
      <c r="AG201">
        <f>VLOOKUP($C201,PODES_SULSEL!$D$1:$AL$311,25,FALSE)</f>
        <v>0.94538606403013103</v>
      </c>
      <c r="AH201">
        <f>VLOOKUP($C201,PODES_SULSEL!$D$1:$AL$311,26,FALSE)</f>
        <v>1.5065913370998099E-3</v>
      </c>
      <c r="AI201">
        <f>VLOOKUP($C201,PODES_SULSEL!$D$1:$AL$311,27,FALSE)</f>
        <v>0</v>
      </c>
      <c r="AJ201">
        <f>VLOOKUP($C201,PODES_SULSEL!$D$1:$AL$311,28,FALSE)</f>
        <v>0</v>
      </c>
      <c r="AK201">
        <f>VLOOKUP($C201,PODES_SULSEL!$D$1:$AL$311,29,FALSE)</f>
        <v>663.75</v>
      </c>
      <c r="AL201">
        <f>VLOOKUP($C201,PODES_SULSEL!$D$1:$AL$311,30,FALSE)</f>
        <v>7.5329566854990496E-4</v>
      </c>
      <c r="AM201">
        <f>VLOOKUP($C201,PODES_SULSEL!$D$1:$AL$311,31,FALSE)</f>
        <v>0</v>
      </c>
      <c r="AN201">
        <f>VLOOKUP($C201,PODES_SULSEL!$D$1:$AL$311,10,FALSE)</f>
        <v>16</v>
      </c>
      <c r="AO201">
        <f>VLOOKUP($C201,PODES_SULSEL!$D$1:$AL$311,11,FALSE)</f>
        <v>0</v>
      </c>
      <c r="AP201">
        <f>VLOOKUP($C201,PODES_SULSEL!$D$1:$AL$311,12,FALSE)</f>
        <v>48</v>
      </c>
      <c r="AQ201">
        <f>VLOOKUP($C201,PODES_SULSEL!$D$1:$AL$311,13,FALSE)</f>
        <v>0</v>
      </c>
      <c r="AR201">
        <f>VLOOKUP($C201,PODES_SULSEL!$D$1:$AL$311,14,FALSE)</f>
        <v>0</v>
      </c>
      <c r="AS201">
        <f>VLOOKUP($C201,PODES_SULSEL!$D$1:$AL$311,15,FALSE)</f>
        <v>0</v>
      </c>
      <c r="AT201">
        <f>VLOOKUP($C201,PODES_SULSEL!$D$1:$AL$311,16,FALSE)</f>
        <v>0</v>
      </c>
      <c r="AU201">
        <f>VLOOKUP($C201,PODES_SULSEL!$D$1:$AL$311,17,FALSE)</f>
        <v>0</v>
      </c>
      <c r="AV201">
        <f>VLOOKUP($C201,PODES_SULSEL!$D$1:$AL$311,18,FALSE)</f>
        <v>0</v>
      </c>
      <c r="AW201">
        <f>VLOOKUP($C201,PODES_SULSEL!$D$1:$AL$311,19,FALSE)</f>
        <v>0</v>
      </c>
      <c r="AX201">
        <f>VLOOKUP($C201,PODES_SULSEL!$D$1:$AL$311,20,FALSE)</f>
        <v>16</v>
      </c>
      <c r="AY201">
        <f>VLOOKUP($C201,PODES_SULSEL!$D$1:$AL$311,35,FALSE)</f>
        <v>165.9375</v>
      </c>
      <c r="AZ201">
        <f>VLOOKUP($C201,PODES_SULSEL!$D$1:$AL$311,32,FALSE)</f>
        <v>132.75</v>
      </c>
      <c r="BA201">
        <f>VLOOKUP($C201,PODES_SULSEL!$D$1:$AL$311,33,FALSE)</f>
        <v>0</v>
      </c>
      <c r="BB201">
        <f>VLOOKUP($C201,PODES_SULSEL!$D$1:$AL$311,23,FALSE)</f>
        <v>2</v>
      </c>
      <c r="BC201">
        <f>VLOOKUP($C201,PODES_SULSEL!$D$1:$AL$311,34,FALSE)</f>
        <v>1327.5</v>
      </c>
      <c r="BD201">
        <f>VLOOKUP($J201,Zonal_Stats!$A$2:$T$308,17,FALSE)</f>
        <v>23.8345142318</v>
      </c>
      <c r="BE201">
        <f>VLOOKUP($J201,Zonal_Stats!$A$2:$T$308,18,FALSE)</f>
        <v>1.6405469938799999</v>
      </c>
      <c r="BF201">
        <f>VLOOKUP($J201,Zonal_Stats!$A$2:$T$308,19,FALSE)</f>
        <v>2809.8336442899999</v>
      </c>
      <c r="BG201">
        <f>VLOOKUP($J201,Zonal_Stats!$A$2:$T$308,20,FALSE)</f>
        <v>-72.579953215800003</v>
      </c>
    </row>
    <row r="202" spans="1:59">
      <c r="A202" t="s">
        <v>903</v>
      </c>
      <c r="B202" t="str">
        <f t="shared" si="3"/>
        <v>7317030</v>
      </c>
      <c r="C202">
        <v>7317030</v>
      </c>
      <c r="D202" t="s">
        <v>230</v>
      </c>
      <c r="E202">
        <v>73</v>
      </c>
      <c r="F202">
        <v>17</v>
      </c>
      <c r="G202">
        <v>30</v>
      </c>
      <c r="H202" t="s">
        <v>674</v>
      </c>
      <c r="I202" t="s">
        <v>687</v>
      </c>
      <c r="J202" t="s">
        <v>348</v>
      </c>
      <c r="K202">
        <v>2019</v>
      </c>
      <c r="L202">
        <f>VLOOKUP($J202,Zonal_Stats!$A$2:$J$308,10,FALSE)</f>
        <v>7276.7174795700003</v>
      </c>
      <c r="M202">
        <f>VLOOKUP($J202,Zonal_Stats!$A$2:$P$308,8,FALSE)</f>
        <v>300.04104229900003</v>
      </c>
      <c r="N202">
        <f>VLOOKUP($J202,Zonal_Stats!$A$2:$P$308,12,FALSE)</f>
        <v>69750.139534400005</v>
      </c>
      <c r="O202">
        <f>VLOOKUP($J202,Zonal_Stats!$A$2:$P$308,9,FALSE)</f>
        <v>93337.089771900006</v>
      </c>
      <c r="P202">
        <f>VLOOKUP($J202,Zonal_Stats!$A$2:$P$308,7,FALSE)</f>
        <v>1393.7106414</v>
      </c>
      <c r="Q202">
        <f>VLOOKUP($J202,Zonal_Stats!$A$2:$P$308,11,FALSE)</f>
        <v>1141.24787917</v>
      </c>
      <c r="R202">
        <f>VLOOKUP($J202,Zonal_Stats!$A$2:$P$308,5,FALSE)</f>
        <v>35989.175595399996</v>
      </c>
      <c r="S202">
        <f>VLOOKUP($J202,raw!$A$3:$AB507,11,FALSE)</f>
        <v>0.25824873096446699</v>
      </c>
      <c r="T202">
        <f>VLOOKUP($J202,raw!$A$3:$AB507,12,FALSE)</f>
        <v>0.11802030456852793</v>
      </c>
      <c r="U202">
        <f>VLOOKUP($J202,raw!$A$3:$AB507,13,FALSE)</f>
        <v>4.6002538071065989E-2</v>
      </c>
      <c r="V202">
        <f>VLOOKUP($J202,raw!$A$3:$AB507,14,FALSE)</f>
        <v>0</v>
      </c>
      <c r="W202">
        <f>VLOOKUP($J202,raw!$A$3:$AB507,15,FALSE)</f>
        <v>0</v>
      </c>
      <c r="X202">
        <f>VLOOKUP($J202,Zonal_Stats!$A$2:$P$308,6,FALSE)</f>
        <v>1311.8636736200001</v>
      </c>
      <c r="Y202">
        <f>VLOOKUP($J202,raw!$A$3:$AB507,17,FALSE)</f>
        <v>2.1256345177664976E-2</v>
      </c>
      <c r="Z202">
        <f>VLOOKUP($J202,raw!$A$3:$AB507,20,FALSE)</f>
        <v>0.68623096446700504</v>
      </c>
      <c r="AA202">
        <f>VLOOKUP($J202,Zonal_Stats!$A$2:$P$308,13,FALSE)</f>
        <v>1335506.4295000001</v>
      </c>
      <c r="AB202">
        <f>VLOOKUP($J202,Zonal_Stats!$A$2:$P$308,15,FALSE)</f>
        <v>0.35752121277799997</v>
      </c>
      <c r="AC202">
        <f>VLOOKUP($J202,Zonal_Stats!$A$2:$P$308,16,FALSE)</f>
        <v>2.7449799814999998E-2</v>
      </c>
      <c r="AD202">
        <f>VLOOKUP($J202,raw!$A$3:$AB507,24,FALSE)</f>
        <v>6.4086294416243653E-2</v>
      </c>
      <c r="AE202">
        <f>VLOOKUP($J202,Zonal_Stats!$A$2:$P$308,14,FALSE)</f>
        <v>0.21609732134699999</v>
      </c>
      <c r="AF202">
        <f>VLOOKUP($C202,PODES_SULSEL!$D$1:$AL$311,2,FALSE)</f>
        <v>3776</v>
      </c>
      <c r="AG202">
        <f>VLOOKUP($C202,PODES_SULSEL!$D$1:$AL$311,25,FALSE)</f>
        <v>1</v>
      </c>
      <c r="AH202">
        <f>VLOOKUP($C202,PODES_SULSEL!$D$1:$AL$311,26,FALSE)</f>
        <v>1.5889830508474499E-3</v>
      </c>
      <c r="AI202">
        <f>VLOOKUP($C202,PODES_SULSEL!$D$1:$AL$311,27,FALSE)</f>
        <v>3776</v>
      </c>
      <c r="AJ202">
        <f>VLOOKUP($C202,PODES_SULSEL!$D$1:$AL$311,28,FALSE)</f>
        <v>3776</v>
      </c>
      <c r="AK202">
        <f>VLOOKUP($C202,PODES_SULSEL!$D$1:$AL$311,29,FALSE)</f>
        <v>629.33333333333337</v>
      </c>
      <c r="AL202">
        <f>VLOOKUP($C202,PODES_SULSEL!$D$1:$AL$311,30,FALSE)</f>
        <v>2.64830508474576E-4</v>
      </c>
      <c r="AM202">
        <f>VLOOKUP($C202,PODES_SULSEL!$D$1:$AL$311,31,FALSE)</f>
        <v>944</v>
      </c>
      <c r="AN202">
        <f>VLOOKUP($C202,PODES_SULSEL!$D$1:$AL$311,10,FALSE)</f>
        <v>0</v>
      </c>
      <c r="AO202">
        <f>VLOOKUP($C202,PODES_SULSEL!$D$1:$AL$311,11,FALSE)</f>
        <v>0</v>
      </c>
      <c r="AP202">
        <f>VLOOKUP($C202,PODES_SULSEL!$D$1:$AL$311,12,FALSE)</f>
        <v>0</v>
      </c>
      <c r="AQ202">
        <f>VLOOKUP($C202,PODES_SULSEL!$D$1:$AL$311,13,FALSE)</f>
        <v>0</v>
      </c>
      <c r="AR202">
        <f>VLOOKUP($C202,PODES_SULSEL!$D$1:$AL$311,14,FALSE)</f>
        <v>0</v>
      </c>
      <c r="AS202">
        <f>VLOOKUP($C202,PODES_SULSEL!$D$1:$AL$311,15,FALSE)</f>
        <v>0</v>
      </c>
      <c r="AT202">
        <f>VLOOKUP($C202,PODES_SULSEL!$D$1:$AL$311,16,FALSE)</f>
        <v>0</v>
      </c>
      <c r="AU202">
        <f>VLOOKUP($C202,PODES_SULSEL!$D$1:$AL$311,17,FALSE)</f>
        <v>0</v>
      </c>
      <c r="AV202">
        <f>VLOOKUP($C202,PODES_SULSEL!$D$1:$AL$311,18,FALSE)</f>
        <v>0</v>
      </c>
      <c r="AW202">
        <f>VLOOKUP($C202,PODES_SULSEL!$D$1:$AL$311,19,FALSE)</f>
        <v>0</v>
      </c>
      <c r="AX202">
        <f>VLOOKUP($C202,PODES_SULSEL!$D$1:$AL$311,20,FALSE)</f>
        <v>18</v>
      </c>
      <c r="AY202">
        <f>VLOOKUP($C202,PODES_SULSEL!$D$1:$AL$311,35,FALSE)</f>
        <v>209.77777777777777</v>
      </c>
      <c r="AZ202">
        <f>VLOOKUP($C202,PODES_SULSEL!$D$1:$AL$311,32,FALSE)</f>
        <v>3776</v>
      </c>
      <c r="BA202">
        <f>VLOOKUP($C202,PODES_SULSEL!$D$1:$AL$311,33,FALSE)</f>
        <v>3776</v>
      </c>
      <c r="BB202">
        <f>VLOOKUP($C202,PODES_SULSEL!$D$1:$AL$311,23,FALSE)</f>
        <v>3</v>
      </c>
      <c r="BC202">
        <f>VLOOKUP($C202,PODES_SULSEL!$D$1:$AL$311,34,FALSE)</f>
        <v>1258.6666666666667</v>
      </c>
      <c r="BD202">
        <f>VLOOKUP($J202,Zonal_Stats!$A$2:$T$308,17,FALSE)</f>
        <v>27.0217621585</v>
      </c>
      <c r="BE202">
        <f>VLOOKUP($J202,Zonal_Stats!$A$2:$T$308,18,FALSE)</f>
        <v>1.48379718236</v>
      </c>
      <c r="BF202">
        <f>VLOOKUP($J202,Zonal_Stats!$A$2:$T$308,19,FALSE)</f>
        <v>2683.9371079100001</v>
      </c>
      <c r="BG202">
        <f>VLOOKUP($J202,Zonal_Stats!$A$2:$T$308,20,FALSE)</f>
        <v>-99.852343750000003</v>
      </c>
    </row>
    <row r="203" spans="1:59">
      <c r="A203" t="s">
        <v>904</v>
      </c>
      <c r="B203" t="str">
        <f t="shared" si="3"/>
        <v>7317031</v>
      </c>
      <c r="C203">
        <v>7317031</v>
      </c>
      <c r="D203" t="s">
        <v>230</v>
      </c>
      <c r="E203">
        <v>73</v>
      </c>
      <c r="F203">
        <v>17</v>
      </c>
      <c r="G203">
        <v>31</v>
      </c>
      <c r="H203" t="s">
        <v>674</v>
      </c>
      <c r="I203" t="s">
        <v>687</v>
      </c>
      <c r="J203" t="s">
        <v>414</v>
      </c>
      <c r="K203">
        <v>2019</v>
      </c>
      <c r="L203">
        <f>VLOOKUP($J203,Zonal_Stats!$A$2:$J$308,10,FALSE)</f>
        <v>15695.4786374</v>
      </c>
      <c r="M203">
        <f>VLOOKUP($J203,Zonal_Stats!$A$2:$P$308,8,FALSE)</f>
        <v>313.95959169299999</v>
      </c>
      <c r="N203">
        <f>VLOOKUP($J203,Zonal_Stats!$A$2:$P$308,12,FALSE)</f>
        <v>63278.882457300002</v>
      </c>
      <c r="O203">
        <f>VLOOKUP($J203,Zonal_Stats!$A$2:$P$308,9,FALSE)</f>
        <v>84964.497501499995</v>
      </c>
      <c r="P203">
        <f>VLOOKUP($J203,Zonal_Stats!$A$2:$P$308,7,FALSE)</f>
        <v>3794.8662254300002</v>
      </c>
      <c r="Q203">
        <f>VLOOKUP($J203,Zonal_Stats!$A$2:$P$308,11,FALSE)</f>
        <v>1291.1313473099999</v>
      </c>
      <c r="R203">
        <f>VLOOKUP($J203,Zonal_Stats!$A$2:$P$308,5,FALSE)</f>
        <v>32444.951326599999</v>
      </c>
      <c r="S203">
        <f>VLOOKUP($J203,raw!$A$3:$AB508,11,FALSE)</f>
        <v>0.23150900507081656</v>
      </c>
      <c r="T203">
        <f>VLOOKUP($J203,raw!$A$3:$AB508,12,FALSE)</f>
        <v>1.0316488896660255E-2</v>
      </c>
      <c r="U203">
        <f>VLOOKUP($J203,raw!$A$3:$AB508,13,FALSE)</f>
        <v>1.5562161216995978E-2</v>
      </c>
      <c r="V203">
        <f>VLOOKUP($J203,raw!$A$3:$AB508,14,FALSE)</f>
        <v>0</v>
      </c>
      <c r="W203">
        <f>VLOOKUP($J203,raw!$A$3:$AB508,15,FALSE)</f>
        <v>0</v>
      </c>
      <c r="X203">
        <f>VLOOKUP($J203,Zonal_Stats!$A$2:$P$308,6,FALSE)</f>
        <v>3816.2885897699998</v>
      </c>
      <c r="Y203">
        <f>VLOOKUP($J203,raw!$A$3:$AB508,17,FALSE)</f>
        <v>5.9450952963804862E-3</v>
      </c>
      <c r="Z203">
        <f>VLOOKUP($J203,raw!$A$3:$AB508,20,FALSE)</f>
        <v>0.77810806084979889</v>
      </c>
      <c r="AA203">
        <f>VLOOKUP($J203,Zonal_Stats!$A$2:$P$308,13,FALSE)</f>
        <v>1500303.7851799999</v>
      </c>
      <c r="AB203">
        <f>VLOOKUP($J203,Zonal_Stats!$A$2:$P$308,15,FALSE)</f>
        <v>0.57341827076200003</v>
      </c>
      <c r="AC203">
        <f>VLOOKUP($J203,Zonal_Stats!$A$2:$P$308,16,FALSE)</f>
        <v>0</v>
      </c>
      <c r="AD203">
        <f>VLOOKUP($J203,raw!$A$3:$AB508,24,FALSE)</f>
        <v>0.22626333275048086</v>
      </c>
      <c r="AE203">
        <f>VLOOKUP($J203,Zonal_Stats!$A$2:$P$308,14,FALSE)</f>
        <v>0.22818509155399999</v>
      </c>
      <c r="AF203">
        <f>VLOOKUP($C203,PODES_SULSEL!$D$1:$AL$311,2,FALSE)</f>
        <v>3101</v>
      </c>
      <c r="AG203">
        <f>VLOOKUP($C203,PODES_SULSEL!$D$1:$AL$311,25,FALSE)</f>
        <v>0.98290873911641397</v>
      </c>
      <c r="AH203">
        <f>VLOOKUP($C203,PODES_SULSEL!$D$1:$AL$311,26,FALSE)</f>
        <v>3.2247662044501701E-4</v>
      </c>
      <c r="AI203">
        <f>VLOOKUP($C203,PODES_SULSEL!$D$1:$AL$311,27,FALSE)</f>
        <v>0</v>
      </c>
      <c r="AJ203">
        <f>VLOOKUP($C203,PODES_SULSEL!$D$1:$AL$311,28,FALSE)</f>
        <v>0</v>
      </c>
      <c r="AK203">
        <f>VLOOKUP($C203,PODES_SULSEL!$D$1:$AL$311,29,FALSE)</f>
        <v>443</v>
      </c>
      <c r="AL203">
        <f>VLOOKUP($C203,PODES_SULSEL!$D$1:$AL$311,30,FALSE)</f>
        <v>6.44953240890035E-4</v>
      </c>
      <c r="AM203">
        <f>VLOOKUP($C203,PODES_SULSEL!$D$1:$AL$311,31,FALSE)</f>
        <v>1550.5</v>
      </c>
      <c r="AN203">
        <f>VLOOKUP($C203,PODES_SULSEL!$D$1:$AL$311,10,FALSE)</f>
        <v>0</v>
      </c>
      <c r="AO203">
        <f>VLOOKUP($C203,PODES_SULSEL!$D$1:$AL$311,11,FALSE)</f>
        <v>0</v>
      </c>
      <c r="AP203">
        <f>VLOOKUP($C203,PODES_SULSEL!$D$1:$AL$311,12,FALSE)</f>
        <v>3</v>
      </c>
      <c r="AQ203">
        <f>VLOOKUP($C203,PODES_SULSEL!$D$1:$AL$311,13,FALSE)</f>
        <v>0</v>
      </c>
      <c r="AR203">
        <f>VLOOKUP($C203,PODES_SULSEL!$D$1:$AL$311,14,FALSE)</f>
        <v>0</v>
      </c>
      <c r="AS203">
        <f>VLOOKUP($C203,PODES_SULSEL!$D$1:$AL$311,15,FALSE)</f>
        <v>0</v>
      </c>
      <c r="AT203">
        <f>VLOOKUP($C203,PODES_SULSEL!$D$1:$AL$311,16,FALSE)</f>
        <v>0</v>
      </c>
      <c r="AU203">
        <f>VLOOKUP($C203,PODES_SULSEL!$D$1:$AL$311,17,FALSE)</f>
        <v>0</v>
      </c>
      <c r="AV203">
        <f>VLOOKUP($C203,PODES_SULSEL!$D$1:$AL$311,18,FALSE)</f>
        <v>0</v>
      </c>
      <c r="AW203">
        <f>VLOOKUP($C203,PODES_SULSEL!$D$1:$AL$311,19,FALSE)</f>
        <v>0</v>
      </c>
      <c r="AX203">
        <f>VLOOKUP($C203,PODES_SULSEL!$D$1:$AL$311,20,FALSE)</f>
        <v>16</v>
      </c>
      <c r="AY203">
        <f>VLOOKUP($C203,PODES_SULSEL!$D$1:$AL$311,35,FALSE)</f>
        <v>193.8125</v>
      </c>
      <c r="AZ203">
        <f>VLOOKUP($C203,PODES_SULSEL!$D$1:$AL$311,32,FALSE)</f>
        <v>0</v>
      </c>
      <c r="BA203">
        <f>VLOOKUP($C203,PODES_SULSEL!$D$1:$AL$311,33,FALSE)</f>
        <v>3101</v>
      </c>
      <c r="BB203">
        <f>VLOOKUP($C203,PODES_SULSEL!$D$1:$AL$311,23,FALSE)</f>
        <v>0</v>
      </c>
      <c r="BC203">
        <f>VLOOKUP($C203,PODES_SULSEL!$D$1:$AL$311,34,FALSE)</f>
        <v>0</v>
      </c>
      <c r="BD203">
        <f>VLOOKUP($J203,Zonal_Stats!$A$2:$T$308,17,FALSE)</f>
        <v>27.1156771056</v>
      </c>
      <c r="BE203">
        <f>VLOOKUP($J203,Zonal_Stats!$A$2:$T$308,18,FALSE)</f>
        <v>1.4587366282900001</v>
      </c>
      <c r="BF203">
        <f>VLOOKUP($J203,Zonal_Stats!$A$2:$T$308,19,FALSE)</f>
        <v>2738.4524910999999</v>
      </c>
      <c r="BG203">
        <f>VLOOKUP($J203,Zonal_Stats!$A$2:$T$308,20,FALSE)</f>
        <v>-90.075332641599999</v>
      </c>
    </row>
    <row r="204" spans="1:59">
      <c r="A204" t="s">
        <v>905</v>
      </c>
      <c r="B204" t="str">
        <f t="shared" si="3"/>
        <v>7317032</v>
      </c>
      <c r="C204">
        <v>7317032</v>
      </c>
      <c r="D204" t="s">
        <v>230</v>
      </c>
      <c r="E204">
        <v>73</v>
      </c>
      <c r="F204">
        <v>17</v>
      </c>
      <c r="G204">
        <v>32</v>
      </c>
      <c r="H204" t="s">
        <v>674</v>
      </c>
      <c r="I204" t="s">
        <v>687</v>
      </c>
      <c r="J204" t="s">
        <v>349</v>
      </c>
      <c r="K204">
        <v>2019</v>
      </c>
      <c r="L204">
        <f>VLOOKUP($J204,Zonal_Stats!$A$2:$J$308,10,FALSE)</f>
        <v>11164.581540499999</v>
      </c>
      <c r="M204">
        <f>VLOOKUP($J204,Zonal_Stats!$A$2:$P$308,8,FALSE)</f>
        <v>346.23547410200001</v>
      </c>
      <c r="N204">
        <f>VLOOKUP($J204,Zonal_Stats!$A$2:$P$308,12,FALSE)</f>
        <v>68428.362511600004</v>
      </c>
      <c r="O204">
        <f>VLOOKUP($J204,Zonal_Stats!$A$2:$P$308,9,FALSE)</f>
        <v>89113.849064099995</v>
      </c>
      <c r="P204">
        <f>VLOOKUP($J204,Zonal_Stats!$A$2:$P$308,7,FALSE)</f>
        <v>1145.4264398400001</v>
      </c>
      <c r="Q204">
        <f>VLOOKUP($J204,Zonal_Stats!$A$2:$P$308,11,FALSE)</f>
        <v>2708.8593433299998</v>
      </c>
      <c r="R204">
        <f>VLOOKUP($J204,Zonal_Stats!$A$2:$P$308,5,FALSE)</f>
        <v>36180.002135900002</v>
      </c>
      <c r="S204">
        <f>VLOOKUP($J204,raw!$A$3:$AB509,11,FALSE)</f>
        <v>0.38071065989847713</v>
      </c>
      <c r="T204">
        <f>VLOOKUP($J204,raw!$A$3:$AB509,12,FALSE)</f>
        <v>3.4898477157360407E-2</v>
      </c>
      <c r="U204">
        <f>VLOOKUP($J204,raw!$A$3:$AB509,13,FALSE)</f>
        <v>2.6967005076142133E-2</v>
      </c>
      <c r="V204">
        <f>VLOOKUP($J204,raw!$A$3:$AB509,14,FALSE)</f>
        <v>0</v>
      </c>
      <c r="W204">
        <f>VLOOKUP($J204,raw!$A$3:$AB509,15,FALSE)</f>
        <v>0</v>
      </c>
      <c r="X204">
        <f>VLOOKUP($J204,Zonal_Stats!$A$2:$P$308,6,FALSE)</f>
        <v>1232.65661703</v>
      </c>
      <c r="Y204">
        <f>VLOOKUP($J204,raw!$A$3:$AB509,17,FALSE)</f>
        <v>5.7106598984771571E-3</v>
      </c>
      <c r="Z204">
        <f>VLOOKUP($J204,raw!$A$3:$AB509,20,FALSE)</f>
        <v>0.63864213197969544</v>
      </c>
      <c r="AA204">
        <f>VLOOKUP($J204,Zonal_Stats!$A$2:$P$308,13,FALSE)</f>
        <v>2174055.51718</v>
      </c>
      <c r="AB204">
        <f>VLOOKUP($J204,Zonal_Stats!$A$2:$P$308,15,FALSE)</f>
        <v>0.51089357353999998</v>
      </c>
      <c r="AC204">
        <f>VLOOKUP($J204,Zonal_Stats!$A$2:$P$308,16,FALSE)</f>
        <v>0</v>
      </c>
      <c r="AD204">
        <f>VLOOKUP($J204,raw!$A$3:$AB509,24,FALSE)</f>
        <v>0.31281725888324874</v>
      </c>
      <c r="AE204">
        <f>VLOOKUP($J204,Zonal_Stats!$A$2:$P$308,14,FALSE)</f>
        <v>0.21940708059200001</v>
      </c>
      <c r="AF204">
        <f>VLOOKUP($C204,PODES_SULSEL!$D$1:$AL$311,2,FALSE)</f>
        <v>3810</v>
      </c>
      <c r="AG204">
        <f>VLOOKUP($C204,PODES_SULSEL!$D$1:$AL$311,25,FALSE)</f>
        <v>0.98740157480314905</v>
      </c>
      <c r="AH204">
        <f>VLOOKUP($C204,PODES_SULSEL!$D$1:$AL$311,26,FALSE)</f>
        <v>1.0498687664041899E-3</v>
      </c>
      <c r="AI204">
        <f>VLOOKUP($C204,PODES_SULSEL!$D$1:$AL$311,27,FALSE)</f>
        <v>3810</v>
      </c>
      <c r="AJ204">
        <f>VLOOKUP($C204,PODES_SULSEL!$D$1:$AL$311,28,FALSE)</f>
        <v>3810</v>
      </c>
      <c r="AK204">
        <f>VLOOKUP($C204,PODES_SULSEL!$D$1:$AL$311,29,FALSE)</f>
        <v>476.25</v>
      </c>
      <c r="AL204">
        <f>VLOOKUP($C204,PODES_SULSEL!$D$1:$AL$311,30,FALSE)</f>
        <v>5.2493438320209897E-4</v>
      </c>
      <c r="AM204">
        <f>VLOOKUP($C204,PODES_SULSEL!$D$1:$AL$311,31,FALSE)</f>
        <v>544.28571428571433</v>
      </c>
      <c r="AN204">
        <f>VLOOKUP($C204,PODES_SULSEL!$D$1:$AL$311,10,FALSE)</f>
        <v>0</v>
      </c>
      <c r="AO204">
        <f>VLOOKUP($C204,PODES_SULSEL!$D$1:$AL$311,11,FALSE)</f>
        <v>0</v>
      </c>
      <c r="AP204">
        <f>VLOOKUP($C204,PODES_SULSEL!$D$1:$AL$311,12,FALSE)</f>
        <v>0</v>
      </c>
      <c r="AQ204">
        <f>VLOOKUP($C204,PODES_SULSEL!$D$1:$AL$311,13,FALSE)</f>
        <v>0</v>
      </c>
      <c r="AR204">
        <f>VLOOKUP($C204,PODES_SULSEL!$D$1:$AL$311,14,FALSE)</f>
        <v>0</v>
      </c>
      <c r="AS204">
        <f>VLOOKUP($C204,PODES_SULSEL!$D$1:$AL$311,15,FALSE)</f>
        <v>0</v>
      </c>
      <c r="AT204">
        <f>VLOOKUP($C204,PODES_SULSEL!$D$1:$AL$311,16,FALSE)</f>
        <v>0</v>
      </c>
      <c r="AU204">
        <f>VLOOKUP($C204,PODES_SULSEL!$D$1:$AL$311,17,FALSE)</f>
        <v>0</v>
      </c>
      <c r="AV204">
        <f>VLOOKUP($C204,PODES_SULSEL!$D$1:$AL$311,18,FALSE)</f>
        <v>0</v>
      </c>
      <c r="AW204">
        <f>VLOOKUP($C204,PODES_SULSEL!$D$1:$AL$311,19,FALSE)</f>
        <v>0</v>
      </c>
      <c r="AX204">
        <f>VLOOKUP($C204,PODES_SULSEL!$D$1:$AL$311,20,FALSE)</f>
        <v>16</v>
      </c>
      <c r="AY204">
        <f>VLOOKUP($C204,PODES_SULSEL!$D$1:$AL$311,35,FALSE)</f>
        <v>238.125</v>
      </c>
      <c r="AZ204">
        <f>VLOOKUP($C204,PODES_SULSEL!$D$1:$AL$311,32,FALSE)</f>
        <v>0</v>
      </c>
      <c r="BA204">
        <f>VLOOKUP($C204,PODES_SULSEL!$D$1:$AL$311,33,FALSE)</f>
        <v>3810</v>
      </c>
      <c r="BB204">
        <f>VLOOKUP($C204,PODES_SULSEL!$D$1:$AL$311,23,FALSE)</f>
        <v>3</v>
      </c>
      <c r="BC204">
        <f>VLOOKUP($C204,PODES_SULSEL!$D$1:$AL$311,34,FALSE)</f>
        <v>1270</v>
      </c>
      <c r="BD204">
        <f>VLOOKUP($J204,Zonal_Stats!$A$2:$T$308,17,FALSE)</f>
        <v>27.1471845698</v>
      </c>
      <c r="BE204">
        <f>VLOOKUP($J204,Zonal_Stats!$A$2:$T$308,18,FALSE)</f>
        <v>1.4609518051099999</v>
      </c>
      <c r="BF204">
        <f>VLOOKUP($J204,Zonal_Stats!$A$2:$T$308,19,FALSE)</f>
        <v>2694.2138331699998</v>
      </c>
      <c r="BG204">
        <f>VLOOKUP($J204,Zonal_Stats!$A$2:$T$308,20,FALSE)</f>
        <v>-99.422417534700003</v>
      </c>
    </row>
    <row r="205" spans="1:59">
      <c r="A205" t="s">
        <v>906</v>
      </c>
      <c r="B205" t="str">
        <f t="shared" si="3"/>
        <v>7317040</v>
      </c>
      <c r="C205">
        <v>7317040</v>
      </c>
      <c r="D205" t="s">
        <v>230</v>
      </c>
      <c r="E205">
        <v>73</v>
      </c>
      <c r="F205">
        <v>17</v>
      </c>
      <c r="G205">
        <v>40</v>
      </c>
      <c r="H205" t="s">
        <v>674</v>
      </c>
      <c r="I205" t="s">
        <v>687</v>
      </c>
      <c r="J205" t="s">
        <v>327</v>
      </c>
      <c r="K205">
        <v>2019</v>
      </c>
      <c r="L205">
        <f>VLOOKUP($J205,Zonal_Stats!$A$2:$J$308,10,FALSE)</f>
        <v>11009.6462467</v>
      </c>
      <c r="M205">
        <f>VLOOKUP($J205,Zonal_Stats!$A$2:$P$308,8,FALSE)</f>
        <v>497.55746974300001</v>
      </c>
      <c r="N205">
        <f>VLOOKUP($J205,Zonal_Stats!$A$2:$P$308,12,FALSE)</f>
        <v>62701.193703500001</v>
      </c>
      <c r="O205">
        <f>VLOOKUP($J205,Zonal_Stats!$A$2:$P$308,9,FALSE)</f>
        <v>90808.586068200006</v>
      </c>
      <c r="P205">
        <f>VLOOKUP($J205,Zonal_Stats!$A$2:$P$308,7,FALSE)</f>
        <v>4018.2621739699998</v>
      </c>
      <c r="Q205">
        <f>VLOOKUP($J205,Zonal_Stats!$A$2:$P$308,11,FALSE)</f>
        <v>2426.6811303899999</v>
      </c>
      <c r="R205">
        <f>VLOOKUP($J205,Zonal_Stats!$A$2:$P$308,5,FALSE)</f>
        <v>28944.3462525</v>
      </c>
      <c r="S205">
        <f>VLOOKUP($J205,raw!$A$3:$AB510,11,FALSE)</f>
        <v>0.28486593485693718</v>
      </c>
      <c r="T205">
        <f>VLOOKUP($J205,raw!$A$3:$AB510,12,FALSE)</f>
        <v>4.1569192010077381E-2</v>
      </c>
      <c r="U205">
        <f>VLOOKUP($J205,raw!$A$3:$AB510,13,FALSE)</f>
        <v>5.3985963649451146E-4</v>
      </c>
      <c r="V205">
        <f>VLOOKUP($J205,raw!$A$3:$AB510,14,FALSE)</f>
        <v>0</v>
      </c>
      <c r="W205">
        <f>VLOOKUP($J205,raw!$A$3:$AB510,15,FALSE)</f>
        <v>0</v>
      </c>
      <c r="X205">
        <f>VLOOKUP($J205,Zonal_Stats!$A$2:$P$308,6,FALSE)</f>
        <v>4001.8392281199999</v>
      </c>
      <c r="Y205">
        <f>VLOOKUP($J205,raw!$A$3:$AB510,17,FALSE)</f>
        <v>7.1981284865934854E-4</v>
      </c>
      <c r="Z205">
        <f>VLOOKUP($J205,raw!$A$3:$AB510,20,FALSE)</f>
        <v>0.9334173114990103</v>
      </c>
      <c r="AA205">
        <f>VLOOKUP($J205,Zonal_Stats!$A$2:$P$308,13,FALSE)</f>
        <v>1021611.58557</v>
      </c>
      <c r="AB205">
        <f>VLOOKUP($J205,Zonal_Stats!$A$2:$P$308,15,FALSE)</f>
        <v>0.15328079432</v>
      </c>
      <c r="AC205">
        <f>VLOOKUP($J205,Zonal_Stats!$A$2:$P$308,16,FALSE)</f>
        <v>0.10209966395800001</v>
      </c>
      <c r="AD205">
        <f>VLOOKUP($J205,raw!$A$3:$AB510,24,FALSE)</f>
        <v>0</v>
      </c>
      <c r="AE205">
        <f>VLOOKUP($J205,Zonal_Stats!$A$2:$P$308,14,FALSE)</f>
        <v>0.23368679712099999</v>
      </c>
      <c r="AF205">
        <f>VLOOKUP($C205,PODES_SULSEL!$D$1:$AL$311,2,FALSE)</f>
        <v>4670</v>
      </c>
      <c r="AG205">
        <f>VLOOKUP($C205,PODES_SULSEL!$D$1:$AL$311,25,FALSE)</f>
        <v>0.993147751605995</v>
      </c>
      <c r="AH205">
        <f>VLOOKUP($C205,PODES_SULSEL!$D$1:$AL$311,26,FALSE)</f>
        <v>1.0706638115631599E-3</v>
      </c>
      <c r="AI205">
        <f>VLOOKUP($C205,PODES_SULSEL!$D$1:$AL$311,27,FALSE)</f>
        <v>0</v>
      </c>
      <c r="AJ205">
        <f>VLOOKUP($C205,PODES_SULSEL!$D$1:$AL$311,28,FALSE)</f>
        <v>0</v>
      </c>
      <c r="AK205">
        <f>VLOOKUP($C205,PODES_SULSEL!$D$1:$AL$311,29,FALSE)</f>
        <v>934</v>
      </c>
      <c r="AL205">
        <f>VLOOKUP($C205,PODES_SULSEL!$D$1:$AL$311,30,FALSE)</f>
        <v>6.4239828693790104E-4</v>
      </c>
      <c r="AM205">
        <f>VLOOKUP($C205,PODES_SULSEL!$D$1:$AL$311,31,FALSE)</f>
        <v>2335</v>
      </c>
      <c r="AN205">
        <f>VLOOKUP($C205,PODES_SULSEL!$D$1:$AL$311,10,FALSE)</f>
        <v>4</v>
      </c>
      <c r="AO205">
        <f>VLOOKUP($C205,PODES_SULSEL!$D$1:$AL$311,11,FALSE)</f>
        <v>0</v>
      </c>
      <c r="AP205">
        <f>VLOOKUP($C205,PODES_SULSEL!$D$1:$AL$311,12,FALSE)</f>
        <v>1</v>
      </c>
      <c r="AQ205">
        <f>VLOOKUP($C205,PODES_SULSEL!$D$1:$AL$311,13,FALSE)</f>
        <v>0</v>
      </c>
      <c r="AR205">
        <f>VLOOKUP($C205,PODES_SULSEL!$D$1:$AL$311,14,FALSE)</f>
        <v>0</v>
      </c>
      <c r="AS205">
        <f>VLOOKUP($C205,PODES_SULSEL!$D$1:$AL$311,15,FALSE)</f>
        <v>0</v>
      </c>
      <c r="AT205">
        <f>VLOOKUP($C205,PODES_SULSEL!$D$1:$AL$311,16,FALSE)</f>
        <v>0</v>
      </c>
      <c r="AU205">
        <f>VLOOKUP($C205,PODES_SULSEL!$D$1:$AL$311,17,FALSE)</f>
        <v>0</v>
      </c>
      <c r="AV205">
        <f>VLOOKUP($C205,PODES_SULSEL!$D$1:$AL$311,18,FALSE)</f>
        <v>0</v>
      </c>
      <c r="AW205">
        <f>VLOOKUP($C205,PODES_SULSEL!$D$1:$AL$311,19,FALSE)</f>
        <v>0</v>
      </c>
      <c r="AX205">
        <f>VLOOKUP($C205,PODES_SULSEL!$D$1:$AL$311,20,FALSE)</f>
        <v>24</v>
      </c>
      <c r="AY205">
        <f>VLOOKUP($C205,PODES_SULSEL!$D$1:$AL$311,35,FALSE)</f>
        <v>194.58333333333334</v>
      </c>
      <c r="AZ205">
        <f>VLOOKUP($C205,PODES_SULSEL!$D$1:$AL$311,32,FALSE)</f>
        <v>0</v>
      </c>
      <c r="BA205">
        <f>VLOOKUP($C205,PODES_SULSEL!$D$1:$AL$311,33,FALSE)</f>
        <v>2335</v>
      </c>
      <c r="BB205">
        <f>VLOOKUP($C205,PODES_SULSEL!$D$1:$AL$311,23,FALSE)</f>
        <v>0</v>
      </c>
      <c r="BC205">
        <f>VLOOKUP($C205,PODES_SULSEL!$D$1:$AL$311,34,FALSE)</f>
        <v>0</v>
      </c>
      <c r="BD205">
        <f>VLOOKUP($J205,Zonal_Stats!$A$2:$T$308,17,FALSE)</f>
        <v>26.663675678600001</v>
      </c>
      <c r="BE205">
        <f>VLOOKUP($J205,Zonal_Stats!$A$2:$T$308,18,FALSE)</f>
        <v>1.56382043434</v>
      </c>
      <c r="BF205">
        <f>VLOOKUP($J205,Zonal_Stats!$A$2:$T$308,19,FALSE)</f>
        <v>2733.4979351500001</v>
      </c>
      <c r="BG205">
        <f>VLOOKUP($J205,Zonal_Stats!$A$2:$T$308,20,FALSE)</f>
        <v>-94.502826112700006</v>
      </c>
    </row>
    <row r="206" spans="1:59">
      <c r="A206" t="s">
        <v>907</v>
      </c>
      <c r="B206" t="str">
        <f t="shared" si="3"/>
        <v>7317041</v>
      </c>
      <c r="C206">
        <v>7317041</v>
      </c>
      <c r="D206" t="s">
        <v>230</v>
      </c>
      <c r="E206">
        <v>73</v>
      </c>
      <c r="F206">
        <v>17</v>
      </c>
      <c r="G206">
        <v>41</v>
      </c>
      <c r="H206" t="s">
        <v>674</v>
      </c>
      <c r="I206" t="s">
        <v>687</v>
      </c>
      <c r="J206" t="s">
        <v>328</v>
      </c>
      <c r="K206">
        <v>2019</v>
      </c>
      <c r="L206">
        <f>VLOOKUP($J206,Zonal_Stats!$A$2:$J$308,10,FALSE)</f>
        <v>15506.977039199999</v>
      </c>
      <c r="M206">
        <f>VLOOKUP($J206,Zonal_Stats!$A$2:$P$308,8,FALSE)</f>
        <v>1183.25145582</v>
      </c>
      <c r="N206">
        <f>VLOOKUP($J206,Zonal_Stats!$A$2:$P$308,12,FALSE)</f>
        <v>57545.518664900002</v>
      </c>
      <c r="O206">
        <f>VLOOKUP($J206,Zonal_Stats!$A$2:$P$308,9,FALSE)</f>
        <v>89981.382828300004</v>
      </c>
      <c r="P206">
        <f>VLOOKUP($J206,Zonal_Stats!$A$2:$P$308,7,FALSE)</f>
        <v>2793.4545196899999</v>
      </c>
      <c r="Q206">
        <f>VLOOKUP($J206,Zonal_Stats!$A$2:$P$308,11,FALSE)</f>
        <v>1717.3503304799999</v>
      </c>
      <c r="R206">
        <f>VLOOKUP($J206,Zonal_Stats!$A$2:$P$308,5,FALSE)</f>
        <v>22202.319213399998</v>
      </c>
      <c r="S206">
        <f>VLOOKUP($J206,raw!$A$3:$AB511,11,FALSE)</f>
        <v>4.123399536243573E-2</v>
      </c>
      <c r="T206">
        <f>VLOOKUP($J206,raw!$A$3:$AB511,12,FALSE)</f>
        <v>5.8473636455287827E-3</v>
      </c>
      <c r="U206">
        <f>VLOOKUP($J206,raw!$A$3:$AB511,13,FALSE)</f>
        <v>0.14436939207581409</v>
      </c>
      <c r="V206">
        <f>VLOOKUP($J206,raw!$A$3:$AB511,14,FALSE)</f>
        <v>0</v>
      </c>
      <c r="W206">
        <f>VLOOKUP($J206,raw!$A$3:$AB511,15,FALSE)</f>
        <v>0</v>
      </c>
      <c r="X206">
        <f>VLOOKUP($J206,Zonal_Stats!$A$2:$P$308,6,FALSE)</f>
        <v>3056.9303374800002</v>
      </c>
      <c r="Y206">
        <f>VLOOKUP($J206,raw!$A$3:$AB511,17,FALSE)</f>
        <v>1.1291460832745237E-2</v>
      </c>
      <c r="Z206">
        <f>VLOOKUP($J206,raw!$A$3:$AB511,20,FALSE)</f>
        <v>0.71368081459824584</v>
      </c>
      <c r="AA206">
        <f>VLOOKUP($J206,Zonal_Stats!$A$2:$P$308,13,FALSE)</f>
        <v>2020078.7739800001</v>
      </c>
      <c r="AB206">
        <f>VLOOKUP($J206,Zonal_Stats!$A$2:$P$308,15,FALSE)</f>
        <v>4.0799338384499999E-2</v>
      </c>
      <c r="AC206">
        <f>VLOOKUP($J206,Zonal_Stats!$A$2:$P$308,16,FALSE)</f>
        <v>0.37141923915199998</v>
      </c>
      <c r="AD206">
        <f>VLOOKUP($J206,raw!$A$3:$AB511,24,FALSE)</f>
        <v>0</v>
      </c>
      <c r="AE206">
        <f>VLOOKUP($J206,Zonal_Stats!$A$2:$P$308,14,FALSE)</f>
        <v>0.25745218734100001</v>
      </c>
      <c r="AF206">
        <f>VLOOKUP($C206,PODES_SULSEL!$D$1:$AL$311,2,FALSE)</f>
        <v>2529</v>
      </c>
      <c r="AG206">
        <f>VLOOKUP($C206,PODES_SULSEL!$D$1:$AL$311,25,FALSE)</f>
        <v>0.94226967180703802</v>
      </c>
      <c r="AH206">
        <f>VLOOKUP($C206,PODES_SULSEL!$D$1:$AL$311,26,FALSE)</f>
        <v>3.95413206801107E-4</v>
      </c>
      <c r="AI206">
        <f>VLOOKUP($C206,PODES_SULSEL!$D$1:$AL$311,27,FALSE)</f>
        <v>0</v>
      </c>
      <c r="AJ206">
        <f>VLOOKUP($C206,PODES_SULSEL!$D$1:$AL$311,28,FALSE)</f>
        <v>0</v>
      </c>
      <c r="AK206">
        <f>VLOOKUP($C206,PODES_SULSEL!$D$1:$AL$311,29,FALSE)</f>
        <v>505.8</v>
      </c>
      <c r="AL206">
        <f>VLOOKUP($C206,PODES_SULSEL!$D$1:$AL$311,30,FALSE)</f>
        <v>7.9082641360221401E-4</v>
      </c>
      <c r="AM206">
        <f>VLOOKUP($C206,PODES_SULSEL!$D$1:$AL$311,31,FALSE)</f>
        <v>0</v>
      </c>
      <c r="AN206">
        <f>VLOOKUP($C206,PODES_SULSEL!$D$1:$AL$311,10,FALSE)</f>
        <v>0</v>
      </c>
      <c r="AO206">
        <f>VLOOKUP($C206,PODES_SULSEL!$D$1:$AL$311,11,FALSE)</f>
        <v>0</v>
      </c>
      <c r="AP206">
        <f>VLOOKUP($C206,PODES_SULSEL!$D$1:$AL$311,12,FALSE)</f>
        <v>0</v>
      </c>
      <c r="AQ206">
        <f>VLOOKUP($C206,PODES_SULSEL!$D$1:$AL$311,13,FALSE)</f>
        <v>0</v>
      </c>
      <c r="AR206">
        <f>VLOOKUP($C206,PODES_SULSEL!$D$1:$AL$311,14,FALSE)</f>
        <v>0</v>
      </c>
      <c r="AS206">
        <f>VLOOKUP($C206,PODES_SULSEL!$D$1:$AL$311,15,FALSE)</f>
        <v>0</v>
      </c>
      <c r="AT206">
        <f>VLOOKUP($C206,PODES_SULSEL!$D$1:$AL$311,16,FALSE)</f>
        <v>0</v>
      </c>
      <c r="AU206">
        <f>VLOOKUP($C206,PODES_SULSEL!$D$1:$AL$311,17,FALSE)</f>
        <v>0</v>
      </c>
      <c r="AV206">
        <f>VLOOKUP($C206,PODES_SULSEL!$D$1:$AL$311,18,FALSE)</f>
        <v>0</v>
      </c>
      <c r="AW206">
        <f>VLOOKUP($C206,PODES_SULSEL!$D$1:$AL$311,19,FALSE)</f>
        <v>0</v>
      </c>
      <c r="AX206">
        <f>VLOOKUP($C206,PODES_SULSEL!$D$1:$AL$311,20,FALSE)</f>
        <v>18</v>
      </c>
      <c r="AY206">
        <f>VLOOKUP($C206,PODES_SULSEL!$D$1:$AL$311,35,FALSE)</f>
        <v>140.5</v>
      </c>
      <c r="AZ206">
        <f>VLOOKUP($C206,PODES_SULSEL!$D$1:$AL$311,32,FALSE)</f>
        <v>0</v>
      </c>
      <c r="BA206">
        <f>VLOOKUP($C206,PODES_SULSEL!$D$1:$AL$311,33,FALSE)</f>
        <v>0</v>
      </c>
      <c r="BB206">
        <f>VLOOKUP($C206,PODES_SULSEL!$D$1:$AL$311,23,FALSE)</f>
        <v>0</v>
      </c>
      <c r="BC206">
        <f>VLOOKUP($C206,PODES_SULSEL!$D$1:$AL$311,34,FALSE)</f>
        <v>0</v>
      </c>
      <c r="BD206">
        <f>VLOOKUP($J206,Zonal_Stats!$A$2:$T$308,17,FALSE)</f>
        <v>25.351916883800001</v>
      </c>
      <c r="BE206">
        <f>VLOOKUP($J206,Zonal_Stats!$A$2:$T$308,18,FALSE)</f>
        <v>1.58368860442</v>
      </c>
      <c r="BF206">
        <f>VLOOKUP($J206,Zonal_Stats!$A$2:$T$308,19,FALSE)</f>
        <v>2793.3947263599998</v>
      </c>
      <c r="BG206">
        <f>VLOOKUP($J206,Zonal_Stats!$A$2:$T$308,20,FALSE)</f>
        <v>-75.853637695299994</v>
      </c>
    </row>
    <row r="207" spans="1:59">
      <c r="A207" t="s">
        <v>908</v>
      </c>
      <c r="B207" t="str">
        <f t="shared" si="3"/>
        <v>7317050</v>
      </c>
      <c r="C207">
        <v>7317050</v>
      </c>
      <c r="D207" t="s">
        <v>230</v>
      </c>
      <c r="E207">
        <v>73</v>
      </c>
      <c r="F207">
        <v>17</v>
      </c>
      <c r="G207">
        <v>50</v>
      </c>
      <c r="H207" t="s">
        <v>674</v>
      </c>
      <c r="I207" t="s">
        <v>687</v>
      </c>
      <c r="J207" t="s">
        <v>343</v>
      </c>
      <c r="K207">
        <v>2019</v>
      </c>
      <c r="L207">
        <f>VLOOKUP($J207,Zonal_Stats!$A$2:$J$308,10,FALSE)</f>
        <v>19184.795460400001</v>
      </c>
      <c r="M207">
        <f>VLOOKUP($J207,Zonal_Stats!$A$2:$P$308,8,FALSE)</f>
        <v>2557.1323761100002</v>
      </c>
      <c r="N207">
        <f>VLOOKUP($J207,Zonal_Stats!$A$2:$P$308,12,FALSE)</f>
        <v>34829.110530799997</v>
      </c>
      <c r="O207">
        <f>VLOOKUP($J207,Zonal_Stats!$A$2:$P$308,9,FALSE)</f>
        <v>82932.217521400002</v>
      </c>
      <c r="P207">
        <f>VLOOKUP($J207,Zonal_Stats!$A$2:$P$308,7,FALSE)</f>
        <v>865.704392762</v>
      </c>
      <c r="Q207">
        <f>VLOOKUP($J207,Zonal_Stats!$A$2:$P$308,11,FALSE)</f>
        <v>2771.9391002799998</v>
      </c>
      <c r="R207">
        <f>VLOOKUP($J207,Zonal_Stats!$A$2:$P$308,5,FALSE)</f>
        <v>7756.6685730299996</v>
      </c>
      <c r="S207">
        <f>VLOOKUP($J207,raw!$A$3:$AB512,11,FALSE)</f>
        <v>1.011085833965262E-3</v>
      </c>
      <c r="T207">
        <f>VLOOKUP($J207,raw!$A$3:$AB512,12,FALSE)</f>
        <v>6.8609395876214208E-4</v>
      </c>
      <c r="U207">
        <f>VLOOKUP($J207,raw!$A$3:$AB512,13,FALSE)</f>
        <v>0.42129780088831115</v>
      </c>
      <c r="V207">
        <f>VLOOKUP($J207,raw!$A$3:$AB512,14,FALSE)</f>
        <v>0</v>
      </c>
      <c r="W207">
        <f>VLOOKUP($J207,raw!$A$3:$AB512,15,FALSE)</f>
        <v>0</v>
      </c>
      <c r="X207">
        <f>VLOOKUP($J207,Zonal_Stats!$A$2:$P$308,6,FALSE)</f>
        <v>1528.6406355900001</v>
      </c>
      <c r="Y207">
        <f>VLOOKUP($J207,raw!$A$3:$AB512,17,FALSE)</f>
        <v>1.762178167768028E-2</v>
      </c>
      <c r="Z207">
        <f>VLOOKUP($J207,raw!$A$3:$AB512,20,FALSE)</f>
        <v>0.24594662911204998</v>
      </c>
      <c r="AA207">
        <f>VLOOKUP($J207,Zonal_Stats!$A$2:$P$308,13,FALSE)</f>
        <v>1902744.2896100001</v>
      </c>
      <c r="AB207">
        <f>VLOOKUP($J207,Zonal_Stats!$A$2:$P$308,15,FALSE)</f>
        <v>0</v>
      </c>
      <c r="AC207">
        <f>VLOOKUP($J207,Zonal_Stats!$A$2:$P$308,16,FALSE)</f>
        <v>0.91033185944299999</v>
      </c>
      <c r="AD207">
        <f>VLOOKUP($J207,raw!$A$3:$AB512,24,FALSE)</f>
        <v>0</v>
      </c>
      <c r="AE207">
        <f>VLOOKUP($J207,Zonal_Stats!$A$2:$P$308,14,FALSE)</f>
        <v>0.34197862347199998</v>
      </c>
      <c r="AF207">
        <f>VLOOKUP($C207,PODES_SULSEL!$D$1:$AL$311,2,FALSE)</f>
        <v>1880</v>
      </c>
      <c r="AG207">
        <f>VLOOKUP($C207,PODES_SULSEL!$D$1:$AL$311,25,FALSE)</f>
        <v>0.95638297872340405</v>
      </c>
      <c r="AH207">
        <f>VLOOKUP($C207,PODES_SULSEL!$D$1:$AL$311,26,FALSE)</f>
        <v>5.3191489361702096E-4</v>
      </c>
      <c r="AI207">
        <f>VLOOKUP($C207,PODES_SULSEL!$D$1:$AL$311,27,FALSE)</f>
        <v>0</v>
      </c>
      <c r="AJ207">
        <f>VLOOKUP($C207,PODES_SULSEL!$D$1:$AL$311,28,FALSE)</f>
        <v>0</v>
      </c>
      <c r="AK207">
        <f>VLOOKUP($C207,PODES_SULSEL!$D$1:$AL$311,29,FALSE)</f>
        <v>208.88888888888889</v>
      </c>
      <c r="AL207">
        <f>VLOOKUP($C207,PODES_SULSEL!$D$1:$AL$311,30,FALSE)</f>
        <v>5.3191489361702096E-4</v>
      </c>
      <c r="AM207">
        <f>VLOOKUP($C207,PODES_SULSEL!$D$1:$AL$311,31,FALSE)</f>
        <v>0</v>
      </c>
      <c r="AN207">
        <f>VLOOKUP($C207,PODES_SULSEL!$D$1:$AL$311,10,FALSE)</f>
        <v>4</v>
      </c>
      <c r="AO207">
        <f>VLOOKUP($C207,PODES_SULSEL!$D$1:$AL$311,11,FALSE)</f>
        <v>0</v>
      </c>
      <c r="AP207">
        <f>VLOOKUP($C207,PODES_SULSEL!$D$1:$AL$311,12,FALSE)</f>
        <v>0</v>
      </c>
      <c r="AQ207">
        <f>VLOOKUP($C207,PODES_SULSEL!$D$1:$AL$311,13,FALSE)</f>
        <v>0</v>
      </c>
      <c r="AR207">
        <f>VLOOKUP($C207,PODES_SULSEL!$D$1:$AL$311,14,FALSE)</f>
        <v>0</v>
      </c>
      <c r="AS207">
        <f>VLOOKUP($C207,PODES_SULSEL!$D$1:$AL$311,15,FALSE)</f>
        <v>0</v>
      </c>
      <c r="AT207">
        <f>VLOOKUP($C207,PODES_SULSEL!$D$1:$AL$311,16,FALSE)</f>
        <v>0</v>
      </c>
      <c r="AU207">
        <f>VLOOKUP($C207,PODES_SULSEL!$D$1:$AL$311,17,FALSE)</f>
        <v>0</v>
      </c>
      <c r="AV207">
        <f>VLOOKUP($C207,PODES_SULSEL!$D$1:$AL$311,18,FALSE)</f>
        <v>0</v>
      </c>
      <c r="AW207">
        <f>VLOOKUP($C207,PODES_SULSEL!$D$1:$AL$311,19,FALSE)</f>
        <v>0</v>
      </c>
      <c r="AX207">
        <f>VLOOKUP($C207,PODES_SULSEL!$D$1:$AL$311,20,FALSE)</f>
        <v>24</v>
      </c>
      <c r="AY207">
        <f>VLOOKUP($C207,PODES_SULSEL!$D$1:$AL$311,35,FALSE)</f>
        <v>78.333333333333329</v>
      </c>
      <c r="AZ207">
        <f>VLOOKUP($C207,PODES_SULSEL!$D$1:$AL$311,32,FALSE)</f>
        <v>170.90909090909091</v>
      </c>
      <c r="BA207">
        <f>VLOOKUP($C207,PODES_SULSEL!$D$1:$AL$311,33,FALSE)</f>
        <v>0</v>
      </c>
      <c r="BB207">
        <f>VLOOKUP($C207,PODES_SULSEL!$D$1:$AL$311,23,FALSE)</f>
        <v>3</v>
      </c>
      <c r="BC207">
        <f>VLOOKUP($C207,PODES_SULSEL!$D$1:$AL$311,34,FALSE)</f>
        <v>626.66666666666663</v>
      </c>
      <c r="BD207">
        <f>VLOOKUP($J207,Zonal_Stats!$A$2:$T$308,17,FALSE)</f>
        <v>22.178781086499999</v>
      </c>
      <c r="BE207">
        <f>VLOOKUP($J207,Zonal_Stats!$A$2:$T$308,18,FALSE)</f>
        <v>1.5675613687600001</v>
      </c>
      <c r="BF207">
        <f>VLOOKUP($J207,Zonal_Stats!$A$2:$T$308,19,FALSE)</f>
        <v>2987.6639983199998</v>
      </c>
      <c r="BG207">
        <f>VLOOKUP($J207,Zonal_Stats!$A$2:$T$308,20,FALSE)</f>
        <v>-19.4311553766</v>
      </c>
    </row>
    <row r="208" spans="1:59">
      <c r="A208" t="s">
        <v>909</v>
      </c>
      <c r="B208" t="str">
        <f t="shared" si="3"/>
        <v>7317051</v>
      </c>
      <c r="C208">
        <v>7317051</v>
      </c>
      <c r="D208" t="s">
        <v>230</v>
      </c>
      <c r="E208">
        <v>73</v>
      </c>
      <c r="F208">
        <v>17</v>
      </c>
      <c r="G208">
        <v>51</v>
      </c>
      <c r="H208" t="s">
        <v>674</v>
      </c>
      <c r="I208" t="s">
        <v>687</v>
      </c>
      <c r="J208" t="s">
        <v>432</v>
      </c>
      <c r="K208">
        <v>2019</v>
      </c>
      <c r="L208">
        <f>VLOOKUP($J208,Zonal_Stats!$A$2:$J$308,10,FALSE)</f>
        <v>24958.9093178</v>
      </c>
      <c r="M208">
        <f>VLOOKUP($J208,Zonal_Stats!$A$2:$P$308,8,FALSE)</f>
        <v>3245.6577186099998</v>
      </c>
      <c r="N208">
        <f>VLOOKUP($J208,Zonal_Stats!$A$2:$P$308,12,FALSE)</f>
        <v>51066.372076400003</v>
      </c>
      <c r="O208">
        <f>VLOOKUP($J208,Zonal_Stats!$A$2:$P$308,9,FALSE)</f>
        <v>81188.587503699993</v>
      </c>
      <c r="P208">
        <f>VLOOKUP($J208,Zonal_Stats!$A$2:$P$308,7,FALSE)</f>
        <v>314.18549542300002</v>
      </c>
      <c r="Q208">
        <f>VLOOKUP($J208,Zonal_Stats!$A$2:$P$308,11,FALSE)</f>
        <v>2640.6498690200001</v>
      </c>
      <c r="R208">
        <f>VLOOKUP($J208,Zonal_Stats!$A$2:$P$308,5,FALSE)</f>
        <v>14343.067959800001</v>
      </c>
      <c r="S208">
        <f>VLOOKUP($J208,raw!$A$3:$AB513,11,FALSE)</f>
        <v>1.3697365180989903E-2</v>
      </c>
      <c r="T208">
        <f>VLOOKUP($J208,raw!$A$3:$AB513,12,FALSE)</f>
        <v>0</v>
      </c>
      <c r="U208">
        <f>VLOOKUP($J208,raw!$A$3:$AB513,13,FALSE)</f>
        <v>0.61358039891652305</v>
      </c>
      <c r="V208">
        <f>VLOOKUP($J208,raw!$A$3:$AB513,14,FALSE)</f>
        <v>0</v>
      </c>
      <c r="W208">
        <f>VLOOKUP($J208,raw!$A$3:$AB513,15,FALSE)</f>
        <v>0</v>
      </c>
      <c r="X208">
        <f>VLOOKUP($J208,Zonal_Stats!$A$2:$P$308,6,FALSE)</f>
        <v>1241.4003945100001</v>
      </c>
      <c r="Y208">
        <f>VLOOKUP($J208,raw!$A$3:$AB513,17,FALSE)</f>
        <v>1.4867027825658704E-2</v>
      </c>
      <c r="Z208">
        <f>VLOOKUP($J208,raw!$A$3:$AB513,20,FALSE)</f>
        <v>0.19425634080275794</v>
      </c>
      <c r="AA208">
        <f>VLOOKUP($J208,Zonal_Stats!$A$2:$P$308,13,FALSE)</f>
        <v>1617755.7775999999</v>
      </c>
      <c r="AB208">
        <f>VLOOKUP($J208,Zonal_Stats!$A$2:$P$308,15,FALSE)</f>
        <v>0</v>
      </c>
      <c r="AC208">
        <f>VLOOKUP($J208,Zonal_Stats!$A$2:$P$308,16,FALSE)</f>
        <v>0.95893606517300001</v>
      </c>
      <c r="AD208">
        <f>VLOOKUP($J208,raw!$A$3:$AB513,24,FALSE)</f>
        <v>0</v>
      </c>
      <c r="AE208">
        <f>VLOOKUP($J208,Zonal_Stats!$A$2:$P$308,14,FALSE)</f>
        <v>0.43680994252499999</v>
      </c>
      <c r="AF208">
        <f>VLOOKUP($C208,PODES_SULSEL!$D$1:$AL$311,2,FALSE)</f>
        <v>1712</v>
      </c>
      <c r="AG208">
        <f>VLOOKUP($C208,PODES_SULSEL!$D$1:$AL$311,25,FALSE)</f>
        <v>0.94158878504672805</v>
      </c>
      <c r="AH208">
        <f>VLOOKUP($C208,PODES_SULSEL!$D$1:$AL$311,26,FALSE)</f>
        <v>1.16822429906542E-3</v>
      </c>
      <c r="AI208">
        <f>VLOOKUP($C208,PODES_SULSEL!$D$1:$AL$311,27,FALSE)</f>
        <v>0</v>
      </c>
      <c r="AJ208">
        <f>VLOOKUP($C208,PODES_SULSEL!$D$1:$AL$311,28,FALSE)</f>
        <v>0</v>
      </c>
      <c r="AK208">
        <f>VLOOKUP($C208,PODES_SULSEL!$D$1:$AL$311,29,FALSE)</f>
        <v>570.66666666666663</v>
      </c>
      <c r="AL208">
        <f>VLOOKUP($C208,PODES_SULSEL!$D$1:$AL$311,30,FALSE)</f>
        <v>4.0887850467289698E-3</v>
      </c>
      <c r="AM208">
        <f>VLOOKUP($C208,PODES_SULSEL!$D$1:$AL$311,31,FALSE)</f>
        <v>0</v>
      </c>
      <c r="AN208">
        <f>VLOOKUP($C208,PODES_SULSEL!$D$1:$AL$311,10,FALSE)</f>
        <v>23</v>
      </c>
      <c r="AO208">
        <f>VLOOKUP($C208,PODES_SULSEL!$D$1:$AL$311,11,FALSE)</f>
        <v>0</v>
      </c>
      <c r="AP208">
        <f>VLOOKUP($C208,PODES_SULSEL!$D$1:$AL$311,12,FALSE)</f>
        <v>2</v>
      </c>
      <c r="AQ208">
        <f>VLOOKUP($C208,PODES_SULSEL!$D$1:$AL$311,13,FALSE)</f>
        <v>0</v>
      </c>
      <c r="AR208">
        <f>VLOOKUP($C208,PODES_SULSEL!$D$1:$AL$311,14,FALSE)</f>
        <v>0</v>
      </c>
      <c r="AS208">
        <f>VLOOKUP($C208,PODES_SULSEL!$D$1:$AL$311,15,FALSE)</f>
        <v>0</v>
      </c>
      <c r="AT208">
        <f>VLOOKUP($C208,PODES_SULSEL!$D$1:$AL$311,16,FALSE)</f>
        <v>0</v>
      </c>
      <c r="AU208">
        <f>VLOOKUP($C208,PODES_SULSEL!$D$1:$AL$311,17,FALSE)</f>
        <v>0</v>
      </c>
      <c r="AV208">
        <f>VLOOKUP($C208,PODES_SULSEL!$D$1:$AL$311,18,FALSE)</f>
        <v>0</v>
      </c>
      <c r="AW208">
        <f>VLOOKUP($C208,PODES_SULSEL!$D$1:$AL$311,19,FALSE)</f>
        <v>0</v>
      </c>
      <c r="AX208">
        <f>VLOOKUP($C208,PODES_SULSEL!$D$1:$AL$311,20,FALSE)</f>
        <v>24</v>
      </c>
      <c r="AY208">
        <f>VLOOKUP($C208,PODES_SULSEL!$D$1:$AL$311,35,FALSE)</f>
        <v>71.333333333333329</v>
      </c>
      <c r="AZ208">
        <f>VLOOKUP($C208,PODES_SULSEL!$D$1:$AL$311,32,FALSE)</f>
        <v>570.66666666666663</v>
      </c>
      <c r="BA208">
        <f>VLOOKUP($C208,PODES_SULSEL!$D$1:$AL$311,33,FALSE)</f>
        <v>0</v>
      </c>
      <c r="BB208">
        <f>VLOOKUP($C208,PODES_SULSEL!$D$1:$AL$311,23,FALSE)</f>
        <v>13</v>
      </c>
      <c r="BC208">
        <f>VLOOKUP($C208,PODES_SULSEL!$D$1:$AL$311,34,FALSE)</f>
        <v>131.69230769230768</v>
      </c>
      <c r="BD208">
        <f>VLOOKUP($J208,Zonal_Stats!$A$2:$T$308,17,FALSE)</f>
        <v>19.400168430499999</v>
      </c>
      <c r="BE208">
        <f>VLOOKUP($J208,Zonal_Stats!$A$2:$T$308,18,FALSE)</f>
        <v>1.7876959700299999</v>
      </c>
      <c r="BF208">
        <f>VLOOKUP($J208,Zonal_Stats!$A$2:$T$308,19,FALSE)</f>
        <v>2911.2628523600001</v>
      </c>
      <c r="BG208">
        <f>VLOOKUP($J208,Zonal_Stats!$A$2:$T$308,20,FALSE)</f>
        <v>-24.124471242799999</v>
      </c>
    </row>
    <row r="209" spans="1:59">
      <c r="A209" t="s">
        <v>910</v>
      </c>
      <c r="B209" t="str">
        <f t="shared" si="3"/>
        <v>7317052</v>
      </c>
      <c r="C209">
        <v>7317052</v>
      </c>
      <c r="D209" t="s">
        <v>230</v>
      </c>
      <c r="E209">
        <v>73</v>
      </c>
      <c r="F209">
        <v>17</v>
      </c>
      <c r="G209">
        <v>52</v>
      </c>
      <c r="H209" t="s">
        <v>674</v>
      </c>
      <c r="I209" t="s">
        <v>687</v>
      </c>
      <c r="J209" t="s">
        <v>344</v>
      </c>
      <c r="K209">
        <v>2019</v>
      </c>
      <c r="L209">
        <f>VLOOKUP($J209,Zonal_Stats!$A$2:$J$308,10,FALSE)</f>
        <v>11355.2429046</v>
      </c>
      <c r="M209">
        <f>VLOOKUP($J209,Zonal_Stats!$A$2:$P$308,8,FALSE)</f>
        <v>1147.5887138400001</v>
      </c>
      <c r="N209">
        <f>VLOOKUP($J209,Zonal_Stats!$A$2:$P$308,12,FALSE)</f>
        <v>24561.2728647</v>
      </c>
      <c r="O209">
        <f>VLOOKUP($J209,Zonal_Stats!$A$2:$P$308,9,FALSE)</f>
        <v>71712.493244099998</v>
      </c>
      <c r="P209">
        <f>VLOOKUP($J209,Zonal_Stats!$A$2:$P$308,7,FALSE)</f>
        <v>2182.0351026500002</v>
      </c>
      <c r="Q209">
        <f>VLOOKUP($J209,Zonal_Stats!$A$2:$P$308,11,FALSE)</f>
        <v>2821.8325832</v>
      </c>
      <c r="R209">
        <f>VLOOKUP($J209,Zonal_Stats!$A$2:$P$308,5,FALSE)</f>
        <v>17574.168627499999</v>
      </c>
      <c r="S209">
        <f>VLOOKUP($J209,raw!$A$3:$AB514,11,FALSE)</f>
        <v>5.7652457075192419E-2</v>
      </c>
      <c r="T209">
        <f>VLOOKUP($J209,raw!$A$3:$AB514,12,FALSE)</f>
        <v>0</v>
      </c>
      <c r="U209">
        <f>VLOOKUP($J209,raw!$A$3:$AB514,13,FALSE)</f>
        <v>0.12033747779751332</v>
      </c>
      <c r="V209">
        <f>VLOOKUP($J209,raw!$A$3:$AB514,14,FALSE)</f>
        <v>0</v>
      </c>
      <c r="W209">
        <f>VLOOKUP($J209,raw!$A$3:$AB514,15,FALSE)</f>
        <v>0</v>
      </c>
      <c r="X209">
        <f>VLOOKUP($J209,Zonal_Stats!$A$2:$P$308,6,FALSE)</f>
        <v>3355.5384419100001</v>
      </c>
      <c r="Y209">
        <f>VLOOKUP($J209,raw!$A$3:$AB514,17,FALSE)</f>
        <v>7.9928952042628773E-3</v>
      </c>
      <c r="Z209">
        <f>VLOOKUP($J209,raw!$A$3:$AB514,20,FALSE)</f>
        <v>9.6876850207223211E-2</v>
      </c>
      <c r="AA209">
        <f>VLOOKUP($J209,Zonal_Stats!$A$2:$P$308,13,FALSE)</f>
        <v>2453071.80498</v>
      </c>
      <c r="AB209">
        <f>VLOOKUP($J209,Zonal_Stats!$A$2:$P$308,15,FALSE)</f>
        <v>0</v>
      </c>
      <c r="AC209">
        <f>VLOOKUP($J209,Zonal_Stats!$A$2:$P$308,16,FALSE)</f>
        <v>0.85375629379399998</v>
      </c>
      <c r="AD209">
        <f>VLOOKUP($J209,raw!$A$3:$AB514,24,FALSE)</f>
        <v>0</v>
      </c>
      <c r="AE209">
        <f>VLOOKUP($J209,Zonal_Stats!$A$2:$P$308,14,FALSE)</f>
        <v>0.33281657404999998</v>
      </c>
      <c r="AF209">
        <f>VLOOKUP($C209,PODES_SULSEL!$D$1:$AL$311,2,FALSE)</f>
        <v>1955</v>
      </c>
      <c r="AG209">
        <f>VLOOKUP($C209,PODES_SULSEL!$D$1:$AL$311,25,FALSE)</f>
        <v>0.97289002557544701</v>
      </c>
      <c r="AH209">
        <f>VLOOKUP($C209,PODES_SULSEL!$D$1:$AL$311,26,FALSE)</f>
        <v>1.02301790281329E-3</v>
      </c>
      <c r="AI209">
        <f>VLOOKUP($C209,PODES_SULSEL!$D$1:$AL$311,27,FALSE)</f>
        <v>0</v>
      </c>
      <c r="AJ209">
        <f>VLOOKUP($C209,PODES_SULSEL!$D$1:$AL$311,28,FALSE)</f>
        <v>0</v>
      </c>
      <c r="AK209">
        <f>VLOOKUP($C209,PODES_SULSEL!$D$1:$AL$311,29,FALSE)</f>
        <v>325.83333333333331</v>
      </c>
      <c r="AL209">
        <f>VLOOKUP($C209,PODES_SULSEL!$D$1:$AL$311,30,FALSE)</f>
        <v>1.53452685421994E-3</v>
      </c>
      <c r="AM209">
        <f>VLOOKUP($C209,PODES_SULSEL!$D$1:$AL$311,31,FALSE)</f>
        <v>0</v>
      </c>
      <c r="AN209">
        <f>VLOOKUP($C209,PODES_SULSEL!$D$1:$AL$311,10,FALSE)</f>
        <v>8</v>
      </c>
      <c r="AO209">
        <f>VLOOKUP($C209,PODES_SULSEL!$D$1:$AL$311,11,FALSE)</f>
        <v>0</v>
      </c>
      <c r="AP209">
        <f>VLOOKUP($C209,PODES_SULSEL!$D$1:$AL$311,12,FALSE)</f>
        <v>0</v>
      </c>
      <c r="AQ209">
        <f>VLOOKUP($C209,PODES_SULSEL!$D$1:$AL$311,13,FALSE)</f>
        <v>0</v>
      </c>
      <c r="AR209">
        <f>VLOOKUP($C209,PODES_SULSEL!$D$1:$AL$311,14,FALSE)</f>
        <v>0</v>
      </c>
      <c r="AS209">
        <f>VLOOKUP($C209,PODES_SULSEL!$D$1:$AL$311,15,FALSE)</f>
        <v>0</v>
      </c>
      <c r="AT209">
        <f>VLOOKUP($C209,PODES_SULSEL!$D$1:$AL$311,16,FALSE)</f>
        <v>0</v>
      </c>
      <c r="AU209">
        <f>VLOOKUP($C209,PODES_SULSEL!$D$1:$AL$311,17,FALSE)</f>
        <v>0</v>
      </c>
      <c r="AV209">
        <f>VLOOKUP($C209,PODES_SULSEL!$D$1:$AL$311,18,FALSE)</f>
        <v>1</v>
      </c>
      <c r="AW209">
        <f>VLOOKUP($C209,PODES_SULSEL!$D$1:$AL$311,19,FALSE)</f>
        <v>0</v>
      </c>
      <c r="AX209">
        <f>VLOOKUP($C209,PODES_SULSEL!$D$1:$AL$311,20,FALSE)</f>
        <v>24</v>
      </c>
      <c r="AY209">
        <f>VLOOKUP($C209,PODES_SULSEL!$D$1:$AL$311,35,FALSE)</f>
        <v>81.458333333333329</v>
      </c>
      <c r="AZ209">
        <f>VLOOKUP($C209,PODES_SULSEL!$D$1:$AL$311,32,FALSE)</f>
        <v>651.66666666666663</v>
      </c>
      <c r="BA209">
        <f>VLOOKUP($C209,PODES_SULSEL!$D$1:$AL$311,33,FALSE)</f>
        <v>391</v>
      </c>
      <c r="BB209">
        <f>VLOOKUP($C209,PODES_SULSEL!$D$1:$AL$311,23,FALSE)</f>
        <v>0</v>
      </c>
      <c r="BC209">
        <f>VLOOKUP($C209,PODES_SULSEL!$D$1:$AL$311,34,FALSE)</f>
        <v>0</v>
      </c>
      <c r="BD209">
        <f>VLOOKUP($J209,Zonal_Stats!$A$2:$T$308,17,FALSE)</f>
        <v>23.341173684299999</v>
      </c>
      <c r="BE209">
        <f>VLOOKUP($J209,Zonal_Stats!$A$2:$T$308,18,FALSE)</f>
        <v>1.4816429541</v>
      </c>
      <c r="BF209">
        <f>VLOOKUP($J209,Zonal_Stats!$A$2:$T$308,19,FALSE)</f>
        <v>3129.5055341799998</v>
      </c>
      <c r="BG209">
        <f>VLOOKUP($J209,Zonal_Stats!$A$2:$T$308,20,FALSE)</f>
        <v>-25.838709481799999</v>
      </c>
    </row>
    <row r="210" spans="1:59">
      <c r="A210" t="s">
        <v>911</v>
      </c>
      <c r="B210" t="str">
        <f t="shared" si="3"/>
        <v>7317060</v>
      </c>
      <c r="C210">
        <v>7317060</v>
      </c>
      <c r="D210" t="s">
        <v>230</v>
      </c>
      <c r="E210">
        <v>73</v>
      </c>
      <c r="F210">
        <v>17</v>
      </c>
      <c r="G210">
        <v>60</v>
      </c>
      <c r="H210" t="s">
        <v>674</v>
      </c>
      <c r="I210" t="s">
        <v>687</v>
      </c>
      <c r="J210" t="s">
        <v>385</v>
      </c>
      <c r="K210">
        <v>2019</v>
      </c>
      <c r="L210">
        <f>VLOOKUP($J210,Zonal_Stats!$A$2:$J$308,10,FALSE)</f>
        <v>15704.6916437</v>
      </c>
      <c r="M210">
        <f>VLOOKUP($J210,Zonal_Stats!$A$2:$P$308,8,FALSE)</f>
        <v>770.63136100899999</v>
      </c>
      <c r="N210">
        <f>VLOOKUP($J210,Zonal_Stats!$A$2:$P$308,12,FALSE)</f>
        <v>49779.5259515</v>
      </c>
      <c r="O210">
        <f>VLOOKUP($J210,Zonal_Stats!$A$2:$P$308,9,FALSE)</f>
        <v>84922.936403999993</v>
      </c>
      <c r="P210">
        <f>VLOOKUP($J210,Zonal_Stats!$A$2:$P$308,7,FALSE)</f>
        <v>4109.1595817699999</v>
      </c>
      <c r="Q210">
        <f>VLOOKUP($J210,Zonal_Stats!$A$2:$P$308,11,FALSE)</f>
        <v>2361.7135926400001</v>
      </c>
      <c r="R210">
        <f>VLOOKUP($J210,Zonal_Stats!$A$2:$P$308,5,FALSE)</f>
        <v>18580.383186999999</v>
      </c>
      <c r="S210">
        <f>VLOOKUP($J210,raw!$A$3:$AB515,11,FALSE)</f>
        <v>7.1775890848392476E-2</v>
      </c>
      <c r="T210">
        <f>VLOOKUP($J210,raw!$A$3:$AB515,12,FALSE)</f>
        <v>1.2265041004427027E-2</v>
      </c>
      <c r="U210">
        <f>VLOOKUP($J210,raw!$A$3:$AB515,13,FALSE)</f>
        <v>5.450322955221714E-2</v>
      </c>
      <c r="V210">
        <f>VLOOKUP($J210,raw!$A$3:$AB515,14,FALSE)</f>
        <v>0</v>
      </c>
      <c r="W210">
        <f>VLOOKUP($J210,raw!$A$3:$AB515,15,FALSE)</f>
        <v>0</v>
      </c>
      <c r="X210">
        <f>VLOOKUP($J210,Zonal_Stats!$A$2:$P$308,6,FALSE)</f>
        <v>4542.4928675499996</v>
      </c>
      <c r="Y210">
        <f>VLOOKUP($J210,raw!$A$3:$AB515,17,FALSE)</f>
        <v>3.9915813919732925E-3</v>
      </c>
      <c r="Z210">
        <f>VLOOKUP($J210,raw!$A$3:$AB515,20,FALSE)</f>
        <v>0.75520719936134695</v>
      </c>
      <c r="AA210">
        <f>VLOOKUP($J210,Zonal_Stats!$A$2:$P$308,13,FALSE)</f>
        <v>1522385.3815200001</v>
      </c>
      <c r="AB210">
        <f>VLOOKUP($J210,Zonal_Stats!$A$2:$P$308,15,FALSE)</f>
        <v>8.8086783678300001E-2</v>
      </c>
      <c r="AC210">
        <f>VLOOKUP($J210,Zonal_Stats!$A$2:$P$308,16,FALSE)</f>
        <v>0.27960807525499998</v>
      </c>
      <c r="AD210">
        <f>VLOOKUP($J210,raw!$A$3:$AB515,24,FALSE)</f>
        <v>0</v>
      </c>
      <c r="AE210">
        <f>VLOOKUP($J210,Zonal_Stats!$A$2:$P$308,14,FALSE)</f>
        <v>0.25428590966199999</v>
      </c>
      <c r="AF210">
        <f>VLOOKUP($C210,PODES_SULSEL!$D$1:$AL$311,2,FALSE)</f>
        <v>4916</v>
      </c>
      <c r="AG210">
        <f>VLOOKUP($C210,PODES_SULSEL!$D$1:$AL$311,25,FALSE)</f>
        <v>0.96623270951993401</v>
      </c>
      <c r="AH210">
        <f>VLOOKUP($C210,PODES_SULSEL!$D$1:$AL$311,26,FALSE)</f>
        <v>1.0170870626525601E-3</v>
      </c>
      <c r="AI210">
        <f>VLOOKUP($C210,PODES_SULSEL!$D$1:$AL$311,27,FALSE)</f>
        <v>0</v>
      </c>
      <c r="AJ210">
        <f>VLOOKUP($C210,PODES_SULSEL!$D$1:$AL$311,28,FALSE)</f>
        <v>0</v>
      </c>
      <c r="AK210">
        <f>VLOOKUP($C210,PODES_SULSEL!$D$1:$AL$311,29,FALSE)</f>
        <v>446.90909090909093</v>
      </c>
      <c r="AL210">
        <f>VLOOKUP($C210,PODES_SULSEL!$D$1:$AL$311,30,FALSE)</f>
        <v>6.1025223759153698E-4</v>
      </c>
      <c r="AM210">
        <f>VLOOKUP($C210,PODES_SULSEL!$D$1:$AL$311,31,FALSE)</f>
        <v>2458</v>
      </c>
      <c r="AN210">
        <f>VLOOKUP($C210,PODES_SULSEL!$D$1:$AL$311,10,FALSE)</f>
        <v>2</v>
      </c>
      <c r="AO210">
        <f>VLOOKUP($C210,PODES_SULSEL!$D$1:$AL$311,11,FALSE)</f>
        <v>0</v>
      </c>
      <c r="AP210">
        <f>VLOOKUP($C210,PODES_SULSEL!$D$1:$AL$311,12,FALSE)</f>
        <v>2</v>
      </c>
      <c r="AQ210">
        <f>VLOOKUP($C210,PODES_SULSEL!$D$1:$AL$311,13,FALSE)</f>
        <v>0</v>
      </c>
      <c r="AR210">
        <f>VLOOKUP($C210,PODES_SULSEL!$D$1:$AL$311,14,FALSE)</f>
        <v>0</v>
      </c>
      <c r="AS210">
        <f>VLOOKUP($C210,PODES_SULSEL!$D$1:$AL$311,15,FALSE)</f>
        <v>0</v>
      </c>
      <c r="AT210">
        <f>VLOOKUP($C210,PODES_SULSEL!$D$1:$AL$311,16,FALSE)</f>
        <v>2</v>
      </c>
      <c r="AU210">
        <f>VLOOKUP($C210,PODES_SULSEL!$D$1:$AL$311,17,FALSE)</f>
        <v>0</v>
      </c>
      <c r="AV210">
        <f>VLOOKUP($C210,PODES_SULSEL!$D$1:$AL$311,18,FALSE)</f>
        <v>0</v>
      </c>
      <c r="AW210">
        <f>VLOOKUP($C210,PODES_SULSEL!$D$1:$AL$311,19,FALSE)</f>
        <v>0</v>
      </c>
      <c r="AX210">
        <f>VLOOKUP($C210,PODES_SULSEL!$D$1:$AL$311,20,FALSE)</f>
        <v>20</v>
      </c>
      <c r="AY210">
        <f>VLOOKUP($C210,PODES_SULSEL!$D$1:$AL$311,35,FALSE)</f>
        <v>245.8</v>
      </c>
      <c r="AZ210">
        <f>VLOOKUP($C210,PODES_SULSEL!$D$1:$AL$311,32,FALSE)</f>
        <v>819.33333333333337</v>
      </c>
      <c r="BA210">
        <f>VLOOKUP($C210,PODES_SULSEL!$D$1:$AL$311,33,FALSE)</f>
        <v>4916</v>
      </c>
      <c r="BB210">
        <f>VLOOKUP($C210,PODES_SULSEL!$D$1:$AL$311,23,FALSE)</f>
        <v>4</v>
      </c>
      <c r="BC210">
        <f>VLOOKUP($C210,PODES_SULSEL!$D$1:$AL$311,34,FALSE)</f>
        <v>1229</v>
      </c>
      <c r="BD210">
        <f>VLOOKUP($J210,Zonal_Stats!$A$2:$T$308,17,FALSE)</f>
        <v>26.106951773999999</v>
      </c>
      <c r="BE210">
        <f>VLOOKUP($J210,Zonal_Stats!$A$2:$T$308,18,FALSE)</f>
        <v>1.5565416707899999</v>
      </c>
      <c r="BF210">
        <f>VLOOKUP($J210,Zonal_Stats!$A$2:$T$308,19,FALSE)</f>
        <v>2823.4369708200002</v>
      </c>
      <c r="BG210">
        <f>VLOOKUP($J210,Zonal_Stats!$A$2:$T$308,20,FALSE)</f>
        <v>-74.131255527700006</v>
      </c>
    </row>
    <row r="211" spans="1:59">
      <c r="A211" t="s">
        <v>912</v>
      </c>
      <c r="B211" t="str">
        <f t="shared" si="3"/>
        <v>7317061</v>
      </c>
      <c r="C211">
        <v>7317061</v>
      </c>
      <c r="D211" t="s">
        <v>230</v>
      </c>
      <c r="E211">
        <v>73</v>
      </c>
      <c r="F211">
        <v>17</v>
      </c>
      <c r="G211">
        <v>61</v>
      </c>
      <c r="H211" t="s">
        <v>674</v>
      </c>
      <c r="I211" t="s">
        <v>687</v>
      </c>
      <c r="J211" t="s">
        <v>510</v>
      </c>
      <c r="K211">
        <v>2019</v>
      </c>
      <c r="L211">
        <f>VLOOKUP($J211,Zonal_Stats!$A$2:$J$308,10,FALSE)</f>
        <v>9578.2527382699991</v>
      </c>
      <c r="M211">
        <f>VLOOKUP($J211,Zonal_Stats!$A$2:$P$308,8,FALSE)</f>
        <v>846.73264504799999</v>
      </c>
      <c r="N211">
        <f>VLOOKUP($J211,Zonal_Stats!$A$2:$P$308,12,FALSE)</f>
        <v>48222.047880700004</v>
      </c>
      <c r="O211">
        <f>VLOOKUP($J211,Zonal_Stats!$A$2:$P$308,9,FALSE)</f>
        <v>76294.601111099997</v>
      </c>
      <c r="P211">
        <f>VLOOKUP($J211,Zonal_Stats!$A$2:$P$308,7,FALSE)</f>
        <v>1723.2623940000001</v>
      </c>
      <c r="Q211">
        <f>VLOOKUP($J211,Zonal_Stats!$A$2:$P$308,11,FALSE)</f>
        <v>3101.9430201099999</v>
      </c>
      <c r="R211">
        <f>VLOOKUP($J211,Zonal_Stats!$A$2:$P$308,5,FALSE)</f>
        <v>23365.457121799998</v>
      </c>
      <c r="S211">
        <f>VLOOKUP($J211,raw!$A$3:$AB516,11,FALSE)</f>
        <v>0.33184969613969018</v>
      </c>
      <c r="T211">
        <f>VLOOKUP($J211,raw!$A$3:$AB516,12,FALSE)</f>
        <v>3.2782675682615767E-2</v>
      </c>
      <c r="U211">
        <f>VLOOKUP($J211,raw!$A$3:$AB516,13,FALSE)</f>
        <v>0.13070273046306599</v>
      </c>
      <c r="V211">
        <f>VLOOKUP($J211,raw!$A$3:$AB516,14,FALSE)</f>
        <v>0</v>
      </c>
      <c r="W211">
        <f>VLOOKUP($J211,raw!$A$3:$AB516,15,FALSE)</f>
        <v>0</v>
      </c>
      <c r="X211">
        <f>VLOOKUP($J211,Zonal_Stats!$A$2:$P$308,6,FALSE)</f>
        <v>1816.1254327300001</v>
      </c>
      <c r="Y211">
        <f>VLOOKUP($J211,raw!$A$3:$AB516,17,FALSE)</f>
        <v>1.9429940939827098E-2</v>
      </c>
      <c r="Z211">
        <f>VLOOKUP($J211,raw!$A$3:$AB516,20,FALSE)</f>
        <v>0.63339895574766758</v>
      </c>
      <c r="AA211">
        <f>VLOOKUP($J211,Zonal_Stats!$A$2:$P$308,13,FALSE)</f>
        <v>2206547.5298000001</v>
      </c>
      <c r="AB211">
        <f>VLOOKUP($J211,Zonal_Stats!$A$2:$P$308,15,FALSE)</f>
        <v>0.293288914367</v>
      </c>
      <c r="AC211">
        <f>VLOOKUP($J211,Zonal_Stats!$A$2:$P$308,16,FALSE)</f>
        <v>0.246595428472</v>
      </c>
      <c r="AD211">
        <f>VLOOKUP($J211,raw!$A$3:$AB516,24,FALSE)</f>
        <v>0.11418300094153899</v>
      </c>
      <c r="AE211">
        <f>VLOOKUP($J211,Zonal_Stats!$A$2:$P$308,14,FALSE)</f>
        <v>0.26293018249099998</v>
      </c>
      <c r="AF211">
        <f>VLOOKUP($C211,PODES_SULSEL!$D$1:$AL$311,2,FALSE)</f>
        <v>6713</v>
      </c>
      <c r="AG211">
        <f>VLOOKUP($C211,PODES_SULSEL!$D$1:$AL$311,25,FALSE)</f>
        <v>0.97556978995977905</v>
      </c>
      <c r="AH211">
        <f>VLOOKUP($C211,PODES_SULSEL!$D$1:$AL$311,26,FALSE)</f>
        <v>7.4482347683598902E-4</v>
      </c>
      <c r="AI211">
        <f>VLOOKUP($C211,PODES_SULSEL!$D$1:$AL$311,27,FALSE)</f>
        <v>0</v>
      </c>
      <c r="AJ211">
        <f>VLOOKUP($C211,PODES_SULSEL!$D$1:$AL$311,28,FALSE)</f>
        <v>0</v>
      </c>
      <c r="AK211">
        <f>VLOOKUP($C211,PODES_SULSEL!$D$1:$AL$311,29,FALSE)</f>
        <v>2237.6666666666665</v>
      </c>
      <c r="AL211">
        <f>VLOOKUP($C211,PODES_SULSEL!$D$1:$AL$311,30,FALSE)</f>
        <v>2.9792939073439498E-4</v>
      </c>
      <c r="AM211">
        <f>VLOOKUP($C211,PODES_SULSEL!$D$1:$AL$311,31,FALSE)</f>
        <v>2237.6666666666665</v>
      </c>
      <c r="AN211">
        <f>VLOOKUP($C211,PODES_SULSEL!$D$1:$AL$311,10,FALSE)</f>
        <v>2</v>
      </c>
      <c r="AO211">
        <f>VLOOKUP($C211,PODES_SULSEL!$D$1:$AL$311,11,FALSE)</f>
        <v>0</v>
      </c>
      <c r="AP211">
        <f>VLOOKUP($C211,PODES_SULSEL!$D$1:$AL$311,12,FALSE)</f>
        <v>20</v>
      </c>
      <c r="AQ211">
        <f>VLOOKUP($C211,PODES_SULSEL!$D$1:$AL$311,13,FALSE)</f>
        <v>0</v>
      </c>
      <c r="AR211">
        <f>VLOOKUP($C211,PODES_SULSEL!$D$1:$AL$311,14,FALSE)</f>
        <v>0</v>
      </c>
      <c r="AS211">
        <f>VLOOKUP($C211,PODES_SULSEL!$D$1:$AL$311,15,FALSE)</f>
        <v>0</v>
      </c>
      <c r="AT211">
        <f>VLOOKUP($C211,PODES_SULSEL!$D$1:$AL$311,16,FALSE)</f>
        <v>0</v>
      </c>
      <c r="AU211">
        <f>VLOOKUP($C211,PODES_SULSEL!$D$1:$AL$311,17,FALSE)</f>
        <v>0</v>
      </c>
      <c r="AV211">
        <f>VLOOKUP($C211,PODES_SULSEL!$D$1:$AL$311,18,FALSE)</f>
        <v>5</v>
      </c>
      <c r="AW211">
        <f>VLOOKUP($C211,PODES_SULSEL!$D$1:$AL$311,19,FALSE)</f>
        <v>0</v>
      </c>
      <c r="AX211">
        <f>VLOOKUP($C211,PODES_SULSEL!$D$1:$AL$311,20,FALSE)</f>
        <v>20</v>
      </c>
      <c r="AY211">
        <f>VLOOKUP($C211,PODES_SULSEL!$D$1:$AL$311,35,FALSE)</f>
        <v>335.65</v>
      </c>
      <c r="AZ211">
        <f>VLOOKUP($C211,PODES_SULSEL!$D$1:$AL$311,32,FALSE)</f>
        <v>6713</v>
      </c>
      <c r="BA211">
        <f>VLOOKUP($C211,PODES_SULSEL!$D$1:$AL$311,33,FALSE)</f>
        <v>6713</v>
      </c>
      <c r="BB211">
        <f>VLOOKUP($C211,PODES_SULSEL!$D$1:$AL$311,23,FALSE)</f>
        <v>4</v>
      </c>
      <c r="BC211">
        <f>VLOOKUP($C211,PODES_SULSEL!$D$1:$AL$311,34,FALSE)</f>
        <v>1678.25</v>
      </c>
      <c r="BD211">
        <f>VLOOKUP($J211,Zonal_Stats!$A$2:$T$308,17,FALSE)</f>
        <v>26.1675991133</v>
      </c>
      <c r="BE211">
        <f>VLOOKUP($J211,Zonal_Stats!$A$2:$T$308,18,FALSE)</f>
        <v>1.5273644176900001</v>
      </c>
      <c r="BF211">
        <f>VLOOKUP($J211,Zonal_Stats!$A$2:$T$308,19,FALSE)</f>
        <v>2875.3695567700001</v>
      </c>
      <c r="BG211">
        <f>VLOOKUP($J211,Zonal_Stats!$A$2:$T$308,20,FALSE)</f>
        <v>-71.306928492300003</v>
      </c>
    </row>
    <row r="212" spans="1:59">
      <c r="A212" t="s">
        <v>913</v>
      </c>
      <c r="B212" t="str">
        <f t="shared" si="3"/>
        <v>7317062</v>
      </c>
      <c r="C212">
        <v>7317062</v>
      </c>
      <c r="D212" t="s">
        <v>230</v>
      </c>
      <c r="E212">
        <v>73</v>
      </c>
      <c r="F212">
        <v>17</v>
      </c>
      <c r="G212">
        <v>62</v>
      </c>
      <c r="H212" t="s">
        <v>674</v>
      </c>
      <c r="I212" t="s">
        <v>687</v>
      </c>
      <c r="J212" t="s">
        <v>511</v>
      </c>
      <c r="K212">
        <v>2019</v>
      </c>
      <c r="L212">
        <f>VLOOKUP($J212,Zonal_Stats!$A$2:$J$308,10,FALSE)</f>
        <v>17737.5448793</v>
      </c>
      <c r="M212">
        <f>VLOOKUP($J212,Zonal_Stats!$A$2:$P$308,8,FALSE)</f>
        <v>529.14719653700001</v>
      </c>
      <c r="N212">
        <f>VLOOKUP($J212,Zonal_Stats!$A$2:$P$308,12,FALSE)</f>
        <v>59789.1608977</v>
      </c>
      <c r="O212">
        <f>VLOOKUP($J212,Zonal_Stats!$A$2:$P$308,9,FALSE)</f>
        <v>79016.673432399999</v>
      </c>
      <c r="P212">
        <f>VLOOKUP($J212,Zonal_Stats!$A$2:$P$308,7,FALSE)</f>
        <v>3447.83583714</v>
      </c>
      <c r="Q212">
        <f>VLOOKUP($J212,Zonal_Stats!$A$2:$P$308,11,FALSE)</f>
        <v>2141.2204401399999</v>
      </c>
      <c r="R212">
        <f>VLOOKUP($J212,Zonal_Stats!$A$2:$P$308,5,FALSE)</f>
        <v>32018.0147574</v>
      </c>
      <c r="S212">
        <f>VLOOKUP($J212,raw!$A$3:$AB517,11,FALSE)</f>
        <v>0.23937661172777217</v>
      </c>
      <c r="T212">
        <f>VLOOKUP($J212,raw!$A$3:$AB517,12,FALSE)</f>
        <v>5.6060096423365846E-2</v>
      </c>
      <c r="U212">
        <f>VLOOKUP($J212,raw!$A$3:$AB517,13,FALSE)</f>
        <v>2.3769480883507121E-2</v>
      </c>
      <c r="V212">
        <f>VLOOKUP($J212,raw!$A$3:$AB517,14,FALSE)</f>
        <v>0</v>
      </c>
      <c r="W212">
        <f>VLOOKUP($J212,raw!$A$3:$AB517,15,FALSE)</f>
        <v>0</v>
      </c>
      <c r="X212">
        <f>VLOOKUP($J212,Zonal_Stats!$A$2:$P$308,6,FALSE)</f>
        <v>3341.7027035199999</v>
      </c>
      <c r="Y212">
        <f>VLOOKUP($J212,raw!$A$3:$AB517,17,FALSE)</f>
        <v>1.4127144298688193E-2</v>
      </c>
      <c r="Z212">
        <f>VLOOKUP($J212,raw!$A$3:$AB517,20,FALSE)</f>
        <v>0.70254512837762084</v>
      </c>
      <c r="AA212">
        <f>VLOOKUP($J212,Zonal_Stats!$A$2:$P$308,13,FALSE)</f>
        <v>1737398.8478999999</v>
      </c>
      <c r="AB212">
        <f>VLOOKUP($J212,Zonal_Stats!$A$2:$P$308,15,FALSE)</f>
        <v>0.50254241092499996</v>
      </c>
      <c r="AC212">
        <f>VLOOKUP($J212,Zonal_Stats!$A$2:$P$308,16,FALSE)</f>
        <v>0</v>
      </c>
      <c r="AD212">
        <f>VLOOKUP($J212,raw!$A$3:$AB517,24,FALSE)</f>
        <v>0.28983069850880144</v>
      </c>
      <c r="AE212">
        <f>VLOOKUP($J212,Zonal_Stats!$A$2:$P$308,14,FALSE)</f>
        <v>0.23203079167900001</v>
      </c>
      <c r="AF212">
        <f>VLOOKUP($C212,PODES_SULSEL!$D$1:$AL$311,2,FALSE)</f>
        <v>6731</v>
      </c>
      <c r="AG212">
        <f>VLOOKUP($C212,PODES_SULSEL!$D$1:$AL$311,25,FALSE)</f>
        <v>0.99940573466052596</v>
      </c>
      <c r="AH212">
        <f>VLOOKUP($C212,PODES_SULSEL!$D$1:$AL$311,26,FALSE)</f>
        <v>1.4856633486851799E-4</v>
      </c>
      <c r="AI212">
        <f>VLOOKUP($C212,PODES_SULSEL!$D$1:$AL$311,27,FALSE)</f>
        <v>0</v>
      </c>
      <c r="AJ212">
        <f>VLOOKUP($C212,PODES_SULSEL!$D$1:$AL$311,28,FALSE)</f>
        <v>0</v>
      </c>
      <c r="AK212">
        <f>VLOOKUP($C212,PODES_SULSEL!$D$1:$AL$311,29,FALSE)</f>
        <v>961.57142857142856</v>
      </c>
      <c r="AL212">
        <f>VLOOKUP($C212,PODES_SULSEL!$D$1:$AL$311,30,FALSE)</f>
        <v>2.9713266973703702E-4</v>
      </c>
      <c r="AM212">
        <f>VLOOKUP($C212,PODES_SULSEL!$D$1:$AL$311,31,FALSE)</f>
        <v>6731</v>
      </c>
      <c r="AN212">
        <f>VLOOKUP($C212,PODES_SULSEL!$D$1:$AL$311,10,FALSE)</f>
        <v>5</v>
      </c>
      <c r="AO212">
        <f>VLOOKUP($C212,PODES_SULSEL!$D$1:$AL$311,11,FALSE)</f>
        <v>0</v>
      </c>
      <c r="AP212">
        <f>VLOOKUP($C212,PODES_SULSEL!$D$1:$AL$311,12,FALSE)</f>
        <v>17</v>
      </c>
      <c r="AQ212">
        <f>VLOOKUP($C212,PODES_SULSEL!$D$1:$AL$311,13,FALSE)</f>
        <v>0</v>
      </c>
      <c r="AR212">
        <f>VLOOKUP($C212,PODES_SULSEL!$D$1:$AL$311,14,FALSE)</f>
        <v>0</v>
      </c>
      <c r="AS212">
        <f>VLOOKUP($C212,PODES_SULSEL!$D$1:$AL$311,15,FALSE)</f>
        <v>0</v>
      </c>
      <c r="AT212">
        <f>VLOOKUP($C212,PODES_SULSEL!$D$1:$AL$311,16,FALSE)</f>
        <v>1</v>
      </c>
      <c r="AU212">
        <f>VLOOKUP($C212,PODES_SULSEL!$D$1:$AL$311,17,FALSE)</f>
        <v>0</v>
      </c>
      <c r="AV212">
        <f>VLOOKUP($C212,PODES_SULSEL!$D$1:$AL$311,18,FALSE)</f>
        <v>0</v>
      </c>
      <c r="AW212">
        <f>VLOOKUP($C212,PODES_SULSEL!$D$1:$AL$311,19,FALSE)</f>
        <v>0</v>
      </c>
      <c r="AX212">
        <f>VLOOKUP($C212,PODES_SULSEL!$D$1:$AL$311,20,FALSE)</f>
        <v>26</v>
      </c>
      <c r="AY212">
        <f>VLOOKUP($C212,PODES_SULSEL!$D$1:$AL$311,35,FALSE)</f>
        <v>258.88461538461536</v>
      </c>
      <c r="AZ212">
        <f>VLOOKUP($C212,PODES_SULSEL!$D$1:$AL$311,32,FALSE)</f>
        <v>0</v>
      </c>
      <c r="BA212">
        <f>VLOOKUP($C212,PODES_SULSEL!$D$1:$AL$311,33,FALSE)</f>
        <v>6731</v>
      </c>
      <c r="BB212">
        <f>VLOOKUP($C212,PODES_SULSEL!$D$1:$AL$311,23,FALSE)</f>
        <v>5</v>
      </c>
      <c r="BC212">
        <f>VLOOKUP($C212,PODES_SULSEL!$D$1:$AL$311,34,FALSE)</f>
        <v>1346.2</v>
      </c>
      <c r="BD212">
        <f>VLOOKUP($J212,Zonal_Stats!$A$2:$T$308,17,FALSE)</f>
        <v>27.078622214700001</v>
      </c>
      <c r="BE212">
        <f>VLOOKUP($J212,Zonal_Stats!$A$2:$T$308,18,FALSE)</f>
        <v>1.4495074081399999</v>
      </c>
      <c r="BF212">
        <f>VLOOKUP($J212,Zonal_Stats!$A$2:$T$308,19,FALSE)</f>
        <v>2768.8119167599998</v>
      </c>
      <c r="BG212">
        <f>VLOOKUP($J212,Zonal_Stats!$A$2:$T$308,20,FALSE)</f>
        <v>-86.370236816399995</v>
      </c>
    </row>
    <row r="213" spans="1:59">
      <c r="A213" t="s">
        <v>914</v>
      </c>
      <c r="B213" t="str">
        <f t="shared" si="3"/>
        <v>7317070</v>
      </c>
      <c r="C213">
        <v>7317070</v>
      </c>
      <c r="D213" t="s">
        <v>230</v>
      </c>
      <c r="E213">
        <v>73</v>
      </c>
      <c r="F213">
        <v>17</v>
      </c>
      <c r="G213">
        <v>70</v>
      </c>
      <c r="H213" t="s">
        <v>674</v>
      </c>
      <c r="I213" t="s">
        <v>687</v>
      </c>
      <c r="J213" t="s">
        <v>375</v>
      </c>
      <c r="K213">
        <v>2019</v>
      </c>
      <c r="L213">
        <f>VLOOKUP($J213,Zonal_Stats!$A$2:$J$308,10,FALSE)</f>
        <v>5398.3711922100001</v>
      </c>
      <c r="M213">
        <f>VLOOKUP($J213,Zonal_Stats!$A$2:$P$308,8,FALSE)</f>
        <v>653.90625327500004</v>
      </c>
      <c r="N213">
        <f>VLOOKUP($J213,Zonal_Stats!$A$2:$P$308,12,FALSE)</f>
        <v>37554.043016099997</v>
      </c>
      <c r="O213">
        <f>VLOOKUP($J213,Zonal_Stats!$A$2:$P$308,9,FALSE)</f>
        <v>69457.865771299999</v>
      </c>
      <c r="P213">
        <f>VLOOKUP($J213,Zonal_Stats!$A$2:$P$308,7,FALSE)</f>
        <v>1157.9820315699999</v>
      </c>
      <c r="Q213">
        <f>VLOOKUP($J213,Zonal_Stats!$A$2:$P$308,11,FALSE)</f>
        <v>2303.9551189499998</v>
      </c>
      <c r="R213">
        <f>VLOOKUP($J213,Zonal_Stats!$A$2:$P$308,5,FALSE)</f>
        <v>22099.203243100001</v>
      </c>
      <c r="S213">
        <f>VLOOKUP($J213,raw!$A$3:$AB518,11,FALSE)</f>
        <v>0.17342594667264172</v>
      </c>
      <c r="T213">
        <f>VLOOKUP($J213,raw!$A$3:$AB518,12,FALSE)</f>
        <v>2.3470759578758684E-2</v>
      </c>
      <c r="U213">
        <f>VLOOKUP($J213,raw!$A$3:$AB518,13,FALSE)</f>
        <v>0.17913959220255435</v>
      </c>
      <c r="V213">
        <f>VLOOKUP($J213,raw!$A$3:$AB518,14,FALSE)</f>
        <v>0</v>
      </c>
      <c r="W213">
        <f>VLOOKUP($J213,raw!$A$3:$AB518,15,FALSE)</f>
        <v>4.5373067443423704E-3</v>
      </c>
      <c r="X213">
        <f>VLOOKUP($J213,Zonal_Stats!$A$2:$P$308,6,FALSE)</f>
        <v>1230.9142023100001</v>
      </c>
      <c r="Y213">
        <f>VLOOKUP($J213,raw!$A$3:$AB518,17,FALSE)</f>
        <v>4.4868922249607888E-2</v>
      </c>
      <c r="Z213">
        <f>VLOOKUP($J213,raw!$A$3:$AB518,20,FALSE)</f>
        <v>0.48039435357382926</v>
      </c>
      <c r="AA213">
        <f>VLOOKUP($J213,Zonal_Stats!$A$2:$P$308,13,FALSE)</f>
        <v>2016870.22141</v>
      </c>
      <c r="AB213">
        <f>VLOOKUP($J213,Zonal_Stats!$A$2:$P$308,15,FALSE)</f>
        <v>9.1397951926999996E-2</v>
      </c>
      <c r="AC213">
        <f>VLOOKUP($J213,Zonal_Stats!$A$2:$P$308,16,FALSE)</f>
        <v>0.52120253758299995</v>
      </c>
      <c r="AD213">
        <f>VLOOKUP($J213,raw!$A$3:$AB518,24,FALSE)</f>
        <v>4.3020389872283217E-2</v>
      </c>
      <c r="AE213">
        <f>VLOOKUP($J213,Zonal_Stats!$A$2:$P$308,14,FALSE)</f>
        <v>0.288808053871</v>
      </c>
      <c r="AF213">
        <f>VLOOKUP($C213,PODES_SULSEL!$D$1:$AL$311,2,FALSE)</f>
        <v>8002</v>
      </c>
      <c r="AG213">
        <f>VLOOKUP($C213,PODES_SULSEL!$D$1:$AL$311,25,FALSE)</f>
        <v>0.98987753061734496</v>
      </c>
      <c r="AH213">
        <f>VLOOKUP($C213,PODES_SULSEL!$D$1:$AL$311,26,FALSE)</f>
        <v>2.4993751562109399E-4</v>
      </c>
      <c r="AI213">
        <f>VLOOKUP($C213,PODES_SULSEL!$D$1:$AL$311,27,FALSE)</f>
        <v>0</v>
      </c>
      <c r="AJ213">
        <f>VLOOKUP($C213,PODES_SULSEL!$D$1:$AL$311,28,FALSE)</f>
        <v>0</v>
      </c>
      <c r="AK213">
        <f>VLOOKUP($C213,PODES_SULSEL!$D$1:$AL$311,29,FALSE)</f>
        <v>1000.25</v>
      </c>
      <c r="AL213">
        <f>VLOOKUP($C213,PODES_SULSEL!$D$1:$AL$311,30,FALSE)</f>
        <v>3.7490627343164201E-4</v>
      </c>
      <c r="AM213">
        <f>VLOOKUP($C213,PODES_SULSEL!$D$1:$AL$311,31,FALSE)</f>
        <v>2667.3333333333335</v>
      </c>
      <c r="AN213">
        <f>VLOOKUP($C213,PODES_SULSEL!$D$1:$AL$311,10,FALSE)</f>
        <v>0</v>
      </c>
      <c r="AO213">
        <f>VLOOKUP($C213,PODES_SULSEL!$D$1:$AL$311,11,FALSE)</f>
        <v>0</v>
      </c>
      <c r="AP213">
        <f>VLOOKUP($C213,PODES_SULSEL!$D$1:$AL$311,12,FALSE)</f>
        <v>5</v>
      </c>
      <c r="AQ213">
        <f>VLOOKUP($C213,PODES_SULSEL!$D$1:$AL$311,13,FALSE)</f>
        <v>0</v>
      </c>
      <c r="AR213">
        <f>VLOOKUP($C213,PODES_SULSEL!$D$1:$AL$311,14,FALSE)</f>
        <v>0</v>
      </c>
      <c r="AS213">
        <f>VLOOKUP($C213,PODES_SULSEL!$D$1:$AL$311,15,FALSE)</f>
        <v>0</v>
      </c>
      <c r="AT213">
        <f>VLOOKUP($C213,PODES_SULSEL!$D$1:$AL$311,16,FALSE)</f>
        <v>0</v>
      </c>
      <c r="AU213">
        <f>VLOOKUP($C213,PODES_SULSEL!$D$1:$AL$311,17,FALSE)</f>
        <v>0</v>
      </c>
      <c r="AV213">
        <f>VLOOKUP($C213,PODES_SULSEL!$D$1:$AL$311,18,FALSE)</f>
        <v>0</v>
      </c>
      <c r="AW213">
        <f>VLOOKUP($C213,PODES_SULSEL!$D$1:$AL$311,19,FALSE)</f>
        <v>0</v>
      </c>
      <c r="AX213">
        <f>VLOOKUP($C213,PODES_SULSEL!$D$1:$AL$311,20,FALSE)</f>
        <v>30</v>
      </c>
      <c r="AY213">
        <f>VLOOKUP($C213,PODES_SULSEL!$D$1:$AL$311,35,FALSE)</f>
        <v>266.73333333333335</v>
      </c>
      <c r="AZ213">
        <f>VLOOKUP($C213,PODES_SULSEL!$D$1:$AL$311,32,FALSE)</f>
        <v>1600.4</v>
      </c>
      <c r="BA213">
        <f>VLOOKUP($C213,PODES_SULSEL!$D$1:$AL$311,33,FALSE)</f>
        <v>0</v>
      </c>
      <c r="BB213">
        <f>VLOOKUP($C213,PODES_SULSEL!$D$1:$AL$311,23,FALSE)</f>
        <v>0</v>
      </c>
      <c r="BC213">
        <f>VLOOKUP($C213,PODES_SULSEL!$D$1:$AL$311,34,FALSE)</f>
        <v>0</v>
      </c>
      <c r="BD213">
        <f>VLOOKUP($J213,Zonal_Stats!$A$2:$T$308,17,FALSE)</f>
        <v>25.261590826500001</v>
      </c>
      <c r="BE213">
        <f>VLOOKUP($J213,Zonal_Stats!$A$2:$T$308,18,FALSE)</f>
        <v>1.57458044751</v>
      </c>
      <c r="BF213">
        <f>VLOOKUP($J213,Zonal_Stats!$A$2:$T$308,19,FALSE)</f>
        <v>2993.8372637900002</v>
      </c>
      <c r="BG213">
        <f>VLOOKUP($J213,Zonal_Stats!$A$2:$T$308,20,FALSE)</f>
        <v>-58.574408502899999</v>
      </c>
    </row>
    <row r="214" spans="1:59">
      <c r="A214" t="s">
        <v>915</v>
      </c>
      <c r="B214" t="str">
        <f t="shared" si="3"/>
        <v>7317080</v>
      </c>
      <c r="C214">
        <v>7317080</v>
      </c>
      <c r="D214" t="s">
        <v>230</v>
      </c>
      <c r="E214">
        <v>73</v>
      </c>
      <c r="F214">
        <v>17</v>
      </c>
      <c r="G214">
        <v>80</v>
      </c>
      <c r="H214" t="s">
        <v>674</v>
      </c>
      <c r="I214" t="s">
        <v>687</v>
      </c>
      <c r="J214" t="s">
        <v>605</v>
      </c>
      <c r="K214">
        <v>2019</v>
      </c>
      <c r="L214">
        <f>VLOOKUP($J214,Zonal_Stats!$A$2:$J$308,10,FALSE)</f>
        <v>17692.045620699999</v>
      </c>
      <c r="M214">
        <f>VLOOKUP($J214,Zonal_Stats!$A$2:$P$308,8,FALSE)</f>
        <v>1130.45537715</v>
      </c>
      <c r="N214">
        <f>VLOOKUP($J214,Zonal_Stats!$A$2:$P$308,12,FALSE)</f>
        <v>26101.1918539</v>
      </c>
      <c r="O214">
        <f>VLOOKUP($J214,Zonal_Stats!$A$2:$P$308,9,FALSE)</f>
        <v>47843.186104100001</v>
      </c>
      <c r="P214">
        <f>VLOOKUP($J214,Zonal_Stats!$A$2:$P$308,7,FALSE)</f>
        <v>3389.3842225399999</v>
      </c>
      <c r="Q214">
        <f>VLOOKUP($J214,Zonal_Stats!$A$2:$P$308,11,FALSE)</f>
        <v>2651.1184038199999</v>
      </c>
      <c r="R214">
        <f>VLOOKUP($J214,Zonal_Stats!$A$2:$P$308,5,FALSE)</f>
        <v>16476.212934399999</v>
      </c>
      <c r="S214">
        <f>VLOOKUP($J214,raw!$A$3:$AB519,11,FALSE)</f>
        <v>0.29199432770400929</v>
      </c>
      <c r="T214">
        <f>VLOOKUP($J214,raw!$A$3:$AB519,12,FALSE)</f>
        <v>4.2800051566327185E-2</v>
      </c>
      <c r="U214">
        <f>VLOOKUP($J214,raw!$A$3:$AB519,13,FALSE)</f>
        <v>0.24107257960551759</v>
      </c>
      <c r="V214">
        <f>VLOOKUP($J214,raw!$A$3:$AB519,14,FALSE)</f>
        <v>0</v>
      </c>
      <c r="W214">
        <f>VLOOKUP($J214,raw!$A$3:$AB519,15,FALSE)</f>
        <v>0</v>
      </c>
      <c r="X214">
        <f>VLOOKUP($J214,Zonal_Stats!$A$2:$P$308,6,FALSE)</f>
        <v>3733.3923340699998</v>
      </c>
      <c r="Y214">
        <f>VLOOKUP($J214,raw!$A$3:$AB519,17,FALSE)</f>
        <v>4.640969446951141E-3</v>
      </c>
      <c r="Z214">
        <f>VLOOKUP($J214,raw!$A$3:$AB519,20,FALSE)</f>
        <v>0.34833054015727732</v>
      </c>
      <c r="AA214">
        <f>VLOOKUP($J214,Zonal_Stats!$A$2:$P$308,13,FALSE)</f>
        <v>1201560.6651000001</v>
      </c>
      <c r="AB214">
        <f>VLOOKUP($J214,Zonal_Stats!$A$2:$P$308,15,FALSE)</f>
        <v>8.6080942623300002E-2</v>
      </c>
      <c r="AC214">
        <f>VLOOKUP($J214,Zonal_Stats!$A$2:$P$308,16,FALSE)</f>
        <v>0.57414817451699995</v>
      </c>
      <c r="AD214">
        <f>VLOOKUP($J214,raw!$A$3:$AB519,24,FALSE)</f>
        <v>5.8656697176743586E-2</v>
      </c>
      <c r="AE214">
        <f>VLOOKUP($J214,Zonal_Stats!$A$2:$P$308,14,FALSE)</f>
        <v>0.301723790085</v>
      </c>
      <c r="AF214">
        <f>VLOOKUP($C214,PODES_SULSEL!$D$1:$AL$311,2,FALSE)</f>
        <v>4460</v>
      </c>
      <c r="AG214">
        <f>VLOOKUP($C214,PODES_SULSEL!$D$1:$AL$311,25,FALSE)</f>
        <v>0.98340807174887801</v>
      </c>
      <c r="AH214">
        <f>VLOOKUP($C214,PODES_SULSEL!$D$1:$AL$311,26,FALSE)</f>
        <v>1.12107623318385E-3</v>
      </c>
      <c r="AI214">
        <f>VLOOKUP($C214,PODES_SULSEL!$D$1:$AL$311,27,FALSE)</f>
        <v>0</v>
      </c>
      <c r="AJ214">
        <f>VLOOKUP($C214,PODES_SULSEL!$D$1:$AL$311,28,FALSE)</f>
        <v>0</v>
      </c>
      <c r="AK214">
        <f>VLOOKUP($C214,PODES_SULSEL!$D$1:$AL$311,29,FALSE)</f>
        <v>892</v>
      </c>
      <c r="AL214">
        <f>VLOOKUP($C214,PODES_SULSEL!$D$1:$AL$311,30,FALSE)</f>
        <v>6.7264573991031296E-4</v>
      </c>
      <c r="AM214">
        <f>VLOOKUP($C214,PODES_SULSEL!$D$1:$AL$311,31,FALSE)</f>
        <v>2230</v>
      </c>
      <c r="AN214">
        <f>VLOOKUP($C214,PODES_SULSEL!$D$1:$AL$311,10,FALSE)</f>
        <v>0</v>
      </c>
      <c r="AO214">
        <f>VLOOKUP($C214,PODES_SULSEL!$D$1:$AL$311,11,FALSE)</f>
        <v>0</v>
      </c>
      <c r="AP214">
        <f>VLOOKUP($C214,PODES_SULSEL!$D$1:$AL$311,12,FALSE)</f>
        <v>1</v>
      </c>
      <c r="AQ214">
        <f>VLOOKUP($C214,PODES_SULSEL!$D$1:$AL$311,13,FALSE)</f>
        <v>0</v>
      </c>
      <c r="AR214">
        <f>VLOOKUP($C214,PODES_SULSEL!$D$1:$AL$311,14,FALSE)</f>
        <v>0</v>
      </c>
      <c r="AS214">
        <f>VLOOKUP($C214,PODES_SULSEL!$D$1:$AL$311,15,FALSE)</f>
        <v>0</v>
      </c>
      <c r="AT214">
        <f>VLOOKUP($C214,PODES_SULSEL!$D$1:$AL$311,16,FALSE)</f>
        <v>0</v>
      </c>
      <c r="AU214">
        <f>VLOOKUP($C214,PODES_SULSEL!$D$1:$AL$311,17,FALSE)</f>
        <v>0</v>
      </c>
      <c r="AV214">
        <f>VLOOKUP($C214,PODES_SULSEL!$D$1:$AL$311,18,FALSE)</f>
        <v>1</v>
      </c>
      <c r="AW214">
        <f>VLOOKUP($C214,PODES_SULSEL!$D$1:$AL$311,19,FALSE)</f>
        <v>0</v>
      </c>
      <c r="AX214">
        <f>VLOOKUP($C214,PODES_SULSEL!$D$1:$AL$311,20,FALSE)</f>
        <v>17</v>
      </c>
      <c r="AY214">
        <f>VLOOKUP($C214,PODES_SULSEL!$D$1:$AL$311,35,FALSE)</f>
        <v>262.35294117647061</v>
      </c>
      <c r="AZ214">
        <f>VLOOKUP($C214,PODES_SULSEL!$D$1:$AL$311,32,FALSE)</f>
        <v>2230</v>
      </c>
      <c r="BA214">
        <f>VLOOKUP($C214,PODES_SULSEL!$D$1:$AL$311,33,FALSE)</f>
        <v>0</v>
      </c>
      <c r="BB214">
        <f>VLOOKUP($C214,PODES_SULSEL!$D$1:$AL$311,23,FALSE)</f>
        <v>3</v>
      </c>
      <c r="BC214">
        <f>VLOOKUP($C214,PODES_SULSEL!$D$1:$AL$311,34,FALSE)</f>
        <v>1486.6666666666667</v>
      </c>
      <c r="BD214">
        <f>VLOOKUP($J214,Zonal_Stats!$A$2:$T$308,17,FALSE)</f>
        <v>25.225886268299998</v>
      </c>
      <c r="BE214">
        <f>VLOOKUP($J214,Zonal_Stats!$A$2:$T$308,18,FALSE)</f>
        <v>1.60472916497</v>
      </c>
      <c r="BF214">
        <f>VLOOKUP($J214,Zonal_Stats!$A$2:$T$308,19,FALSE)</f>
        <v>3044.6770311599998</v>
      </c>
      <c r="BG214">
        <f>VLOOKUP($J214,Zonal_Stats!$A$2:$T$308,20,FALSE)</f>
        <v>-28.373003472200001</v>
      </c>
    </row>
    <row r="215" spans="1:59">
      <c r="A215" t="s">
        <v>916</v>
      </c>
      <c r="B215" t="str">
        <f t="shared" si="3"/>
        <v>7317081</v>
      </c>
      <c r="C215">
        <v>7317081</v>
      </c>
      <c r="D215" t="s">
        <v>230</v>
      </c>
      <c r="E215">
        <v>73</v>
      </c>
      <c r="F215">
        <v>17</v>
      </c>
      <c r="G215">
        <v>81</v>
      </c>
      <c r="H215" t="s">
        <v>674</v>
      </c>
      <c r="I215" t="s">
        <v>687</v>
      </c>
      <c r="J215" t="s">
        <v>607</v>
      </c>
      <c r="K215">
        <v>2019</v>
      </c>
      <c r="L215">
        <f>VLOOKUP($J215,Zonal_Stats!$A$2:$J$308,10,FALSE)</f>
        <v>22038.7514496</v>
      </c>
      <c r="M215">
        <f>VLOOKUP($J215,Zonal_Stats!$A$2:$P$308,8,FALSE)</f>
        <v>462.16674664599998</v>
      </c>
      <c r="N215">
        <f>VLOOKUP($J215,Zonal_Stats!$A$2:$P$308,12,FALSE)</f>
        <v>36365.638179900001</v>
      </c>
      <c r="O215">
        <f>VLOOKUP($J215,Zonal_Stats!$A$2:$P$308,9,FALSE)</f>
        <v>44421.926090300003</v>
      </c>
      <c r="P215">
        <f>VLOOKUP($J215,Zonal_Stats!$A$2:$P$308,7,FALSE)</f>
        <v>4562.9067096099998</v>
      </c>
      <c r="Q215">
        <f>VLOOKUP($J215,Zonal_Stats!$A$2:$P$308,11,FALSE)</f>
        <v>688.77048761699996</v>
      </c>
      <c r="R215">
        <f>VLOOKUP($J215,Zonal_Stats!$A$2:$P$308,5,FALSE)</f>
        <v>24518.729519199998</v>
      </c>
      <c r="S215">
        <f>VLOOKUP($J215,raw!$A$3:$AB520,11,FALSE)</f>
        <v>0.5351055512118843</v>
      </c>
      <c r="T215">
        <f>VLOOKUP($J215,raw!$A$3:$AB520,12,FALSE)</f>
        <v>2.9397967161845191E-2</v>
      </c>
      <c r="U215">
        <f>VLOOKUP($J215,raw!$A$3:$AB520,13,FALSE)</f>
        <v>1.6419077404222049E-2</v>
      </c>
      <c r="V215">
        <f>VLOOKUP($J215,raw!$A$3:$AB520,14,FALSE)</f>
        <v>0</v>
      </c>
      <c r="W215">
        <f>VLOOKUP($J215,raw!$A$3:$AB520,15,FALSE)</f>
        <v>0</v>
      </c>
      <c r="X215">
        <f>VLOOKUP($J215,Zonal_Stats!$A$2:$P$308,6,FALSE)</f>
        <v>4508.8373856899998</v>
      </c>
      <c r="Y215">
        <f>VLOOKUP($J215,raw!$A$3:$AB520,17,FALSE)</f>
        <v>6.0985144644253326E-3</v>
      </c>
      <c r="Z215">
        <f>VLOOKUP($J215,raw!$A$3:$AB520,20,FALSE)</f>
        <v>0.68068803752931983</v>
      </c>
      <c r="AA215">
        <f>VLOOKUP($J215,Zonal_Stats!$A$2:$P$308,13,FALSE)</f>
        <v>2091519.4919400001</v>
      </c>
      <c r="AB215">
        <f>VLOOKUP($J215,Zonal_Stats!$A$2:$P$308,15,FALSE)</f>
        <v>0.58969888506799994</v>
      </c>
      <c r="AC215">
        <f>VLOOKUP($J215,Zonal_Stats!$A$2:$P$308,16,FALSE)</f>
        <v>7.0299989738300001E-3</v>
      </c>
      <c r="AD215">
        <f>VLOOKUP($J215,raw!$A$3:$AB520,24,FALSE)</f>
        <v>0.13479280688037529</v>
      </c>
      <c r="AE215">
        <f>VLOOKUP($J215,Zonal_Stats!$A$2:$P$308,14,FALSE)</f>
        <v>0.25807425060099998</v>
      </c>
      <c r="AF215">
        <f>VLOOKUP($C215,PODES_SULSEL!$D$1:$AL$311,2,FALSE)</f>
        <v>3964</v>
      </c>
      <c r="AG215">
        <f>VLOOKUP($C215,PODES_SULSEL!$D$1:$AL$311,25,FALSE)</f>
        <v>0.98612512613521697</v>
      </c>
      <c r="AH215">
        <f>VLOOKUP($C215,PODES_SULSEL!$D$1:$AL$311,26,FALSE)</f>
        <v>2.5227043390514599E-4</v>
      </c>
      <c r="AI215">
        <f>VLOOKUP($C215,PODES_SULSEL!$D$1:$AL$311,27,FALSE)</f>
        <v>0</v>
      </c>
      <c r="AJ215">
        <f>VLOOKUP($C215,PODES_SULSEL!$D$1:$AL$311,28,FALSE)</f>
        <v>0</v>
      </c>
      <c r="AK215">
        <f>VLOOKUP($C215,PODES_SULSEL!$D$1:$AL$311,29,FALSE)</f>
        <v>991</v>
      </c>
      <c r="AL215">
        <f>VLOOKUP($C215,PODES_SULSEL!$D$1:$AL$311,30,FALSE)</f>
        <v>7.5681130171543804E-4</v>
      </c>
      <c r="AM215">
        <f>VLOOKUP($C215,PODES_SULSEL!$D$1:$AL$311,31,FALSE)</f>
        <v>0</v>
      </c>
      <c r="AN215">
        <f>VLOOKUP($C215,PODES_SULSEL!$D$1:$AL$311,10,FALSE)</f>
        <v>0</v>
      </c>
      <c r="AO215">
        <f>VLOOKUP($C215,PODES_SULSEL!$D$1:$AL$311,11,FALSE)</f>
        <v>0</v>
      </c>
      <c r="AP215">
        <f>VLOOKUP($C215,PODES_SULSEL!$D$1:$AL$311,12,FALSE)</f>
        <v>9</v>
      </c>
      <c r="AQ215">
        <f>VLOOKUP($C215,PODES_SULSEL!$D$1:$AL$311,13,FALSE)</f>
        <v>0</v>
      </c>
      <c r="AR215">
        <f>VLOOKUP($C215,PODES_SULSEL!$D$1:$AL$311,14,FALSE)</f>
        <v>0</v>
      </c>
      <c r="AS215">
        <f>VLOOKUP($C215,PODES_SULSEL!$D$1:$AL$311,15,FALSE)</f>
        <v>0</v>
      </c>
      <c r="AT215">
        <f>VLOOKUP($C215,PODES_SULSEL!$D$1:$AL$311,16,FALSE)</f>
        <v>0</v>
      </c>
      <c r="AU215">
        <f>VLOOKUP($C215,PODES_SULSEL!$D$1:$AL$311,17,FALSE)</f>
        <v>0</v>
      </c>
      <c r="AV215">
        <f>VLOOKUP($C215,PODES_SULSEL!$D$1:$AL$311,18,FALSE)</f>
        <v>0</v>
      </c>
      <c r="AW215">
        <f>VLOOKUP($C215,PODES_SULSEL!$D$1:$AL$311,19,FALSE)</f>
        <v>0</v>
      </c>
      <c r="AX215">
        <f>VLOOKUP($C215,PODES_SULSEL!$D$1:$AL$311,20,FALSE)</f>
        <v>16</v>
      </c>
      <c r="AY215">
        <f>VLOOKUP($C215,PODES_SULSEL!$D$1:$AL$311,35,FALSE)</f>
        <v>247.75</v>
      </c>
      <c r="AZ215">
        <f>VLOOKUP($C215,PODES_SULSEL!$D$1:$AL$311,32,FALSE)</f>
        <v>0</v>
      </c>
      <c r="BA215">
        <f>VLOOKUP($C215,PODES_SULSEL!$D$1:$AL$311,33,FALSE)</f>
        <v>1321.3333333333333</v>
      </c>
      <c r="BB215">
        <f>VLOOKUP($C215,PODES_SULSEL!$D$1:$AL$311,23,FALSE)</f>
        <v>15</v>
      </c>
      <c r="BC215">
        <f>VLOOKUP($C215,PODES_SULSEL!$D$1:$AL$311,34,FALSE)</f>
        <v>264.26666666666665</v>
      </c>
      <c r="BD215">
        <f>VLOOKUP($J215,Zonal_Stats!$A$2:$T$308,17,FALSE)</f>
        <v>27.142935568599999</v>
      </c>
      <c r="BE215">
        <f>VLOOKUP($J215,Zonal_Stats!$A$2:$T$308,18,FALSE)</f>
        <v>1.4364511386800001</v>
      </c>
      <c r="BF215">
        <f>VLOOKUP($J215,Zonal_Stats!$A$2:$T$308,19,FALSE)</f>
        <v>2952.5335442800001</v>
      </c>
      <c r="BG215">
        <f>VLOOKUP($J215,Zonal_Stats!$A$2:$T$308,20,FALSE)</f>
        <v>-47.4250686233</v>
      </c>
    </row>
    <row r="216" spans="1:59">
      <c r="A216" t="s">
        <v>917</v>
      </c>
      <c r="B216" t="str">
        <f t="shared" si="3"/>
        <v>7317090</v>
      </c>
      <c r="C216">
        <v>7317090</v>
      </c>
      <c r="D216" t="s">
        <v>230</v>
      </c>
      <c r="E216">
        <v>73</v>
      </c>
      <c r="F216">
        <v>17</v>
      </c>
      <c r="G216">
        <v>90</v>
      </c>
      <c r="H216" t="s">
        <v>674</v>
      </c>
      <c r="I216" t="s">
        <v>687</v>
      </c>
      <c r="J216" t="s">
        <v>425</v>
      </c>
      <c r="K216">
        <v>2019</v>
      </c>
      <c r="L216">
        <f>VLOOKUP($J216,Zonal_Stats!$A$2:$J$308,10,FALSE)</f>
        <v>26263.285565900002</v>
      </c>
      <c r="M216">
        <f>VLOOKUP($J216,Zonal_Stats!$A$2:$P$308,8,FALSE)</f>
        <v>165.995113629</v>
      </c>
      <c r="N216">
        <f>VLOOKUP($J216,Zonal_Stats!$A$2:$P$308,12,FALSE)</f>
        <v>35241.307596400002</v>
      </c>
      <c r="O216">
        <f>VLOOKUP($J216,Zonal_Stats!$A$2:$P$308,9,FALSE)</f>
        <v>36512.196101299996</v>
      </c>
      <c r="P216">
        <f>VLOOKUP($J216,Zonal_Stats!$A$2:$P$308,7,FALSE)</f>
        <v>8464.6090388400007</v>
      </c>
      <c r="Q216">
        <f>VLOOKUP($J216,Zonal_Stats!$A$2:$P$308,11,FALSE)</f>
        <v>1126.2768982</v>
      </c>
      <c r="R216">
        <f>VLOOKUP($J216,Zonal_Stats!$A$2:$P$308,5,FALSE)</f>
        <v>18001.206647200001</v>
      </c>
      <c r="S216">
        <f>VLOOKUP($J216,raw!$A$3:$AB521,11,FALSE)</f>
        <v>0.60724431818181823</v>
      </c>
      <c r="T216">
        <f>VLOOKUP($J216,raw!$A$3:$AB521,12,FALSE)</f>
        <v>8.0255681818181823E-2</v>
      </c>
      <c r="U216">
        <f>VLOOKUP($J216,raw!$A$3:$AB521,13,FALSE)</f>
        <v>0</v>
      </c>
      <c r="V216">
        <f>VLOOKUP($J216,raw!$A$3:$AB521,14,FALSE)</f>
        <v>0</v>
      </c>
      <c r="W216">
        <f>VLOOKUP($J216,raw!$A$3:$AB521,15,FALSE)</f>
        <v>0</v>
      </c>
      <c r="X216">
        <f>VLOOKUP($J216,Zonal_Stats!$A$2:$P$308,6,FALSE)</f>
        <v>8754.1250210399994</v>
      </c>
      <c r="Y216">
        <f>VLOOKUP($J216,raw!$A$3:$AB521,17,FALSE)</f>
        <v>0</v>
      </c>
      <c r="Z216">
        <f>VLOOKUP($J216,raw!$A$3:$AB521,20,FALSE)</f>
        <v>0.89772727272727271</v>
      </c>
      <c r="AA216">
        <f>VLOOKUP($J216,Zonal_Stats!$A$2:$P$308,13,FALSE)</f>
        <v>1152186.9414599999</v>
      </c>
      <c r="AB216">
        <f>VLOOKUP($J216,Zonal_Stats!$A$2:$P$308,15,FALSE)</f>
        <v>0.420619626149</v>
      </c>
      <c r="AC216">
        <f>VLOOKUP($J216,Zonal_Stats!$A$2:$P$308,16,FALSE)</f>
        <v>2.4129009274699999E-2</v>
      </c>
      <c r="AD216">
        <f>VLOOKUP($J216,raw!$A$3:$AB521,24,FALSE)</f>
        <v>0.17589962121212122</v>
      </c>
      <c r="AE216">
        <f>VLOOKUP($J216,Zonal_Stats!$A$2:$P$308,14,FALSE)</f>
        <v>0.27309274184499999</v>
      </c>
      <c r="AF216">
        <f>VLOOKUP($C216,PODES_SULSEL!$D$1:$AL$311,2,FALSE)</f>
        <v>5688</v>
      </c>
      <c r="AG216">
        <f>VLOOKUP($C216,PODES_SULSEL!$D$1:$AL$311,25,FALSE)</f>
        <v>0.99701125175808702</v>
      </c>
      <c r="AH216">
        <f>VLOOKUP($C216,PODES_SULSEL!$D$1:$AL$311,26,FALSE)</f>
        <v>7.0323488045007001E-4</v>
      </c>
      <c r="AI216">
        <f>VLOOKUP($C216,PODES_SULSEL!$D$1:$AL$311,27,FALSE)</f>
        <v>0</v>
      </c>
      <c r="AJ216">
        <f>VLOOKUP($C216,PODES_SULSEL!$D$1:$AL$311,28,FALSE)</f>
        <v>0</v>
      </c>
      <c r="AK216">
        <f>VLOOKUP($C216,PODES_SULSEL!$D$1:$AL$311,29,FALSE)</f>
        <v>1422</v>
      </c>
      <c r="AL216">
        <f>VLOOKUP($C216,PODES_SULSEL!$D$1:$AL$311,30,FALSE)</f>
        <v>5.2742616033755205E-4</v>
      </c>
      <c r="AM216">
        <f>VLOOKUP($C216,PODES_SULSEL!$D$1:$AL$311,31,FALSE)</f>
        <v>1896</v>
      </c>
      <c r="AN216">
        <f>VLOOKUP($C216,PODES_SULSEL!$D$1:$AL$311,10,FALSE)</f>
        <v>0</v>
      </c>
      <c r="AO216">
        <f>VLOOKUP($C216,PODES_SULSEL!$D$1:$AL$311,11,FALSE)</f>
        <v>0</v>
      </c>
      <c r="AP216">
        <f>VLOOKUP($C216,PODES_SULSEL!$D$1:$AL$311,12,FALSE)</f>
        <v>0</v>
      </c>
      <c r="AQ216">
        <f>VLOOKUP($C216,PODES_SULSEL!$D$1:$AL$311,13,FALSE)</f>
        <v>0</v>
      </c>
      <c r="AR216">
        <f>VLOOKUP($C216,PODES_SULSEL!$D$1:$AL$311,14,FALSE)</f>
        <v>0</v>
      </c>
      <c r="AS216">
        <f>VLOOKUP($C216,PODES_SULSEL!$D$1:$AL$311,15,FALSE)</f>
        <v>0</v>
      </c>
      <c r="AT216">
        <f>VLOOKUP($C216,PODES_SULSEL!$D$1:$AL$311,16,FALSE)</f>
        <v>0</v>
      </c>
      <c r="AU216">
        <f>VLOOKUP($C216,PODES_SULSEL!$D$1:$AL$311,17,FALSE)</f>
        <v>0</v>
      </c>
      <c r="AV216">
        <f>VLOOKUP($C216,PODES_SULSEL!$D$1:$AL$311,18,FALSE)</f>
        <v>0</v>
      </c>
      <c r="AW216">
        <f>VLOOKUP($C216,PODES_SULSEL!$D$1:$AL$311,19,FALSE)</f>
        <v>0</v>
      </c>
      <c r="AX216">
        <f>VLOOKUP($C216,PODES_SULSEL!$D$1:$AL$311,20,FALSE)</f>
        <v>20</v>
      </c>
      <c r="AY216">
        <f>VLOOKUP($C216,PODES_SULSEL!$D$1:$AL$311,35,FALSE)</f>
        <v>284.39999999999998</v>
      </c>
      <c r="AZ216">
        <f>VLOOKUP($C216,PODES_SULSEL!$D$1:$AL$311,32,FALSE)</f>
        <v>0</v>
      </c>
      <c r="BA216">
        <f>VLOOKUP($C216,PODES_SULSEL!$D$1:$AL$311,33,FALSE)</f>
        <v>0</v>
      </c>
      <c r="BB216">
        <f>VLOOKUP($C216,PODES_SULSEL!$D$1:$AL$311,23,FALSE)</f>
        <v>0</v>
      </c>
      <c r="BC216">
        <f>VLOOKUP($C216,PODES_SULSEL!$D$1:$AL$311,34,FALSE)</f>
        <v>0</v>
      </c>
      <c r="BD216">
        <f>VLOOKUP($J216,Zonal_Stats!$A$2:$T$308,17,FALSE)</f>
        <v>27.151832446</v>
      </c>
      <c r="BE216">
        <f>VLOOKUP($J216,Zonal_Stats!$A$2:$T$308,18,FALSE)</f>
        <v>1.4414951847999999</v>
      </c>
      <c r="BF216">
        <f>VLOOKUP($J216,Zonal_Stats!$A$2:$T$308,19,FALSE)</f>
        <v>2992.7814489399998</v>
      </c>
      <c r="BG216">
        <f>VLOOKUP($J216,Zonal_Stats!$A$2:$T$308,20,FALSE)</f>
        <v>-39.798440372199998</v>
      </c>
    </row>
    <row r="217" spans="1:59">
      <c r="A217" t="s">
        <v>918</v>
      </c>
      <c r="B217" t="str">
        <f t="shared" si="3"/>
        <v>7317091</v>
      </c>
      <c r="C217">
        <v>7317091</v>
      </c>
      <c r="D217" t="s">
        <v>230</v>
      </c>
      <c r="E217">
        <v>73</v>
      </c>
      <c r="F217">
        <v>17</v>
      </c>
      <c r="G217">
        <v>91</v>
      </c>
      <c r="H217" t="s">
        <v>674</v>
      </c>
      <c r="I217" t="s">
        <v>687</v>
      </c>
      <c r="J217" t="s">
        <v>608</v>
      </c>
      <c r="K217">
        <v>2019</v>
      </c>
      <c r="L217">
        <f>VLOOKUP($J217,Zonal_Stats!$A$2:$J$308,10,FALSE)</f>
        <v>25404.659045299999</v>
      </c>
      <c r="M217">
        <f>VLOOKUP($J217,Zonal_Stats!$A$2:$P$308,8,FALSE)</f>
        <v>1413.87705764</v>
      </c>
      <c r="N217">
        <f>VLOOKUP($J217,Zonal_Stats!$A$2:$P$308,12,FALSE)</f>
        <v>32273.471560400001</v>
      </c>
      <c r="O217">
        <f>VLOOKUP($J217,Zonal_Stats!$A$2:$P$308,9,FALSE)</f>
        <v>37434.291427299999</v>
      </c>
      <c r="P217">
        <f>VLOOKUP($J217,Zonal_Stats!$A$2:$P$308,7,FALSE)</f>
        <v>1240.35849315</v>
      </c>
      <c r="Q217">
        <f>VLOOKUP($J217,Zonal_Stats!$A$2:$P$308,11,FALSE)</f>
        <v>1563.1085713800001</v>
      </c>
      <c r="R217">
        <f>VLOOKUP($J217,Zonal_Stats!$A$2:$P$308,5,FALSE)</f>
        <v>9749.8218363100004</v>
      </c>
      <c r="S217">
        <f>VLOOKUP($J217,raw!$A$3:$AB522,11,FALSE)</f>
        <v>0.13514990959169085</v>
      </c>
      <c r="T217">
        <f>VLOOKUP($J217,raw!$A$3:$AB522,12,FALSE)</f>
        <v>3.7845338715781504E-3</v>
      </c>
      <c r="U217">
        <f>VLOOKUP($J217,raw!$A$3:$AB522,13,FALSE)</f>
        <v>0.42302678608973548</v>
      </c>
      <c r="V217">
        <f>VLOOKUP($J217,raw!$A$3:$AB522,14,FALSE)</f>
        <v>0</v>
      </c>
      <c r="W217">
        <f>VLOOKUP($J217,raw!$A$3:$AB522,15,FALSE)</f>
        <v>0</v>
      </c>
      <c r="X217">
        <f>VLOOKUP($J217,Zonal_Stats!$A$2:$P$308,6,FALSE)</f>
        <v>2029.2604491300001</v>
      </c>
      <c r="Y217">
        <f>VLOOKUP($J217,raw!$A$3:$AB522,17,FALSE)</f>
        <v>6.2234556999285146E-3</v>
      </c>
      <c r="Z217">
        <f>VLOOKUP($J217,raw!$A$3:$AB522,20,FALSE)</f>
        <v>0.50393171018880623</v>
      </c>
      <c r="AA217">
        <f>VLOOKUP($J217,Zonal_Stats!$A$2:$P$308,13,FALSE)</f>
        <v>1478250.7600400001</v>
      </c>
      <c r="AB217">
        <f>VLOOKUP($J217,Zonal_Stats!$A$2:$P$308,15,FALSE)</f>
        <v>5.3140402134099998E-2</v>
      </c>
      <c r="AC217">
        <f>VLOOKUP($J217,Zonal_Stats!$A$2:$P$308,16,FALSE)</f>
        <v>0.75774785572100001</v>
      </c>
      <c r="AD217">
        <f>VLOOKUP($J217,raw!$A$3:$AB522,24,FALSE)</f>
        <v>6.643959463437198E-3</v>
      </c>
      <c r="AE217">
        <f>VLOOKUP($J217,Zonal_Stats!$A$2:$P$308,14,FALSE)</f>
        <v>0.31553309957699999</v>
      </c>
      <c r="AF217">
        <f>VLOOKUP($C217,PODES_SULSEL!$D$1:$AL$311,2,FALSE)</f>
        <v>5140</v>
      </c>
      <c r="AG217">
        <f>VLOOKUP($C217,PODES_SULSEL!$D$1:$AL$311,25,FALSE)</f>
        <v>0.94552529182879297</v>
      </c>
      <c r="AH217">
        <f>VLOOKUP($C217,PODES_SULSEL!$D$1:$AL$311,26,FALSE)</f>
        <v>5.8365758754863801E-4</v>
      </c>
      <c r="AI217">
        <f>VLOOKUP($C217,PODES_SULSEL!$D$1:$AL$311,27,FALSE)</f>
        <v>0</v>
      </c>
      <c r="AJ217">
        <f>VLOOKUP($C217,PODES_SULSEL!$D$1:$AL$311,28,FALSE)</f>
        <v>0</v>
      </c>
      <c r="AK217">
        <f>VLOOKUP($C217,PODES_SULSEL!$D$1:$AL$311,29,FALSE)</f>
        <v>1285</v>
      </c>
      <c r="AL217">
        <f>VLOOKUP($C217,PODES_SULSEL!$D$1:$AL$311,30,FALSE)</f>
        <v>5.8365758754863801E-4</v>
      </c>
      <c r="AM217">
        <f>VLOOKUP($C217,PODES_SULSEL!$D$1:$AL$311,31,FALSE)</f>
        <v>2570</v>
      </c>
      <c r="AN217">
        <f>VLOOKUP($C217,PODES_SULSEL!$D$1:$AL$311,10,FALSE)</f>
        <v>10</v>
      </c>
      <c r="AO217">
        <f>VLOOKUP($C217,PODES_SULSEL!$D$1:$AL$311,11,FALSE)</f>
        <v>0</v>
      </c>
      <c r="AP217">
        <f>VLOOKUP($C217,PODES_SULSEL!$D$1:$AL$311,12,FALSE)</f>
        <v>23</v>
      </c>
      <c r="AQ217">
        <f>VLOOKUP($C217,PODES_SULSEL!$D$1:$AL$311,13,FALSE)</f>
        <v>0</v>
      </c>
      <c r="AR217">
        <f>VLOOKUP($C217,PODES_SULSEL!$D$1:$AL$311,14,FALSE)</f>
        <v>0</v>
      </c>
      <c r="AS217">
        <f>VLOOKUP($C217,PODES_SULSEL!$D$1:$AL$311,15,FALSE)</f>
        <v>0</v>
      </c>
      <c r="AT217">
        <f>VLOOKUP($C217,PODES_SULSEL!$D$1:$AL$311,16,FALSE)</f>
        <v>0</v>
      </c>
      <c r="AU217">
        <f>VLOOKUP($C217,PODES_SULSEL!$D$1:$AL$311,17,FALSE)</f>
        <v>0</v>
      </c>
      <c r="AV217">
        <f>VLOOKUP($C217,PODES_SULSEL!$D$1:$AL$311,18,FALSE)</f>
        <v>0</v>
      </c>
      <c r="AW217">
        <f>VLOOKUP($C217,PODES_SULSEL!$D$1:$AL$311,19,FALSE)</f>
        <v>0</v>
      </c>
      <c r="AX217">
        <f>VLOOKUP($C217,PODES_SULSEL!$D$1:$AL$311,20,FALSE)</f>
        <v>22</v>
      </c>
      <c r="AY217">
        <f>VLOOKUP($C217,PODES_SULSEL!$D$1:$AL$311,35,FALSE)</f>
        <v>233.63636363636363</v>
      </c>
      <c r="AZ217">
        <f>VLOOKUP($C217,PODES_SULSEL!$D$1:$AL$311,32,FALSE)</f>
        <v>734.28571428571433</v>
      </c>
      <c r="BA217">
        <f>VLOOKUP($C217,PODES_SULSEL!$D$1:$AL$311,33,FALSE)</f>
        <v>0</v>
      </c>
      <c r="BB217">
        <f>VLOOKUP($C217,PODES_SULSEL!$D$1:$AL$311,23,FALSE)</f>
        <v>0</v>
      </c>
      <c r="BC217">
        <f>VLOOKUP($C217,PODES_SULSEL!$D$1:$AL$311,34,FALSE)</f>
        <v>0</v>
      </c>
      <c r="BD217">
        <f>VLOOKUP($J217,Zonal_Stats!$A$2:$T$308,17,FALSE)</f>
        <v>24.216176215299999</v>
      </c>
      <c r="BE217">
        <f>VLOOKUP($J217,Zonal_Stats!$A$2:$T$308,18,FALSE)</f>
        <v>1.56398255583</v>
      </c>
      <c r="BF217">
        <f>VLOOKUP($J217,Zonal_Stats!$A$2:$T$308,19,FALSE)</f>
        <v>3040.0549924000002</v>
      </c>
      <c r="BG217">
        <f>VLOOKUP($J217,Zonal_Stats!$A$2:$T$308,20,FALSE)</f>
        <v>-18.154378255200001</v>
      </c>
    </row>
    <row r="218" spans="1:59">
      <c r="A218" t="s">
        <v>919</v>
      </c>
      <c r="B218" t="str">
        <f t="shared" si="3"/>
        <v>7317092</v>
      </c>
      <c r="C218">
        <v>7317092</v>
      </c>
      <c r="D218" t="s">
        <v>230</v>
      </c>
      <c r="E218">
        <v>73</v>
      </c>
      <c r="F218">
        <v>17</v>
      </c>
      <c r="G218">
        <v>92</v>
      </c>
      <c r="H218" t="s">
        <v>674</v>
      </c>
      <c r="I218" t="s">
        <v>687</v>
      </c>
      <c r="J218" t="s">
        <v>606</v>
      </c>
      <c r="K218">
        <v>2019</v>
      </c>
      <c r="L218">
        <f>VLOOKUP($J218,Zonal_Stats!$A$2:$J$308,10,FALSE)</f>
        <v>22988.7775158</v>
      </c>
      <c r="M218">
        <f>VLOOKUP($J218,Zonal_Stats!$A$2:$P$308,8,FALSE)</f>
        <v>1848.0386624600001</v>
      </c>
      <c r="N218">
        <f>VLOOKUP($J218,Zonal_Stats!$A$2:$P$308,12,FALSE)</f>
        <v>22880.243368799998</v>
      </c>
      <c r="O218">
        <f>VLOOKUP($J218,Zonal_Stats!$A$2:$P$308,9,FALSE)</f>
        <v>48711.3060272</v>
      </c>
      <c r="P218">
        <f>VLOOKUP($J218,Zonal_Stats!$A$2:$P$308,7,FALSE)</f>
        <v>427.34240273799998</v>
      </c>
      <c r="Q218">
        <f>VLOOKUP($J218,Zonal_Stats!$A$2:$P$308,11,FALSE)</f>
        <v>2372.0619125799999</v>
      </c>
      <c r="R218">
        <f>VLOOKUP($J218,Zonal_Stats!$A$2:$P$308,5,FALSE)</f>
        <v>5014.0792177000003</v>
      </c>
      <c r="S218">
        <f>VLOOKUP($J218,raw!$A$3:$AB523,11,FALSE)</f>
        <v>8.5099485350731453E-3</v>
      </c>
      <c r="T218">
        <f>VLOOKUP($J218,raw!$A$3:$AB523,12,FALSE)</f>
        <v>1.8640839648255459E-3</v>
      </c>
      <c r="U218">
        <f>VLOOKUP($J218,raw!$A$3:$AB523,13,FALSE)</f>
        <v>0.43680350123596873</v>
      </c>
      <c r="V218">
        <f>VLOOKUP($J218,raw!$A$3:$AB523,14,FALSE)</f>
        <v>0</v>
      </c>
      <c r="W218">
        <f>VLOOKUP($J218,raw!$A$3:$AB523,15,FALSE)</f>
        <v>0</v>
      </c>
      <c r="X218">
        <f>VLOOKUP($J218,Zonal_Stats!$A$2:$P$308,6,FALSE)</f>
        <v>1408.85894975</v>
      </c>
      <c r="Y218">
        <f>VLOOKUP($J218,raw!$A$3:$AB523,17,FALSE)</f>
        <v>1.3332252704947927E-2</v>
      </c>
      <c r="Z218">
        <f>VLOOKUP($J218,raw!$A$3:$AB523,20,FALSE)</f>
        <v>2.4192567978279369E-2</v>
      </c>
      <c r="AA218">
        <f>VLOOKUP($J218,Zonal_Stats!$A$2:$P$308,13,FALSE)</f>
        <v>1647027.4937700001</v>
      </c>
      <c r="AB218">
        <f>VLOOKUP($J218,Zonal_Stats!$A$2:$P$308,15,FALSE)</f>
        <v>1.6678985361199999E-4</v>
      </c>
      <c r="AC218">
        <f>VLOOKUP($J218,Zonal_Stats!$A$2:$P$308,16,FALSE)</f>
        <v>0.97953341686499995</v>
      </c>
      <c r="AD218">
        <f>VLOOKUP($J218,raw!$A$3:$AB523,24,FALSE)</f>
        <v>0</v>
      </c>
      <c r="AE218">
        <f>VLOOKUP($J218,Zonal_Stats!$A$2:$P$308,14,FALSE)</f>
        <v>0.35171217230899998</v>
      </c>
      <c r="AF218">
        <f>VLOOKUP($C218,PODES_SULSEL!$D$1:$AL$311,2,FALSE)</f>
        <v>2417</v>
      </c>
      <c r="AG218">
        <f>VLOOKUP($C218,PODES_SULSEL!$D$1:$AL$311,25,FALSE)</f>
        <v>0.78237484484898601</v>
      </c>
      <c r="AH218">
        <f>VLOOKUP($C218,PODES_SULSEL!$D$1:$AL$311,26,FALSE)</f>
        <v>0</v>
      </c>
      <c r="AI218">
        <f>VLOOKUP($C218,PODES_SULSEL!$D$1:$AL$311,27,FALSE)</f>
        <v>0</v>
      </c>
      <c r="AJ218">
        <f>VLOOKUP($C218,PODES_SULSEL!$D$1:$AL$311,28,FALSE)</f>
        <v>0</v>
      </c>
      <c r="AK218">
        <f>VLOOKUP($C218,PODES_SULSEL!$D$1:$AL$311,29,FALSE)</f>
        <v>483.4</v>
      </c>
      <c r="AL218">
        <f>VLOOKUP($C218,PODES_SULSEL!$D$1:$AL$311,30,FALSE)</f>
        <v>0</v>
      </c>
      <c r="AM218">
        <f>VLOOKUP($C218,PODES_SULSEL!$D$1:$AL$311,31,FALSE)</f>
        <v>0</v>
      </c>
      <c r="AN218">
        <f>VLOOKUP($C218,PODES_SULSEL!$D$1:$AL$311,10,FALSE)</f>
        <v>3</v>
      </c>
      <c r="AO218">
        <f>VLOOKUP($C218,PODES_SULSEL!$D$1:$AL$311,11,FALSE)</f>
        <v>0</v>
      </c>
      <c r="AP218">
        <f>VLOOKUP($C218,PODES_SULSEL!$D$1:$AL$311,12,FALSE)</f>
        <v>0</v>
      </c>
      <c r="AQ218">
        <f>VLOOKUP($C218,PODES_SULSEL!$D$1:$AL$311,13,FALSE)</f>
        <v>0</v>
      </c>
      <c r="AR218">
        <f>VLOOKUP($C218,PODES_SULSEL!$D$1:$AL$311,14,FALSE)</f>
        <v>0</v>
      </c>
      <c r="AS218">
        <f>VLOOKUP($C218,PODES_SULSEL!$D$1:$AL$311,15,FALSE)</f>
        <v>0</v>
      </c>
      <c r="AT218">
        <f>VLOOKUP($C218,PODES_SULSEL!$D$1:$AL$311,16,FALSE)</f>
        <v>0</v>
      </c>
      <c r="AU218">
        <f>VLOOKUP($C218,PODES_SULSEL!$D$1:$AL$311,17,FALSE)</f>
        <v>0</v>
      </c>
      <c r="AV218">
        <f>VLOOKUP($C218,PODES_SULSEL!$D$1:$AL$311,18,FALSE)</f>
        <v>1</v>
      </c>
      <c r="AW218">
        <f>VLOOKUP($C218,PODES_SULSEL!$D$1:$AL$311,19,FALSE)</f>
        <v>0</v>
      </c>
      <c r="AX218">
        <f>VLOOKUP($C218,PODES_SULSEL!$D$1:$AL$311,20,FALSE)</f>
        <v>12</v>
      </c>
      <c r="AY218">
        <f>VLOOKUP($C218,PODES_SULSEL!$D$1:$AL$311,35,FALSE)</f>
        <v>201.41666666666666</v>
      </c>
      <c r="AZ218">
        <f>VLOOKUP($C218,PODES_SULSEL!$D$1:$AL$311,32,FALSE)</f>
        <v>805.66666666666663</v>
      </c>
      <c r="BA218">
        <f>VLOOKUP($C218,PODES_SULSEL!$D$1:$AL$311,33,FALSE)</f>
        <v>0</v>
      </c>
      <c r="BB218">
        <f>VLOOKUP($C218,PODES_SULSEL!$D$1:$AL$311,23,FALSE)</f>
        <v>4</v>
      </c>
      <c r="BC218">
        <f>VLOOKUP($C218,PODES_SULSEL!$D$1:$AL$311,34,FALSE)</f>
        <v>604.25</v>
      </c>
      <c r="BD218">
        <f>VLOOKUP($J218,Zonal_Stats!$A$2:$T$308,17,FALSE)</f>
        <v>21.397725705199999</v>
      </c>
      <c r="BE218">
        <f>VLOOKUP($J218,Zonal_Stats!$A$2:$T$308,18,FALSE)</f>
        <v>1.5593630837100001</v>
      </c>
      <c r="BF218">
        <f>VLOOKUP($J218,Zonal_Stats!$A$2:$T$308,19,FALSE)</f>
        <v>2978.59642261</v>
      </c>
      <c r="BG218">
        <f>VLOOKUP($J218,Zonal_Stats!$A$2:$T$308,20,FALSE)</f>
        <v>4.9441977606899998</v>
      </c>
    </row>
    <row r="219" spans="1:59">
      <c r="A219" t="s">
        <v>920</v>
      </c>
      <c r="B219" t="str">
        <f t="shared" si="3"/>
        <v>7317093</v>
      </c>
      <c r="C219">
        <v>7317093</v>
      </c>
      <c r="D219" t="s">
        <v>230</v>
      </c>
      <c r="E219">
        <v>73</v>
      </c>
      <c r="F219">
        <v>17</v>
      </c>
      <c r="G219">
        <v>93</v>
      </c>
      <c r="H219" t="s">
        <v>674</v>
      </c>
      <c r="I219" t="s">
        <v>687</v>
      </c>
      <c r="J219" t="s">
        <v>426</v>
      </c>
      <c r="K219">
        <v>2019</v>
      </c>
      <c r="L219">
        <f>VLOOKUP($J219,Zonal_Stats!$A$2:$J$308,10,FALSE)</f>
        <v>24460.289704499999</v>
      </c>
      <c r="M219">
        <f>VLOOKUP($J219,Zonal_Stats!$A$2:$P$308,8,FALSE)</f>
        <v>481.660312987</v>
      </c>
      <c r="N219">
        <f>VLOOKUP($J219,Zonal_Stats!$A$2:$P$308,12,FALSE)</f>
        <v>38370.7104397</v>
      </c>
      <c r="O219">
        <f>VLOOKUP($J219,Zonal_Stats!$A$2:$P$308,9,FALSE)</f>
        <v>41143.456521</v>
      </c>
      <c r="P219">
        <f>VLOOKUP($J219,Zonal_Stats!$A$2:$P$308,7,FALSE)</f>
        <v>4225.8257404100004</v>
      </c>
      <c r="Q219">
        <f>VLOOKUP($J219,Zonal_Stats!$A$2:$P$308,11,FALSE)</f>
        <v>549.067672023</v>
      </c>
      <c r="R219">
        <f>VLOOKUP($J219,Zonal_Stats!$A$2:$P$308,5,FALSE)</f>
        <v>26597.146369900001</v>
      </c>
      <c r="S219">
        <f>VLOOKUP($J219,raw!$A$3:$AB524,11,FALSE)</f>
        <v>0.63474421437271622</v>
      </c>
      <c r="T219">
        <f>VLOOKUP($J219,raw!$A$3:$AB524,12,FALSE)</f>
        <v>1.2637028014616322E-2</v>
      </c>
      <c r="U219">
        <f>VLOOKUP($J219,raw!$A$3:$AB524,13,FALSE)</f>
        <v>4.110840438489647E-2</v>
      </c>
      <c r="V219">
        <f>VLOOKUP($J219,raw!$A$3:$AB524,14,FALSE)</f>
        <v>9.1352009744214368E-4</v>
      </c>
      <c r="W219">
        <f>VLOOKUP($J219,raw!$A$3:$AB524,15,FALSE)</f>
        <v>0</v>
      </c>
      <c r="X219">
        <f>VLOOKUP($J219,Zonal_Stats!$A$2:$P$308,6,FALSE)</f>
        <v>4127.1563615699997</v>
      </c>
      <c r="Y219">
        <f>VLOOKUP($J219,raw!$A$3:$AB524,17,FALSE)</f>
        <v>2.4360535931790498E-2</v>
      </c>
      <c r="Z219">
        <f>VLOOKUP($J219,raw!$A$3:$AB524,20,FALSE)</f>
        <v>0.72716199756394639</v>
      </c>
      <c r="AA219">
        <f>VLOOKUP($J219,Zonal_Stats!$A$2:$P$308,13,FALSE)</f>
        <v>2083723.49691</v>
      </c>
      <c r="AB219">
        <f>VLOOKUP($J219,Zonal_Stats!$A$2:$P$308,15,FALSE)</f>
        <v>0.66694691080400004</v>
      </c>
      <c r="AC219">
        <f>VLOOKUP($J219,Zonal_Stats!$A$2:$P$308,16,FALSE)</f>
        <v>0</v>
      </c>
      <c r="AD219">
        <f>VLOOKUP($J219,raw!$A$3:$AB524,24,FALSE)</f>
        <v>0.15803897685749085</v>
      </c>
      <c r="AE219">
        <f>VLOOKUP($J219,Zonal_Stats!$A$2:$P$308,14,FALSE)</f>
        <v>0.26414786049200001</v>
      </c>
      <c r="AF219">
        <f>VLOOKUP($C219,PODES_SULSEL!$D$1:$AL$311,2,FALSE)</f>
        <v>3258</v>
      </c>
      <c r="AG219">
        <f>VLOOKUP($C219,PODES_SULSEL!$D$1:$AL$311,25,FALSE)</f>
        <v>0.98772252915899295</v>
      </c>
      <c r="AH219">
        <f>VLOOKUP($C219,PODES_SULSEL!$D$1:$AL$311,26,FALSE)</f>
        <v>9.2081031307550605E-4</v>
      </c>
      <c r="AI219">
        <f>VLOOKUP($C219,PODES_SULSEL!$D$1:$AL$311,27,FALSE)</f>
        <v>3258</v>
      </c>
      <c r="AJ219">
        <f>VLOOKUP($C219,PODES_SULSEL!$D$1:$AL$311,28,FALSE)</f>
        <v>0</v>
      </c>
      <c r="AK219">
        <f>VLOOKUP($C219,PODES_SULSEL!$D$1:$AL$311,29,FALSE)</f>
        <v>407.25</v>
      </c>
      <c r="AL219">
        <f>VLOOKUP($C219,PODES_SULSEL!$D$1:$AL$311,30,FALSE)</f>
        <v>6.1387354205033704E-4</v>
      </c>
      <c r="AM219">
        <f>VLOOKUP($C219,PODES_SULSEL!$D$1:$AL$311,31,FALSE)</f>
        <v>3258</v>
      </c>
      <c r="AN219">
        <f>VLOOKUP($C219,PODES_SULSEL!$D$1:$AL$311,10,FALSE)</f>
        <v>0</v>
      </c>
      <c r="AO219">
        <f>VLOOKUP($C219,PODES_SULSEL!$D$1:$AL$311,11,FALSE)</f>
        <v>0</v>
      </c>
      <c r="AP219">
        <f>VLOOKUP($C219,PODES_SULSEL!$D$1:$AL$311,12,FALSE)</f>
        <v>80</v>
      </c>
      <c r="AQ219">
        <f>VLOOKUP($C219,PODES_SULSEL!$D$1:$AL$311,13,FALSE)</f>
        <v>0</v>
      </c>
      <c r="AR219">
        <f>VLOOKUP($C219,PODES_SULSEL!$D$1:$AL$311,14,FALSE)</f>
        <v>0</v>
      </c>
      <c r="AS219">
        <f>VLOOKUP($C219,PODES_SULSEL!$D$1:$AL$311,15,FALSE)</f>
        <v>0</v>
      </c>
      <c r="AT219">
        <f>VLOOKUP($C219,PODES_SULSEL!$D$1:$AL$311,16,FALSE)</f>
        <v>0</v>
      </c>
      <c r="AU219">
        <f>VLOOKUP($C219,PODES_SULSEL!$D$1:$AL$311,17,FALSE)</f>
        <v>0</v>
      </c>
      <c r="AV219">
        <f>VLOOKUP($C219,PODES_SULSEL!$D$1:$AL$311,18,FALSE)</f>
        <v>0</v>
      </c>
      <c r="AW219">
        <f>VLOOKUP($C219,PODES_SULSEL!$D$1:$AL$311,19,FALSE)</f>
        <v>0</v>
      </c>
      <c r="AX219">
        <f>VLOOKUP($C219,PODES_SULSEL!$D$1:$AL$311,20,FALSE)</f>
        <v>18</v>
      </c>
      <c r="AY219">
        <f>VLOOKUP($C219,PODES_SULSEL!$D$1:$AL$311,35,FALSE)</f>
        <v>181</v>
      </c>
      <c r="AZ219">
        <f>VLOOKUP($C219,PODES_SULSEL!$D$1:$AL$311,32,FALSE)</f>
        <v>0</v>
      </c>
      <c r="BA219">
        <f>VLOOKUP($C219,PODES_SULSEL!$D$1:$AL$311,33,FALSE)</f>
        <v>3258</v>
      </c>
      <c r="BB219">
        <f>VLOOKUP($C219,PODES_SULSEL!$D$1:$AL$311,23,FALSE)</f>
        <v>8</v>
      </c>
      <c r="BC219">
        <f>VLOOKUP($C219,PODES_SULSEL!$D$1:$AL$311,34,FALSE)</f>
        <v>407.25</v>
      </c>
      <c r="BD219">
        <f>VLOOKUP($J219,Zonal_Stats!$A$2:$T$308,17,FALSE)</f>
        <v>27.133472985800001</v>
      </c>
      <c r="BE219">
        <f>VLOOKUP($J219,Zonal_Stats!$A$2:$T$308,18,FALSE)</f>
        <v>1.4332631600900001</v>
      </c>
      <c r="BF219">
        <f>VLOOKUP($J219,Zonal_Stats!$A$2:$T$308,19,FALSE)</f>
        <v>2965.6556949000001</v>
      </c>
      <c r="BG219">
        <f>VLOOKUP($J219,Zonal_Stats!$A$2:$T$308,20,FALSE)</f>
        <v>-49.511827623499997</v>
      </c>
    </row>
    <row r="220" spans="1:59">
      <c r="A220" t="s">
        <v>921</v>
      </c>
      <c r="B220" t="str">
        <f t="shared" si="3"/>
        <v>7318010</v>
      </c>
      <c r="C220">
        <v>7318010</v>
      </c>
      <c r="D220" t="s">
        <v>230</v>
      </c>
      <c r="E220">
        <v>73</v>
      </c>
      <c r="F220">
        <v>18</v>
      </c>
      <c r="G220">
        <v>10</v>
      </c>
      <c r="H220" t="s">
        <v>674</v>
      </c>
      <c r="I220" t="s">
        <v>688</v>
      </c>
      <c r="J220" t="s">
        <v>360</v>
      </c>
      <c r="K220">
        <v>2019</v>
      </c>
      <c r="L220">
        <f>VLOOKUP($J220,Zonal_Stats!$A$2:$J$308,10,FALSE)</f>
        <v>37903.490556899997</v>
      </c>
      <c r="M220">
        <f>VLOOKUP($J220,Zonal_Stats!$A$2:$P$308,8,FALSE)</f>
        <v>1693.3916717</v>
      </c>
      <c r="N220">
        <f>VLOOKUP($J220,Zonal_Stats!$A$2:$P$308,12,FALSE)</f>
        <v>37948.934436299998</v>
      </c>
      <c r="O220">
        <f>VLOOKUP($J220,Zonal_Stats!$A$2:$P$308,9,FALSE)</f>
        <v>78200.094052800006</v>
      </c>
      <c r="P220">
        <f>VLOOKUP($J220,Zonal_Stats!$A$2:$P$308,7,FALSE)</f>
        <v>2969.9206764400001</v>
      </c>
      <c r="Q220">
        <f>VLOOKUP($J220,Zonal_Stats!$A$2:$P$308,11,FALSE)</f>
        <v>2112.3064340800001</v>
      </c>
      <c r="R220">
        <f>VLOOKUP($J220,Zonal_Stats!$A$2:$P$308,5,FALSE)</f>
        <v>5455.93256776</v>
      </c>
      <c r="S220">
        <f>VLOOKUP($J220,raw!$A$3:$AB525,11,FALSE)</f>
        <v>1.3132149307645996E-2</v>
      </c>
      <c r="T220">
        <f>VLOOKUP($J220,raw!$A$3:$AB525,12,FALSE)</f>
        <v>3.1231186032510535E-3</v>
      </c>
      <c r="U220">
        <f>VLOOKUP($J220,raw!$A$3:$AB525,13,FALSE)</f>
        <v>9.2752859723058398E-2</v>
      </c>
      <c r="V220">
        <f>VLOOKUP($J220,raw!$A$3:$AB525,14,FALSE)</f>
        <v>0</v>
      </c>
      <c r="W220">
        <f>VLOOKUP($J220,raw!$A$3:$AB525,15,FALSE)</f>
        <v>0</v>
      </c>
      <c r="X220">
        <f>VLOOKUP($J220,Zonal_Stats!$A$2:$P$308,6,FALSE)</f>
        <v>3997.4568221499999</v>
      </c>
      <c r="Y220">
        <f>VLOOKUP($J220,raw!$A$3:$AB525,17,FALSE)</f>
        <v>4.4400963275135459E-3</v>
      </c>
      <c r="Z220">
        <f>VLOOKUP($J220,raw!$A$3:$AB525,20,FALSE)</f>
        <v>0.16778296207104154</v>
      </c>
      <c r="AA220">
        <f>VLOOKUP($J220,Zonal_Stats!$A$2:$P$308,13,FALSE)</f>
        <v>1469486.0016999999</v>
      </c>
      <c r="AB220">
        <f>VLOOKUP($J220,Zonal_Stats!$A$2:$P$308,15,FALSE)</f>
        <v>3.5465026609599998E-3</v>
      </c>
      <c r="AC220">
        <f>VLOOKUP($J220,Zonal_Stats!$A$2:$P$308,16,FALSE)</f>
        <v>0.95470447604899999</v>
      </c>
      <c r="AD220">
        <f>VLOOKUP($J220,raw!$A$3:$AB525,24,FALSE)</f>
        <v>0</v>
      </c>
      <c r="AE220">
        <f>VLOOKUP($J220,Zonal_Stats!$A$2:$P$308,14,FALSE)</f>
        <v>0.272170619261</v>
      </c>
      <c r="AF220">
        <f>VLOOKUP($C220,PODES_SULSEL!$D$1:$AL$311,2,FALSE)</f>
        <v>1892</v>
      </c>
      <c r="AG220">
        <f>VLOOKUP($C220,PODES_SULSEL!$D$1:$AL$311,25,FALSE)</f>
        <v>0.98150105708245206</v>
      </c>
      <c r="AH220">
        <f>VLOOKUP($C220,PODES_SULSEL!$D$1:$AL$311,26,FALSE)</f>
        <v>5.2854122621564398E-4</v>
      </c>
      <c r="AI220">
        <f>VLOOKUP($C220,PODES_SULSEL!$D$1:$AL$311,27,FALSE)</f>
        <v>0</v>
      </c>
      <c r="AJ220">
        <f>VLOOKUP($C220,PODES_SULSEL!$D$1:$AL$311,28,FALSE)</f>
        <v>0</v>
      </c>
      <c r="AK220">
        <f>VLOOKUP($C220,PODES_SULSEL!$D$1:$AL$311,29,FALSE)</f>
        <v>378.4</v>
      </c>
      <c r="AL220">
        <f>VLOOKUP($C220,PODES_SULSEL!$D$1:$AL$311,30,FALSE)</f>
        <v>2.1141649048625698E-3</v>
      </c>
      <c r="AM220">
        <f>VLOOKUP($C220,PODES_SULSEL!$D$1:$AL$311,31,FALSE)</f>
        <v>0</v>
      </c>
      <c r="AN220">
        <f>VLOOKUP($C220,PODES_SULSEL!$D$1:$AL$311,10,FALSE)</f>
        <v>0</v>
      </c>
      <c r="AO220">
        <f>VLOOKUP($C220,PODES_SULSEL!$D$1:$AL$311,11,FALSE)</f>
        <v>0</v>
      </c>
      <c r="AP220">
        <f>VLOOKUP($C220,PODES_SULSEL!$D$1:$AL$311,12,FALSE)</f>
        <v>0</v>
      </c>
      <c r="AQ220">
        <f>VLOOKUP($C220,PODES_SULSEL!$D$1:$AL$311,13,FALSE)</f>
        <v>0</v>
      </c>
      <c r="AR220">
        <f>VLOOKUP($C220,PODES_SULSEL!$D$1:$AL$311,14,FALSE)</f>
        <v>0</v>
      </c>
      <c r="AS220">
        <f>VLOOKUP($C220,PODES_SULSEL!$D$1:$AL$311,15,FALSE)</f>
        <v>0</v>
      </c>
      <c r="AT220">
        <f>VLOOKUP($C220,PODES_SULSEL!$D$1:$AL$311,16,FALSE)</f>
        <v>0</v>
      </c>
      <c r="AU220">
        <f>VLOOKUP($C220,PODES_SULSEL!$D$1:$AL$311,17,FALSE)</f>
        <v>0</v>
      </c>
      <c r="AV220">
        <f>VLOOKUP($C220,PODES_SULSEL!$D$1:$AL$311,18,FALSE)</f>
        <v>0</v>
      </c>
      <c r="AW220">
        <f>VLOOKUP($C220,PODES_SULSEL!$D$1:$AL$311,19,FALSE)</f>
        <v>0</v>
      </c>
      <c r="AX220">
        <f>VLOOKUP($C220,PODES_SULSEL!$D$1:$AL$311,20,FALSE)</f>
        <v>12</v>
      </c>
      <c r="AY220">
        <f>VLOOKUP($C220,PODES_SULSEL!$D$1:$AL$311,35,FALSE)</f>
        <v>157.66666666666666</v>
      </c>
      <c r="AZ220">
        <f>VLOOKUP($C220,PODES_SULSEL!$D$1:$AL$311,32,FALSE)</f>
        <v>946</v>
      </c>
      <c r="BA220">
        <f>VLOOKUP($C220,PODES_SULSEL!$D$1:$AL$311,33,FALSE)</f>
        <v>0</v>
      </c>
      <c r="BB220">
        <f>VLOOKUP($C220,PODES_SULSEL!$D$1:$AL$311,23,FALSE)</f>
        <v>0</v>
      </c>
      <c r="BC220">
        <f>VLOOKUP($C220,PODES_SULSEL!$D$1:$AL$311,34,FALSE)</f>
        <v>0</v>
      </c>
      <c r="BD220">
        <f>VLOOKUP($J220,Zonal_Stats!$A$2:$T$308,17,FALSE)</f>
        <v>23.5663510917</v>
      </c>
      <c r="BE220">
        <f>VLOOKUP($J220,Zonal_Stats!$A$2:$T$308,18,FALSE)</f>
        <v>1.3797231384099999</v>
      </c>
      <c r="BF220">
        <f>VLOOKUP($J220,Zonal_Stats!$A$2:$T$308,19,FALSE)</f>
        <v>2775.18314685</v>
      </c>
      <c r="BG220">
        <f>VLOOKUP($J220,Zonal_Stats!$A$2:$T$308,20,FALSE)</f>
        <v>5.2691638539100003</v>
      </c>
    </row>
    <row r="221" spans="1:59">
      <c r="A221" t="s">
        <v>922</v>
      </c>
      <c r="B221" t="str">
        <f t="shared" si="3"/>
        <v>7318011</v>
      </c>
      <c r="C221">
        <v>7318011</v>
      </c>
      <c r="D221" t="s">
        <v>230</v>
      </c>
      <c r="E221">
        <v>73</v>
      </c>
      <c r="F221">
        <v>18</v>
      </c>
      <c r="G221">
        <v>11</v>
      </c>
      <c r="H221" t="s">
        <v>674</v>
      </c>
      <c r="I221" t="s">
        <v>688</v>
      </c>
      <c r="J221" t="s">
        <v>545</v>
      </c>
      <c r="K221">
        <v>2019</v>
      </c>
      <c r="L221">
        <f>VLOOKUP($J221,Zonal_Stats!$A$2:$J$308,10,FALSE)</f>
        <v>47711.672721299998</v>
      </c>
      <c r="M221">
        <f>VLOOKUP($J221,Zonal_Stats!$A$2:$P$308,8,FALSE)</f>
        <v>3283.0996227300002</v>
      </c>
      <c r="N221">
        <f>VLOOKUP($J221,Zonal_Stats!$A$2:$P$308,12,FALSE)</f>
        <v>43821.797045400002</v>
      </c>
      <c r="O221">
        <f>VLOOKUP($J221,Zonal_Stats!$A$2:$P$308,9,FALSE)</f>
        <v>81709.671572499996</v>
      </c>
      <c r="P221">
        <f>VLOOKUP($J221,Zonal_Stats!$A$2:$P$308,7,FALSE)</f>
        <v>4023.1493090600002</v>
      </c>
      <c r="Q221">
        <f>VLOOKUP($J221,Zonal_Stats!$A$2:$P$308,11,FALSE)</f>
        <v>2209.7549105799999</v>
      </c>
      <c r="R221">
        <f>VLOOKUP($J221,Zonal_Stats!$A$2:$P$308,5,FALSE)</f>
        <v>2765.6572306399999</v>
      </c>
      <c r="S221">
        <f>VLOOKUP($J221,raw!$A$3:$AB526,11,FALSE)</f>
        <v>6.3794001041207804E-2</v>
      </c>
      <c r="T221">
        <f>VLOOKUP($J221,raw!$A$3:$AB526,12,FALSE)</f>
        <v>2.1625085098714507E-3</v>
      </c>
      <c r="U221">
        <f>VLOOKUP($J221,raw!$A$3:$AB526,13,FALSE)</f>
        <v>4.3170077289656002E-2</v>
      </c>
      <c r="V221">
        <f>VLOOKUP($J221,raw!$A$3:$AB526,14,FALSE)</f>
        <v>0</v>
      </c>
      <c r="W221">
        <f>VLOOKUP($J221,raw!$A$3:$AB526,15,FALSE)</f>
        <v>0</v>
      </c>
      <c r="X221">
        <f>VLOOKUP($J221,Zonal_Stats!$A$2:$P$308,6,FALSE)</f>
        <v>4202.7935827199999</v>
      </c>
      <c r="Y221">
        <f>VLOOKUP($J221,raw!$A$3:$AB526,17,FALSE)</f>
        <v>5.3662248207921185E-3</v>
      </c>
      <c r="Z221">
        <f>VLOOKUP($J221,raw!$A$3:$AB526,20,FALSE)</f>
        <v>0.45156381402426815</v>
      </c>
      <c r="AA221">
        <f>VLOOKUP($J221,Zonal_Stats!$A$2:$P$308,13,FALSE)</f>
        <v>1877151.88695</v>
      </c>
      <c r="AB221">
        <f>VLOOKUP($J221,Zonal_Stats!$A$2:$P$308,15,FALSE)</f>
        <v>2.2248030997800001E-5</v>
      </c>
      <c r="AC221">
        <f>VLOOKUP($J221,Zonal_Stats!$A$2:$P$308,16,FALSE)</f>
        <v>0.96181661580199995</v>
      </c>
      <c r="AD221">
        <f>VLOOKUP($J221,raw!$A$3:$AB526,24,FALSE)</f>
        <v>0</v>
      </c>
      <c r="AE221">
        <f>VLOOKUP($J221,Zonal_Stats!$A$2:$P$308,14,FALSE)</f>
        <v>0.28942435732799998</v>
      </c>
      <c r="AF221">
        <f>VLOOKUP($C221,PODES_SULSEL!$D$1:$AL$311,2,FALSE)</f>
        <v>1447</v>
      </c>
      <c r="AG221">
        <f>VLOOKUP($C221,PODES_SULSEL!$D$1:$AL$311,25,FALSE)</f>
        <v>0.99930891499654395</v>
      </c>
      <c r="AH221">
        <f>VLOOKUP($C221,PODES_SULSEL!$D$1:$AL$311,26,FALSE)</f>
        <v>6.9108500345542499E-4</v>
      </c>
      <c r="AI221">
        <f>VLOOKUP($C221,PODES_SULSEL!$D$1:$AL$311,27,FALSE)</f>
        <v>0</v>
      </c>
      <c r="AJ221">
        <f>VLOOKUP($C221,PODES_SULSEL!$D$1:$AL$311,28,FALSE)</f>
        <v>0</v>
      </c>
      <c r="AK221">
        <f>VLOOKUP($C221,PODES_SULSEL!$D$1:$AL$311,29,FALSE)</f>
        <v>361.75</v>
      </c>
      <c r="AL221">
        <f>VLOOKUP($C221,PODES_SULSEL!$D$1:$AL$311,30,FALSE)</f>
        <v>2.0732550103662699E-3</v>
      </c>
      <c r="AM221">
        <f>VLOOKUP($C221,PODES_SULSEL!$D$1:$AL$311,31,FALSE)</f>
        <v>0</v>
      </c>
      <c r="AN221">
        <f>VLOOKUP($C221,PODES_SULSEL!$D$1:$AL$311,10,FALSE)</f>
        <v>0</v>
      </c>
      <c r="AO221">
        <f>VLOOKUP($C221,PODES_SULSEL!$D$1:$AL$311,11,FALSE)</f>
        <v>0</v>
      </c>
      <c r="AP221">
        <f>VLOOKUP($C221,PODES_SULSEL!$D$1:$AL$311,12,FALSE)</f>
        <v>0</v>
      </c>
      <c r="AQ221">
        <f>VLOOKUP($C221,PODES_SULSEL!$D$1:$AL$311,13,FALSE)</f>
        <v>0</v>
      </c>
      <c r="AR221">
        <f>VLOOKUP($C221,PODES_SULSEL!$D$1:$AL$311,14,FALSE)</f>
        <v>0</v>
      </c>
      <c r="AS221">
        <f>VLOOKUP($C221,PODES_SULSEL!$D$1:$AL$311,15,FALSE)</f>
        <v>0</v>
      </c>
      <c r="AT221">
        <f>VLOOKUP($C221,PODES_SULSEL!$D$1:$AL$311,16,FALSE)</f>
        <v>0</v>
      </c>
      <c r="AU221">
        <f>VLOOKUP($C221,PODES_SULSEL!$D$1:$AL$311,17,FALSE)</f>
        <v>0</v>
      </c>
      <c r="AV221">
        <f>VLOOKUP($C221,PODES_SULSEL!$D$1:$AL$311,18,FALSE)</f>
        <v>0</v>
      </c>
      <c r="AW221">
        <f>VLOOKUP($C221,PODES_SULSEL!$D$1:$AL$311,19,FALSE)</f>
        <v>0</v>
      </c>
      <c r="AX221">
        <f>VLOOKUP($C221,PODES_SULSEL!$D$1:$AL$311,20,FALSE)</f>
        <v>12</v>
      </c>
      <c r="AY221">
        <f>VLOOKUP($C221,PODES_SULSEL!$D$1:$AL$311,35,FALSE)</f>
        <v>120.58333333333333</v>
      </c>
      <c r="AZ221">
        <f>VLOOKUP($C221,PODES_SULSEL!$D$1:$AL$311,32,FALSE)</f>
        <v>1447</v>
      </c>
      <c r="BA221">
        <f>VLOOKUP($C221,PODES_SULSEL!$D$1:$AL$311,33,FALSE)</f>
        <v>0</v>
      </c>
      <c r="BB221">
        <f>VLOOKUP($C221,PODES_SULSEL!$D$1:$AL$311,23,FALSE)</f>
        <v>0</v>
      </c>
      <c r="BC221">
        <f>VLOOKUP($C221,PODES_SULSEL!$D$1:$AL$311,34,FALSE)</f>
        <v>0</v>
      </c>
      <c r="BD221">
        <f>VLOOKUP($J221,Zonal_Stats!$A$2:$T$308,17,FALSE)</f>
        <v>21.6905560308</v>
      </c>
      <c r="BE221">
        <f>VLOOKUP($J221,Zonal_Stats!$A$2:$T$308,18,FALSE)</f>
        <v>1.59329945901</v>
      </c>
      <c r="BF221">
        <f>VLOOKUP($J221,Zonal_Stats!$A$2:$T$308,19,FALSE)</f>
        <v>2737.3838141599999</v>
      </c>
      <c r="BG221">
        <f>VLOOKUP($J221,Zonal_Stats!$A$2:$T$308,20,FALSE)</f>
        <v>14.973504459200001</v>
      </c>
    </row>
    <row r="222" spans="1:59">
      <c r="A222" t="s">
        <v>923</v>
      </c>
      <c r="B222" t="str">
        <f t="shared" si="3"/>
        <v>7318012</v>
      </c>
      <c r="C222">
        <v>7318012</v>
      </c>
      <c r="D222" t="s">
        <v>230</v>
      </c>
      <c r="E222">
        <v>73</v>
      </c>
      <c r="F222">
        <v>18</v>
      </c>
      <c r="G222">
        <v>12</v>
      </c>
      <c r="H222" t="s">
        <v>674</v>
      </c>
      <c r="I222" t="s">
        <v>688</v>
      </c>
      <c r="J222" t="s">
        <v>516</v>
      </c>
      <c r="K222">
        <v>2019</v>
      </c>
      <c r="L222">
        <f>VLOOKUP($J222,Zonal_Stats!$A$2:$J$308,10,FALSE)</f>
        <v>34743.291496700003</v>
      </c>
      <c r="M222">
        <f>VLOOKUP($J222,Zonal_Stats!$A$2:$P$308,8,FALSE)</f>
        <v>532.981028864</v>
      </c>
      <c r="N222">
        <f>VLOOKUP($J222,Zonal_Stats!$A$2:$P$308,12,FALSE)</f>
        <v>33868.136785900002</v>
      </c>
      <c r="O222">
        <f>VLOOKUP($J222,Zonal_Stats!$A$2:$P$308,9,FALSE)</f>
        <v>78970.828316900006</v>
      </c>
      <c r="P222">
        <f>VLOOKUP($J222,Zonal_Stats!$A$2:$P$308,7,FALSE)</f>
        <v>1916.1185820799999</v>
      </c>
      <c r="Q222">
        <f>VLOOKUP($J222,Zonal_Stats!$A$2:$P$308,11,FALSE)</f>
        <v>2352.8784403899999</v>
      </c>
      <c r="R222">
        <f>VLOOKUP($J222,Zonal_Stats!$A$2:$P$308,5,FALSE)</f>
        <v>5106.4786738000003</v>
      </c>
      <c r="S222">
        <f>VLOOKUP($J222,raw!$A$3:$AB527,11,FALSE)</f>
        <v>2.3649263234491541E-2</v>
      </c>
      <c r="T222">
        <f>VLOOKUP($J222,raw!$A$3:$AB527,12,FALSE)</f>
        <v>2.1648171730034565E-2</v>
      </c>
      <c r="U222">
        <f>VLOOKUP($J222,raw!$A$3:$AB527,13,FALSE)</f>
        <v>0.16736401673640167</v>
      </c>
      <c r="V222">
        <f>VLOOKUP($J222,raw!$A$3:$AB527,14,FALSE)</f>
        <v>0</v>
      </c>
      <c r="W222">
        <f>VLOOKUP($J222,raw!$A$3:$AB527,15,FALSE)</f>
        <v>0</v>
      </c>
      <c r="X222">
        <f>VLOOKUP($J222,Zonal_Stats!$A$2:$P$308,6,FALSE)</f>
        <v>7124.0280392599998</v>
      </c>
      <c r="Y222">
        <f>VLOOKUP($J222,raw!$A$3:$AB527,17,FALSE)</f>
        <v>0</v>
      </c>
      <c r="Z222">
        <f>VLOOKUP($J222,raw!$A$3:$AB527,20,FALSE)</f>
        <v>0.43423685646716392</v>
      </c>
      <c r="AA222">
        <f>VLOOKUP($J222,Zonal_Stats!$A$2:$P$308,13,FALSE)</f>
        <v>1415090.70276</v>
      </c>
      <c r="AB222">
        <f>VLOOKUP($J222,Zonal_Stats!$A$2:$P$308,15,FALSE)</f>
        <v>2.7834968782E-3</v>
      </c>
      <c r="AC222">
        <f>VLOOKUP($J222,Zonal_Stats!$A$2:$P$308,16,FALSE)</f>
        <v>0.95486188937600003</v>
      </c>
      <c r="AD222">
        <f>VLOOKUP($J222,raw!$A$3:$AB527,24,FALSE)</f>
        <v>0</v>
      </c>
      <c r="AE222">
        <f>VLOOKUP($J222,Zonal_Stats!$A$2:$P$308,14,FALSE)</f>
        <v>0.289439559284</v>
      </c>
      <c r="AF222">
        <f>VLOOKUP($C222,PODES_SULSEL!$D$1:$AL$311,2,FALSE)</f>
        <v>1576</v>
      </c>
      <c r="AG222">
        <f>VLOOKUP($C222,PODES_SULSEL!$D$1:$AL$311,25,FALSE)</f>
        <v>0.93147208121827396</v>
      </c>
      <c r="AH222">
        <f>VLOOKUP($C222,PODES_SULSEL!$D$1:$AL$311,26,FALSE)</f>
        <v>0</v>
      </c>
      <c r="AI222">
        <f>VLOOKUP($C222,PODES_SULSEL!$D$1:$AL$311,27,FALSE)</f>
        <v>0</v>
      </c>
      <c r="AJ222">
        <f>VLOOKUP($C222,PODES_SULSEL!$D$1:$AL$311,28,FALSE)</f>
        <v>0</v>
      </c>
      <c r="AK222">
        <f>VLOOKUP($C222,PODES_SULSEL!$D$1:$AL$311,29,FALSE)</f>
        <v>788</v>
      </c>
      <c r="AL222">
        <f>VLOOKUP($C222,PODES_SULSEL!$D$1:$AL$311,30,FALSE)</f>
        <v>0</v>
      </c>
      <c r="AM222">
        <f>VLOOKUP($C222,PODES_SULSEL!$D$1:$AL$311,31,FALSE)</f>
        <v>0</v>
      </c>
      <c r="AN222">
        <f>VLOOKUP($C222,PODES_SULSEL!$D$1:$AL$311,10,FALSE)</f>
        <v>0</v>
      </c>
      <c r="AO222">
        <f>VLOOKUP($C222,PODES_SULSEL!$D$1:$AL$311,11,FALSE)</f>
        <v>0</v>
      </c>
      <c r="AP222">
        <f>VLOOKUP($C222,PODES_SULSEL!$D$1:$AL$311,12,FALSE)</f>
        <v>0</v>
      </c>
      <c r="AQ222">
        <f>VLOOKUP($C222,PODES_SULSEL!$D$1:$AL$311,13,FALSE)</f>
        <v>0</v>
      </c>
      <c r="AR222">
        <f>VLOOKUP($C222,PODES_SULSEL!$D$1:$AL$311,14,FALSE)</f>
        <v>0</v>
      </c>
      <c r="AS222">
        <f>VLOOKUP($C222,PODES_SULSEL!$D$1:$AL$311,15,FALSE)</f>
        <v>0</v>
      </c>
      <c r="AT222">
        <f>VLOOKUP($C222,PODES_SULSEL!$D$1:$AL$311,16,FALSE)</f>
        <v>0</v>
      </c>
      <c r="AU222">
        <f>VLOOKUP($C222,PODES_SULSEL!$D$1:$AL$311,17,FALSE)</f>
        <v>0</v>
      </c>
      <c r="AV222">
        <f>VLOOKUP($C222,PODES_SULSEL!$D$1:$AL$311,18,FALSE)</f>
        <v>0</v>
      </c>
      <c r="AW222">
        <f>VLOOKUP($C222,PODES_SULSEL!$D$1:$AL$311,19,FALSE)</f>
        <v>0</v>
      </c>
      <c r="AX222">
        <f>VLOOKUP($C222,PODES_SULSEL!$D$1:$AL$311,20,FALSE)</f>
        <v>10</v>
      </c>
      <c r="AY222">
        <f>VLOOKUP($C222,PODES_SULSEL!$D$1:$AL$311,35,FALSE)</f>
        <v>157.6</v>
      </c>
      <c r="AZ222">
        <f>VLOOKUP($C222,PODES_SULSEL!$D$1:$AL$311,32,FALSE)</f>
        <v>0</v>
      </c>
      <c r="BA222">
        <f>VLOOKUP($C222,PODES_SULSEL!$D$1:$AL$311,33,FALSE)</f>
        <v>0</v>
      </c>
      <c r="BB222">
        <f>VLOOKUP($C222,PODES_SULSEL!$D$1:$AL$311,23,FALSE)</f>
        <v>0</v>
      </c>
      <c r="BC222">
        <f>VLOOKUP($C222,PODES_SULSEL!$D$1:$AL$311,34,FALSE)</f>
        <v>0</v>
      </c>
      <c r="BD222">
        <f>VLOOKUP($J222,Zonal_Stats!$A$2:$T$308,17,FALSE)</f>
        <v>22.624554964600001</v>
      </c>
      <c r="BE222">
        <f>VLOOKUP($J222,Zonal_Stats!$A$2:$T$308,18,FALSE)</f>
        <v>1.06959943302</v>
      </c>
      <c r="BF222">
        <f>VLOOKUP($J222,Zonal_Stats!$A$2:$T$308,19,FALSE)</f>
        <v>2827.13987241</v>
      </c>
      <c r="BG222">
        <f>VLOOKUP($J222,Zonal_Stats!$A$2:$T$308,20,FALSE)</f>
        <v>10.443195280499999</v>
      </c>
    </row>
    <row r="223" spans="1:59">
      <c r="A223" t="s">
        <v>924</v>
      </c>
      <c r="B223" t="str">
        <f t="shared" si="3"/>
        <v>7318013</v>
      </c>
      <c r="C223">
        <v>7318013</v>
      </c>
      <c r="D223" t="s">
        <v>230</v>
      </c>
      <c r="E223">
        <v>73</v>
      </c>
      <c r="F223">
        <v>18</v>
      </c>
      <c r="G223">
        <v>13</v>
      </c>
      <c r="H223" t="s">
        <v>674</v>
      </c>
      <c r="I223" t="s">
        <v>688</v>
      </c>
      <c r="J223" t="s">
        <v>464</v>
      </c>
      <c r="K223">
        <v>2019</v>
      </c>
      <c r="L223">
        <f>VLOOKUP($J223,Zonal_Stats!$A$2:$J$308,10,FALSE)</f>
        <v>54656.232731999997</v>
      </c>
      <c r="M223">
        <f>VLOOKUP($J223,Zonal_Stats!$A$2:$P$308,8,FALSE)</f>
        <v>878.56473173400002</v>
      </c>
      <c r="N223">
        <f>VLOOKUP($J223,Zonal_Stats!$A$2:$P$308,12,FALSE)</f>
        <v>57384.9163892</v>
      </c>
      <c r="O223">
        <f>VLOOKUP($J223,Zonal_Stats!$A$2:$P$308,9,FALSE)</f>
        <v>80609.943847899995</v>
      </c>
      <c r="P223">
        <f>VLOOKUP($J223,Zonal_Stats!$A$2:$P$308,7,FALSE)</f>
        <v>2790.4907481199998</v>
      </c>
      <c r="Q223">
        <f>VLOOKUP($J223,Zonal_Stats!$A$2:$P$308,11,FALSE)</f>
        <v>5626.3520935300003</v>
      </c>
      <c r="R223">
        <f>VLOOKUP($J223,Zonal_Stats!$A$2:$P$308,5,FALSE)</f>
        <v>2925.0784805200001</v>
      </c>
      <c r="S223">
        <f>VLOOKUP($J223,raw!$A$3:$AB528,11,FALSE)</f>
        <v>1.8553223388305846E-2</v>
      </c>
      <c r="T223">
        <f>VLOOKUP($J223,raw!$A$3:$AB528,12,FALSE)</f>
        <v>2.311344327836082E-3</v>
      </c>
      <c r="U223">
        <f>VLOOKUP($J223,raw!$A$3:$AB528,13,FALSE)</f>
        <v>7.3088455772113939E-2</v>
      </c>
      <c r="V223">
        <f>VLOOKUP($J223,raw!$A$3:$AB528,14,FALSE)</f>
        <v>0</v>
      </c>
      <c r="W223">
        <f>VLOOKUP($J223,raw!$A$3:$AB528,15,FALSE)</f>
        <v>0</v>
      </c>
      <c r="X223">
        <f>VLOOKUP($J223,Zonal_Stats!$A$2:$P$308,6,FALSE)</f>
        <v>2861.4065348899999</v>
      </c>
      <c r="Y223">
        <f>VLOOKUP($J223,raw!$A$3:$AB528,17,FALSE)</f>
        <v>1.3993003498250875E-2</v>
      </c>
      <c r="Z223">
        <f>VLOOKUP($J223,raw!$A$3:$AB528,20,FALSE)</f>
        <v>0.63586956521739135</v>
      </c>
      <c r="AA223">
        <f>VLOOKUP($J223,Zonal_Stats!$A$2:$P$308,13,FALSE)</f>
        <v>1605431.28981</v>
      </c>
      <c r="AB223">
        <f>VLOOKUP($J223,Zonal_Stats!$A$2:$P$308,15,FALSE)</f>
        <v>0</v>
      </c>
      <c r="AC223">
        <f>VLOOKUP($J223,Zonal_Stats!$A$2:$P$308,16,FALSE)</f>
        <v>0.82485393646100003</v>
      </c>
      <c r="AD223">
        <f>VLOOKUP($J223,raw!$A$3:$AB528,24,FALSE)</f>
        <v>0</v>
      </c>
      <c r="AE223">
        <f>VLOOKUP($J223,Zonal_Stats!$A$2:$P$308,14,FALSE)</f>
        <v>0.299090629632</v>
      </c>
      <c r="AF223">
        <f>VLOOKUP($C223,PODES_SULSEL!$D$1:$AL$311,2,FALSE)</f>
        <v>1586</v>
      </c>
      <c r="AG223">
        <f>VLOOKUP($C223,PODES_SULSEL!$D$1:$AL$311,25,FALSE)</f>
        <v>0.99054224464060503</v>
      </c>
      <c r="AH223">
        <f>VLOOKUP($C223,PODES_SULSEL!$D$1:$AL$311,26,FALSE)</f>
        <v>1.2610340479192899E-3</v>
      </c>
      <c r="AI223">
        <f>VLOOKUP($C223,PODES_SULSEL!$D$1:$AL$311,27,FALSE)</f>
        <v>0</v>
      </c>
      <c r="AJ223">
        <f>VLOOKUP($C223,PODES_SULSEL!$D$1:$AL$311,28,FALSE)</f>
        <v>0</v>
      </c>
      <c r="AK223">
        <f>VLOOKUP($C223,PODES_SULSEL!$D$1:$AL$311,29,FALSE)</f>
        <v>396.5</v>
      </c>
      <c r="AL223">
        <f>VLOOKUP($C223,PODES_SULSEL!$D$1:$AL$311,30,FALSE)</f>
        <v>3.1525851197982302E-3</v>
      </c>
      <c r="AM223">
        <f>VLOOKUP($C223,PODES_SULSEL!$D$1:$AL$311,31,FALSE)</f>
        <v>0</v>
      </c>
      <c r="AN223">
        <f>VLOOKUP($C223,PODES_SULSEL!$D$1:$AL$311,10,FALSE)</f>
        <v>11</v>
      </c>
      <c r="AO223">
        <f>VLOOKUP($C223,PODES_SULSEL!$D$1:$AL$311,11,FALSE)</f>
        <v>0</v>
      </c>
      <c r="AP223">
        <f>VLOOKUP($C223,PODES_SULSEL!$D$1:$AL$311,12,FALSE)</f>
        <v>0</v>
      </c>
      <c r="AQ223">
        <f>VLOOKUP($C223,PODES_SULSEL!$D$1:$AL$311,13,FALSE)</f>
        <v>0</v>
      </c>
      <c r="AR223">
        <f>VLOOKUP($C223,PODES_SULSEL!$D$1:$AL$311,14,FALSE)</f>
        <v>0</v>
      </c>
      <c r="AS223">
        <f>VLOOKUP($C223,PODES_SULSEL!$D$1:$AL$311,15,FALSE)</f>
        <v>0</v>
      </c>
      <c r="AT223">
        <f>VLOOKUP($C223,PODES_SULSEL!$D$1:$AL$311,16,FALSE)</f>
        <v>0</v>
      </c>
      <c r="AU223">
        <f>VLOOKUP($C223,PODES_SULSEL!$D$1:$AL$311,17,FALSE)</f>
        <v>0</v>
      </c>
      <c r="AV223">
        <f>VLOOKUP($C223,PODES_SULSEL!$D$1:$AL$311,18,FALSE)</f>
        <v>0</v>
      </c>
      <c r="AW223">
        <f>VLOOKUP($C223,PODES_SULSEL!$D$1:$AL$311,19,FALSE)</f>
        <v>0</v>
      </c>
      <c r="AX223">
        <f>VLOOKUP($C223,PODES_SULSEL!$D$1:$AL$311,20,FALSE)</f>
        <v>12</v>
      </c>
      <c r="AY223">
        <f>VLOOKUP($C223,PODES_SULSEL!$D$1:$AL$311,35,FALSE)</f>
        <v>132.16666666666666</v>
      </c>
      <c r="AZ223">
        <f>VLOOKUP($C223,PODES_SULSEL!$D$1:$AL$311,32,FALSE)</f>
        <v>198.25</v>
      </c>
      <c r="BA223">
        <f>VLOOKUP($C223,PODES_SULSEL!$D$1:$AL$311,33,FALSE)</f>
        <v>0</v>
      </c>
      <c r="BB223">
        <f>VLOOKUP($C223,PODES_SULSEL!$D$1:$AL$311,23,FALSE)</f>
        <v>1</v>
      </c>
      <c r="BC223">
        <f>VLOOKUP($C223,PODES_SULSEL!$D$1:$AL$311,34,FALSE)</f>
        <v>1586</v>
      </c>
      <c r="BD223">
        <f>VLOOKUP($J223,Zonal_Stats!$A$2:$T$308,17,FALSE)</f>
        <v>20.057202163199999</v>
      </c>
      <c r="BE223">
        <f>VLOOKUP($J223,Zonal_Stats!$A$2:$T$308,18,FALSE)</f>
        <v>1.43857826657</v>
      </c>
      <c r="BF223">
        <f>VLOOKUP($J223,Zonal_Stats!$A$2:$T$308,19,FALSE)</f>
        <v>2652.0895358399998</v>
      </c>
      <c r="BG223">
        <f>VLOOKUP($J223,Zonal_Stats!$A$2:$T$308,20,FALSE)</f>
        <v>23.578634982600001</v>
      </c>
    </row>
    <row r="224" spans="1:59">
      <c r="A224" t="s">
        <v>925</v>
      </c>
      <c r="B224" t="str">
        <f t="shared" si="3"/>
        <v>7318020</v>
      </c>
      <c r="C224">
        <v>7318020</v>
      </c>
      <c r="D224" t="s">
        <v>230</v>
      </c>
      <c r="E224">
        <v>73</v>
      </c>
      <c r="F224">
        <v>18</v>
      </c>
      <c r="G224">
        <v>20</v>
      </c>
      <c r="H224" t="s">
        <v>674</v>
      </c>
      <c r="I224" t="s">
        <v>688</v>
      </c>
      <c r="J224" t="s">
        <v>480</v>
      </c>
      <c r="K224">
        <v>2019</v>
      </c>
      <c r="L224">
        <f>VLOOKUP($J224,Zonal_Stats!$A$2:$J$308,10,FALSE)</f>
        <v>22636.564628700002</v>
      </c>
      <c r="M224">
        <f>VLOOKUP($J224,Zonal_Stats!$A$2:$P$308,8,FALSE)</f>
        <v>1247.3176048</v>
      </c>
      <c r="N224">
        <f>VLOOKUP($J224,Zonal_Stats!$A$2:$P$308,12,FALSE)</f>
        <v>28633.329970800001</v>
      </c>
      <c r="O224">
        <f>VLOOKUP($J224,Zonal_Stats!$A$2:$P$308,9,FALSE)</f>
        <v>84154.156924800001</v>
      </c>
      <c r="P224">
        <f>VLOOKUP($J224,Zonal_Stats!$A$2:$P$308,7,FALSE)</f>
        <v>2714.9981894699999</v>
      </c>
      <c r="Q224">
        <f>VLOOKUP($J224,Zonal_Stats!$A$2:$P$308,11,FALSE)</f>
        <v>3273.2428163999998</v>
      </c>
      <c r="R224">
        <f>VLOOKUP($J224,Zonal_Stats!$A$2:$P$308,5,FALSE)</f>
        <v>4690.9717469300003</v>
      </c>
      <c r="S224">
        <f>VLOOKUP($J224,raw!$A$3:$AB529,11,FALSE)</f>
        <v>0.18562353145940302</v>
      </c>
      <c r="T224">
        <f>VLOOKUP($J224,raw!$A$3:$AB529,12,FALSE)</f>
        <v>1.1269689322078148E-2</v>
      </c>
      <c r="U224">
        <f>VLOOKUP($J224,raw!$A$3:$AB529,13,FALSE)</f>
        <v>0.31398485771473328</v>
      </c>
      <c r="V224">
        <f>VLOOKUP($J224,raw!$A$3:$AB529,14,FALSE)</f>
        <v>0</v>
      </c>
      <c r="W224">
        <f>VLOOKUP($J224,raw!$A$3:$AB529,15,FALSE)</f>
        <v>2.306152641197459E-3</v>
      </c>
      <c r="X224">
        <f>VLOOKUP($J224,Zonal_Stats!$A$2:$P$308,6,FALSE)</f>
        <v>2970.1886552699998</v>
      </c>
      <c r="Y224">
        <f>VLOOKUP($J224,raw!$A$3:$AB529,17,FALSE)</f>
        <v>1.1139152380123574E-2</v>
      </c>
      <c r="Z224">
        <f>VLOOKUP($J224,raw!$A$3:$AB529,20,FALSE)</f>
        <v>0.19345574797667739</v>
      </c>
      <c r="AA224">
        <f>VLOOKUP($J224,Zonal_Stats!$A$2:$P$308,13,FALSE)</f>
        <v>1607405.4003399999</v>
      </c>
      <c r="AB224">
        <f>VLOOKUP($J224,Zonal_Stats!$A$2:$P$308,15,FALSE)</f>
        <v>1.89297044804E-2</v>
      </c>
      <c r="AC224">
        <f>VLOOKUP($J224,Zonal_Stats!$A$2:$P$308,16,FALSE)</f>
        <v>0.74820457176499999</v>
      </c>
      <c r="AD224">
        <f>VLOOKUP($J224,raw!$A$3:$AB529,24,FALSE)</f>
        <v>0</v>
      </c>
      <c r="AE224">
        <f>VLOOKUP($J224,Zonal_Stats!$A$2:$P$308,14,FALSE)</f>
        <v>0.34952740081299999</v>
      </c>
      <c r="AF224">
        <f>VLOOKUP($C224,PODES_SULSEL!$D$1:$AL$311,2,FALSE)</f>
        <v>8349</v>
      </c>
      <c r="AG224">
        <f>VLOOKUP($C224,PODES_SULSEL!$D$1:$AL$311,25,FALSE)</f>
        <v>0.98538747155347906</v>
      </c>
      <c r="AH224">
        <f>VLOOKUP($C224,PODES_SULSEL!$D$1:$AL$311,26,FALSE)</f>
        <v>1.07797340998922E-3</v>
      </c>
      <c r="AI224">
        <f>VLOOKUP($C224,PODES_SULSEL!$D$1:$AL$311,27,FALSE)</f>
        <v>8349</v>
      </c>
      <c r="AJ224">
        <f>VLOOKUP($C224,PODES_SULSEL!$D$1:$AL$311,28,FALSE)</f>
        <v>0</v>
      </c>
      <c r="AK224">
        <f>VLOOKUP($C224,PODES_SULSEL!$D$1:$AL$311,29,FALSE)</f>
        <v>1391.5</v>
      </c>
      <c r="AL224">
        <f>VLOOKUP($C224,PODES_SULSEL!$D$1:$AL$311,30,FALSE)</f>
        <v>3.59324469996406E-4</v>
      </c>
      <c r="AM224">
        <f>VLOOKUP($C224,PODES_SULSEL!$D$1:$AL$311,31,FALSE)</f>
        <v>8349</v>
      </c>
      <c r="AN224">
        <f>VLOOKUP($C224,PODES_SULSEL!$D$1:$AL$311,10,FALSE)</f>
        <v>7</v>
      </c>
      <c r="AO224">
        <f>VLOOKUP($C224,PODES_SULSEL!$D$1:$AL$311,11,FALSE)</f>
        <v>0</v>
      </c>
      <c r="AP224">
        <f>VLOOKUP($C224,PODES_SULSEL!$D$1:$AL$311,12,FALSE)</f>
        <v>0</v>
      </c>
      <c r="AQ224">
        <f>VLOOKUP($C224,PODES_SULSEL!$D$1:$AL$311,13,FALSE)</f>
        <v>0</v>
      </c>
      <c r="AR224">
        <f>VLOOKUP($C224,PODES_SULSEL!$D$1:$AL$311,14,FALSE)</f>
        <v>0</v>
      </c>
      <c r="AS224">
        <f>VLOOKUP($C224,PODES_SULSEL!$D$1:$AL$311,15,FALSE)</f>
        <v>0</v>
      </c>
      <c r="AT224">
        <f>VLOOKUP($C224,PODES_SULSEL!$D$1:$AL$311,16,FALSE)</f>
        <v>4</v>
      </c>
      <c r="AU224">
        <f>VLOOKUP($C224,PODES_SULSEL!$D$1:$AL$311,17,FALSE)</f>
        <v>0</v>
      </c>
      <c r="AV224">
        <f>VLOOKUP($C224,PODES_SULSEL!$D$1:$AL$311,18,FALSE)</f>
        <v>1</v>
      </c>
      <c r="AW224">
        <f>VLOOKUP($C224,PODES_SULSEL!$D$1:$AL$311,19,FALSE)</f>
        <v>0</v>
      </c>
      <c r="AX224">
        <f>VLOOKUP($C224,PODES_SULSEL!$D$1:$AL$311,20,FALSE)</f>
        <v>34</v>
      </c>
      <c r="AY224">
        <f>VLOOKUP($C224,PODES_SULSEL!$D$1:$AL$311,35,FALSE)</f>
        <v>245.55882352941177</v>
      </c>
      <c r="AZ224">
        <f>VLOOKUP($C224,PODES_SULSEL!$D$1:$AL$311,32,FALSE)</f>
        <v>1669.8</v>
      </c>
      <c r="BA224">
        <f>VLOOKUP($C224,PODES_SULSEL!$D$1:$AL$311,33,FALSE)</f>
        <v>4174.5</v>
      </c>
      <c r="BB224">
        <f>VLOOKUP($C224,PODES_SULSEL!$D$1:$AL$311,23,FALSE)</f>
        <v>11</v>
      </c>
      <c r="BC224">
        <f>VLOOKUP($C224,PODES_SULSEL!$D$1:$AL$311,34,FALSE)</f>
        <v>759</v>
      </c>
      <c r="BD224">
        <f>VLOOKUP($J224,Zonal_Stats!$A$2:$T$308,17,FALSE)</f>
        <v>20.592205417900001</v>
      </c>
      <c r="BE224">
        <f>VLOOKUP($J224,Zonal_Stats!$A$2:$T$308,18,FALSE)</f>
        <v>1.3073832350000001</v>
      </c>
      <c r="BF224">
        <f>VLOOKUP($J224,Zonal_Stats!$A$2:$T$308,19,FALSE)</f>
        <v>2927.95945717</v>
      </c>
      <c r="BG224">
        <f>VLOOKUP($J224,Zonal_Stats!$A$2:$T$308,20,FALSE)</f>
        <v>-6.4937324955799998</v>
      </c>
    </row>
    <row r="225" spans="1:59">
      <c r="A225" t="s">
        <v>926</v>
      </c>
      <c r="B225" t="str">
        <f t="shared" si="3"/>
        <v>7318021</v>
      </c>
      <c r="C225">
        <v>7318021</v>
      </c>
      <c r="D225" t="s">
        <v>230</v>
      </c>
      <c r="E225">
        <v>73</v>
      </c>
      <c r="F225">
        <v>18</v>
      </c>
      <c r="G225">
        <v>21</v>
      </c>
      <c r="H225" t="s">
        <v>674</v>
      </c>
      <c r="I225" t="s">
        <v>688</v>
      </c>
      <c r="J225" t="s">
        <v>404</v>
      </c>
      <c r="K225">
        <v>2019</v>
      </c>
      <c r="L225">
        <f>VLOOKUP($J225,Zonal_Stats!$A$2:$J$308,10,FALSE)</f>
        <v>26545.720965799999</v>
      </c>
      <c r="M225">
        <f>VLOOKUP($J225,Zonal_Stats!$A$2:$P$308,8,FALSE)</f>
        <v>292.55298679800001</v>
      </c>
      <c r="N225">
        <f>VLOOKUP($J225,Zonal_Stats!$A$2:$P$308,12,FALSE)</f>
        <v>28410.437229499999</v>
      </c>
      <c r="O225">
        <f>VLOOKUP($J225,Zonal_Stats!$A$2:$P$308,9,FALSE)</f>
        <v>82907.660252899994</v>
      </c>
      <c r="P225">
        <f>VLOOKUP($J225,Zonal_Stats!$A$2:$P$308,7,FALSE)</f>
        <v>6271.6054627100002</v>
      </c>
      <c r="Q225">
        <f>VLOOKUP($J225,Zonal_Stats!$A$2:$P$308,11,FALSE)</f>
        <v>3272.84560027</v>
      </c>
      <c r="R225">
        <f>VLOOKUP($J225,Zonal_Stats!$A$2:$P$308,5,FALSE)</f>
        <v>6224.2601898000003</v>
      </c>
      <c r="S225">
        <f>VLOOKUP($J225,raw!$A$3:$AB530,11,FALSE)</f>
        <v>0.15443800178412131</v>
      </c>
      <c r="T225">
        <f>VLOOKUP($J225,raw!$A$3:$AB530,12,FALSE)</f>
        <v>6.1775200713648531E-2</v>
      </c>
      <c r="U225">
        <f>VLOOKUP($J225,raw!$A$3:$AB530,13,FALSE)</f>
        <v>0</v>
      </c>
      <c r="V225">
        <f>VLOOKUP($J225,raw!$A$3:$AB530,14,FALSE)</f>
        <v>0</v>
      </c>
      <c r="W225">
        <f>VLOOKUP($J225,raw!$A$3:$AB530,15,FALSE)</f>
        <v>0</v>
      </c>
      <c r="X225">
        <f>VLOOKUP($J225,Zonal_Stats!$A$2:$P$308,6,FALSE)</f>
        <v>7332.6405256500002</v>
      </c>
      <c r="Y225">
        <f>VLOOKUP($J225,raw!$A$3:$AB530,17,FALSE)</f>
        <v>0</v>
      </c>
      <c r="Z225">
        <f>VLOOKUP($J225,raw!$A$3:$AB530,20,FALSE)</f>
        <v>0.22624888492417483</v>
      </c>
      <c r="AA225">
        <f>VLOOKUP($J225,Zonal_Stats!$A$2:$P$308,13,FALSE)</f>
        <v>2047632.4129000001</v>
      </c>
      <c r="AB225">
        <f>VLOOKUP($J225,Zonal_Stats!$A$2:$P$308,15,FALSE)</f>
        <v>1.37159637808E-2</v>
      </c>
      <c r="AC225">
        <f>VLOOKUP($J225,Zonal_Stats!$A$2:$P$308,16,FALSE)</f>
        <v>0.83469087942599995</v>
      </c>
      <c r="AD225">
        <f>VLOOKUP($J225,raw!$A$3:$AB530,24,FALSE)</f>
        <v>0</v>
      </c>
      <c r="AE225">
        <f>VLOOKUP($J225,Zonal_Stats!$A$2:$P$308,14,FALSE)</f>
        <v>0.32106283884600001</v>
      </c>
      <c r="AF225">
        <f>VLOOKUP($C225,PODES_SULSEL!$D$1:$AL$311,2,FALSE)</f>
        <v>5871</v>
      </c>
      <c r="AG225">
        <f>VLOOKUP($C225,PODES_SULSEL!$D$1:$AL$311,25,FALSE)</f>
        <v>0.98773633111905901</v>
      </c>
      <c r="AH225">
        <f>VLOOKUP($C225,PODES_SULSEL!$D$1:$AL$311,26,FALSE)</f>
        <v>1.1923011412025199E-3</v>
      </c>
      <c r="AI225">
        <f>VLOOKUP($C225,PODES_SULSEL!$D$1:$AL$311,27,FALSE)</f>
        <v>0</v>
      </c>
      <c r="AJ225">
        <f>VLOOKUP($C225,PODES_SULSEL!$D$1:$AL$311,28,FALSE)</f>
        <v>0</v>
      </c>
      <c r="AK225">
        <f>VLOOKUP($C225,PODES_SULSEL!$D$1:$AL$311,29,FALSE)</f>
        <v>838.71428571428567</v>
      </c>
      <c r="AL225">
        <f>VLOOKUP($C225,PODES_SULSEL!$D$1:$AL$311,30,FALSE)</f>
        <v>8.5164367228751496E-4</v>
      </c>
      <c r="AM225">
        <f>VLOOKUP($C225,PODES_SULSEL!$D$1:$AL$311,31,FALSE)</f>
        <v>0</v>
      </c>
      <c r="AN225">
        <f>VLOOKUP($C225,PODES_SULSEL!$D$1:$AL$311,10,FALSE)</f>
        <v>3</v>
      </c>
      <c r="AO225">
        <f>VLOOKUP($C225,PODES_SULSEL!$D$1:$AL$311,11,FALSE)</f>
        <v>0</v>
      </c>
      <c r="AP225">
        <f>VLOOKUP($C225,PODES_SULSEL!$D$1:$AL$311,12,FALSE)</f>
        <v>0</v>
      </c>
      <c r="AQ225">
        <f>VLOOKUP($C225,PODES_SULSEL!$D$1:$AL$311,13,FALSE)</f>
        <v>0</v>
      </c>
      <c r="AR225">
        <f>VLOOKUP($C225,PODES_SULSEL!$D$1:$AL$311,14,FALSE)</f>
        <v>0</v>
      </c>
      <c r="AS225">
        <f>VLOOKUP($C225,PODES_SULSEL!$D$1:$AL$311,15,FALSE)</f>
        <v>0</v>
      </c>
      <c r="AT225">
        <f>VLOOKUP($C225,PODES_SULSEL!$D$1:$AL$311,16,FALSE)</f>
        <v>0</v>
      </c>
      <c r="AU225">
        <f>VLOOKUP($C225,PODES_SULSEL!$D$1:$AL$311,17,FALSE)</f>
        <v>0</v>
      </c>
      <c r="AV225">
        <f>VLOOKUP($C225,PODES_SULSEL!$D$1:$AL$311,18,FALSE)</f>
        <v>0</v>
      </c>
      <c r="AW225">
        <f>VLOOKUP($C225,PODES_SULSEL!$D$1:$AL$311,19,FALSE)</f>
        <v>0</v>
      </c>
      <c r="AX225">
        <f>VLOOKUP($C225,PODES_SULSEL!$D$1:$AL$311,20,FALSE)</f>
        <v>24</v>
      </c>
      <c r="AY225">
        <f>VLOOKUP($C225,PODES_SULSEL!$D$1:$AL$311,35,FALSE)</f>
        <v>244.625</v>
      </c>
      <c r="AZ225">
        <f>VLOOKUP($C225,PODES_SULSEL!$D$1:$AL$311,32,FALSE)</f>
        <v>5871</v>
      </c>
      <c r="BA225">
        <f>VLOOKUP($C225,PODES_SULSEL!$D$1:$AL$311,33,FALSE)</f>
        <v>0</v>
      </c>
      <c r="BB225">
        <f>VLOOKUP($C225,PODES_SULSEL!$D$1:$AL$311,23,FALSE)</f>
        <v>0</v>
      </c>
      <c r="BC225">
        <f>VLOOKUP($C225,PODES_SULSEL!$D$1:$AL$311,34,FALSE)</f>
        <v>0</v>
      </c>
      <c r="BD225">
        <f>VLOOKUP($J225,Zonal_Stats!$A$2:$T$308,17,FALSE)</f>
        <v>20.8094111801</v>
      </c>
      <c r="BE225">
        <f>VLOOKUP($J225,Zonal_Stats!$A$2:$T$308,18,FALSE)</f>
        <v>1.5035910561800001</v>
      </c>
      <c r="BF225">
        <f>VLOOKUP($J225,Zonal_Stats!$A$2:$T$308,19,FALSE)</f>
        <v>2867.2304725600002</v>
      </c>
      <c r="BG225">
        <f>VLOOKUP($J225,Zonal_Stats!$A$2:$T$308,20,FALSE)</f>
        <v>6.8932694764900004</v>
      </c>
    </row>
    <row r="226" spans="1:59">
      <c r="A226" t="s">
        <v>927</v>
      </c>
      <c r="B226" t="str">
        <f t="shared" si="3"/>
        <v>7318030</v>
      </c>
      <c r="C226">
        <v>7318030</v>
      </c>
      <c r="D226" t="s">
        <v>230</v>
      </c>
      <c r="E226">
        <v>73</v>
      </c>
      <c r="F226">
        <v>18</v>
      </c>
      <c r="G226">
        <v>30</v>
      </c>
      <c r="H226" t="s">
        <v>674</v>
      </c>
      <c r="I226" t="s">
        <v>688</v>
      </c>
      <c r="J226" t="s">
        <v>534</v>
      </c>
      <c r="K226">
        <v>2019</v>
      </c>
      <c r="L226">
        <f>VLOOKUP($J226,Zonal_Stats!$A$2:$J$308,10,FALSE)</f>
        <v>11699.688861000001</v>
      </c>
      <c r="M226">
        <f>VLOOKUP($J226,Zonal_Stats!$A$2:$P$308,8,FALSE)</f>
        <v>290.81042908500001</v>
      </c>
      <c r="N226">
        <f>VLOOKUP($J226,Zonal_Stats!$A$2:$P$308,12,FALSE)</f>
        <v>14000.860930299999</v>
      </c>
      <c r="O226">
        <f>VLOOKUP($J226,Zonal_Stats!$A$2:$P$308,9,FALSE)</f>
        <v>80042.972870099999</v>
      </c>
      <c r="P226">
        <f>VLOOKUP($J226,Zonal_Stats!$A$2:$P$308,7,FALSE)</f>
        <v>4649.5938186800004</v>
      </c>
      <c r="Q226">
        <f>VLOOKUP($J226,Zonal_Stats!$A$2:$P$308,11,FALSE)</f>
        <v>4265.1864569400004</v>
      </c>
      <c r="R226">
        <f>VLOOKUP($J226,Zonal_Stats!$A$2:$P$308,5,FALSE)</f>
        <v>8919.0625323799995</v>
      </c>
      <c r="S226">
        <f>VLOOKUP($J226,raw!$A$3:$AB531,11,FALSE)</f>
        <v>0.21105263157894738</v>
      </c>
      <c r="T226">
        <f>VLOOKUP($J226,raw!$A$3:$AB531,12,FALSE)</f>
        <v>0</v>
      </c>
      <c r="U226">
        <f>VLOOKUP($J226,raw!$A$3:$AB531,13,FALSE)</f>
        <v>0</v>
      </c>
      <c r="V226">
        <f>VLOOKUP($J226,raw!$A$3:$AB531,14,FALSE)</f>
        <v>0</v>
      </c>
      <c r="W226">
        <f>VLOOKUP($J226,raw!$A$3:$AB531,15,FALSE)</f>
        <v>0</v>
      </c>
      <c r="X226">
        <f>VLOOKUP($J226,Zonal_Stats!$A$2:$P$308,6,FALSE)</f>
        <v>4639.8135801300004</v>
      </c>
      <c r="Y226">
        <f>VLOOKUP($J226,raw!$A$3:$AB531,17,FALSE)</f>
        <v>0</v>
      </c>
      <c r="Z226">
        <f>VLOOKUP($J226,raw!$A$3:$AB531,20,FALSE)</f>
        <v>0.22578947368421054</v>
      </c>
      <c r="AA226">
        <f>VLOOKUP($J226,Zonal_Stats!$A$2:$P$308,13,FALSE)</f>
        <v>2067875.4487900001</v>
      </c>
      <c r="AB226">
        <f>VLOOKUP($J226,Zonal_Stats!$A$2:$P$308,15,FALSE)</f>
        <v>6.6013344338099994E-2</v>
      </c>
      <c r="AC226">
        <f>VLOOKUP($J226,Zonal_Stats!$A$2:$P$308,16,FALSE)</f>
        <v>0.56381554962799996</v>
      </c>
      <c r="AD226">
        <f>VLOOKUP($J226,raw!$A$3:$AB531,24,FALSE)</f>
        <v>0</v>
      </c>
      <c r="AE226">
        <f>VLOOKUP($J226,Zonal_Stats!$A$2:$P$308,14,FALSE)</f>
        <v>0.33923821904200002</v>
      </c>
      <c r="AF226">
        <f>VLOOKUP($C226,PODES_SULSEL!$D$1:$AL$311,2,FALSE)</f>
        <v>1762</v>
      </c>
      <c r="AG226">
        <f>VLOOKUP($C226,PODES_SULSEL!$D$1:$AL$311,25,FALSE)</f>
        <v>0.98637911464245098</v>
      </c>
      <c r="AH226">
        <f>VLOOKUP($C226,PODES_SULSEL!$D$1:$AL$311,26,FALSE)</f>
        <v>1.70261066969353E-3</v>
      </c>
      <c r="AI226">
        <f>VLOOKUP($C226,PODES_SULSEL!$D$1:$AL$311,27,FALSE)</f>
        <v>0</v>
      </c>
      <c r="AJ226">
        <f>VLOOKUP($C226,PODES_SULSEL!$D$1:$AL$311,28,FALSE)</f>
        <v>0</v>
      </c>
      <c r="AK226">
        <f>VLOOKUP($C226,PODES_SULSEL!$D$1:$AL$311,29,FALSE)</f>
        <v>881</v>
      </c>
      <c r="AL226">
        <f>VLOOKUP($C226,PODES_SULSEL!$D$1:$AL$311,30,FALSE)</f>
        <v>0</v>
      </c>
      <c r="AM226">
        <f>VLOOKUP($C226,PODES_SULSEL!$D$1:$AL$311,31,FALSE)</f>
        <v>1762</v>
      </c>
      <c r="AN226">
        <f>VLOOKUP($C226,PODES_SULSEL!$D$1:$AL$311,10,FALSE)</f>
        <v>3</v>
      </c>
      <c r="AO226">
        <f>VLOOKUP($C226,PODES_SULSEL!$D$1:$AL$311,11,FALSE)</f>
        <v>0</v>
      </c>
      <c r="AP226">
        <f>VLOOKUP($C226,PODES_SULSEL!$D$1:$AL$311,12,FALSE)</f>
        <v>0</v>
      </c>
      <c r="AQ226">
        <f>VLOOKUP($C226,PODES_SULSEL!$D$1:$AL$311,13,FALSE)</f>
        <v>0</v>
      </c>
      <c r="AR226">
        <f>VLOOKUP($C226,PODES_SULSEL!$D$1:$AL$311,14,FALSE)</f>
        <v>0</v>
      </c>
      <c r="AS226">
        <f>VLOOKUP($C226,PODES_SULSEL!$D$1:$AL$311,15,FALSE)</f>
        <v>0</v>
      </c>
      <c r="AT226">
        <f>VLOOKUP($C226,PODES_SULSEL!$D$1:$AL$311,16,FALSE)</f>
        <v>0</v>
      </c>
      <c r="AU226">
        <f>VLOOKUP($C226,PODES_SULSEL!$D$1:$AL$311,17,FALSE)</f>
        <v>0</v>
      </c>
      <c r="AV226">
        <f>VLOOKUP($C226,PODES_SULSEL!$D$1:$AL$311,18,FALSE)</f>
        <v>0</v>
      </c>
      <c r="AW226">
        <f>VLOOKUP($C226,PODES_SULSEL!$D$1:$AL$311,19,FALSE)</f>
        <v>0</v>
      </c>
      <c r="AX226">
        <f>VLOOKUP($C226,PODES_SULSEL!$D$1:$AL$311,20,FALSE)</f>
        <v>10</v>
      </c>
      <c r="AY226">
        <f>VLOOKUP($C226,PODES_SULSEL!$D$1:$AL$311,35,FALSE)</f>
        <v>176.2</v>
      </c>
      <c r="AZ226">
        <f>VLOOKUP($C226,PODES_SULSEL!$D$1:$AL$311,32,FALSE)</f>
        <v>1762</v>
      </c>
      <c r="BA226">
        <f>VLOOKUP($C226,PODES_SULSEL!$D$1:$AL$311,33,FALSE)</f>
        <v>0</v>
      </c>
      <c r="BB226">
        <f>VLOOKUP($C226,PODES_SULSEL!$D$1:$AL$311,23,FALSE)</f>
        <v>0</v>
      </c>
      <c r="BC226">
        <f>VLOOKUP($C226,PODES_SULSEL!$D$1:$AL$311,34,FALSE)</f>
        <v>0</v>
      </c>
      <c r="BD226">
        <f>VLOOKUP($J226,Zonal_Stats!$A$2:$T$308,17,FALSE)</f>
        <v>22.589637128900002</v>
      </c>
      <c r="BE226">
        <f>VLOOKUP($J226,Zonal_Stats!$A$2:$T$308,18,FALSE)</f>
        <v>1.5109930038499999</v>
      </c>
      <c r="BF226">
        <f>VLOOKUP($J226,Zonal_Stats!$A$2:$T$308,19,FALSE)</f>
        <v>3140.8223983600001</v>
      </c>
      <c r="BG226">
        <f>VLOOKUP($J226,Zonal_Stats!$A$2:$T$308,20,FALSE)</f>
        <v>11.625066583800001</v>
      </c>
    </row>
    <row r="227" spans="1:59">
      <c r="A227" t="s">
        <v>928</v>
      </c>
      <c r="B227" t="str">
        <f t="shared" si="3"/>
        <v>7318031</v>
      </c>
      <c r="C227">
        <v>7318031</v>
      </c>
      <c r="D227" t="s">
        <v>230</v>
      </c>
      <c r="E227">
        <v>73</v>
      </c>
      <c r="F227">
        <v>18</v>
      </c>
      <c r="G227">
        <v>31</v>
      </c>
      <c r="H227" t="s">
        <v>674</v>
      </c>
      <c r="I227" t="s">
        <v>688</v>
      </c>
      <c r="J227" t="s">
        <v>533</v>
      </c>
      <c r="K227">
        <v>2019</v>
      </c>
      <c r="L227">
        <f>VLOOKUP($J227,Zonal_Stats!$A$2:$J$308,10,FALSE)</f>
        <v>11732.8974282</v>
      </c>
      <c r="M227">
        <f>VLOOKUP($J227,Zonal_Stats!$A$2:$P$308,8,FALSE)</f>
        <v>469.47642880000001</v>
      </c>
      <c r="N227">
        <f>VLOOKUP($J227,Zonal_Stats!$A$2:$P$308,12,FALSE)</f>
        <v>18574.5541122</v>
      </c>
      <c r="O227">
        <f>VLOOKUP($J227,Zonal_Stats!$A$2:$P$308,9,FALSE)</f>
        <v>80363.594536599994</v>
      </c>
      <c r="P227">
        <f>VLOOKUP($J227,Zonal_Stats!$A$2:$P$308,7,FALSE)</f>
        <v>1255.7770156900001</v>
      </c>
      <c r="Q227">
        <f>VLOOKUP($J227,Zonal_Stats!$A$2:$P$308,11,FALSE)</f>
        <v>4043.5321130900002</v>
      </c>
      <c r="R227">
        <f>VLOOKUP($J227,Zonal_Stats!$A$2:$P$308,5,FALSE)</f>
        <v>7076.4175370399998</v>
      </c>
      <c r="S227">
        <f>VLOOKUP($J227,raw!$A$3:$AB532,11,FALSE)</f>
        <v>0.28643902439024388</v>
      </c>
      <c r="T227">
        <f>VLOOKUP($J227,raw!$A$3:$AB532,12,FALSE)</f>
        <v>7.8048780487804882E-4</v>
      </c>
      <c r="U227">
        <f>VLOOKUP($J227,raw!$A$3:$AB532,13,FALSE)</f>
        <v>0.13990243902439026</v>
      </c>
      <c r="V227">
        <f>VLOOKUP($J227,raw!$A$3:$AB532,14,FALSE)</f>
        <v>0</v>
      </c>
      <c r="W227">
        <f>VLOOKUP($J227,raw!$A$3:$AB532,15,FALSE)</f>
        <v>0</v>
      </c>
      <c r="X227">
        <f>VLOOKUP($J227,Zonal_Stats!$A$2:$P$308,6,FALSE)</f>
        <v>1657.7360535600001</v>
      </c>
      <c r="Y227">
        <f>VLOOKUP($J227,raw!$A$3:$AB532,17,FALSE)</f>
        <v>5.6585365853658535E-3</v>
      </c>
      <c r="Z227">
        <f>VLOOKUP($J227,raw!$A$3:$AB532,20,FALSE)</f>
        <v>0.2993170731707317</v>
      </c>
      <c r="AA227">
        <f>VLOOKUP($J227,Zonal_Stats!$A$2:$P$308,13,FALSE)</f>
        <v>2258855.1507199998</v>
      </c>
      <c r="AB227">
        <f>VLOOKUP($J227,Zonal_Stats!$A$2:$P$308,15,FALSE)</f>
        <v>2.9340560901499999E-3</v>
      </c>
      <c r="AC227">
        <f>VLOOKUP($J227,Zonal_Stats!$A$2:$P$308,16,FALSE)</f>
        <v>0.67574638848900004</v>
      </c>
      <c r="AD227">
        <f>VLOOKUP($J227,raw!$A$3:$AB532,24,FALSE)</f>
        <v>0</v>
      </c>
      <c r="AE227">
        <f>VLOOKUP($J227,Zonal_Stats!$A$2:$P$308,14,FALSE)</f>
        <v>0.33093284887199997</v>
      </c>
      <c r="AF227">
        <f>VLOOKUP($C227,PODES_SULSEL!$D$1:$AL$311,2,FALSE)</f>
        <v>2003</v>
      </c>
      <c r="AG227">
        <f>VLOOKUP($C227,PODES_SULSEL!$D$1:$AL$311,25,FALSE)</f>
        <v>0.91213180229655499</v>
      </c>
      <c r="AH227">
        <f>VLOOKUP($C227,PODES_SULSEL!$D$1:$AL$311,26,FALSE)</f>
        <v>4.9925112331502695E-4</v>
      </c>
      <c r="AI227">
        <f>VLOOKUP($C227,PODES_SULSEL!$D$1:$AL$311,27,FALSE)</f>
        <v>0</v>
      </c>
      <c r="AJ227">
        <f>VLOOKUP($C227,PODES_SULSEL!$D$1:$AL$311,28,FALSE)</f>
        <v>0</v>
      </c>
      <c r="AK227">
        <f>VLOOKUP($C227,PODES_SULSEL!$D$1:$AL$311,29,FALSE)</f>
        <v>0</v>
      </c>
      <c r="AL227">
        <f>VLOOKUP($C227,PODES_SULSEL!$D$1:$AL$311,30,FALSE)</f>
        <v>4.9925112331502695E-4</v>
      </c>
      <c r="AM227">
        <f>VLOOKUP($C227,PODES_SULSEL!$D$1:$AL$311,31,FALSE)</f>
        <v>2003</v>
      </c>
      <c r="AN227">
        <f>VLOOKUP($C227,PODES_SULSEL!$D$1:$AL$311,10,FALSE)</f>
        <v>4</v>
      </c>
      <c r="AO227">
        <f>VLOOKUP($C227,PODES_SULSEL!$D$1:$AL$311,11,FALSE)</f>
        <v>0</v>
      </c>
      <c r="AP227">
        <f>VLOOKUP($C227,PODES_SULSEL!$D$1:$AL$311,12,FALSE)</f>
        <v>0</v>
      </c>
      <c r="AQ227">
        <f>VLOOKUP($C227,PODES_SULSEL!$D$1:$AL$311,13,FALSE)</f>
        <v>0</v>
      </c>
      <c r="AR227">
        <f>VLOOKUP($C227,PODES_SULSEL!$D$1:$AL$311,14,FALSE)</f>
        <v>0</v>
      </c>
      <c r="AS227">
        <f>VLOOKUP($C227,PODES_SULSEL!$D$1:$AL$311,15,FALSE)</f>
        <v>0</v>
      </c>
      <c r="AT227">
        <f>VLOOKUP($C227,PODES_SULSEL!$D$1:$AL$311,16,FALSE)</f>
        <v>0</v>
      </c>
      <c r="AU227">
        <f>VLOOKUP($C227,PODES_SULSEL!$D$1:$AL$311,17,FALSE)</f>
        <v>0</v>
      </c>
      <c r="AV227">
        <f>VLOOKUP($C227,PODES_SULSEL!$D$1:$AL$311,18,FALSE)</f>
        <v>0</v>
      </c>
      <c r="AW227">
        <f>VLOOKUP($C227,PODES_SULSEL!$D$1:$AL$311,19,FALSE)</f>
        <v>0</v>
      </c>
      <c r="AX227">
        <f>VLOOKUP($C227,PODES_SULSEL!$D$1:$AL$311,20,FALSE)</f>
        <v>10</v>
      </c>
      <c r="AY227">
        <f>VLOOKUP($C227,PODES_SULSEL!$D$1:$AL$311,35,FALSE)</f>
        <v>200.3</v>
      </c>
      <c r="AZ227">
        <f>VLOOKUP($C227,PODES_SULSEL!$D$1:$AL$311,32,FALSE)</f>
        <v>0</v>
      </c>
      <c r="BA227">
        <f>VLOOKUP($C227,PODES_SULSEL!$D$1:$AL$311,33,FALSE)</f>
        <v>0</v>
      </c>
      <c r="BB227">
        <f>VLOOKUP($C227,PODES_SULSEL!$D$1:$AL$311,23,FALSE)</f>
        <v>0</v>
      </c>
      <c r="BC227">
        <f>VLOOKUP($C227,PODES_SULSEL!$D$1:$AL$311,34,FALSE)</f>
        <v>0</v>
      </c>
      <c r="BD227">
        <f>VLOOKUP($J227,Zonal_Stats!$A$2:$T$308,17,FALSE)</f>
        <v>22.327322840200001</v>
      </c>
      <c r="BE227">
        <f>VLOOKUP($J227,Zonal_Stats!$A$2:$T$308,18,FALSE)</f>
        <v>1.4789644772899999</v>
      </c>
      <c r="BF227">
        <f>VLOOKUP($J227,Zonal_Stats!$A$2:$T$308,19,FALSE)</f>
        <v>3069.9490946999999</v>
      </c>
      <c r="BG227">
        <f>VLOOKUP($J227,Zonal_Stats!$A$2:$T$308,20,FALSE)</f>
        <v>-6.6782386654700003</v>
      </c>
    </row>
    <row r="228" spans="1:59">
      <c r="A228" t="s">
        <v>929</v>
      </c>
      <c r="B228" t="str">
        <f t="shared" si="3"/>
        <v>7318032</v>
      </c>
      <c r="C228">
        <v>7318032</v>
      </c>
      <c r="D228" t="s">
        <v>230</v>
      </c>
      <c r="E228">
        <v>73</v>
      </c>
      <c r="F228">
        <v>18</v>
      </c>
      <c r="G228">
        <v>32</v>
      </c>
      <c r="H228" t="s">
        <v>674</v>
      </c>
      <c r="I228" t="s">
        <v>688</v>
      </c>
      <c r="J228" t="s">
        <v>535</v>
      </c>
      <c r="K228">
        <v>2019</v>
      </c>
      <c r="L228">
        <f>VLOOKUP($J228,Zonal_Stats!$A$2:$J$308,10,FALSE)</f>
        <v>8210.2958639400003</v>
      </c>
      <c r="M228">
        <f>VLOOKUP($J228,Zonal_Stats!$A$2:$P$308,8,FALSE)</f>
        <v>340.97925614799999</v>
      </c>
      <c r="N228">
        <f>VLOOKUP($J228,Zonal_Stats!$A$2:$P$308,12,FALSE)</f>
        <v>11070.676365699999</v>
      </c>
      <c r="O228">
        <f>VLOOKUP($J228,Zonal_Stats!$A$2:$P$308,9,FALSE)</f>
        <v>76268.743396899998</v>
      </c>
      <c r="P228">
        <f>VLOOKUP($J228,Zonal_Stats!$A$2:$P$308,7,FALSE)</f>
        <v>4030.23999366</v>
      </c>
      <c r="Q228">
        <f>VLOOKUP($J228,Zonal_Stats!$A$2:$P$308,11,FALSE)</f>
        <v>5303.6903179499996</v>
      </c>
      <c r="R228">
        <f>VLOOKUP($J228,Zonal_Stats!$A$2:$P$308,5,FALSE)</f>
        <v>12193.130602699999</v>
      </c>
      <c r="S228">
        <f>VLOOKUP($J228,raw!$A$3:$AB533,11,FALSE)</f>
        <v>0.33766233766233766</v>
      </c>
      <c r="T228">
        <f>VLOOKUP($J228,raw!$A$3:$AB533,12,FALSE)</f>
        <v>0</v>
      </c>
      <c r="U228">
        <f>VLOOKUP($J228,raw!$A$3:$AB533,13,FALSE)</f>
        <v>0</v>
      </c>
      <c r="V228">
        <f>VLOOKUP($J228,raw!$A$3:$AB533,14,FALSE)</f>
        <v>0</v>
      </c>
      <c r="W228">
        <f>VLOOKUP($J228,raw!$A$3:$AB533,15,FALSE)</f>
        <v>0</v>
      </c>
      <c r="X228">
        <f>VLOOKUP($J228,Zonal_Stats!$A$2:$P$308,6,FALSE)</f>
        <v>4137.4789613200001</v>
      </c>
      <c r="Y228">
        <f>VLOOKUP($J228,raw!$A$3:$AB533,17,FALSE)</f>
        <v>0</v>
      </c>
      <c r="Z228">
        <f>VLOOKUP($J228,raw!$A$3:$AB533,20,FALSE)</f>
        <v>0.33766233766233766</v>
      </c>
      <c r="AA228">
        <f>VLOOKUP($J228,Zonal_Stats!$A$2:$P$308,13,FALSE)</f>
        <v>2028859.3992699999</v>
      </c>
      <c r="AB228">
        <f>VLOOKUP($J228,Zonal_Stats!$A$2:$P$308,15,FALSE)</f>
        <v>0.19341247074000001</v>
      </c>
      <c r="AC228">
        <f>VLOOKUP($J228,Zonal_Stats!$A$2:$P$308,16,FALSE)</f>
        <v>0.38651734575300001</v>
      </c>
      <c r="AD228">
        <f>VLOOKUP($J228,raw!$A$3:$AB533,24,FALSE)</f>
        <v>0</v>
      </c>
      <c r="AE228">
        <f>VLOOKUP($J228,Zonal_Stats!$A$2:$P$308,14,FALSE)</f>
        <v>0.346594710784</v>
      </c>
      <c r="AF228">
        <f>VLOOKUP($C228,PODES_SULSEL!$D$1:$AL$311,2,FALSE)</f>
        <v>2245</v>
      </c>
      <c r="AG228">
        <f>VLOOKUP($C228,PODES_SULSEL!$D$1:$AL$311,25,FALSE)</f>
        <v>0.98619153674832905</v>
      </c>
      <c r="AH228">
        <f>VLOOKUP($C228,PODES_SULSEL!$D$1:$AL$311,26,FALSE)</f>
        <v>0</v>
      </c>
      <c r="AI228">
        <f>VLOOKUP($C228,PODES_SULSEL!$D$1:$AL$311,27,FALSE)</f>
        <v>0</v>
      </c>
      <c r="AJ228">
        <f>VLOOKUP($C228,PODES_SULSEL!$D$1:$AL$311,28,FALSE)</f>
        <v>0</v>
      </c>
      <c r="AK228">
        <f>VLOOKUP($C228,PODES_SULSEL!$D$1:$AL$311,29,FALSE)</f>
        <v>2245</v>
      </c>
      <c r="AL228">
        <f>VLOOKUP($C228,PODES_SULSEL!$D$1:$AL$311,30,FALSE)</f>
        <v>4.4543429844097899E-4</v>
      </c>
      <c r="AM228">
        <f>VLOOKUP($C228,PODES_SULSEL!$D$1:$AL$311,31,FALSE)</f>
        <v>1122.5</v>
      </c>
      <c r="AN228">
        <f>VLOOKUP($C228,PODES_SULSEL!$D$1:$AL$311,10,FALSE)</f>
        <v>1</v>
      </c>
      <c r="AO228">
        <f>VLOOKUP($C228,PODES_SULSEL!$D$1:$AL$311,11,FALSE)</f>
        <v>0</v>
      </c>
      <c r="AP228">
        <f>VLOOKUP($C228,PODES_SULSEL!$D$1:$AL$311,12,FALSE)</f>
        <v>0</v>
      </c>
      <c r="AQ228">
        <f>VLOOKUP($C228,PODES_SULSEL!$D$1:$AL$311,13,FALSE)</f>
        <v>0</v>
      </c>
      <c r="AR228">
        <f>VLOOKUP($C228,PODES_SULSEL!$D$1:$AL$311,14,FALSE)</f>
        <v>0</v>
      </c>
      <c r="AS228">
        <f>VLOOKUP($C228,PODES_SULSEL!$D$1:$AL$311,15,FALSE)</f>
        <v>0</v>
      </c>
      <c r="AT228">
        <f>VLOOKUP($C228,PODES_SULSEL!$D$1:$AL$311,16,FALSE)</f>
        <v>0</v>
      </c>
      <c r="AU228">
        <f>VLOOKUP($C228,PODES_SULSEL!$D$1:$AL$311,17,FALSE)</f>
        <v>0</v>
      </c>
      <c r="AV228">
        <f>VLOOKUP($C228,PODES_SULSEL!$D$1:$AL$311,18,FALSE)</f>
        <v>0</v>
      </c>
      <c r="AW228">
        <f>VLOOKUP($C228,PODES_SULSEL!$D$1:$AL$311,19,FALSE)</f>
        <v>0</v>
      </c>
      <c r="AX228">
        <f>VLOOKUP($C228,PODES_SULSEL!$D$1:$AL$311,20,FALSE)</f>
        <v>12</v>
      </c>
      <c r="AY228">
        <f>VLOOKUP($C228,PODES_SULSEL!$D$1:$AL$311,35,FALSE)</f>
        <v>187.08333333333334</v>
      </c>
      <c r="AZ228">
        <f>VLOOKUP($C228,PODES_SULSEL!$D$1:$AL$311,32,FALSE)</f>
        <v>2245</v>
      </c>
      <c r="BA228">
        <f>VLOOKUP($C228,PODES_SULSEL!$D$1:$AL$311,33,FALSE)</f>
        <v>2245</v>
      </c>
      <c r="BB228">
        <f>VLOOKUP($C228,PODES_SULSEL!$D$1:$AL$311,23,FALSE)</f>
        <v>3</v>
      </c>
      <c r="BC228">
        <f>VLOOKUP($C228,PODES_SULSEL!$D$1:$AL$311,34,FALSE)</f>
        <v>748.33333333333337</v>
      </c>
      <c r="BD228">
        <f>VLOOKUP($J228,Zonal_Stats!$A$2:$T$308,17,FALSE)</f>
        <v>22.775708550800001</v>
      </c>
      <c r="BE228">
        <f>VLOOKUP($J228,Zonal_Stats!$A$2:$T$308,18,FALSE)</f>
        <v>1.45440186395</v>
      </c>
      <c r="BF228">
        <f>VLOOKUP($J228,Zonal_Stats!$A$2:$T$308,19,FALSE)</f>
        <v>3198.5271395599998</v>
      </c>
      <c r="BG228">
        <f>VLOOKUP($J228,Zonal_Stats!$A$2:$T$308,20,FALSE)</f>
        <v>0.589735243056</v>
      </c>
    </row>
    <row r="229" spans="1:59">
      <c r="A229" t="s">
        <v>930</v>
      </c>
      <c r="B229" t="str">
        <f t="shared" si="3"/>
        <v>7318040</v>
      </c>
      <c r="C229">
        <v>7318040</v>
      </c>
      <c r="D229" t="s">
        <v>230</v>
      </c>
      <c r="E229">
        <v>73</v>
      </c>
      <c r="F229">
        <v>18</v>
      </c>
      <c r="G229">
        <v>40</v>
      </c>
      <c r="H229" t="s">
        <v>674</v>
      </c>
      <c r="I229" t="s">
        <v>688</v>
      </c>
      <c r="J229" t="s">
        <v>445</v>
      </c>
      <c r="K229">
        <v>2019</v>
      </c>
      <c r="L229">
        <f>VLOOKUP($J229,Zonal_Stats!$A$2:$J$308,10,FALSE)</f>
        <v>16674.383456200001</v>
      </c>
      <c r="M229">
        <f>VLOOKUP($J229,Zonal_Stats!$A$2:$P$308,8,FALSE)</f>
        <v>369.80702024300001</v>
      </c>
      <c r="N229">
        <f>VLOOKUP($J229,Zonal_Stats!$A$2:$P$308,12,FALSE)</f>
        <v>15315.0242884</v>
      </c>
      <c r="O229">
        <f>VLOOKUP($J229,Zonal_Stats!$A$2:$P$308,9,FALSE)</f>
        <v>83734.586826400002</v>
      </c>
      <c r="P229">
        <f>VLOOKUP($J229,Zonal_Stats!$A$2:$P$308,7,FALSE)</f>
        <v>10178.806075</v>
      </c>
      <c r="Q229">
        <f>VLOOKUP($J229,Zonal_Stats!$A$2:$P$308,11,FALSE)</f>
        <v>1206.0242806900001</v>
      </c>
      <c r="R229">
        <f>VLOOKUP($J229,Zonal_Stats!$A$2:$P$308,5,FALSE)</f>
        <v>9680.5324988400007</v>
      </c>
      <c r="S229">
        <f>VLOOKUP($J229,raw!$A$3:$AB534,11,FALSE)</f>
        <v>0.30340102764864202</v>
      </c>
      <c r="T229">
        <f>VLOOKUP($J229,raw!$A$3:$AB534,12,FALSE)</f>
        <v>3.5233667726939075E-2</v>
      </c>
      <c r="U229">
        <f>VLOOKUP($J229,raw!$A$3:$AB534,13,FALSE)</f>
        <v>0</v>
      </c>
      <c r="V229">
        <f>VLOOKUP($J229,raw!$A$3:$AB534,14,FALSE)</f>
        <v>0</v>
      </c>
      <c r="W229">
        <f>VLOOKUP($J229,raw!$A$3:$AB534,15,FALSE)</f>
        <v>0</v>
      </c>
      <c r="X229">
        <f>VLOOKUP($J229,Zonal_Stats!$A$2:$P$308,6,FALSE)</f>
        <v>10168.3181594</v>
      </c>
      <c r="Y229">
        <f>VLOOKUP($J229,raw!$A$3:$AB534,17,FALSE)</f>
        <v>0</v>
      </c>
      <c r="Z229">
        <f>VLOOKUP($J229,raw!$A$3:$AB534,20,FALSE)</f>
        <v>0.55321751896256421</v>
      </c>
      <c r="AA229">
        <f>VLOOKUP($J229,Zonal_Stats!$A$2:$P$308,13,FALSE)</f>
        <v>1906526.0255499999</v>
      </c>
      <c r="AB229">
        <f>VLOOKUP($J229,Zonal_Stats!$A$2:$P$308,15,FALSE)</f>
        <v>3.4782006326699998E-2</v>
      </c>
      <c r="AC229">
        <f>VLOOKUP($J229,Zonal_Stats!$A$2:$P$308,16,FALSE)</f>
        <v>0.67722832348200002</v>
      </c>
      <c r="AD229">
        <f>VLOOKUP($J229,raw!$A$3:$AB534,24,FALSE)</f>
        <v>0</v>
      </c>
      <c r="AE229">
        <f>VLOOKUP($J229,Zonal_Stats!$A$2:$P$308,14,FALSE)</f>
        <v>0.33313312121700001</v>
      </c>
      <c r="AF229">
        <f>VLOOKUP($C229,PODES_SULSEL!$D$1:$AL$311,2,FALSE)</f>
        <v>9408</v>
      </c>
      <c r="AG229">
        <f>VLOOKUP($C229,PODES_SULSEL!$D$1:$AL$311,25,FALSE)</f>
        <v>0.99766156462584998</v>
      </c>
      <c r="AH229">
        <f>VLOOKUP($C229,PODES_SULSEL!$D$1:$AL$311,26,FALSE)</f>
        <v>1.38180272108843E-3</v>
      </c>
      <c r="AI229">
        <f>VLOOKUP($C229,PODES_SULSEL!$D$1:$AL$311,27,FALSE)</f>
        <v>2352</v>
      </c>
      <c r="AJ229">
        <f>VLOOKUP($C229,PODES_SULSEL!$D$1:$AL$311,28,FALSE)</f>
        <v>9408</v>
      </c>
      <c r="AK229">
        <f>VLOOKUP($C229,PODES_SULSEL!$D$1:$AL$311,29,FALSE)</f>
        <v>9408</v>
      </c>
      <c r="AL229">
        <f>VLOOKUP($C229,PODES_SULSEL!$D$1:$AL$311,30,FALSE)</f>
        <v>3.1887755102040798E-4</v>
      </c>
      <c r="AM229">
        <f>VLOOKUP($C229,PODES_SULSEL!$D$1:$AL$311,31,FALSE)</f>
        <v>1568</v>
      </c>
      <c r="AN229">
        <f>VLOOKUP($C229,PODES_SULSEL!$D$1:$AL$311,10,FALSE)</f>
        <v>10</v>
      </c>
      <c r="AO229">
        <f>VLOOKUP($C229,PODES_SULSEL!$D$1:$AL$311,11,FALSE)</f>
        <v>0</v>
      </c>
      <c r="AP229">
        <f>VLOOKUP($C229,PODES_SULSEL!$D$1:$AL$311,12,FALSE)</f>
        <v>2</v>
      </c>
      <c r="AQ229">
        <f>VLOOKUP($C229,PODES_SULSEL!$D$1:$AL$311,13,FALSE)</f>
        <v>0</v>
      </c>
      <c r="AR229">
        <f>VLOOKUP($C229,PODES_SULSEL!$D$1:$AL$311,14,FALSE)</f>
        <v>0</v>
      </c>
      <c r="AS229">
        <f>VLOOKUP($C229,PODES_SULSEL!$D$1:$AL$311,15,FALSE)</f>
        <v>0</v>
      </c>
      <c r="AT229">
        <f>VLOOKUP($C229,PODES_SULSEL!$D$1:$AL$311,16,FALSE)</f>
        <v>0</v>
      </c>
      <c r="AU229">
        <f>VLOOKUP($C229,PODES_SULSEL!$D$1:$AL$311,17,FALSE)</f>
        <v>0</v>
      </c>
      <c r="AV229">
        <f>VLOOKUP($C229,PODES_SULSEL!$D$1:$AL$311,18,FALSE)</f>
        <v>0</v>
      </c>
      <c r="AW229">
        <f>VLOOKUP($C229,PODES_SULSEL!$D$1:$AL$311,19,FALSE)</f>
        <v>0</v>
      </c>
      <c r="AX229">
        <f>VLOOKUP($C229,PODES_SULSEL!$D$1:$AL$311,20,FALSE)</f>
        <v>30</v>
      </c>
      <c r="AY229">
        <f>VLOOKUP($C229,PODES_SULSEL!$D$1:$AL$311,35,FALSE)</f>
        <v>313.60000000000002</v>
      </c>
      <c r="AZ229">
        <f>VLOOKUP($C229,PODES_SULSEL!$D$1:$AL$311,32,FALSE)</f>
        <v>0</v>
      </c>
      <c r="BA229">
        <f>VLOOKUP($C229,PODES_SULSEL!$D$1:$AL$311,33,FALSE)</f>
        <v>0</v>
      </c>
      <c r="BB229">
        <f>VLOOKUP($C229,PODES_SULSEL!$D$1:$AL$311,23,FALSE)</f>
        <v>0</v>
      </c>
      <c r="BC229">
        <f>VLOOKUP($C229,PODES_SULSEL!$D$1:$AL$311,34,FALSE)</f>
        <v>0</v>
      </c>
      <c r="BD229">
        <f>VLOOKUP($J229,Zonal_Stats!$A$2:$T$308,17,FALSE)</f>
        <v>22.576359405600002</v>
      </c>
      <c r="BE229">
        <f>VLOOKUP($J229,Zonal_Stats!$A$2:$T$308,18,FALSE)</f>
        <v>1.4773229516099999</v>
      </c>
      <c r="BF229">
        <f>VLOOKUP($J229,Zonal_Stats!$A$2:$T$308,19,FALSE)</f>
        <v>3105.1082213200002</v>
      </c>
      <c r="BG229">
        <f>VLOOKUP($J229,Zonal_Stats!$A$2:$T$308,20,FALSE)</f>
        <v>5.6855893342400003</v>
      </c>
    </row>
    <row r="230" spans="1:59">
      <c r="A230" t="s">
        <v>931</v>
      </c>
      <c r="B230" t="str">
        <f t="shared" si="3"/>
        <v>7318041</v>
      </c>
      <c r="C230">
        <v>7318041</v>
      </c>
      <c r="D230" t="s">
        <v>230</v>
      </c>
      <c r="E230">
        <v>73</v>
      </c>
      <c r="F230">
        <v>18</v>
      </c>
      <c r="G230">
        <v>41</v>
      </c>
      <c r="H230" t="s">
        <v>674</v>
      </c>
      <c r="I230" t="s">
        <v>688</v>
      </c>
      <c r="J230" t="s">
        <v>446</v>
      </c>
      <c r="K230">
        <v>2019</v>
      </c>
      <c r="L230">
        <f>VLOOKUP($J230,Zonal_Stats!$A$2:$J$308,10,FALSE)</f>
        <v>24918.009380300002</v>
      </c>
      <c r="M230">
        <f>VLOOKUP($J230,Zonal_Stats!$A$2:$P$308,8,FALSE)</f>
        <v>266.03190081399998</v>
      </c>
      <c r="N230">
        <f>VLOOKUP($J230,Zonal_Stats!$A$2:$P$308,12,FALSE)</f>
        <v>23710.182968900001</v>
      </c>
      <c r="O230">
        <f>VLOOKUP($J230,Zonal_Stats!$A$2:$P$308,9,FALSE)</f>
        <v>86884.564658899995</v>
      </c>
      <c r="P230">
        <f>VLOOKUP($J230,Zonal_Stats!$A$2:$P$308,7,FALSE)</f>
        <v>7008.44581552</v>
      </c>
      <c r="Q230">
        <f>VLOOKUP($J230,Zonal_Stats!$A$2:$P$308,11,FALSE)</f>
        <v>2369.4465388100002</v>
      </c>
      <c r="R230">
        <f>VLOOKUP($J230,Zonal_Stats!$A$2:$P$308,5,FALSE)</f>
        <v>10322.9125491</v>
      </c>
      <c r="S230">
        <f>VLOOKUP($J230,raw!$A$3:$AB535,11,FALSE)</f>
        <v>2.1549675170337505E-2</v>
      </c>
      <c r="T230">
        <f>VLOOKUP($J230,raw!$A$3:$AB535,12,FALSE)</f>
        <v>2.2500396133734748E-2</v>
      </c>
      <c r="U230">
        <f>VLOOKUP($J230,raw!$A$3:$AB535,13,FALSE)</f>
        <v>0</v>
      </c>
      <c r="V230">
        <f>VLOOKUP($J230,raw!$A$3:$AB535,14,FALSE)</f>
        <v>0</v>
      </c>
      <c r="W230">
        <f>VLOOKUP($J230,raw!$A$3:$AB535,15,FALSE)</f>
        <v>0</v>
      </c>
      <c r="X230">
        <f>VLOOKUP($J230,Zonal_Stats!$A$2:$P$308,6,FALSE)</f>
        <v>7373.5121355800002</v>
      </c>
      <c r="Y230">
        <f>VLOOKUP($J230,raw!$A$3:$AB535,17,FALSE)</f>
        <v>0</v>
      </c>
      <c r="Z230">
        <f>VLOOKUP($J230,raw!$A$3:$AB535,20,FALSE)</f>
        <v>0.13167485343051813</v>
      </c>
      <c r="AA230">
        <f>VLOOKUP($J230,Zonal_Stats!$A$2:$P$308,13,FALSE)</f>
        <v>1744073.54841</v>
      </c>
      <c r="AB230">
        <f>VLOOKUP($J230,Zonal_Stats!$A$2:$P$308,15,FALSE)</f>
        <v>0</v>
      </c>
      <c r="AC230">
        <f>VLOOKUP($J230,Zonal_Stats!$A$2:$P$308,16,FALSE)</f>
        <v>0.95982543432800005</v>
      </c>
      <c r="AD230">
        <f>VLOOKUP($J230,raw!$A$3:$AB535,24,FALSE)</f>
        <v>0</v>
      </c>
      <c r="AE230">
        <f>VLOOKUP($J230,Zonal_Stats!$A$2:$P$308,14,FALSE)</f>
        <v>0.31638993844399999</v>
      </c>
      <c r="AF230">
        <f>VLOOKUP($C230,PODES_SULSEL!$D$1:$AL$311,2,FALSE)</f>
        <v>3384</v>
      </c>
      <c r="AG230">
        <f>VLOOKUP($C230,PODES_SULSEL!$D$1:$AL$311,25,FALSE)</f>
        <v>0.97606382978723405</v>
      </c>
      <c r="AH230">
        <f>VLOOKUP($C230,PODES_SULSEL!$D$1:$AL$311,26,FALSE)</f>
        <v>8.8652482269503501E-4</v>
      </c>
      <c r="AI230">
        <f>VLOOKUP($C230,PODES_SULSEL!$D$1:$AL$311,27,FALSE)</f>
        <v>0</v>
      </c>
      <c r="AJ230">
        <f>VLOOKUP($C230,PODES_SULSEL!$D$1:$AL$311,28,FALSE)</f>
        <v>0</v>
      </c>
      <c r="AK230">
        <f>VLOOKUP($C230,PODES_SULSEL!$D$1:$AL$311,29,FALSE)</f>
        <v>1128</v>
      </c>
      <c r="AL230">
        <f>VLOOKUP($C230,PODES_SULSEL!$D$1:$AL$311,30,FALSE)</f>
        <v>1.47754137115839E-3</v>
      </c>
      <c r="AM230">
        <f>VLOOKUP($C230,PODES_SULSEL!$D$1:$AL$311,31,FALSE)</f>
        <v>0</v>
      </c>
      <c r="AN230">
        <f>VLOOKUP($C230,PODES_SULSEL!$D$1:$AL$311,10,FALSE)</f>
        <v>4</v>
      </c>
      <c r="AO230">
        <f>VLOOKUP($C230,PODES_SULSEL!$D$1:$AL$311,11,FALSE)</f>
        <v>0</v>
      </c>
      <c r="AP230">
        <f>VLOOKUP($C230,PODES_SULSEL!$D$1:$AL$311,12,FALSE)</f>
        <v>0</v>
      </c>
      <c r="AQ230">
        <f>VLOOKUP($C230,PODES_SULSEL!$D$1:$AL$311,13,FALSE)</f>
        <v>0</v>
      </c>
      <c r="AR230">
        <f>VLOOKUP($C230,PODES_SULSEL!$D$1:$AL$311,14,FALSE)</f>
        <v>0</v>
      </c>
      <c r="AS230">
        <f>VLOOKUP($C230,PODES_SULSEL!$D$1:$AL$311,15,FALSE)</f>
        <v>0</v>
      </c>
      <c r="AT230">
        <f>VLOOKUP($C230,PODES_SULSEL!$D$1:$AL$311,16,FALSE)</f>
        <v>0</v>
      </c>
      <c r="AU230">
        <f>VLOOKUP($C230,PODES_SULSEL!$D$1:$AL$311,17,FALSE)</f>
        <v>0</v>
      </c>
      <c r="AV230">
        <f>VLOOKUP($C230,PODES_SULSEL!$D$1:$AL$311,18,FALSE)</f>
        <v>0</v>
      </c>
      <c r="AW230">
        <f>VLOOKUP($C230,PODES_SULSEL!$D$1:$AL$311,19,FALSE)</f>
        <v>0</v>
      </c>
      <c r="AX230">
        <f>VLOOKUP($C230,PODES_SULSEL!$D$1:$AL$311,20,FALSE)</f>
        <v>16</v>
      </c>
      <c r="AY230">
        <f>VLOOKUP($C230,PODES_SULSEL!$D$1:$AL$311,35,FALSE)</f>
        <v>211.5</v>
      </c>
      <c r="AZ230">
        <f>VLOOKUP($C230,PODES_SULSEL!$D$1:$AL$311,32,FALSE)</f>
        <v>0</v>
      </c>
      <c r="BA230">
        <f>VLOOKUP($C230,PODES_SULSEL!$D$1:$AL$311,33,FALSE)</f>
        <v>0</v>
      </c>
      <c r="BB230">
        <f>VLOOKUP($C230,PODES_SULSEL!$D$1:$AL$311,23,FALSE)</f>
        <v>1</v>
      </c>
      <c r="BC230">
        <f>VLOOKUP($C230,PODES_SULSEL!$D$1:$AL$311,34,FALSE)</f>
        <v>3384</v>
      </c>
      <c r="BD230">
        <f>VLOOKUP($J230,Zonal_Stats!$A$2:$T$308,17,FALSE)</f>
        <v>21.005999980199999</v>
      </c>
      <c r="BE230">
        <f>VLOOKUP($J230,Zonal_Stats!$A$2:$T$308,18,FALSE)</f>
        <v>1.3812264760299999</v>
      </c>
      <c r="BF230">
        <f>VLOOKUP($J230,Zonal_Stats!$A$2:$T$308,19,FALSE)</f>
        <v>2868.0086198200001</v>
      </c>
      <c r="BG230">
        <f>VLOOKUP($J230,Zonal_Stats!$A$2:$T$308,20,FALSE)</f>
        <v>1.7362174479200001</v>
      </c>
    </row>
    <row r="231" spans="1:59">
      <c r="A231" t="s">
        <v>932</v>
      </c>
      <c r="B231" t="str">
        <f t="shared" si="3"/>
        <v>7318042</v>
      </c>
      <c r="C231">
        <v>7318042</v>
      </c>
      <c r="D231" t="s">
        <v>230</v>
      </c>
      <c r="E231">
        <v>73</v>
      </c>
      <c r="F231">
        <v>18</v>
      </c>
      <c r="G231">
        <v>42</v>
      </c>
      <c r="H231" t="s">
        <v>674</v>
      </c>
      <c r="I231" t="s">
        <v>688</v>
      </c>
      <c r="J231" t="s">
        <v>447</v>
      </c>
      <c r="K231">
        <v>2019</v>
      </c>
      <c r="L231">
        <f>VLOOKUP($J231,Zonal_Stats!$A$2:$J$308,10,FALSE)</f>
        <v>12127.2203329</v>
      </c>
      <c r="M231">
        <f>VLOOKUP($J231,Zonal_Stats!$A$2:$P$308,8,FALSE)</f>
        <v>605.14167951800005</v>
      </c>
      <c r="N231">
        <f>VLOOKUP($J231,Zonal_Stats!$A$2:$P$308,12,FALSE)</f>
        <v>9789.7528437799992</v>
      </c>
      <c r="O231">
        <f>VLOOKUP($J231,Zonal_Stats!$A$2:$P$308,9,FALSE)</f>
        <v>78193.455344000002</v>
      </c>
      <c r="P231">
        <f>VLOOKUP($J231,Zonal_Stats!$A$2:$P$308,7,FALSE)</f>
        <v>9106.9787711699992</v>
      </c>
      <c r="Q231">
        <f>VLOOKUP($J231,Zonal_Stats!$A$2:$P$308,11,FALSE)</f>
        <v>1127.7465178299999</v>
      </c>
      <c r="R231">
        <f>VLOOKUP($J231,Zonal_Stats!$A$2:$P$308,5,FALSE)</f>
        <v>11150.7403481</v>
      </c>
      <c r="S231">
        <f>VLOOKUP($J231,raw!$A$3:$AB536,11,FALSE)</f>
        <v>0.26655830963023164</v>
      </c>
      <c r="T231">
        <f>VLOOKUP($J231,raw!$A$3:$AB536,12,FALSE)</f>
        <v>0</v>
      </c>
      <c r="U231">
        <f>VLOOKUP($J231,raw!$A$3:$AB536,13,FALSE)</f>
        <v>0</v>
      </c>
      <c r="V231">
        <f>VLOOKUP($J231,raw!$A$3:$AB536,14,FALSE)</f>
        <v>0</v>
      </c>
      <c r="W231">
        <f>VLOOKUP($J231,raw!$A$3:$AB536,15,FALSE)</f>
        <v>0</v>
      </c>
      <c r="X231">
        <f>VLOOKUP($J231,Zonal_Stats!$A$2:$P$308,6,FALSE)</f>
        <v>9102.3737708600001</v>
      </c>
      <c r="Y231">
        <f>VLOOKUP($J231,raw!$A$3:$AB536,17,FALSE)</f>
        <v>0</v>
      </c>
      <c r="Z231">
        <f>VLOOKUP($J231,raw!$A$3:$AB536,20,FALSE)</f>
        <v>0.34132466477041851</v>
      </c>
      <c r="AA231">
        <f>VLOOKUP($J231,Zonal_Stats!$A$2:$P$308,13,FALSE)</f>
        <v>1857106.1599699999</v>
      </c>
      <c r="AB231">
        <f>VLOOKUP($J231,Zonal_Stats!$A$2:$P$308,15,FALSE)</f>
        <v>3.1171711357799999E-2</v>
      </c>
      <c r="AC231">
        <f>VLOOKUP($J231,Zonal_Stats!$A$2:$P$308,16,FALSE)</f>
        <v>0.494934062763</v>
      </c>
      <c r="AD231">
        <f>VLOOKUP($J231,raw!$A$3:$AB536,24,FALSE)</f>
        <v>0</v>
      </c>
      <c r="AE231">
        <f>VLOOKUP($J231,Zonal_Stats!$A$2:$P$308,14,FALSE)</f>
        <v>0.34064924921599998</v>
      </c>
      <c r="AF231">
        <f>VLOOKUP($C231,PODES_SULSEL!$D$1:$AL$311,2,FALSE)</f>
        <v>3215</v>
      </c>
      <c r="AG231">
        <f>VLOOKUP($C231,PODES_SULSEL!$D$1:$AL$311,25,FALSE)</f>
        <v>1</v>
      </c>
      <c r="AH231">
        <f>VLOOKUP($C231,PODES_SULSEL!$D$1:$AL$311,26,FALSE)</f>
        <v>1.5552099533437001E-3</v>
      </c>
      <c r="AI231">
        <f>VLOOKUP($C231,PODES_SULSEL!$D$1:$AL$311,27,FALSE)</f>
        <v>0</v>
      </c>
      <c r="AJ231">
        <f>VLOOKUP($C231,PODES_SULSEL!$D$1:$AL$311,28,FALSE)</f>
        <v>3215</v>
      </c>
      <c r="AK231">
        <f>VLOOKUP($C231,PODES_SULSEL!$D$1:$AL$311,29,FALSE)</f>
        <v>1071.6666666666667</v>
      </c>
      <c r="AL231">
        <f>VLOOKUP($C231,PODES_SULSEL!$D$1:$AL$311,30,FALSE)</f>
        <v>3.1104199066873999E-4</v>
      </c>
      <c r="AM231">
        <f>VLOOKUP($C231,PODES_SULSEL!$D$1:$AL$311,31,FALSE)</f>
        <v>803.75</v>
      </c>
      <c r="AN231">
        <f>VLOOKUP($C231,PODES_SULSEL!$D$1:$AL$311,10,FALSE)</f>
        <v>0</v>
      </c>
      <c r="AO231">
        <f>VLOOKUP($C231,PODES_SULSEL!$D$1:$AL$311,11,FALSE)</f>
        <v>0</v>
      </c>
      <c r="AP231">
        <f>VLOOKUP($C231,PODES_SULSEL!$D$1:$AL$311,12,FALSE)</f>
        <v>4</v>
      </c>
      <c r="AQ231">
        <f>VLOOKUP($C231,PODES_SULSEL!$D$1:$AL$311,13,FALSE)</f>
        <v>0</v>
      </c>
      <c r="AR231">
        <f>VLOOKUP($C231,PODES_SULSEL!$D$1:$AL$311,14,FALSE)</f>
        <v>0</v>
      </c>
      <c r="AS231">
        <f>VLOOKUP($C231,PODES_SULSEL!$D$1:$AL$311,15,FALSE)</f>
        <v>0</v>
      </c>
      <c r="AT231">
        <f>VLOOKUP($C231,PODES_SULSEL!$D$1:$AL$311,16,FALSE)</f>
        <v>0</v>
      </c>
      <c r="AU231">
        <f>VLOOKUP($C231,PODES_SULSEL!$D$1:$AL$311,17,FALSE)</f>
        <v>0</v>
      </c>
      <c r="AV231">
        <f>VLOOKUP($C231,PODES_SULSEL!$D$1:$AL$311,18,FALSE)</f>
        <v>0</v>
      </c>
      <c r="AW231">
        <f>VLOOKUP($C231,PODES_SULSEL!$D$1:$AL$311,19,FALSE)</f>
        <v>0</v>
      </c>
      <c r="AX231">
        <f>VLOOKUP($C231,PODES_SULSEL!$D$1:$AL$311,20,FALSE)</f>
        <v>10</v>
      </c>
      <c r="AY231">
        <f>VLOOKUP($C231,PODES_SULSEL!$D$1:$AL$311,35,FALSE)</f>
        <v>321.5</v>
      </c>
      <c r="AZ231">
        <f>VLOOKUP($C231,PODES_SULSEL!$D$1:$AL$311,32,FALSE)</f>
        <v>0</v>
      </c>
      <c r="BA231">
        <f>VLOOKUP($C231,PODES_SULSEL!$D$1:$AL$311,33,FALSE)</f>
        <v>0</v>
      </c>
      <c r="BB231">
        <f>VLOOKUP($C231,PODES_SULSEL!$D$1:$AL$311,23,FALSE)</f>
        <v>0</v>
      </c>
      <c r="BC231">
        <f>VLOOKUP($C231,PODES_SULSEL!$D$1:$AL$311,34,FALSE)</f>
        <v>0</v>
      </c>
      <c r="BD231">
        <f>VLOOKUP($J231,Zonal_Stats!$A$2:$T$308,17,FALSE)</f>
        <v>22.790847148200001</v>
      </c>
      <c r="BE231">
        <f>VLOOKUP($J231,Zonal_Stats!$A$2:$T$308,18,FALSE)</f>
        <v>1.3761732039900001</v>
      </c>
      <c r="BF231">
        <f>VLOOKUP($J231,Zonal_Stats!$A$2:$T$308,19,FALSE)</f>
        <v>3174.57315023</v>
      </c>
      <c r="BG231">
        <f>VLOOKUP($J231,Zonal_Stats!$A$2:$T$308,20,FALSE)</f>
        <v>-12.314287739399999</v>
      </c>
    </row>
    <row r="232" spans="1:59">
      <c r="A232" t="s">
        <v>933</v>
      </c>
      <c r="B232" t="str">
        <f t="shared" si="3"/>
        <v>7318050</v>
      </c>
      <c r="C232">
        <v>7318050</v>
      </c>
      <c r="D232" t="s">
        <v>230</v>
      </c>
      <c r="E232">
        <v>73</v>
      </c>
      <c r="F232">
        <v>18</v>
      </c>
      <c r="G232">
        <v>50</v>
      </c>
      <c r="H232" t="s">
        <v>674</v>
      </c>
      <c r="I232" t="s">
        <v>688</v>
      </c>
      <c r="J232" t="s">
        <v>532</v>
      </c>
      <c r="K232">
        <v>2019</v>
      </c>
      <c r="L232">
        <f>VLOOKUP($J232,Zonal_Stats!$A$2:$J$308,10,FALSE)</f>
        <v>25621.468406</v>
      </c>
      <c r="M232">
        <f>VLOOKUP($J232,Zonal_Stats!$A$2:$P$308,8,FALSE)</f>
        <v>659.88993738500005</v>
      </c>
      <c r="N232">
        <f>VLOOKUP($J232,Zonal_Stats!$A$2:$P$308,12,FALSE)</f>
        <v>17940.378447200001</v>
      </c>
      <c r="O232">
        <f>VLOOKUP($J232,Zonal_Stats!$A$2:$P$308,9,FALSE)</f>
        <v>85241.2410906</v>
      </c>
      <c r="P232">
        <f>VLOOKUP($J232,Zonal_Stats!$A$2:$P$308,7,FALSE)</f>
        <v>7045.2224756699998</v>
      </c>
      <c r="Q232">
        <f>VLOOKUP($J232,Zonal_Stats!$A$2:$P$308,11,FALSE)</f>
        <v>1416.66608913</v>
      </c>
      <c r="R232">
        <f>VLOOKUP($J232,Zonal_Stats!$A$2:$P$308,5,FALSE)</f>
        <v>3305.4983983900001</v>
      </c>
      <c r="S232">
        <f>VLOOKUP($J232,raw!$A$3:$AB537,11,FALSE)</f>
        <v>0.54847431440710703</v>
      </c>
      <c r="T232">
        <f>VLOOKUP($J232,raw!$A$3:$AB537,12,FALSE)</f>
        <v>5.7937427578215526E-4</v>
      </c>
      <c r="U232">
        <f>VLOOKUP($J232,raw!$A$3:$AB537,13,FALSE)</f>
        <v>0</v>
      </c>
      <c r="V232">
        <f>VLOOKUP($J232,raw!$A$3:$AB537,14,FALSE)</f>
        <v>0</v>
      </c>
      <c r="W232">
        <f>VLOOKUP($J232,raw!$A$3:$AB537,15,FALSE)</f>
        <v>0</v>
      </c>
      <c r="X232">
        <f>VLOOKUP($J232,Zonal_Stats!$A$2:$P$308,6,FALSE)</f>
        <v>8472.6745370200006</v>
      </c>
      <c r="Y232">
        <f>VLOOKUP($J232,raw!$A$3:$AB537,17,FALSE)</f>
        <v>0</v>
      </c>
      <c r="Z232">
        <f>VLOOKUP($J232,raw!$A$3:$AB537,20,FALSE)</f>
        <v>0.84569331788335267</v>
      </c>
      <c r="AA232">
        <f>VLOOKUP($J232,Zonal_Stats!$A$2:$P$308,13,FALSE)</f>
        <v>2160082.6478499998</v>
      </c>
      <c r="AB232">
        <f>VLOOKUP($J232,Zonal_Stats!$A$2:$P$308,15,FALSE)</f>
        <v>4.0770783393099998E-4</v>
      </c>
      <c r="AC232">
        <f>VLOOKUP($J232,Zonal_Stats!$A$2:$P$308,16,FALSE)</f>
        <v>0.76519869008100005</v>
      </c>
      <c r="AD232">
        <f>VLOOKUP($J232,raw!$A$3:$AB537,24,FALSE)</f>
        <v>0</v>
      </c>
      <c r="AE232">
        <f>VLOOKUP($J232,Zonal_Stats!$A$2:$P$308,14,FALSE)</f>
        <v>0.30938499321000001</v>
      </c>
      <c r="AF232">
        <f>VLOOKUP($C232,PODES_SULSEL!$D$1:$AL$311,2,FALSE)</f>
        <v>2195</v>
      </c>
      <c r="AG232">
        <f>VLOOKUP($C232,PODES_SULSEL!$D$1:$AL$311,25,FALSE)</f>
        <v>0.99726651480637796</v>
      </c>
      <c r="AH232">
        <f>VLOOKUP($C232,PODES_SULSEL!$D$1:$AL$311,26,FALSE)</f>
        <v>1.82232346241457E-3</v>
      </c>
      <c r="AI232">
        <f>VLOOKUP($C232,PODES_SULSEL!$D$1:$AL$311,27,FALSE)</f>
        <v>0</v>
      </c>
      <c r="AJ232">
        <f>VLOOKUP($C232,PODES_SULSEL!$D$1:$AL$311,28,FALSE)</f>
        <v>0</v>
      </c>
      <c r="AK232">
        <f>VLOOKUP($C232,PODES_SULSEL!$D$1:$AL$311,29,FALSE)</f>
        <v>1097.5</v>
      </c>
      <c r="AL232">
        <f>VLOOKUP($C232,PODES_SULSEL!$D$1:$AL$311,30,FALSE)</f>
        <v>0</v>
      </c>
      <c r="AM232">
        <f>VLOOKUP($C232,PODES_SULSEL!$D$1:$AL$311,31,FALSE)</f>
        <v>0</v>
      </c>
      <c r="AN232">
        <f>VLOOKUP($C232,PODES_SULSEL!$D$1:$AL$311,10,FALSE)</f>
        <v>0</v>
      </c>
      <c r="AO232">
        <f>VLOOKUP($C232,PODES_SULSEL!$D$1:$AL$311,11,FALSE)</f>
        <v>0</v>
      </c>
      <c r="AP232">
        <f>VLOOKUP($C232,PODES_SULSEL!$D$1:$AL$311,12,FALSE)</f>
        <v>0</v>
      </c>
      <c r="AQ232">
        <f>VLOOKUP($C232,PODES_SULSEL!$D$1:$AL$311,13,FALSE)</f>
        <v>0</v>
      </c>
      <c r="AR232">
        <f>VLOOKUP($C232,PODES_SULSEL!$D$1:$AL$311,14,FALSE)</f>
        <v>0</v>
      </c>
      <c r="AS232">
        <f>VLOOKUP($C232,PODES_SULSEL!$D$1:$AL$311,15,FALSE)</f>
        <v>0</v>
      </c>
      <c r="AT232">
        <f>VLOOKUP($C232,PODES_SULSEL!$D$1:$AL$311,16,FALSE)</f>
        <v>0</v>
      </c>
      <c r="AU232">
        <f>VLOOKUP($C232,PODES_SULSEL!$D$1:$AL$311,17,FALSE)</f>
        <v>0</v>
      </c>
      <c r="AV232">
        <f>VLOOKUP($C232,PODES_SULSEL!$D$1:$AL$311,18,FALSE)</f>
        <v>0</v>
      </c>
      <c r="AW232">
        <f>VLOOKUP($C232,PODES_SULSEL!$D$1:$AL$311,19,FALSE)</f>
        <v>0</v>
      </c>
      <c r="AX232">
        <f>VLOOKUP($C232,PODES_SULSEL!$D$1:$AL$311,20,FALSE)</f>
        <v>18</v>
      </c>
      <c r="AY232">
        <f>VLOOKUP($C232,PODES_SULSEL!$D$1:$AL$311,35,FALSE)</f>
        <v>121.94444444444444</v>
      </c>
      <c r="AZ232">
        <f>VLOOKUP($C232,PODES_SULSEL!$D$1:$AL$311,32,FALSE)</f>
        <v>1097.5</v>
      </c>
      <c r="BA232">
        <f>VLOOKUP($C232,PODES_SULSEL!$D$1:$AL$311,33,FALSE)</f>
        <v>0</v>
      </c>
      <c r="BB232">
        <f>VLOOKUP($C232,PODES_SULSEL!$D$1:$AL$311,23,FALSE)</f>
        <v>0</v>
      </c>
      <c r="BC232">
        <f>VLOOKUP($C232,PODES_SULSEL!$D$1:$AL$311,34,FALSE)</f>
        <v>0</v>
      </c>
      <c r="BD232">
        <f>VLOOKUP($J232,Zonal_Stats!$A$2:$T$308,17,FALSE)</f>
        <v>21.714161668399999</v>
      </c>
      <c r="BE232">
        <f>VLOOKUP($J232,Zonal_Stats!$A$2:$T$308,18,FALSE)</f>
        <v>1.55689272805</v>
      </c>
      <c r="BF232">
        <f>VLOOKUP($J232,Zonal_Stats!$A$2:$T$308,19,FALSE)</f>
        <v>2915.42676484</v>
      </c>
      <c r="BG232">
        <f>VLOOKUP($J232,Zonal_Stats!$A$2:$T$308,20,FALSE)</f>
        <v>21.4325706845</v>
      </c>
    </row>
    <row r="233" spans="1:59">
      <c r="A233" t="s">
        <v>934</v>
      </c>
      <c r="B233" t="str">
        <f t="shared" si="3"/>
        <v>7318051</v>
      </c>
      <c r="C233">
        <v>7318051</v>
      </c>
      <c r="D233" t="s">
        <v>230</v>
      </c>
      <c r="E233">
        <v>73</v>
      </c>
      <c r="F233">
        <v>18</v>
      </c>
      <c r="G233">
        <v>51</v>
      </c>
      <c r="H233" t="s">
        <v>674</v>
      </c>
      <c r="I233" t="s">
        <v>688</v>
      </c>
      <c r="J233" t="s">
        <v>357</v>
      </c>
      <c r="K233">
        <v>2019</v>
      </c>
      <c r="L233">
        <f>VLOOKUP($J233,Zonal_Stats!$A$2:$J$308,10,FALSE)</f>
        <v>35187.147312399997</v>
      </c>
      <c r="M233">
        <f>VLOOKUP($J233,Zonal_Stats!$A$2:$P$308,8,FALSE)</f>
        <v>647.39655074300003</v>
      </c>
      <c r="N233">
        <f>VLOOKUP($J233,Zonal_Stats!$A$2:$P$308,12,FALSE)</f>
        <v>26674.681809000002</v>
      </c>
      <c r="O233">
        <f>VLOOKUP($J233,Zonal_Stats!$A$2:$P$308,9,FALSE)</f>
        <v>90960.616079300002</v>
      </c>
      <c r="P233">
        <f>VLOOKUP($J233,Zonal_Stats!$A$2:$P$308,7,FALSE)</f>
        <v>2613.75403796</v>
      </c>
      <c r="Q233">
        <f>VLOOKUP($J233,Zonal_Stats!$A$2:$P$308,11,FALSE)</f>
        <v>2469.3304230499998</v>
      </c>
      <c r="R233">
        <f>VLOOKUP($J233,Zonal_Stats!$A$2:$P$308,5,FALSE)</f>
        <v>3231.0355668500001</v>
      </c>
      <c r="S233">
        <f>VLOOKUP($J233,raw!$A$3:$AB538,11,FALSE)</f>
        <v>0.10489248987223435</v>
      </c>
      <c r="T233">
        <f>VLOOKUP($J233,raw!$A$3:$AB538,12,FALSE)</f>
        <v>9.9096291679650981E-3</v>
      </c>
      <c r="U233">
        <f>VLOOKUP($J233,raw!$A$3:$AB538,13,FALSE)</f>
        <v>5.3661576815207231E-2</v>
      </c>
      <c r="V233">
        <f>VLOOKUP($J233,raw!$A$3:$AB538,14,FALSE)</f>
        <v>0</v>
      </c>
      <c r="W233">
        <f>VLOOKUP($J233,raw!$A$3:$AB538,15,FALSE)</f>
        <v>0</v>
      </c>
      <c r="X233">
        <f>VLOOKUP($J233,Zonal_Stats!$A$2:$P$308,6,FALSE)</f>
        <v>5811.96317198</v>
      </c>
      <c r="Y233">
        <f>VLOOKUP($J233,raw!$A$3:$AB538,17,FALSE)</f>
        <v>2.3060143346837021E-3</v>
      </c>
      <c r="Z233">
        <f>VLOOKUP($J233,raw!$A$3:$AB538,20,FALSE)</f>
        <v>0.37126830788407605</v>
      </c>
      <c r="AA233">
        <f>VLOOKUP($J233,Zonal_Stats!$A$2:$P$308,13,FALSE)</f>
        <v>1488096.7741400001</v>
      </c>
      <c r="AB233">
        <f>VLOOKUP($J233,Zonal_Stats!$A$2:$P$308,15,FALSE)</f>
        <v>0</v>
      </c>
      <c r="AC233">
        <f>VLOOKUP($J233,Zonal_Stats!$A$2:$P$308,16,FALSE)</f>
        <v>0.81032576239300003</v>
      </c>
      <c r="AD233">
        <f>VLOOKUP($J233,raw!$A$3:$AB538,24,FALSE)</f>
        <v>0</v>
      </c>
      <c r="AE233">
        <f>VLOOKUP($J233,Zonal_Stats!$A$2:$P$308,14,FALSE)</f>
        <v>0.29488878980099997</v>
      </c>
      <c r="AF233">
        <f>VLOOKUP($C233,PODES_SULSEL!$D$1:$AL$311,2,FALSE)</f>
        <v>3990</v>
      </c>
      <c r="AG233">
        <f>VLOOKUP($C233,PODES_SULSEL!$D$1:$AL$311,25,FALSE)</f>
        <v>0.90375939849623999</v>
      </c>
      <c r="AH233">
        <f>VLOOKUP($C233,PODES_SULSEL!$D$1:$AL$311,26,FALSE)</f>
        <v>5.0125313283207998E-4</v>
      </c>
      <c r="AI233">
        <f>VLOOKUP($C233,PODES_SULSEL!$D$1:$AL$311,27,FALSE)</f>
        <v>0</v>
      </c>
      <c r="AJ233">
        <f>VLOOKUP($C233,PODES_SULSEL!$D$1:$AL$311,28,FALSE)</f>
        <v>0</v>
      </c>
      <c r="AK233">
        <f>VLOOKUP($C233,PODES_SULSEL!$D$1:$AL$311,29,FALSE)</f>
        <v>997.5</v>
      </c>
      <c r="AL233">
        <f>VLOOKUP($C233,PODES_SULSEL!$D$1:$AL$311,30,FALSE)</f>
        <v>7.5187969924812002E-4</v>
      </c>
      <c r="AM233">
        <f>VLOOKUP($C233,PODES_SULSEL!$D$1:$AL$311,31,FALSE)</f>
        <v>0</v>
      </c>
      <c r="AN233">
        <f>VLOOKUP($C233,PODES_SULSEL!$D$1:$AL$311,10,FALSE)</f>
        <v>0</v>
      </c>
      <c r="AO233">
        <f>VLOOKUP($C233,PODES_SULSEL!$D$1:$AL$311,11,FALSE)</f>
        <v>0</v>
      </c>
      <c r="AP233">
        <f>VLOOKUP($C233,PODES_SULSEL!$D$1:$AL$311,12,FALSE)</f>
        <v>0</v>
      </c>
      <c r="AQ233">
        <f>VLOOKUP($C233,PODES_SULSEL!$D$1:$AL$311,13,FALSE)</f>
        <v>0</v>
      </c>
      <c r="AR233">
        <f>VLOOKUP($C233,PODES_SULSEL!$D$1:$AL$311,14,FALSE)</f>
        <v>0</v>
      </c>
      <c r="AS233">
        <f>VLOOKUP($C233,PODES_SULSEL!$D$1:$AL$311,15,FALSE)</f>
        <v>0</v>
      </c>
      <c r="AT233">
        <f>VLOOKUP($C233,PODES_SULSEL!$D$1:$AL$311,16,FALSE)</f>
        <v>0</v>
      </c>
      <c r="AU233">
        <f>VLOOKUP($C233,PODES_SULSEL!$D$1:$AL$311,17,FALSE)</f>
        <v>0</v>
      </c>
      <c r="AV233">
        <f>VLOOKUP($C233,PODES_SULSEL!$D$1:$AL$311,18,FALSE)</f>
        <v>0</v>
      </c>
      <c r="AW233">
        <f>VLOOKUP($C233,PODES_SULSEL!$D$1:$AL$311,19,FALSE)</f>
        <v>0</v>
      </c>
      <c r="AX233">
        <f>VLOOKUP($C233,PODES_SULSEL!$D$1:$AL$311,20,FALSE)</f>
        <v>30</v>
      </c>
      <c r="AY233">
        <f>VLOOKUP($C233,PODES_SULSEL!$D$1:$AL$311,35,FALSE)</f>
        <v>133</v>
      </c>
      <c r="AZ233">
        <f>VLOOKUP($C233,PODES_SULSEL!$D$1:$AL$311,32,FALSE)</f>
        <v>1995</v>
      </c>
      <c r="BA233">
        <f>VLOOKUP($C233,PODES_SULSEL!$D$1:$AL$311,33,FALSE)</f>
        <v>0</v>
      </c>
      <c r="BB233">
        <f>VLOOKUP($C233,PODES_SULSEL!$D$1:$AL$311,23,FALSE)</f>
        <v>0</v>
      </c>
      <c r="BC233">
        <f>VLOOKUP($C233,PODES_SULSEL!$D$1:$AL$311,34,FALSE)</f>
        <v>0</v>
      </c>
      <c r="BD233">
        <f>VLOOKUP($J233,Zonal_Stats!$A$2:$T$308,17,FALSE)</f>
        <v>20.694282382600001</v>
      </c>
      <c r="BE233">
        <f>VLOOKUP($J233,Zonal_Stats!$A$2:$T$308,18,FALSE)</f>
        <v>1.3868987212299999</v>
      </c>
      <c r="BF233">
        <f>VLOOKUP($J233,Zonal_Stats!$A$2:$T$308,19,FALSE)</f>
        <v>2728.0256532399999</v>
      </c>
      <c r="BG233">
        <f>VLOOKUP($J233,Zonal_Stats!$A$2:$T$308,20,FALSE)</f>
        <v>13.1880291913</v>
      </c>
    </row>
    <row r="234" spans="1:59">
      <c r="A234" t="s">
        <v>935</v>
      </c>
      <c r="B234" t="str">
        <f t="shared" si="3"/>
        <v>7318052</v>
      </c>
      <c r="C234">
        <v>7318052</v>
      </c>
      <c r="D234" t="s">
        <v>230</v>
      </c>
      <c r="E234">
        <v>73</v>
      </c>
      <c r="F234">
        <v>18</v>
      </c>
      <c r="G234">
        <v>52</v>
      </c>
      <c r="H234" t="s">
        <v>674</v>
      </c>
      <c r="I234" t="s">
        <v>688</v>
      </c>
      <c r="J234" t="s">
        <v>521</v>
      </c>
      <c r="K234">
        <v>2019</v>
      </c>
      <c r="L234">
        <f>VLOOKUP($J234,Zonal_Stats!$A$2:$J$308,10,FALSE)</f>
        <v>24608.189589599999</v>
      </c>
      <c r="M234">
        <f>VLOOKUP($J234,Zonal_Stats!$A$2:$P$308,8,FALSE)</f>
        <v>575.086917137</v>
      </c>
      <c r="N234">
        <f>VLOOKUP($J234,Zonal_Stats!$A$2:$P$308,12,FALSE)</f>
        <v>20762.629306999999</v>
      </c>
      <c r="O234">
        <f>VLOOKUP($J234,Zonal_Stats!$A$2:$P$308,9,FALSE)</f>
        <v>88428.295912600006</v>
      </c>
      <c r="P234">
        <f>VLOOKUP($J234,Zonal_Stats!$A$2:$P$308,7,FALSE)</f>
        <v>5534.9767097599997</v>
      </c>
      <c r="Q234">
        <f>VLOOKUP($J234,Zonal_Stats!$A$2:$P$308,11,FALSE)</f>
        <v>1910.0696769399999</v>
      </c>
      <c r="R234">
        <f>VLOOKUP($J234,Zonal_Stats!$A$2:$P$308,5,FALSE)</f>
        <v>10184.9783721</v>
      </c>
      <c r="S234">
        <f>VLOOKUP($J234,raw!$A$3:$AB539,11,FALSE)</f>
        <v>0.14069094888228859</v>
      </c>
      <c r="T234">
        <f>VLOOKUP($J234,raw!$A$3:$AB539,12,FALSE)</f>
        <v>1.5632327653587619E-3</v>
      </c>
      <c r="U234">
        <f>VLOOKUP($J234,raw!$A$3:$AB539,13,FALSE)</f>
        <v>4.3770517430045336E-3</v>
      </c>
      <c r="V234">
        <f>VLOOKUP($J234,raw!$A$3:$AB539,14,FALSE)</f>
        <v>0</v>
      </c>
      <c r="W234">
        <f>VLOOKUP($J234,raw!$A$3:$AB539,15,FALSE)</f>
        <v>0</v>
      </c>
      <c r="X234">
        <f>VLOOKUP($J234,Zonal_Stats!$A$2:$P$308,6,FALSE)</f>
        <v>5631.0402886399997</v>
      </c>
      <c r="Y234">
        <f>VLOOKUP($J234,raw!$A$3:$AB539,17,FALSE)</f>
        <v>0</v>
      </c>
      <c r="Z234">
        <f>VLOOKUP($J234,raw!$A$3:$AB539,20,FALSE)</f>
        <v>0.59574800687822416</v>
      </c>
      <c r="AA234">
        <f>VLOOKUP($J234,Zonal_Stats!$A$2:$P$308,13,FALSE)</f>
        <v>2060548.1211300001</v>
      </c>
      <c r="AB234">
        <f>VLOOKUP($J234,Zonal_Stats!$A$2:$P$308,15,FALSE)</f>
        <v>6.5061225264200001E-3</v>
      </c>
      <c r="AC234">
        <f>VLOOKUP($J234,Zonal_Stats!$A$2:$P$308,16,FALSE)</f>
        <v>0.874117975958</v>
      </c>
      <c r="AD234">
        <f>VLOOKUP($J234,raw!$A$3:$AB539,24,FALSE)</f>
        <v>0</v>
      </c>
      <c r="AE234">
        <f>VLOOKUP($J234,Zonal_Stats!$A$2:$P$308,14,FALSE)</f>
        <v>0.31988648546800003</v>
      </c>
      <c r="AF234">
        <f>VLOOKUP($C234,PODES_SULSEL!$D$1:$AL$311,2,FALSE)</f>
        <v>5260</v>
      </c>
      <c r="AG234">
        <f>VLOOKUP($C234,PODES_SULSEL!$D$1:$AL$311,25,FALSE)</f>
        <v>0.97034220532319304</v>
      </c>
      <c r="AH234">
        <f>VLOOKUP($C234,PODES_SULSEL!$D$1:$AL$311,26,FALSE)</f>
        <v>0</v>
      </c>
      <c r="AI234">
        <f>VLOOKUP($C234,PODES_SULSEL!$D$1:$AL$311,27,FALSE)</f>
        <v>0</v>
      </c>
      <c r="AJ234">
        <f>VLOOKUP($C234,PODES_SULSEL!$D$1:$AL$311,28,FALSE)</f>
        <v>0</v>
      </c>
      <c r="AK234">
        <f>VLOOKUP($C234,PODES_SULSEL!$D$1:$AL$311,29,FALSE)</f>
        <v>2630</v>
      </c>
      <c r="AL234">
        <f>VLOOKUP($C234,PODES_SULSEL!$D$1:$AL$311,30,FALSE)</f>
        <v>3.8022813688212898E-4</v>
      </c>
      <c r="AM234">
        <f>VLOOKUP($C234,PODES_SULSEL!$D$1:$AL$311,31,FALSE)</f>
        <v>5260</v>
      </c>
      <c r="AN234">
        <f>VLOOKUP($C234,PODES_SULSEL!$D$1:$AL$311,10,FALSE)</f>
        <v>4</v>
      </c>
      <c r="AO234">
        <f>VLOOKUP($C234,PODES_SULSEL!$D$1:$AL$311,11,FALSE)</f>
        <v>0</v>
      </c>
      <c r="AP234">
        <f>VLOOKUP($C234,PODES_SULSEL!$D$1:$AL$311,12,FALSE)</f>
        <v>0</v>
      </c>
      <c r="AQ234">
        <f>VLOOKUP($C234,PODES_SULSEL!$D$1:$AL$311,13,FALSE)</f>
        <v>0</v>
      </c>
      <c r="AR234">
        <f>VLOOKUP($C234,PODES_SULSEL!$D$1:$AL$311,14,FALSE)</f>
        <v>0</v>
      </c>
      <c r="AS234">
        <f>VLOOKUP($C234,PODES_SULSEL!$D$1:$AL$311,15,FALSE)</f>
        <v>0</v>
      </c>
      <c r="AT234">
        <f>VLOOKUP($C234,PODES_SULSEL!$D$1:$AL$311,16,FALSE)</f>
        <v>0</v>
      </c>
      <c r="AU234">
        <f>VLOOKUP($C234,PODES_SULSEL!$D$1:$AL$311,17,FALSE)</f>
        <v>0</v>
      </c>
      <c r="AV234">
        <f>VLOOKUP($C234,PODES_SULSEL!$D$1:$AL$311,18,FALSE)</f>
        <v>0</v>
      </c>
      <c r="AW234">
        <f>VLOOKUP($C234,PODES_SULSEL!$D$1:$AL$311,19,FALSE)</f>
        <v>0</v>
      </c>
      <c r="AX234">
        <f>VLOOKUP($C234,PODES_SULSEL!$D$1:$AL$311,20,FALSE)</f>
        <v>26</v>
      </c>
      <c r="AY234">
        <f>VLOOKUP($C234,PODES_SULSEL!$D$1:$AL$311,35,FALSE)</f>
        <v>202.30769230769232</v>
      </c>
      <c r="AZ234">
        <f>VLOOKUP($C234,PODES_SULSEL!$D$1:$AL$311,32,FALSE)</f>
        <v>0</v>
      </c>
      <c r="BA234">
        <f>VLOOKUP($C234,PODES_SULSEL!$D$1:$AL$311,33,FALSE)</f>
        <v>0</v>
      </c>
      <c r="BB234">
        <f>VLOOKUP($C234,PODES_SULSEL!$D$1:$AL$311,23,FALSE)</f>
        <v>2</v>
      </c>
      <c r="BC234">
        <f>VLOOKUP($C234,PODES_SULSEL!$D$1:$AL$311,34,FALSE)</f>
        <v>2630</v>
      </c>
      <c r="BD234">
        <f>VLOOKUP($J234,Zonal_Stats!$A$2:$T$308,17,FALSE)</f>
        <v>21.417388139</v>
      </c>
      <c r="BE234">
        <f>VLOOKUP($J234,Zonal_Stats!$A$2:$T$308,18,FALSE)</f>
        <v>1.58819889378</v>
      </c>
      <c r="BF234">
        <f>VLOOKUP($J234,Zonal_Stats!$A$2:$T$308,19,FALSE)</f>
        <v>2925.5603223500002</v>
      </c>
      <c r="BG234">
        <f>VLOOKUP($J234,Zonal_Stats!$A$2:$T$308,20,FALSE)</f>
        <v>24.405603357299999</v>
      </c>
    </row>
    <row r="235" spans="1:59">
      <c r="A235" t="s">
        <v>936</v>
      </c>
      <c r="B235" t="str">
        <f t="shared" si="3"/>
        <v>7318053</v>
      </c>
      <c r="C235">
        <v>7318053</v>
      </c>
      <c r="D235" t="s">
        <v>230</v>
      </c>
      <c r="E235">
        <v>73</v>
      </c>
      <c r="F235">
        <v>18</v>
      </c>
      <c r="G235">
        <v>53</v>
      </c>
      <c r="H235" t="s">
        <v>674</v>
      </c>
      <c r="I235" t="s">
        <v>688</v>
      </c>
      <c r="J235" t="s">
        <v>477</v>
      </c>
      <c r="K235">
        <v>2019</v>
      </c>
      <c r="L235">
        <f>VLOOKUP($J235,Zonal_Stats!$A$2:$J$308,10,FALSE)</f>
        <v>43083.733455699999</v>
      </c>
      <c r="M235">
        <f>VLOOKUP($J235,Zonal_Stats!$A$2:$P$308,8,FALSE)</f>
        <v>6360.6875804000001</v>
      </c>
      <c r="N235">
        <f>VLOOKUP($J235,Zonal_Stats!$A$2:$P$308,12,FALSE)</f>
        <v>33313.4910695</v>
      </c>
      <c r="O235">
        <f>VLOOKUP($J235,Zonal_Stats!$A$2:$P$308,9,FALSE)</f>
        <v>86599.999690299999</v>
      </c>
      <c r="P235">
        <f>VLOOKUP($J235,Zonal_Stats!$A$2:$P$308,7,FALSE)</f>
        <v>445.20072936700001</v>
      </c>
      <c r="Q235">
        <f>VLOOKUP($J235,Zonal_Stats!$A$2:$P$308,11,FALSE)</f>
        <v>9883.1139967700001</v>
      </c>
      <c r="R235">
        <f>VLOOKUP($J235,Zonal_Stats!$A$2:$P$308,5,FALSE)</f>
        <v>7429.3819529000002</v>
      </c>
      <c r="S235">
        <f>VLOOKUP($J235,raw!$A$3:$AB540,11,FALSE)</f>
        <v>7.4173187120044216E-3</v>
      </c>
      <c r="T235">
        <f>VLOOKUP($J235,raw!$A$3:$AB540,12,FALSE)</f>
        <v>5.5266296285523141E-4</v>
      </c>
      <c r="U235">
        <f>VLOOKUP($J235,raw!$A$3:$AB540,13,FALSE)</f>
        <v>0.71927630239390328</v>
      </c>
      <c r="V235">
        <f>VLOOKUP($J235,raw!$A$3:$AB540,14,FALSE)</f>
        <v>0</v>
      </c>
      <c r="W235">
        <f>VLOOKUP($J235,raw!$A$3:$AB540,15,FALSE)</f>
        <v>0</v>
      </c>
      <c r="X235">
        <f>VLOOKUP($J235,Zonal_Stats!$A$2:$P$308,6,FALSE)</f>
        <v>2706.1286581899999</v>
      </c>
      <c r="Y235">
        <f>VLOOKUP($J235,raw!$A$3:$AB540,17,FALSE)</f>
        <v>1.6812589080543356E-2</v>
      </c>
      <c r="Z235">
        <f>VLOOKUP($J235,raw!$A$3:$AB540,20,FALSE)</f>
        <v>0.15340760347886792</v>
      </c>
      <c r="AA235">
        <f>VLOOKUP($J235,Zonal_Stats!$A$2:$P$308,13,FALSE)</f>
        <v>563353.49552899995</v>
      </c>
      <c r="AB235">
        <f>VLOOKUP($J235,Zonal_Stats!$A$2:$P$308,15,FALSE)</f>
        <v>0</v>
      </c>
      <c r="AC235">
        <f>VLOOKUP($J235,Zonal_Stats!$A$2:$P$308,16,FALSE)</f>
        <v>0.75685869117799998</v>
      </c>
      <c r="AD235">
        <f>VLOOKUP($J235,raw!$A$3:$AB540,24,FALSE)</f>
        <v>0</v>
      </c>
      <c r="AE235">
        <f>VLOOKUP($J235,Zonal_Stats!$A$2:$P$308,14,FALSE)</f>
        <v>0.40810194137799999</v>
      </c>
      <c r="AF235">
        <f>VLOOKUP($C235,PODES_SULSEL!$D$1:$AL$311,2,FALSE)</f>
        <v>2158</v>
      </c>
      <c r="AG235">
        <f>VLOOKUP($C235,PODES_SULSEL!$D$1:$AL$311,25,FALSE)</f>
        <v>0.926320667284522</v>
      </c>
      <c r="AH235">
        <f>VLOOKUP($C235,PODES_SULSEL!$D$1:$AL$311,26,FALSE)</f>
        <v>4.6339202965708898E-4</v>
      </c>
      <c r="AI235">
        <f>VLOOKUP($C235,PODES_SULSEL!$D$1:$AL$311,27,FALSE)</f>
        <v>0</v>
      </c>
      <c r="AJ235">
        <f>VLOOKUP($C235,PODES_SULSEL!$D$1:$AL$311,28,FALSE)</f>
        <v>0</v>
      </c>
      <c r="AK235">
        <f>VLOOKUP($C235,PODES_SULSEL!$D$1:$AL$311,29,FALSE)</f>
        <v>2158</v>
      </c>
      <c r="AL235">
        <f>VLOOKUP($C235,PODES_SULSEL!$D$1:$AL$311,30,FALSE)</f>
        <v>9.2678405931417905E-4</v>
      </c>
      <c r="AM235">
        <f>VLOOKUP($C235,PODES_SULSEL!$D$1:$AL$311,31,FALSE)</f>
        <v>0</v>
      </c>
      <c r="AN235">
        <f>VLOOKUP($C235,PODES_SULSEL!$D$1:$AL$311,10,FALSE)</f>
        <v>0</v>
      </c>
      <c r="AO235">
        <f>VLOOKUP($C235,PODES_SULSEL!$D$1:$AL$311,11,FALSE)</f>
        <v>0</v>
      </c>
      <c r="AP235">
        <f>VLOOKUP($C235,PODES_SULSEL!$D$1:$AL$311,12,FALSE)</f>
        <v>0</v>
      </c>
      <c r="AQ235">
        <f>VLOOKUP($C235,PODES_SULSEL!$D$1:$AL$311,13,FALSE)</f>
        <v>0</v>
      </c>
      <c r="AR235">
        <f>VLOOKUP($C235,PODES_SULSEL!$D$1:$AL$311,14,FALSE)</f>
        <v>0</v>
      </c>
      <c r="AS235">
        <f>VLOOKUP($C235,PODES_SULSEL!$D$1:$AL$311,15,FALSE)</f>
        <v>0</v>
      </c>
      <c r="AT235">
        <f>VLOOKUP($C235,PODES_SULSEL!$D$1:$AL$311,16,FALSE)</f>
        <v>0</v>
      </c>
      <c r="AU235">
        <f>VLOOKUP($C235,PODES_SULSEL!$D$1:$AL$311,17,FALSE)</f>
        <v>0</v>
      </c>
      <c r="AV235">
        <f>VLOOKUP($C235,PODES_SULSEL!$D$1:$AL$311,18,FALSE)</f>
        <v>0</v>
      </c>
      <c r="AW235">
        <f>VLOOKUP($C235,PODES_SULSEL!$D$1:$AL$311,19,FALSE)</f>
        <v>0</v>
      </c>
      <c r="AX235">
        <f>VLOOKUP($C235,PODES_SULSEL!$D$1:$AL$311,20,FALSE)</f>
        <v>13</v>
      </c>
      <c r="AY235">
        <f>VLOOKUP($C235,PODES_SULSEL!$D$1:$AL$311,35,FALSE)</f>
        <v>166</v>
      </c>
      <c r="AZ235">
        <f>VLOOKUP($C235,PODES_SULSEL!$D$1:$AL$311,32,FALSE)</f>
        <v>0</v>
      </c>
      <c r="BA235">
        <f>VLOOKUP($C235,PODES_SULSEL!$D$1:$AL$311,33,FALSE)</f>
        <v>2158</v>
      </c>
      <c r="BB235">
        <f>VLOOKUP($C235,PODES_SULSEL!$D$1:$AL$311,23,FALSE)</f>
        <v>18</v>
      </c>
      <c r="BC235">
        <f>VLOOKUP($C235,PODES_SULSEL!$D$1:$AL$311,34,FALSE)</f>
        <v>119.88888888888889</v>
      </c>
      <c r="BD235">
        <f>VLOOKUP($J235,Zonal_Stats!$A$2:$T$308,17,FALSE)</f>
        <v>16.4827893428</v>
      </c>
      <c r="BE235">
        <f>VLOOKUP($J235,Zonal_Stats!$A$2:$T$308,18,FALSE)</f>
        <v>1.3162788621499999</v>
      </c>
      <c r="BF235">
        <f>VLOOKUP($J235,Zonal_Stats!$A$2:$T$308,19,FALSE)</f>
        <v>2638.8646281000001</v>
      </c>
      <c r="BG235">
        <f>VLOOKUP($J235,Zonal_Stats!$A$2:$T$308,20,FALSE)</f>
        <v>44.9118419176</v>
      </c>
    </row>
    <row r="236" spans="1:59">
      <c r="A236" t="s">
        <v>937</v>
      </c>
      <c r="B236" t="str">
        <f t="shared" si="3"/>
        <v>7318054</v>
      </c>
      <c r="C236">
        <v>7318054</v>
      </c>
      <c r="D236" t="s">
        <v>230</v>
      </c>
      <c r="E236">
        <v>73</v>
      </c>
      <c r="F236">
        <v>18</v>
      </c>
      <c r="G236">
        <v>54</v>
      </c>
      <c r="H236" t="s">
        <v>674</v>
      </c>
      <c r="I236" t="s">
        <v>688</v>
      </c>
      <c r="J236" t="s">
        <v>452</v>
      </c>
      <c r="K236">
        <v>2019</v>
      </c>
      <c r="L236">
        <f>VLOOKUP($J236,Zonal_Stats!$A$2:$J$308,10,FALSE)</f>
        <v>32144.6512066</v>
      </c>
      <c r="M236">
        <f>VLOOKUP($J236,Zonal_Stats!$A$2:$P$308,8,FALSE)</f>
        <v>831.29904270600002</v>
      </c>
      <c r="N236">
        <f>VLOOKUP($J236,Zonal_Stats!$A$2:$P$308,12,FALSE)</f>
        <v>25953.373060099999</v>
      </c>
      <c r="O236">
        <f>VLOOKUP($J236,Zonal_Stats!$A$2:$P$308,9,FALSE)</f>
        <v>92480.846813199998</v>
      </c>
      <c r="P236">
        <f>VLOOKUP($J236,Zonal_Stats!$A$2:$P$308,7,FALSE)</f>
        <v>1839.1851224300001</v>
      </c>
      <c r="Q236">
        <f>VLOOKUP($J236,Zonal_Stats!$A$2:$P$308,11,FALSE)</f>
        <v>4464.9789674599997</v>
      </c>
      <c r="R236">
        <f>VLOOKUP($J236,Zonal_Stats!$A$2:$P$308,5,FALSE)</f>
        <v>6872.5310017000002</v>
      </c>
      <c r="S236">
        <f>VLOOKUP($J236,raw!$A$3:$AB541,11,FALSE)</f>
        <v>7.2937425269031492E-2</v>
      </c>
      <c r="T236">
        <f>VLOOKUP($J236,raw!$A$3:$AB541,12,FALSE)</f>
        <v>1.2554802710243125E-2</v>
      </c>
      <c r="U236">
        <f>VLOOKUP($J236,raw!$A$3:$AB541,13,FALSE)</f>
        <v>0.18005181347150259</v>
      </c>
      <c r="V236">
        <f>VLOOKUP($J236,raw!$A$3:$AB541,14,FALSE)</f>
        <v>0</v>
      </c>
      <c r="W236">
        <f>VLOOKUP($J236,raw!$A$3:$AB541,15,FALSE)</f>
        <v>0</v>
      </c>
      <c r="X236">
        <f>VLOOKUP($J236,Zonal_Stats!$A$2:$P$308,6,FALSE)</f>
        <v>2718.8263108599999</v>
      </c>
      <c r="Y236">
        <f>VLOOKUP($J236,raw!$A$3:$AB541,17,FALSE)</f>
        <v>4.483858110801116E-3</v>
      </c>
      <c r="Z236">
        <f>VLOOKUP($J236,raw!$A$3:$AB541,20,FALSE)</f>
        <v>0.43593064966121958</v>
      </c>
      <c r="AA236">
        <f>VLOOKUP($J236,Zonal_Stats!$A$2:$P$308,13,FALSE)</f>
        <v>1500819.52801</v>
      </c>
      <c r="AB236">
        <f>VLOOKUP($J236,Zonal_Stats!$A$2:$P$308,15,FALSE)</f>
        <v>1.9369950958200001E-3</v>
      </c>
      <c r="AC236">
        <f>VLOOKUP($J236,Zonal_Stats!$A$2:$P$308,16,FALSE)</f>
        <v>0.88993032188999999</v>
      </c>
      <c r="AD236">
        <f>VLOOKUP($J236,raw!$A$3:$AB541,24,FALSE)</f>
        <v>0</v>
      </c>
      <c r="AE236">
        <f>VLOOKUP($J236,Zonal_Stats!$A$2:$P$308,14,FALSE)</f>
        <v>0.30233509658300001</v>
      </c>
      <c r="AF236">
        <f>VLOOKUP($C236,PODES_SULSEL!$D$1:$AL$311,2,FALSE)</f>
        <v>2345</v>
      </c>
      <c r="AG236">
        <f>VLOOKUP($C236,PODES_SULSEL!$D$1:$AL$311,25,FALSE)</f>
        <v>0.911300639658848</v>
      </c>
      <c r="AH236">
        <f>VLOOKUP($C236,PODES_SULSEL!$D$1:$AL$311,26,FALSE)</f>
        <v>0</v>
      </c>
      <c r="AI236">
        <f>VLOOKUP($C236,PODES_SULSEL!$D$1:$AL$311,27,FALSE)</f>
        <v>0</v>
      </c>
      <c r="AJ236">
        <f>VLOOKUP($C236,PODES_SULSEL!$D$1:$AL$311,28,FALSE)</f>
        <v>0</v>
      </c>
      <c r="AK236">
        <f>VLOOKUP($C236,PODES_SULSEL!$D$1:$AL$311,29,FALSE)</f>
        <v>1172.5</v>
      </c>
      <c r="AL236">
        <f>VLOOKUP($C236,PODES_SULSEL!$D$1:$AL$311,30,FALSE)</f>
        <v>4.2643923240938099E-4</v>
      </c>
      <c r="AM236">
        <f>VLOOKUP($C236,PODES_SULSEL!$D$1:$AL$311,31,FALSE)</f>
        <v>0</v>
      </c>
      <c r="AN236">
        <f>VLOOKUP($C236,PODES_SULSEL!$D$1:$AL$311,10,FALSE)</f>
        <v>0</v>
      </c>
      <c r="AO236">
        <f>VLOOKUP($C236,PODES_SULSEL!$D$1:$AL$311,11,FALSE)</f>
        <v>0</v>
      </c>
      <c r="AP236">
        <f>VLOOKUP($C236,PODES_SULSEL!$D$1:$AL$311,12,FALSE)</f>
        <v>0</v>
      </c>
      <c r="AQ236">
        <f>VLOOKUP($C236,PODES_SULSEL!$D$1:$AL$311,13,FALSE)</f>
        <v>0</v>
      </c>
      <c r="AR236">
        <f>VLOOKUP($C236,PODES_SULSEL!$D$1:$AL$311,14,FALSE)</f>
        <v>0</v>
      </c>
      <c r="AS236">
        <f>VLOOKUP($C236,PODES_SULSEL!$D$1:$AL$311,15,FALSE)</f>
        <v>0</v>
      </c>
      <c r="AT236">
        <f>VLOOKUP($C236,PODES_SULSEL!$D$1:$AL$311,16,FALSE)</f>
        <v>0</v>
      </c>
      <c r="AU236">
        <f>VLOOKUP($C236,PODES_SULSEL!$D$1:$AL$311,17,FALSE)</f>
        <v>0</v>
      </c>
      <c r="AV236">
        <f>VLOOKUP($C236,PODES_SULSEL!$D$1:$AL$311,18,FALSE)</f>
        <v>0</v>
      </c>
      <c r="AW236">
        <f>VLOOKUP($C236,PODES_SULSEL!$D$1:$AL$311,19,FALSE)</f>
        <v>0</v>
      </c>
      <c r="AX236">
        <f>VLOOKUP($C236,PODES_SULSEL!$D$1:$AL$311,20,FALSE)</f>
        <v>12</v>
      </c>
      <c r="AY236">
        <f>VLOOKUP($C236,PODES_SULSEL!$D$1:$AL$311,35,FALSE)</f>
        <v>195.41666666666666</v>
      </c>
      <c r="AZ236">
        <f>VLOOKUP($C236,PODES_SULSEL!$D$1:$AL$311,32,FALSE)</f>
        <v>0</v>
      </c>
      <c r="BA236">
        <f>VLOOKUP($C236,PODES_SULSEL!$D$1:$AL$311,33,FALSE)</f>
        <v>0</v>
      </c>
      <c r="BB236">
        <f>VLOOKUP($C236,PODES_SULSEL!$D$1:$AL$311,23,FALSE)</f>
        <v>0</v>
      </c>
      <c r="BC236">
        <f>VLOOKUP($C236,PODES_SULSEL!$D$1:$AL$311,34,FALSE)</f>
        <v>0</v>
      </c>
      <c r="BD236">
        <f>VLOOKUP($J236,Zonal_Stats!$A$2:$T$308,17,FALSE)</f>
        <v>20.841013804799999</v>
      </c>
      <c r="BE236">
        <f>VLOOKUP($J236,Zonal_Stats!$A$2:$T$308,18,FALSE)</f>
        <v>1.3933128074400001</v>
      </c>
      <c r="BF236">
        <f>VLOOKUP($J236,Zonal_Stats!$A$2:$T$308,19,FALSE)</f>
        <v>2773.2057390300001</v>
      </c>
      <c r="BG236">
        <f>VLOOKUP($J236,Zonal_Stats!$A$2:$T$308,20,FALSE)</f>
        <v>13.401563856299999</v>
      </c>
    </row>
    <row r="237" spans="1:59">
      <c r="A237" t="s">
        <v>938</v>
      </c>
      <c r="B237" t="str">
        <f t="shared" si="3"/>
        <v>7318061</v>
      </c>
      <c r="C237">
        <v>7318061</v>
      </c>
      <c r="D237" t="s">
        <v>230</v>
      </c>
      <c r="E237">
        <v>73</v>
      </c>
      <c r="F237">
        <v>18</v>
      </c>
      <c r="G237">
        <v>61</v>
      </c>
      <c r="H237" t="s">
        <v>674</v>
      </c>
      <c r="I237" t="s">
        <v>688</v>
      </c>
      <c r="J237" t="s">
        <v>519</v>
      </c>
      <c r="K237">
        <v>2019</v>
      </c>
      <c r="L237">
        <f>VLOOKUP($J237,Zonal_Stats!$A$2:$J$308,10,FALSE)</f>
        <v>18345.876883199999</v>
      </c>
      <c r="M237">
        <f>VLOOKUP($J237,Zonal_Stats!$A$2:$P$308,8,FALSE)</f>
        <v>496.10624268100003</v>
      </c>
      <c r="N237">
        <f>VLOOKUP($J237,Zonal_Stats!$A$2:$P$308,12,FALSE)</f>
        <v>12344.674384800001</v>
      </c>
      <c r="O237">
        <f>VLOOKUP($J237,Zonal_Stats!$A$2:$P$308,9,FALSE)</f>
        <v>81379.993014000007</v>
      </c>
      <c r="P237">
        <f>VLOOKUP($J237,Zonal_Stats!$A$2:$P$308,7,FALSE)</f>
        <v>12268.0723631</v>
      </c>
      <c r="Q237">
        <f>VLOOKUP($J237,Zonal_Stats!$A$2:$P$308,11,FALSE)</f>
        <v>1408.5180675199999</v>
      </c>
      <c r="R237">
        <f>VLOOKUP($J237,Zonal_Stats!$A$2:$P$308,5,FALSE)</f>
        <v>5133.4287376800003</v>
      </c>
      <c r="S237">
        <f>VLOOKUP($J237,raw!$A$3:$AB542,11,FALSE)</f>
        <v>0.75096582466567607</v>
      </c>
      <c r="T237">
        <f>VLOOKUP($J237,raw!$A$3:$AB542,12,FALSE)</f>
        <v>0</v>
      </c>
      <c r="U237">
        <f>VLOOKUP($J237,raw!$A$3:$AB542,13,FALSE)</f>
        <v>0</v>
      </c>
      <c r="V237">
        <f>VLOOKUP($J237,raw!$A$3:$AB542,14,FALSE)</f>
        <v>0</v>
      </c>
      <c r="W237">
        <f>VLOOKUP($J237,raw!$A$3:$AB542,15,FALSE)</f>
        <v>1.9613670133729569E-2</v>
      </c>
      <c r="X237">
        <f>VLOOKUP($J237,Zonal_Stats!$A$2:$P$308,6,FALSE)</f>
        <v>12328.213193</v>
      </c>
      <c r="Y237">
        <f>VLOOKUP($J237,raw!$A$3:$AB542,17,FALSE)</f>
        <v>0</v>
      </c>
      <c r="Z237">
        <f>VLOOKUP($J237,raw!$A$3:$AB542,20,FALSE)</f>
        <v>0.95720653789004462</v>
      </c>
      <c r="AA237">
        <f>VLOOKUP($J237,Zonal_Stats!$A$2:$P$308,13,FALSE)</f>
        <v>2126976.59999</v>
      </c>
      <c r="AB237">
        <f>VLOOKUP($J237,Zonal_Stats!$A$2:$P$308,15,FALSE)</f>
        <v>9.3998288860300001E-3</v>
      </c>
      <c r="AC237">
        <f>VLOOKUP($J237,Zonal_Stats!$A$2:$P$308,16,FALSE)</f>
        <v>0.56528359667100003</v>
      </c>
      <c r="AD237">
        <f>VLOOKUP($J237,raw!$A$3:$AB542,24,FALSE)</f>
        <v>0</v>
      </c>
      <c r="AE237">
        <f>VLOOKUP($J237,Zonal_Stats!$A$2:$P$308,14,FALSE)</f>
        <v>0.32444329562000002</v>
      </c>
      <c r="AF237">
        <f>VLOOKUP($C237,PODES_SULSEL!$D$1:$AL$311,2,FALSE)</f>
        <v>3053</v>
      </c>
      <c r="AG237">
        <f>VLOOKUP($C237,PODES_SULSEL!$D$1:$AL$311,25,FALSE)</f>
        <v>1</v>
      </c>
      <c r="AH237">
        <f>VLOOKUP($C237,PODES_SULSEL!$D$1:$AL$311,26,FALSE)</f>
        <v>9.8264002620373396E-4</v>
      </c>
      <c r="AI237">
        <f>VLOOKUP($C237,PODES_SULSEL!$D$1:$AL$311,27,FALSE)</f>
        <v>0</v>
      </c>
      <c r="AJ237">
        <f>VLOOKUP($C237,PODES_SULSEL!$D$1:$AL$311,28,FALSE)</f>
        <v>0</v>
      </c>
      <c r="AK237">
        <f>VLOOKUP($C237,PODES_SULSEL!$D$1:$AL$311,29,FALSE)</f>
        <v>1526.5</v>
      </c>
      <c r="AL237">
        <f>VLOOKUP($C237,PODES_SULSEL!$D$1:$AL$311,30,FALSE)</f>
        <v>6.5509335080248898E-4</v>
      </c>
      <c r="AM237">
        <f>VLOOKUP($C237,PODES_SULSEL!$D$1:$AL$311,31,FALSE)</f>
        <v>0</v>
      </c>
      <c r="AN237">
        <f>VLOOKUP($C237,PODES_SULSEL!$D$1:$AL$311,10,FALSE)</f>
        <v>0</v>
      </c>
      <c r="AO237">
        <f>VLOOKUP($C237,PODES_SULSEL!$D$1:$AL$311,11,FALSE)</f>
        <v>0</v>
      </c>
      <c r="AP237">
        <f>VLOOKUP($C237,PODES_SULSEL!$D$1:$AL$311,12,FALSE)</f>
        <v>0</v>
      </c>
      <c r="AQ237">
        <f>VLOOKUP($C237,PODES_SULSEL!$D$1:$AL$311,13,FALSE)</f>
        <v>0</v>
      </c>
      <c r="AR237">
        <f>VLOOKUP($C237,PODES_SULSEL!$D$1:$AL$311,14,FALSE)</f>
        <v>0</v>
      </c>
      <c r="AS237">
        <f>VLOOKUP($C237,PODES_SULSEL!$D$1:$AL$311,15,FALSE)</f>
        <v>0</v>
      </c>
      <c r="AT237">
        <f>VLOOKUP($C237,PODES_SULSEL!$D$1:$AL$311,16,FALSE)</f>
        <v>0</v>
      </c>
      <c r="AU237">
        <f>VLOOKUP($C237,PODES_SULSEL!$D$1:$AL$311,17,FALSE)</f>
        <v>0</v>
      </c>
      <c r="AV237">
        <f>VLOOKUP($C237,PODES_SULSEL!$D$1:$AL$311,18,FALSE)</f>
        <v>0</v>
      </c>
      <c r="AW237">
        <f>VLOOKUP($C237,PODES_SULSEL!$D$1:$AL$311,19,FALSE)</f>
        <v>0</v>
      </c>
      <c r="AX237">
        <f>VLOOKUP($C237,PODES_SULSEL!$D$1:$AL$311,20,FALSE)</f>
        <v>12</v>
      </c>
      <c r="AY237">
        <f>VLOOKUP($C237,PODES_SULSEL!$D$1:$AL$311,35,FALSE)</f>
        <v>254.41666666666666</v>
      </c>
      <c r="AZ237">
        <f>VLOOKUP($C237,PODES_SULSEL!$D$1:$AL$311,32,FALSE)</f>
        <v>0</v>
      </c>
      <c r="BA237">
        <f>VLOOKUP($C237,PODES_SULSEL!$D$1:$AL$311,33,FALSE)</f>
        <v>0</v>
      </c>
      <c r="BB237">
        <f>VLOOKUP($C237,PODES_SULSEL!$D$1:$AL$311,23,FALSE)</f>
        <v>0</v>
      </c>
      <c r="BC237">
        <f>VLOOKUP($C237,PODES_SULSEL!$D$1:$AL$311,34,FALSE)</f>
        <v>0</v>
      </c>
      <c r="BD237">
        <f>VLOOKUP($J237,Zonal_Stats!$A$2:$T$308,17,FALSE)</f>
        <v>22.508299859600001</v>
      </c>
      <c r="BE237">
        <f>VLOOKUP($J237,Zonal_Stats!$A$2:$T$308,18,FALSE)</f>
        <v>1.4714960618499999</v>
      </c>
      <c r="BF237">
        <f>VLOOKUP($J237,Zonal_Stats!$A$2:$T$308,19,FALSE)</f>
        <v>3070.30724818</v>
      </c>
      <c r="BG237">
        <f>VLOOKUP($J237,Zonal_Stats!$A$2:$T$308,20,FALSE)</f>
        <v>16.487831809300001</v>
      </c>
    </row>
    <row r="238" spans="1:59">
      <c r="A238" t="s">
        <v>939</v>
      </c>
      <c r="B238" t="str">
        <f t="shared" si="3"/>
        <v>7318067</v>
      </c>
      <c r="C238">
        <v>7318067</v>
      </c>
      <c r="D238" t="s">
        <v>230</v>
      </c>
      <c r="E238">
        <v>73</v>
      </c>
      <c r="F238">
        <v>18</v>
      </c>
      <c r="G238">
        <v>67</v>
      </c>
      <c r="H238" t="s">
        <v>674</v>
      </c>
      <c r="I238" t="s">
        <v>688</v>
      </c>
      <c r="J238" t="s">
        <v>422</v>
      </c>
      <c r="K238">
        <v>2019</v>
      </c>
      <c r="L238">
        <f>VLOOKUP($J238,Zonal_Stats!$A$2:$J$308,10,FALSE)</f>
        <v>22944.4327701</v>
      </c>
      <c r="M238">
        <f>VLOOKUP($J238,Zonal_Stats!$A$2:$P$308,8,FALSE)</f>
        <v>1126.84280399</v>
      </c>
      <c r="N238">
        <f>VLOOKUP($J238,Zonal_Stats!$A$2:$P$308,12,FALSE)</f>
        <v>13785.029781900001</v>
      </c>
      <c r="O238">
        <f>VLOOKUP($J238,Zonal_Stats!$A$2:$P$308,9,FALSE)</f>
        <v>79352.155498599997</v>
      </c>
      <c r="P238">
        <f>VLOOKUP($J238,Zonal_Stats!$A$2:$P$308,7,FALSE)</f>
        <v>9151.8377691500009</v>
      </c>
      <c r="Q238">
        <f>VLOOKUP($J238,Zonal_Stats!$A$2:$P$308,11,FALSE)</f>
        <v>2619.7205299000002</v>
      </c>
      <c r="R238">
        <f>VLOOKUP($J238,Zonal_Stats!$A$2:$P$308,5,FALSE)</f>
        <v>3366.4093261500002</v>
      </c>
      <c r="S238">
        <f>VLOOKUP($J238,raw!$A$3:$AB543,11,FALSE)</f>
        <v>0.40208333333333335</v>
      </c>
      <c r="T238">
        <f>VLOOKUP($J238,raw!$A$3:$AB543,12,FALSE)</f>
        <v>0</v>
      </c>
      <c r="U238">
        <f>VLOOKUP($J238,raw!$A$3:$AB543,13,FALSE)</f>
        <v>0</v>
      </c>
      <c r="V238">
        <f>VLOOKUP($J238,raw!$A$3:$AB543,14,FALSE)</f>
        <v>0</v>
      </c>
      <c r="W238">
        <f>VLOOKUP($J238,raw!$A$3:$AB543,15,FALSE)</f>
        <v>0</v>
      </c>
      <c r="X238">
        <f>VLOOKUP($J238,Zonal_Stats!$A$2:$P$308,6,FALSE)</f>
        <v>8644.1990544199998</v>
      </c>
      <c r="Y238">
        <f>VLOOKUP($J238,raw!$A$3:$AB543,17,FALSE)</f>
        <v>0</v>
      </c>
      <c r="Z238">
        <f>VLOOKUP($J238,raw!$A$3:$AB543,20,FALSE)</f>
        <v>0.89218750000000002</v>
      </c>
      <c r="AA238">
        <f>VLOOKUP($J238,Zonal_Stats!$A$2:$P$308,13,FALSE)</f>
        <v>2306711.4739100002</v>
      </c>
      <c r="AB238">
        <f>VLOOKUP($J238,Zonal_Stats!$A$2:$P$308,15,FALSE)</f>
        <v>0</v>
      </c>
      <c r="AC238">
        <f>VLOOKUP($J238,Zonal_Stats!$A$2:$P$308,16,FALSE)</f>
        <v>0.72807478073800003</v>
      </c>
      <c r="AD238">
        <f>VLOOKUP($J238,raw!$A$3:$AB543,24,FALSE)</f>
        <v>0</v>
      </c>
      <c r="AE238">
        <f>VLOOKUP($J238,Zonal_Stats!$A$2:$P$308,14,FALSE)</f>
        <v>0.30964215778100002</v>
      </c>
      <c r="AF238">
        <f>VLOOKUP($C238,PODES_SULSEL!$D$1:$AL$311,2,FALSE)</f>
        <v>1579</v>
      </c>
      <c r="AG238">
        <f>VLOOKUP($C238,PODES_SULSEL!$D$1:$AL$311,25,FALSE)</f>
        <v>0.99873337555414798</v>
      </c>
      <c r="AH238">
        <f>VLOOKUP($C238,PODES_SULSEL!$D$1:$AL$311,26,FALSE)</f>
        <v>0</v>
      </c>
      <c r="AI238">
        <f>VLOOKUP($C238,PODES_SULSEL!$D$1:$AL$311,27,FALSE)</f>
        <v>0</v>
      </c>
      <c r="AJ238">
        <f>VLOOKUP($C238,PODES_SULSEL!$D$1:$AL$311,28,FALSE)</f>
        <v>0</v>
      </c>
      <c r="AK238">
        <f>VLOOKUP($C238,PODES_SULSEL!$D$1:$AL$311,29,FALSE)</f>
        <v>526.33333333333337</v>
      </c>
      <c r="AL238">
        <f>VLOOKUP($C238,PODES_SULSEL!$D$1:$AL$311,30,FALSE)</f>
        <v>1.2666244458518E-3</v>
      </c>
      <c r="AM238">
        <f>VLOOKUP($C238,PODES_SULSEL!$D$1:$AL$311,31,FALSE)</f>
        <v>789.5</v>
      </c>
      <c r="AN238">
        <f>VLOOKUP($C238,PODES_SULSEL!$D$1:$AL$311,10,FALSE)</f>
        <v>1</v>
      </c>
      <c r="AO238">
        <f>VLOOKUP($C238,PODES_SULSEL!$D$1:$AL$311,11,FALSE)</f>
        <v>0</v>
      </c>
      <c r="AP238">
        <f>VLOOKUP($C238,PODES_SULSEL!$D$1:$AL$311,12,FALSE)</f>
        <v>0</v>
      </c>
      <c r="AQ238">
        <f>VLOOKUP($C238,PODES_SULSEL!$D$1:$AL$311,13,FALSE)</f>
        <v>0</v>
      </c>
      <c r="AR238">
        <f>VLOOKUP($C238,PODES_SULSEL!$D$1:$AL$311,14,FALSE)</f>
        <v>0</v>
      </c>
      <c r="AS238">
        <f>VLOOKUP($C238,PODES_SULSEL!$D$1:$AL$311,15,FALSE)</f>
        <v>0</v>
      </c>
      <c r="AT238">
        <f>VLOOKUP($C238,PODES_SULSEL!$D$1:$AL$311,16,FALSE)</f>
        <v>0</v>
      </c>
      <c r="AU238">
        <f>VLOOKUP($C238,PODES_SULSEL!$D$1:$AL$311,17,FALSE)</f>
        <v>0</v>
      </c>
      <c r="AV238">
        <f>VLOOKUP($C238,PODES_SULSEL!$D$1:$AL$311,18,FALSE)</f>
        <v>0</v>
      </c>
      <c r="AW238">
        <f>VLOOKUP($C238,PODES_SULSEL!$D$1:$AL$311,19,FALSE)</f>
        <v>0</v>
      </c>
      <c r="AX238">
        <f>VLOOKUP($C238,PODES_SULSEL!$D$1:$AL$311,20,FALSE)</f>
        <v>12</v>
      </c>
      <c r="AY238">
        <f>VLOOKUP($C238,PODES_SULSEL!$D$1:$AL$311,35,FALSE)</f>
        <v>131.58333333333334</v>
      </c>
      <c r="AZ238">
        <f>VLOOKUP($C238,PODES_SULSEL!$D$1:$AL$311,32,FALSE)</f>
        <v>1579</v>
      </c>
      <c r="BA238">
        <f>VLOOKUP($C238,PODES_SULSEL!$D$1:$AL$311,33,FALSE)</f>
        <v>0</v>
      </c>
      <c r="BB238">
        <f>VLOOKUP($C238,PODES_SULSEL!$D$1:$AL$311,23,FALSE)</f>
        <v>0</v>
      </c>
      <c r="BC238">
        <f>VLOOKUP($C238,PODES_SULSEL!$D$1:$AL$311,34,FALSE)</f>
        <v>0</v>
      </c>
      <c r="BD238">
        <f>VLOOKUP($J238,Zonal_Stats!$A$2:$T$308,17,FALSE)</f>
        <v>21.4519672592</v>
      </c>
      <c r="BE238">
        <f>VLOOKUP($J238,Zonal_Stats!$A$2:$T$308,18,FALSE)</f>
        <v>1.4532078376199999</v>
      </c>
      <c r="BF238">
        <f>VLOOKUP($J238,Zonal_Stats!$A$2:$T$308,19,FALSE)</f>
        <v>2893.2054176299998</v>
      </c>
      <c r="BG238">
        <f>VLOOKUP($J238,Zonal_Stats!$A$2:$T$308,20,FALSE)</f>
        <v>10.8981482873</v>
      </c>
    </row>
    <row r="239" spans="1:59">
      <c r="A239" t="s">
        <v>940</v>
      </c>
      <c r="B239" t="str">
        <f t="shared" si="3"/>
        <v>7322010</v>
      </c>
      <c r="C239">
        <v>7322010</v>
      </c>
      <c r="D239" t="s">
        <v>230</v>
      </c>
      <c r="E239">
        <v>73</v>
      </c>
      <c r="F239">
        <v>22</v>
      </c>
      <c r="G239">
        <v>10</v>
      </c>
      <c r="H239" t="s">
        <v>674</v>
      </c>
      <c r="I239" t="s">
        <v>690</v>
      </c>
      <c r="J239" t="s">
        <v>526</v>
      </c>
      <c r="K239">
        <v>2019</v>
      </c>
      <c r="L239">
        <f>VLOOKUP($J239,Zonal_Stats!$A$2:$J$308,10,FALSE)</f>
        <v>17957.8643304</v>
      </c>
      <c r="M239">
        <f>VLOOKUP($J239,Zonal_Stats!$A$2:$P$308,8,FALSE)</f>
        <v>2100.3628489600001</v>
      </c>
      <c r="N239">
        <f>VLOOKUP($J239,Zonal_Stats!$A$2:$P$308,12,FALSE)</f>
        <v>34029.5502309</v>
      </c>
      <c r="O239">
        <f>VLOOKUP($J239,Zonal_Stats!$A$2:$P$308,9,FALSE)</f>
        <v>23613.190674199999</v>
      </c>
      <c r="P239">
        <f>VLOOKUP($J239,Zonal_Stats!$A$2:$P$308,7,FALSE)</f>
        <v>670.28093754700001</v>
      </c>
      <c r="Q239">
        <f>VLOOKUP($J239,Zonal_Stats!$A$2:$P$308,11,FALSE)</f>
        <v>1547.7125580500001</v>
      </c>
      <c r="R239">
        <f>VLOOKUP($J239,Zonal_Stats!$A$2:$P$308,5,FALSE)</f>
        <v>20805.8833538</v>
      </c>
      <c r="S239">
        <f>VLOOKUP($J239,raw!$A$3:$AB544,11,FALSE)</f>
        <v>1.3231991708412506E-2</v>
      </c>
      <c r="T239">
        <f>VLOOKUP($J239,raw!$A$3:$AB544,12,FALSE)</f>
        <v>7.1514942131628949E-3</v>
      </c>
      <c r="U239">
        <f>VLOOKUP($J239,raw!$A$3:$AB544,13,FALSE)</f>
        <v>0.7334427362238729</v>
      </c>
      <c r="V239">
        <f>VLOOKUP($J239,raw!$A$3:$AB544,14,FALSE)</f>
        <v>0</v>
      </c>
      <c r="W239">
        <f>VLOOKUP($J239,raw!$A$3:$AB544,15,FALSE)</f>
        <v>0</v>
      </c>
      <c r="X239">
        <f>VLOOKUP($J239,Zonal_Stats!$A$2:$P$308,6,FALSE)</f>
        <v>2472.51099196</v>
      </c>
      <c r="Y239">
        <f>VLOOKUP($J239,raw!$A$3:$AB544,17,FALSE)</f>
        <v>1.0813612022801865E-2</v>
      </c>
      <c r="Z239">
        <f>VLOOKUP($J239,raw!$A$3:$AB544,20,FALSE)</f>
        <v>0.15050958714803939</v>
      </c>
      <c r="AA239">
        <f>VLOOKUP($J239,Zonal_Stats!$A$2:$P$308,13,FALSE)</f>
        <v>794650.81756600004</v>
      </c>
      <c r="AB239">
        <f>VLOOKUP($J239,Zonal_Stats!$A$2:$P$308,15,FALSE)</f>
        <v>2.9175944312000001E-2</v>
      </c>
      <c r="AC239">
        <f>VLOOKUP($J239,Zonal_Stats!$A$2:$P$308,16,FALSE)</f>
        <v>0.82763669364900005</v>
      </c>
      <c r="AD239">
        <f>VLOOKUP($J239,raw!$A$3:$AB544,24,FALSE)</f>
        <v>0</v>
      </c>
      <c r="AE239">
        <f>VLOOKUP($J239,Zonal_Stats!$A$2:$P$308,14,FALSE)</f>
        <v>0.30865384711600002</v>
      </c>
      <c r="AF239">
        <f>VLOOKUP($C239,PODES_SULSEL!$D$1:$AL$311,2,FALSE)</f>
        <v>4773</v>
      </c>
      <c r="AG239">
        <f>VLOOKUP($C239,PODES_SULSEL!$D$1:$AL$311,25,FALSE)</f>
        <v>0.99979048816258098</v>
      </c>
      <c r="AH239">
        <f>VLOOKUP($C239,PODES_SULSEL!$D$1:$AL$311,26,FALSE)</f>
        <v>4.1902367483762797E-4</v>
      </c>
      <c r="AI239">
        <f>VLOOKUP($C239,PODES_SULSEL!$D$1:$AL$311,27,FALSE)</f>
        <v>0</v>
      </c>
      <c r="AJ239">
        <f>VLOOKUP($C239,PODES_SULSEL!$D$1:$AL$311,28,FALSE)</f>
        <v>0</v>
      </c>
      <c r="AK239">
        <f>VLOOKUP($C239,PODES_SULSEL!$D$1:$AL$311,29,FALSE)</f>
        <v>795.5</v>
      </c>
      <c r="AL239">
        <f>VLOOKUP($C239,PODES_SULSEL!$D$1:$AL$311,30,FALSE)</f>
        <v>4.1902367483762797E-4</v>
      </c>
      <c r="AM239">
        <f>VLOOKUP($C239,PODES_SULSEL!$D$1:$AL$311,31,FALSE)</f>
        <v>4773</v>
      </c>
      <c r="AN239">
        <f>VLOOKUP($C239,PODES_SULSEL!$D$1:$AL$311,10,FALSE)</f>
        <v>5</v>
      </c>
      <c r="AO239">
        <f>VLOOKUP($C239,PODES_SULSEL!$D$1:$AL$311,11,FALSE)</f>
        <v>0</v>
      </c>
      <c r="AP239">
        <f>VLOOKUP($C239,PODES_SULSEL!$D$1:$AL$311,12,FALSE)</f>
        <v>7</v>
      </c>
      <c r="AQ239">
        <f>VLOOKUP($C239,PODES_SULSEL!$D$1:$AL$311,13,FALSE)</f>
        <v>0</v>
      </c>
      <c r="AR239">
        <f>VLOOKUP($C239,PODES_SULSEL!$D$1:$AL$311,14,FALSE)</f>
        <v>0</v>
      </c>
      <c r="AS239">
        <f>VLOOKUP($C239,PODES_SULSEL!$D$1:$AL$311,15,FALSE)</f>
        <v>0</v>
      </c>
      <c r="AT239">
        <f>VLOOKUP($C239,PODES_SULSEL!$D$1:$AL$311,16,FALSE)</f>
        <v>0</v>
      </c>
      <c r="AU239">
        <f>VLOOKUP($C239,PODES_SULSEL!$D$1:$AL$311,17,FALSE)</f>
        <v>0</v>
      </c>
      <c r="AV239">
        <f>VLOOKUP($C239,PODES_SULSEL!$D$1:$AL$311,18,FALSE)</f>
        <v>0</v>
      </c>
      <c r="AW239">
        <f>VLOOKUP($C239,PODES_SULSEL!$D$1:$AL$311,19,FALSE)</f>
        <v>0</v>
      </c>
      <c r="AX239">
        <f>VLOOKUP($C239,PODES_SULSEL!$D$1:$AL$311,20,FALSE)</f>
        <v>20</v>
      </c>
      <c r="AY239">
        <f>VLOOKUP($C239,PODES_SULSEL!$D$1:$AL$311,35,FALSE)</f>
        <v>238.65</v>
      </c>
      <c r="AZ239">
        <f>VLOOKUP($C239,PODES_SULSEL!$D$1:$AL$311,32,FALSE)</f>
        <v>2386.5</v>
      </c>
      <c r="BA239">
        <f>VLOOKUP($C239,PODES_SULSEL!$D$1:$AL$311,33,FALSE)</f>
        <v>0</v>
      </c>
      <c r="BB239">
        <f>VLOOKUP($C239,PODES_SULSEL!$D$1:$AL$311,23,FALSE)</f>
        <v>2</v>
      </c>
      <c r="BC239">
        <f>VLOOKUP($C239,PODES_SULSEL!$D$1:$AL$311,34,FALSE)</f>
        <v>2386.5</v>
      </c>
      <c r="BD239">
        <f>VLOOKUP($J239,Zonal_Stats!$A$2:$T$308,17,FALSE)</f>
        <v>22.6958716613</v>
      </c>
      <c r="BE239">
        <f>VLOOKUP($J239,Zonal_Stats!$A$2:$T$308,18,FALSE)</f>
        <v>1.48927463633</v>
      </c>
      <c r="BF239">
        <f>VLOOKUP($J239,Zonal_Stats!$A$2:$T$308,19,FALSE)</f>
        <v>2874.5512875899999</v>
      </c>
      <c r="BG239">
        <f>VLOOKUP($J239,Zonal_Stats!$A$2:$T$308,20,FALSE)</f>
        <v>-3.3095403809300001</v>
      </c>
    </row>
    <row r="240" spans="1:59">
      <c r="A240" t="s">
        <v>941</v>
      </c>
      <c r="B240" t="str">
        <f t="shared" si="3"/>
        <v>7322011</v>
      </c>
      <c r="C240">
        <v>7322011</v>
      </c>
      <c r="D240" t="s">
        <v>230</v>
      </c>
      <c r="E240">
        <v>73</v>
      </c>
      <c r="F240">
        <v>22</v>
      </c>
      <c r="G240">
        <v>11</v>
      </c>
      <c r="H240" t="s">
        <v>674</v>
      </c>
      <c r="I240" t="s">
        <v>690</v>
      </c>
      <c r="J240" t="s">
        <v>528</v>
      </c>
      <c r="K240">
        <v>2019</v>
      </c>
      <c r="L240">
        <f>VLOOKUP($J240,Zonal_Stats!$A$2:$J$308,10,FALSE)</f>
        <v>17826.915544899999</v>
      </c>
      <c r="M240">
        <f>VLOOKUP($J240,Zonal_Stats!$A$2:$P$308,8,FALSE)</f>
        <v>435.81320024500002</v>
      </c>
      <c r="N240">
        <f>VLOOKUP($J240,Zonal_Stats!$A$2:$P$308,12,FALSE)</f>
        <v>31196.738079399998</v>
      </c>
      <c r="O240">
        <f>VLOOKUP($J240,Zonal_Stats!$A$2:$P$308,9,FALSE)</f>
        <v>26906.806590100001</v>
      </c>
      <c r="P240">
        <f>VLOOKUP($J240,Zonal_Stats!$A$2:$P$308,7,FALSE)</f>
        <v>3948.8121721500002</v>
      </c>
      <c r="Q240">
        <f>VLOOKUP($J240,Zonal_Stats!$A$2:$P$308,11,FALSE)</f>
        <v>2429.8059708400001</v>
      </c>
      <c r="R240">
        <f>VLOOKUP($J240,Zonal_Stats!$A$2:$P$308,5,FALSE)</f>
        <v>20413.6197975</v>
      </c>
      <c r="S240">
        <f>VLOOKUP($J240,raw!$A$3:$AB545,11,FALSE)</f>
        <v>0.27717203184492906</v>
      </c>
      <c r="T240">
        <f>VLOOKUP($J240,raw!$A$3:$AB545,12,FALSE)</f>
        <v>4.7767393561786088E-2</v>
      </c>
      <c r="U240">
        <f>VLOOKUP($J240,raw!$A$3:$AB545,13,FALSE)</f>
        <v>0.16156109380408445</v>
      </c>
      <c r="V240">
        <f>VLOOKUP($J240,raw!$A$3:$AB545,14,FALSE)</f>
        <v>0</v>
      </c>
      <c r="W240">
        <f>VLOOKUP($J240,raw!$A$3:$AB545,15,FALSE)</f>
        <v>0</v>
      </c>
      <c r="X240">
        <f>VLOOKUP($J240,Zonal_Stats!$A$2:$P$308,6,FALSE)</f>
        <v>4647.8203446099997</v>
      </c>
      <c r="Y240">
        <f>VLOOKUP($J240,raw!$A$3:$AB545,17,FALSE)</f>
        <v>1.4710972654897888E-3</v>
      </c>
      <c r="Z240">
        <f>VLOOKUP($J240,raw!$A$3:$AB545,20,FALSE)</f>
        <v>0.74056767047421257</v>
      </c>
      <c r="AA240">
        <f>VLOOKUP($J240,Zonal_Stats!$A$2:$P$308,13,FALSE)</f>
        <v>452596.49504900002</v>
      </c>
      <c r="AB240">
        <f>VLOOKUP($J240,Zonal_Stats!$A$2:$P$308,15,FALSE)</f>
        <v>0.38986631771399999</v>
      </c>
      <c r="AC240">
        <f>VLOOKUP($J240,Zonal_Stats!$A$2:$P$308,16,FALSE)</f>
        <v>0.28582045727700001</v>
      </c>
      <c r="AD240">
        <f>VLOOKUP($J240,raw!$A$3:$AB545,24,FALSE)</f>
        <v>0</v>
      </c>
      <c r="AE240">
        <f>VLOOKUP($J240,Zonal_Stats!$A$2:$P$308,14,FALSE)</f>
        <v>0.286529447838</v>
      </c>
      <c r="AF240">
        <f>VLOOKUP($C240,PODES_SULSEL!$D$1:$AL$311,2,FALSE)</f>
        <v>5566</v>
      </c>
      <c r="AG240">
        <f>VLOOKUP($C240,PODES_SULSEL!$D$1:$AL$311,25,FALSE)</f>
        <v>0.99640675530003597</v>
      </c>
      <c r="AH240">
        <f>VLOOKUP($C240,PODES_SULSEL!$D$1:$AL$311,26,FALSE)</f>
        <v>7.1864893999281298E-4</v>
      </c>
      <c r="AI240">
        <f>VLOOKUP($C240,PODES_SULSEL!$D$1:$AL$311,27,FALSE)</f>
        <v>0</v>
      </c>
      <c r="AJ240">
        <f>VLOOKUP($C240,PODES_SULSEL!$D$1:$AL$311,28,FALSE)</f>
        <v>0</v>
      </c>
      <c r="AK240">
        <f>VLOOKUP($C240,PODES_SULSEL!$D$1:$AL$311,29,FALSE)</f>
        <v>1855.3333333333333</v>
      </c>
      <c r="AL240">
        <f>VLOOKUP($C240,PODES_SULSEL!$D$1:$AL$311,30,FALSE)</f>
        <v>7.1864893999281298E-4</v>
      </c>
      <c r="AM240">
        <f>VLOOKUP($C240,PODES_SULSEL!$D$1:$AL$311,31,FALSE)</f>
        <v>5566</v>
      </c>
      <c r="AN240">
        <f>VLOOKUP($C240,PODES_SULSEL!$D$1:$AL$311,10,FALSE)</f>
        <v>1</v>
      </c>
      <c r="AO240">
        <f>VLOOKUP($C240,PODES_SULSEL!$D$1:$AL$311,11,FALSE)</f>
        <v>0</v>
      </c>
      <c r="AP240">
        <f>VLOOKUP($C240,PODES_SULSEL!$D$1:$AL$311,12,FALSE)</f>
        <v>5</v>
      </c>
      <c r="AQ240">
        <f>VLOOKUP($C240,PODES_SULSEL!$D$1:$AL$311,13,FALSE)</f>
        <v>0</v>
      </c>
      <c r="AR240">
        <f>VLOOKUP($C240,PODES_SULSEL!$D$1:$AL$311,14,FALSE)</f>
        <v>0</v>
      </c>
      <c r="AS240">
        <f>VLOOKUP($C240,PODES_SULSEL!$D$1:$AL$311,15,FALSE)</f>
        <v>0</v>
      </c>
      <c r="AT240">
        <f>VLOOKUP($C240,PODES_SULSEL!$D$1:$AL$311,16,FALSE)</f>
        <v>0</v>
      </c>
      <c r="AU240">
        <f>VLOOKUP($C240,PODES_SULSEL!$D$1:$AL$311,17,FALSE)</f>
        <v>0</v>
      </c>
      <c r="AV240">
        <f>VLOOKUP($C240,PODES_SULSEL!$D$1:$AL$311,18,FALSE)</f>
        <v>0</v>
      </c>
      <c r="AW240">
        <f>VLOOKUP($C240,PODES_SULSEL!$D$1:$AL$311,19,FALSE)</f>
        <v>0</v>
      </c>
      <c r="AX240">
        <f>VLOOKUP($C240,PODES_SULSEL!$D$1:$AL$311,20,FALSE)</f>
        <v>20</v>
      </c>
      <c r="AY240">
        <f>VLOOKUP($C240,PODES_SULSEL!$D$1:$AL$311,35,FALSE)</f>
        <v>278.3</v>
      </c>
      <c r="AZ240">
        <f>VLOOKUP($C240,PODES_SULSEL!$D$1:$AL$311,32,FALSE)</f>
        <v>1113.2</v>
      </c>
      <c r="BA240">
        <f>VLOOKUP($C240,PODES_SULSEL!$D$1:$AL$311,33,FALSE)</f>
        <v>1855.3333333333333</v>
      </c>
      <c r="BB240">
        <f>VLOOKUP($C240,PODES_SULSEL!$D$1:$AL$311,23,FALSE)</f>
        <v>1</v>
      </c>
      <c r="BC240">
        <f>VLOOKUP($C240,PODES_SULSEL!$D$1:$AL$311,34,FALSE)</f>
        <v>5566</v>
      </c>
      <c r="BD240">
        <f>VLOOKUP($J240,Zonal_Stats!$A$2:$T$308,17,FALSE)</f>
        <v>26.5241225107</v>
      </c>
      <c r="BE240">
        <f>VLOOKUP($J240,Zonal_Stats!$A$2:$T$308,18,FALSE)</f>
        <v>1.46375701339</v>
      </c>
      <c r="BF240">
        <f>VLOOKUP($J240,Zonal_Stats!$A$2:$T$308,19,FALSE)</f>
        <v>3032.5334613999999</v>
      </c>
      <c r="BG240">
        <f>VLOOKUP($J240,Zonal_Stats!$A$2:$T$308,20,FALSE)</f>
        <v>-32.6890860098</v>
      </c>
    </row>
    <row r="241" spans="1:59">
      <c r="A241" t="s">
        <v>942</v>
      </c>
      <c r="B241" t="str">
        <f t="shared" si="3"/>
        <v>7322020</v>
      </c>
      <c r="C241">
        <v>7322020</v>
      </c>
      <c r="D241" t="s">
        <v>230</v>
      </c>
      <c r="E241">
        <v>73</v>
      </c>
      <c r="F241">
        <v>22</v>
      </c>
      <c r="G241">
        <v>20</v>
      </c>
      <c r="H241" t="s">
        <v>674</v>
      </c>
      <c r="I241" t="s">
        <v>690</v>
      </c>
      <c r="J241" t="s">
        <v>323</v>
      </c>
      <c r="K241">
        <v>2019</v>
      </c>
      <c r="L241">
        <f>VLOOKUP($J241,Zonal_Stats!$A$2:$J$308,10,FALSE)</f>
        <v>5714.0224189600003</v>
      </c>
      <c r="M241">
        <f>VLOOKUP($J241,Zonal_Stats!$A$2:$P$308,8,FALSE)</f>
        <v>827.23591613099995</v>
      </c>
      <c r="N241">
        <f>VLOOKUP($J241,Zonal_Stats!$A$2:$P$308,12,FALSE)</f>
        <v>19647.751867300001</v>
      </c>
      <c r="O241">
        <f>VLOOKUP($J241,Zonal_Stats!$A$2:$P$308,9,FALSE)</f>
        <v>12067.241542</v>
      </c>
      <c r="P241">
        <f>VLOOKUP($J241,Zonal_Stats!$A$2:$P$308,7,FALSE)</f>
        <v>6628.6733466899996</v>
      </c>
      <c r="Q241">
        <f>VLOOKUP($J241,Zonal_Stats!$A$2:$P$308,11,FALSE)</f>
        <v>1203.09074265</v>
      </c>
      <c r="R241">
        <f>VLOOKUP($J241,Zonal_Stats!$A$2:$P$308,5,FALSE)</f>
        <v>34147.781982799999</v>
      </c>
      <c r="S241">
        <f>VLOOKUP($J241,raw!$A$3:$AB546,11,FALSE)</f>
        <v>0.3220164609053498</v>
      </c>
      <c r="T241">
        <f>VLOOKUP($J241,raw!$A$3:$AB546,12,FALSE)</f>
        <v>6.1842706904435302E-2</v>
      </c>
      <c r="U241">
        <f>VLOOKUP($J241,raw!$A$3:$AB546,13,FALSE)</f>
        <v>0.17015317786922726</v>
      </c>
      <c r="V241">
        <f>VLOOKUP($J241,raw!$A$3:$AB546,14,FALSE)</f>
        <v>0</v>
      </c>
      <c r="W241">
        <f>VLOOKUP($J241,raw!$A$3:$AB546,15,FALSE)</f>
        <v>0</v>
      </c>
      <c r="X241">
        <f>VLOOKUP($J241,Zonal_Stats!$A$2:$P$308,6,FALSE)</f>
        <v>6943.5809126499998</v>
      </c>
      <c r="Y241">
        <f>VLOOKUP($J241,raw!$A$3:$AB546,17,FALSE)</f>
        <v>1.8861454046639231E-3</v>
      </c>
      <c r="Z241">
        <f>VLOOKUP($J241,raw!$A$3:$AB546,20,FALSE)</f>
        <v>0.75857338820301778</v>
      </c>
      <c r="AA241">
        <f>VLOOKUP($J241,Zonal_Stats!$A$2:$P$308,13,FALSE)</f>
        <v>568981.97155200003</v>
      </c>
      <c r="AB241">
        <f>VLOOKUP($J241,Zonal_Stats!$A$2:$P$308,15,FALSE)</f>
        <v>0.25745534387000002</v>
      </c>
      <c r="AC241">
        <f>VLOOKUP($J241,Zonal_Stats!$A$2:$P$308,16,FALSE)</f>
        <v>0.27781831441799998</v>
      </c>
      <c r="AD241">
        <f>VLOOKUP($J241,raw!$A$3:$AB546,24,FALSE)</f>
        <v>0</v>
      </c>
      <c r="AE241">
        <f>VLOOKUP($J241,Zonal_Stats!$A$2:$P$308,14,FALSE)</f>
        <v>0.29028213237200001</v>
      </c>
      <c r="AF241">
        <f>VLOOKUP($C241,PODES_SULSEL!$D$1:$AL$311,2,FALSE)</f>
        <v>8683</v>
      </c>
      <c r="AG241">
        <f>VLOOKUP($C241,PODES_SULSEL!$D$1:$AL$311,25,FALSE)</f>
        <v>0.98399170793504498</v>
      </c>
      <c r="AH241">
        <f>VLOOKUP($C241,PODES_SULSEL!$D$1:$AL$311,26,FALSE)</f>
        <v>4.6067027525048901E-4</v>
      </c>
      <c r="AI241">
        <f>VLOOKUP($C241,PODES_SULSEL!$D$1:$AL$311,27,FALSE)</f>
        <v>0</v>
      </c>
      <c r="AJ241">
        <f>VLOOKUP($C241,PODES_SULSEL!$D$1:$AL$311,28,FALSE)</f>
        <v>0</v>
      </c>
      <c r="AK241">
        <f>VLOOKUP($C241,PODES_SULSEL!$D$1:$AL$311,29,FALSE)</f>
        <v>1736.6</v>
      </c>
      <c r="AL241">
        <f>VLOOKUP($C241,PODES_SULSEL!$D$1:$AL$311,30,FALSE)</f>
        <v>5.7583784406311101E-4</v>
      </c>
      <c r="AM241">
        <f>VLOOKUP($C241,PODES_SULSEL!$D$1:$AL$311,31,FALSE)</f>
        <v>2170.75</v>
      </c>
      <c r="AN241">
        <f>VLOOKUP($C241,PODES_SULSEL!$D$1:$AL$311,10,FALSE)</f>
        <v>0</v>
      </c>
      <c r="AO241">
        <f>VLOOKUP($C241,PODES_SULSEL!$D$1:$AL$311,11,FALSE)</f>
        <v>0</v>
      </c>
      <c r="AP241">
        <f>VLOOKUP($C241,PODES_SULSEL!$D$1:$AL$311,12,FALSE)</f>
        <v>14</v>
      </c>
      <c r="AQ241">
        <f>VLOOKUP($C241,PODES_SULSEL!$D$1:$AL$311,13,FALSE)</f>
        <v>0</v>
      </c>
      <c r="AR241">
        <f>VLOOKUP($C241,PODES_SULSEL!$D$1:$AL$311,14,FALSE)</f>
        <v>0</v>
      </c>
      <c r="AS241">
        <f>VLOOKUP($C241,PODES_SULSEL!$D$1:$AL$311,15,FALSE)</f>
        <v>0</v>
      </c>
      <c r="AT241">
        <f>VLOOKUP($C241,PODES_SULSEL!$D$1:$AL$311,16,FALSE)</f>
        <v>0</v>
      </c>
      <c r="AU241">
        <f>VLOOKUP($C241,PODES_SULSEL!$D$1:$AL$311,17,FALSE)</f>
        <v>0</v>
      </c>
      <c r="AV241">
        <f>VLOOKUP($C241,PODES_SULSEL!$D$1:$AL$311,18,FALSE)</f>
        <v>0</v>
      </c>
      <c r="AW241">
        <f>VLOOKUP($C241,PODES_SULSEL!$D$1:$AL$311,19,FALSE)</f>
        <v>0</v>
      </c>
      <c r="AX241">
        <f>VLOOKUP($C241,PODES_SULSEL!$D$1:$AL$311,20,FALSE)</f>
        <v>22</v>
      </c>
      <c r="AY241">
        <f>VLOOKUP($C241,PODES_SULSEL!$D$1:$AL$311,35,FALSE)</f>
        <v>394.68181818181819</v>
      </c>
      <c r="AZ241">
        <f>VLOOKUP($C241,PODES_SULSEL!$D$1:$AL$311,32,FALSE)</f>
        <v>0</v>
      </c>
      <c r="BA241">
        <f>VLOOKUP($C241,PODES_SULSEL!$D$1:$AL$311,33,FALSE)</f>
        <v>8683</v>
      </c>
      <c r="BB241">
        <f>VLOOKUP($C241,PODES_SULSEL!$D$1:$AL$311,23,FALSE)</f>
        <v>1</v>
      </c>
      <c r="BC241">
        <f>VLOOKUP($C241,PODES_SULSEL!$D$1:$AL$311,34,FALSE)</f>
        <v>8683</v>
      </c>
      <c r="BD241">
        <f>VLOOKUP($J241,Zonal_Stats!$A$2:$T$308,17,FALSE)</f>
        <v>25.9732147448</v>
      </c>
      <c r="BE241">
        <f>VLOOKUP($J241,Zonal_Stats!$A$2:$T$308,18,FALSE)</f>
        <v>1.4595065605299999</v>
      </c>
      <c r="BF241">
        <f>VLOOKUP($J241,Zonal_Stats!$A$2:$T$308,19,FALSE)</f>
        <v>3014.5313466699999</v>
      </c>
      <c r="BG241">
        <f>VLOOKUP($J241,Zonal_Stats!$A$2:$T$308,20,FALSE)</f>
        <v>-26.323192168399999</v>
      </c>
    </row>
    <row r="242" spans="1:59">
      <c r="A242" t="s">
        <v>943</v>
      </c>
      <c r="B242" t="str">
        <f t="shared" si="3"/>
        <v>7322021</v>
      </c>
      <c r="C242">
        <v>7322021</v>
      </c>
      <c r="D242" t="s">
        <v>230</v>
      </c>
      <c r="E242">
        <v>73</v>
      </c>
      <c r="F242">
        <v>22</v>
      </c>
      <c r="G242">
        <v>21</v>
      </c>
      <c r="H242" t="s">
        <v>674</v>
      </c>
      <c r="I242" t="s">
        <v>690</v>
      </c>
      <c r="J242" t="s">
        <v>324</v>
      </c>
      <c r="K242">
        <v>2019</v>
      </c>
      <c r="L242">
        <f>VLOOKUP($J242,Zonal_Stats!$A$2:$J$308,10,FALSE)</f>
        <v>16332.6333595</v>
      </c>
      <c r="M242">
        <f>VLOOKUP($J242,Zonal_Stats!$A$2:$P$308,8,FALSE)</f>
        <v>346.51253438499998</v>
      </c>
      <c r="N242">
        <f>VLOOKUP($J242,Zonal_Stats!$A$2:$P$308,12,FALSE)</f>
        <v>24025.7089313</v>
      </c>
      <c r="O242">
        <f>VLOOKUP($J242,Zonal_Stats!$A$2:$P$308,9,FALSE)</f>
        <v>24718.7232243</v>
      </c>
      <c r="P242">
        <f>VLOOKUP($J242,Zonal_Stats!$A$2:$P$308,7,FALSE)</f>
        <v>11821.424413700001</v>
      </c>
      <c r="Q242">
        <f>VLOOKUP($J242,Zonal_Stats!$A$2:$P$308,11,FALSE)</f>
        <v>1585.0487874200001</v>
      </c>
      <c r="R242">
        <f>VLOOKUP($J242,Zonal_Stats!$A$2:$P$308,5,FALSE)</f>
        <v>29380.9481949</v>
      </c>
      <c r="S242">
        <f>VLOOKUP($J242,raw!$A$3:$AB547,11,FALSE)</f>
        <v>0.41342474489795916</v>
      </c>
      <c r="T242">
        <f>VLOOKUP($J242,raw!$A$3:$AB547,12,FALSE)</f>
        <v>4.296875E-2</v>
      </c>
      <c r="U242">
        <f>VLOOKUP($J242,raw!$A$3:$AB547,13,FALSE)</f>
        <v>0</v>
      </c>
      <c r="V242">
        <f>VLOOKUP($J242,raw!$A$3:$AB547,14,FALSE)</f>
        <v>0</v>
      </c>
      <c r="W242">
        <f>VLOOKUP($J242,raw!$A$3:$AB547,15,FALSE)</f>
        <v>0</v>
      </c>
      <c r="X242">
        <f>VLOOKUP($J242,Zonal_Stats!$A$2:$P$308,6,FALSE)</f>
        <v>11896.701447199999</v>
      </c>
      <c r="Y242">
        <f>VLOOKUP($J242,raw!$A$3:$AB547,17,FALSE)</f>
        <v>0</v>
      </c>
      <c r="Z242">
        <f>VLOOKUP($J242,raw!$A$3:$AB547,20,FALSE)</f>
        <v>0.94013073979591832</v>
      </c>
      <c r="AA242">
        <f>VLOOKUP($J242,Zonal_Stats!$A$2:$P$308,13,FALSE)</f>
        <v>420467.63072999998</v>
      </c>
      <c r="AB242">
        <f>VLOOKUP($J242,Zonal_Stats!$A$2:$P$308,15,FALSE)</f>
        <v>0.62714343754099999</v>
      </c>
      <c r="AC242">
        <f>VLOOKUP($J242,Zonal_Stats!$A$2:$P$308,16,FALSE)</f>
        <v>0</v>
      </c>
      <c r="AD242">
        <f>VLOOKUP($J242,raw!$A$3:$AB547,24,FALSE)</f>
        <v>2.3118622448979591E-3</v>
      </c>
      <c r="AE242">
        <f>VLOOKUP($J242,Zonal_Stats!$A$2:$P$308,14,FALSE)</f>
        <v>0.28426434433199999</v>
      </c>
      <c r="AF242">
        <f>VLOOKUP($C242,PODES_SULSEL!$D$1:$AL$311,2,FALSE)</f>
        <v>4365</v>
      </c>
      <c r="AG242">
        <f>VLOOKUP($C242,PODES_SULSEL!$D$1:$AL$311,25,FALSE)</f>
        <v>0.98373424971363099</v>
      </c>
      <c r="AH242">
        <f>VLOOKUP($C242,PODES_SULSEL!$D$1:$AL$311,26,FALSE)</f>
        <v>9.1638029782359603E-4</v>
      </c>
      <c r="AI242">
        <f>VLOOKUP($C242,PODES_SULSEL!$D$1:$AL$311,27,FALSE)</f>
        <v>0</v>
      </c>
      <c r="AJ242">
        <f>VLOOKUP($C242,PODES_SULSEL!$D$1:$AL$311,28,FALSE)</f>
        <v>0</v>
      </c>
      <c r="AK242">
        <f>VLOOKUP($C242,PODES_SULSEL!$D$1:$AL$311,29,FALSE)</f>
        <v>623.57142857142856</v>
      </c>
      <c r="AL242">
        <f>VLOOKUP($C242,PODES_SULSEL!$D$1:$AL$311,30,FALSE)</f>
        <v>1.14547537227949E-3</v>
      </c>
      <c r="AM242">
        <f>VLOOKUP($C242,PODES_SULSEL!$D$1:$AL$311,31,FALSE)</f>
        <v>0</v>
      </c>
      <c r="AN242">
        <f>VLOOKUP($C242,PODES_SULSEL!$D$1:$AL$311,10,FALSE)</f>
        <v>0</v>
      </c>
      <c r="AO242">
        <f>VLOOKUP($C242,PODES_SULSEL!$D$1:$AL$311,11,FALSE)</f>
        <v>0</v>
      </c>
      <c r="AP242">
        <f>VLOOKUP($C242,PODES_SULSEL!$D$1:$AL$311,12,FALSE)</f>
        <v>32</v>
      </c>
      <c r="AQ242">
        <f>VLOOKUP($C242,PODES_SULSEL!$D$1:$AL$311,13,FALSE)</f>
        <v>0</v>
      </c>
      <c r="AR242">
        <f>VLOOKUP($C242,PODES_SULSEL!$D$1:$AL$311,14,FALSE)</f>
        <v>0</v>
      </c>
      <c r="AS242">
        <f>VLOOKUP($C242,PODES_SULSEL!$D$1:$AL$311,15,FALSE)</f>
        <v>0</v>
      </c>
      <c r="AT242">
        <f>VLOOKUP($C242,PODES_SULSEL!$D$1:$AL$311,16,FALSE)</f>
        <v>0</v>
      </c>
      <c r="AU242">
        <f>VLOOKUP($C242,PODES_SULSEL!$D$1:$AL$311,17,FALSE)</f>
        <v>0</v>
      </c>
      <c r="AV242">
        <f>VLOOKUP($C242,PODES_SULSEL!$D$1:$AL$311,18,FALSE)</f>
        <v>0</v>
      </c>
      <c r="AW242">
        <f>VLOOKUP($C242,PODES_SULSEL!$D$1:$AL$311,19,FALSE)</f>
        <v>0</v>
      </c>
      <c r="AX242">
        <f>VLOOKUP($C242,PODES_SULSEL!$D$1:$AL$311,20,FALSE)</f>
        <v>20</v>
      </c>
      <c r="AY242">
        <f>VLOOKUP($C242,PODES_SULSEL!$D$1:$AL$311,35,FALSE)</f>
        <v>218.25</v>
      </c>
      <c r="AZ242">
        <f>VLOOKUP($C242,PODES_SULSEL!$D$1:$AL$311,32,FALSE)</f>
        <v>0</v>
      </c>
      <c r="BA242">
        <f>VLOOKUP($C242,PODES_SULSEL!$D$1:$AL$311,33,FALSE)</f>
        <v>1455</v>
      </c>
      <c r="BB242">
        <f>VLOOKUP($C242,PODES_SULSEL!$D$1:$AL$311,23,FALSE)</f>
        <v>1</v>
      </c>
      <c r="BC242">
        <f>VLOOKUP($C242,PODES_SULSEL!$D$1:$AL$311,34,FALSE)</f>
        <v>4365</v>
      </c>
      <c r="BD242">
        <f>VLOOKUP($J242,Zonal_Stats!$A$2:$T$308,17,FALSE)</f>
        <v>27.129809009300001</v>
      </c>
      <c r="BE242">
        <f>VLOOKUP($J242,Zonal_Stats!$A$2:$T$308,18,FALSE)</f>
        <v>1.4306612634</v>
      </c>
      <c r="BF242">
        <f>VLOOKUP($J242,Zonal_Stats!$A$2:$T$308,19,FALSE)</f>
        <v>3052.5785744499999</v>
      </c>
      <c r="BG242">
        <f>VLOOKUP($J242,Zonal_Stats!$A$2:$T$308,20,FALSE)</f>
        <v>-41.744571834399999</v>
      </c>
    </row>
    <row r="243" spans="1:59">
      <c r="A243" t="s">
        <v>944</v>
      </c>
      <c r="B243" t="str">
        <f t="shared" si="3"/>
        <v>7322030</v>
      </c>
      <c r="C243">
        <v>7322030</v>
      </c>
      <c r="D243" t="s">
        <v>230</v>
      </c>
      <c r="E243">
        <v>73</v>
      </c>
      <c r="F243">
        <v>22</v>
      </c>
      <c r="G243">
        <v>30</v>
      </c>
      <c r="H243" t="s">
        <v>674</v>
      </c>
      <c r="I243" t="s">
        <v>690</v>
      </c>
      <c r="J243" t="s">
        <v>449</v>
      </c>
      <c r="K243">
        <v>2019</v>
      </c>
      <c r="L243">
        <f>VLOOKUP($J243,Zonal_Stats!$A$2:$J$308,10,FALSE)</f>
        <v>9015.3180085900003</v>
      </c>
      <c r="M243">
        <f>VLOOKUP($J243,Zonal_Stats!$A$2:$P$308,8,FALSE)</f>
        <v>505.34893535800001</v>
      </c>
      <c r="N243">
        <f>VLOOKUP($J243,Zonal_Stats!$A$2:$P$308,12,FALSE)</f>
        <v>20526.365123399999</v>
      </c>
      <c r="O243">
        <f>VLOOKUP($J243,Zonal_Stats!$A$2:$P$308,9,FALSE)</f>
        <v>23561.919851899998</v>
      </c>
      <c r="P243">
        <f>VLOOKUP($J243,Zonal_Stats!$A$2:$P$308,7,FALSE)</f>
        <v>4367.8838921099996</v>
      </c>
      <c r="Q243">
        <f>VLOOKUP($J243,Zonal_Stats!$A$2:$P$308,11,FALSE)</f>
        <v>874.71678482799996</v>
      </c>
      <c r="R243">
        <f>VLOOKUP($J243,Zonal_Stats!$A$2:$P$308,5,FALSE)</f>
        <v>45896.655612100003</v>
      </c>
      <c r="S243">
        <f>VLOOKUP($J243,raw!$A$3:$AB548,11,FALSE)</f>
        <v>0.22134806629834256</v>
      </c>
      <c r="T243">
        <f>VLOOKUP($J243,raw!$A$3:$AB548,12,FALSE)</f>
        <v>3.9955801104972377E-2</v>
      </c>
      <c r="U243">
        <f>VLOOKUP($J243,raw!$A$3:$AB548,13,FALSE)</f>
        <v>2.8685082872928178E-2</v>
      </c>
      <c r="V243">
        <f>VLOOKUP($J243,raw!$A$3:$AB548,14,FALSE)</f>
        <v>0</v>
      </c>
      <c r="W243">
        <f>VLOOKUP($J243,raw!$A$3:$AB548,15,FALSE)</f>
        <v>0</v>
      </c>
      <c r="X243">
        <f>VLOOKUP($J243,Zonal_Stats!$A$2:$P$308,6,FALSE)</f>
        <v>3937.5977013900001</v>
      </c>
      <c r="Y243">
        <f>VLOOKUP($J243,raw!$A$3:$AB548,17,FALSE)</f>
        <v>8.2651933701657465E-2</v>
      </c>
      <c r="Z243">
        <f>VLOOKUP($J243,raw!$A$3:$AB548,20,FALSE)</f>
        <v>0.70528176795580111</v>
      </c>
      <c r="AA243">
        <f>VLOOKUP($J243,Zonal_Stats!$A$2:$P$308,13,FALSE)</f>
        <v>651683.02118399995</v>
      </c>
      <c r="AB243">
        <f>VLOOKUP($J243,Zonal_Stats!$A$2:$P$308,15,FALSE)</f>
        <v>0.60720566998699999</v>
      </c>
      <c r="AC243">
        <f>VLOOKUP($J243,Zonal_Stats!$A$2:$P$308,16,FALSE)</f>
        <v>0</v>
      </c>
      <c r="AD243">
        <f>VLOOKUP($J243,raw!$A$3:$AB548,24,FALSE)</f>
        <v>0.15765745856353591</v>
      </c>
      <c r="AE243">
        <f>VLOOKUP($J243,Zonal_Stats!$A$2:$P$308,14,FALSE)</f>
        <v>0.282871663956</v>
      </c>
      <c r="AF243">
        <f>VLOOKUP($C243,PODES_SULSEL!$D$1:$AL$311,2,FALSE)</f>
        <v>8316</v>
      </c>
      <c r="AG243">
        <f>VLOOKUP($C243,PODES_SULSEL!$D$1:$AL$311,25,FALSE)</f>
        <v>0.99158249158249101</v>
      </c>
      <c r="AH243">
        <f>VLOOKUP($C243,PODES_SULSEL!$D$1:$AL$311,26,FALSE)</f>
        <v>9.6200096200096204E-4</v>
      </c>
      <c r="AI243">
        <f>VLOOKUP($C243,PODES_SULSEL!$D$1:$AL$311,27,FALSE)</f>
        <v>0</v>
      </c>
      <c r="AJ243">
        <f>VLOOKUP($C243,PODES_SULSEL!$D$1:$AL$311,28,FALSE)</f>
        <v>0</v>
      </c>
      <c r="AK243">
        <f>VLOOKUP($C243,PODES_SULSEL!$D$1:$AL$311,29,FALSE)</f>
        <v>1386</v>
      </c>
      <c r="AL243">
        <f>VLOOKUP($C243,PODES_SULSEL!$D$1:$AL$311,30,FALSE)</f>
        <v>8.4175084175084096E-4</v>
      </c>
      <c r="AM243">
        <f>VLOOKUP($C243,PODES_SULSEL!$D$1:$AL$311,31,FALSE)</f>
        <v>8316</v>
      </c>
      <c r="AN243">
        <f>VLOOKUP($C243,PODES_SULSEL!$D$1:$AL$311,10,FALSE)</f>
        <v>0</v>
      </c>
      <c r="AO243">
        <f>VLOOKUP($C243,PODES_SULSEL!$D$1:$AL$311,11,FALSE)</f>
        <v>0</v>
      </c>
      <c r="AP243">
        <f>VLOOKUP($C243,PODES_SULSEL!$D$1:$AL$311,12,FALSE)</f>
        <v>43</v>
      </c>
      <c r="AQ243">
        <f>VLOOKUP($C243,PODES_SULSEL!$D$1:$AL$311,13,FALSE)</f>
        <v>1</v>
      </c>
      <c r="AR243">
        <f>VLOOKUP($C243,PODES_SULSEL!$D$1:$AL$311,14,FALSE)</f>
        <v>0</v>
      </c>
      <c r="AS243">
        <f>VLOOKUP($C243,PODES_SULSEL!$D$1:$AL$311,15,FALSE)</f>
        <v>0</v>
      </c>
      <c r="AT243">
        <f>VLOOKUP($C243,PODES_SULSEL!$D$1:$AL$311,16,FALSE)</f>
        <v>1</v>
      </c>
      <c r="AU243">
        <f>VLOOKUP($C243,PODES_SULSEL!$D$1:$AL$311,17,FALSE)</f>
        <v>0</v>
      </c>
      <c r="AV243">
        <f>VLOOKUP($C243,PODES_SULSEL!$D$1:$AL$311,18,FALSE)</f>
        <v>0</v>
      </c>
      <c r="AW243">
        <f>VLOOKUP($C243,PODES_SULSEL!$D$1:$AL$311,19,FALSE)</f>
        <v>0</v>
      </c>
      <c r="AX243">
        <f>VLOOKUP($C243,PODES_SULSEL!$D$1:$AL$311,20,FALSE)</f>
        <v>28</v>
      </c>
      <c r="AY243">
        <f>VLOOKUP($C243,PODES_SULSEL!$D$1:$AL$311,35,FALSE)</f>
        <v>297</v>
      </c>
      <c r="AZ243">
        <f>VLOOKUP($C243,PODES_SULSEL!$D$1:$AL$311,32,FALSE)</f>
        <v>0</v>
      </c>
      <c r="BA243">
        <f>VLOOKUP($C243,PODES_SULSEL!$D$1:$AL$311,33,FALSE)</f>
        <v>4158</v>
      </c>
      <c r="BB243">
        <f>VLOOKUP($C243,PODES_SULSEL!$D$1:$AL$311,23,FALSE)</f>
        <v>52</v>
      </c>
      <c r="BC243">
        <f>VLOOKUP($C243,PODES_SULSEL!$D$1:$AL$311,34,FALSE)</f>
        <v>159.92307692307693</v>
      </c>
      <c r="BD243">
        <f>VLOOKUP($J243,Zonal_Stats!$A$2:$T$308,17,FALSE)</f>
        <v>27.109153285800001</v>
      </c>
      <c r="BE243">
        <f>VLOOKUP($J243,Zonal_Stats!$A$2:$T$308,18,FALSE)</f>
        <v>1.4212796347500001</v>
      </c>
      <c r="BF243">
        <f>VLOOKUP($J243,Zonal_Stats!$A$2:$T$308,19,FALSE)</f>
        <v>3065.60048082</v>
      </c>
      <c r="BG243">
        <f>VLOOKUP($J243,Zonal_Stats!$A$2:$T$308,20,FALSE)</f>
        <v>-57.884468199700002</v>
      </c>
    </row>
    <row r="244" spans="1:59">
      <c r="A244" t="s">
        <v>945</v>
      </c>
      <c r="B244" t="str">
        <f t="shared" si="3"/>
        <v>7322031</v>
      </c>
      <c r="C244">
        <v>7322031</v>
      </c>
      <c r="D244" t="s">
        <v>230</v>
      </c>
      <c r="E244">
        <v>73</v>
      </c>
      <c r="F244">
        <v>22</v>
      </c>
      <c r="G244">
        <v>31</v>
      </c>
      <c r="H244" t="s">
        <v>674</v>
      </c>
      <c r="I244" t="s">
        <v>690</v>
      </c>
      <c r="J244" t="s">
        <v>450</v>
      </c>
      <c r="K244">
        <v>2019</v>
      </c>
      <c r="L244">
        <f>VLOOKUP($J244,Zonal_Stats!$A$2:$J$308,10,FALSE)</f>
        <v>21835.609609899999</v>
      </c>
      <c r="M244">
        <f>VLOOKUP($J244,Zonal_Stats!$A$2:$P$308,8,FALSE)</f>
        <v>564.69661004700004</v>
      </c>
      <c r="N244">
        <f>VLOOKUP($J244,Zonal_Stats!$A$2:$P$308,12,FALSE)</f>
        <v>29769.616918299998</v>
      </c>
      <c r="O244">
        <f>VLOOKUP($J244,Zonal_Stats!$A$2:$P$308,9,FALSE)</f>
        <v>34303.098094100002</v>
      </c>
      <c r="P244">
        <f>VLOOKUP($J244,Zonal_Stats!$A$2:$P$308,7,FALSE)</f>
        <v>4742.9889225999996</v>
      </c>
      <c r="Q244">
        <f>VLOOKUP($J244,Zonal_Stats!$A$2:$P$308,11,FALSE)</f>
        <v>942.11895850400003</v>
      </c>
      <c r="R244">
        <f>VLOOKUP($J244,Zonal_Stats!$A$2:$P$308,5,FALSE)</f>
        <v>34089.948332</v>
      </c>
      <c r="S244">
        <f>VLOOKUP($J244,raw!$A$3:$AB549,11,FALSE)</f>
        <v>0.437025730484082</v>
      </c>
      <c r="T244">
        <f>VLOOKUP($J244,raw!$A$3:$AB549,12,FALSE)</f>
        <v>2.1587440034888793E-2</v>
      </c>
      <c r="U244">
        <f>VLOOKUP($J244,raw!$A$3:$AB549,13,FALSE)</f>
        <v>4.9542084605320544E-2</v>
      </c>
      <c r="V244">
        <f>VLOOKUP($J244,raw!$A$3:$AB549,14,FALSE)</f>
        <v>8.4169210641081554E-3</v>
      </c>
      <c r="W244">
        <f>VLOOKUP($J244,raw!$A$3:$AB549,15,FALSE)</f>
        <v>0</v>
      </c>
      <c r="X244">
        <f>VLOOKUP($J244,Zonal_Stats!$A$2:$P$308,6,FALSE)</f>
        <v>3512.6740272100001</v>
      </c>
      <c r="Y244">
        <f>VLOOKUP($J244,raw!$A$3:$AB549,17,FALSE)</f>
        <v>6.5460095944177926E-2</v>
      </c>
      <c r="Z244">
        <f>VLOOKUP($J244,raw!$A$3:$AB549,20,FALSE)</f>
        <v>0.64369821194941124</v>
      </c>
      <c r="AA244">
        <f>VLOOKUP($J244,Zonal_Stats!$A$2:$P$308,13,FALSE)</f>
        <v>691634.22988500004</v>
      </c>
      <c r="AB244">
        <f>VLOOKUP($J244,Zonal_Stats!$A$2:$P$308,15,FALSE)</f>
        <v>0.59585585821200004</v>
      </c>
      <c r="AC244">
        <f>VLOOKUP($J244,Zonal_Stats!$A$2:$P$308,16,FALSE)</f>
        <v>0</v>
      </c>
      <c r="AD244">
        <f>VLOOKUP($J244,raw!$A$3:$AB549,24,FALSE)</f>
        <v>0.16860008722197994</v>
      </c>
      <c r="AE244">
        <f>VLOOKUP($J244,Zonal_Stats!$A$2:$P$308,14,FALSE)</f>
        <v>0.27388272518200002</v>
      </c>
      <c r="AF244">
        <f>VLOOKUP($C244,PODES_SULSEL!$D$1:$AL$311,2,FALSE)</f>
        <v>7121</v>
      </c>
      <c r="AG244">
        <f>VLOOKUP($C244,PODES_SULSEL!$D$1:$AL$311,25,FALSE)</f>
        <v>0.97205448672939199</v>
      </c>
      <c r="AH244">
        <f>VLOOKUP($C244,PODES_SULSEL!$D$1:$AL$311,26,FALSE)</f>
        <v>4.2128914478303602E-4</v>
      </c>
      <c r="AI244">
        <f>VLOOKUP($C244,PODES_SULSEL!$D$1:$AL$311,27,FALSE)</f>
        <v>0</v>
      </c>
      <c r="AJ244">
        <f>VLOOKUP($C244,PODES_SULSEL!$D$1:$AL$311,28,FALSE)</f>
        <v>0</v>
      </c>
      <c r="AK244">
        <f>VLOOKUP($C244,PODES_SULSEL!$D$1:$AL$311,29,FALSE)</f>
        <v>1017.2857142857143</v>
      </c>
      <c r="AL244">
        <f>VLOOKUP($C244,PODES_SULSEL!$D$1:$AL$311,30,FALSE)</f>
        <v>9.8300800449375092E-4</v>
      </c>
      <c r="AM244">
        <f>VLOOKUP($C244,PODES_SULSEL!$D$1:$AL$311,31,FALSE)</f>
        <v>0</v>
      </c>
      <c r="AN244">
        <f>VLOOKUP($C244,PODES_SULSEL!$D$1:$AL$311,10,FALSE)</f>
        <v>0</v>
      </c>
      <c r="AO244">
        <f>VLOOKUP($C244,PODES_SULSEL!$D$1:$AL$311,11,FALSE)</f>
        <v>0</v>
      </c>
      <c r="AP244">
        <f>VLOOKUP($C244,PODES_SULSEL!$D$1:$AL$311,12,FALSE)</f>
        <v>51</v>
      </c>
      <c r="AQ244">
        <f>VLOOKUP($C244,PODES_SULSEL!$D$1:$AL$311,13,FALSE)</f>
        <v>0</v>
      </c>
      <c r="AR244">
        <f>VLOOKUP($C244,PODES_SULSEL!$D$1:$AL$311,14,FALSE)</f>
        <v>0</v>
      </c>
      <c r="AS244">
        <f>VLOOKUP($C244,PODES_SULSEL!$D$1:$AL$311,15,FALSE)</f>
        <v>0</v>
      </c>
      <c r="AT244">
        <f>VLOOKUP($C244,PODES_SULSEL!$D$1:$AL$311,16,FALSE)</f>
        <v>0</v>
      </c>
      <c r="AU244">
        <f>VLOOKUP($C244,PODES_SULSEL!$D$1:$AL$311,17,FALSE)</f>
        <v>0</v>
      </c>
      <c r="AV244">
        <f>VLOOKUP($C244,PODES_SULSEL!$D$1:$AL$311,18,FALSE)</f>
        <v>1</v>
      </c>
      <c r="AW244">
        <f>VLOOKUP($C244,PODES_SULSEL!$D$1:$AL$311,19,FALSE)</f>
        <v>0</v>
      </c>
      <c r="AX244">
        <f>VLOOKUP($C244,PODES_SULSEL!$D$1:$AL$311,20,FALSE)</f>
        <v>26</v>
      </c>
      <c r="AY244">
        <f>VLOOKUP($C244,PODES_SULSEL!$D$1:$AL$311,35,FALSE)</f>
        <v>273.88461538461536</v>
      </c>
      <c r="AZ244">
        <f>VLOOKUP($C244,PODES_SULSEL!$D$1:$AL$311,32,FALSE)</f>
        <v>0</v>
      </c>
      <c r="BA244">
        <f>VLOOKUP($C244,PODES_SULSEL!$D$1:$AL$311,33,FALSE)</f>
        <v>7121</v>
      </c>
      <c r="BB244">
        <f>VLOOKUP($C244,PODES_SULSEL!$D$1:$AL$311,23,FALSE)</f>
        <v>3</v>
      </c>
      <c r="BC244">
        <f>VLOOKUP($C244,PODES_SULSEL!$D$1:$AL$311,34,FALSE)</f>
        <v>2373.6666666666665</v>
      </c>
      <c r="BD244">
        <f>VLOOKUP($J244,Zonal_Stats!$A$2:$T$308,17,FALSE)</f>
        <v>27.102397506399999</v>
      </c>
      <c r="BE244">
        <f>VLOOKUP($J244,Zonal_Stats!$A$2:$T$308,18,FALSE)</f>
        <v>1.4392082820600001</v>
      </c>
      <c r="BF244">
        <f>VLOOKUP($J244,Zonal_Stats!$A$2:$T$308,19,FALSE)</f>
        <v>3022.8516840900002</v>
      </c>
      <c r="BG244">
        <f>VLOOKUP($J244,Zonal_Stats!$A$2:$T$308,20,FALSE)</f>
        <v>-51.9515541727</v>
      </c>
    </row>
    <row r="245" spans="1:59">
      <c r="A245" t="s">
        <v>946</v>
      </c>
      <c r="B245" t="str">
        <f t="shared" si="3"/>
        <v>7322040</v>
      </c>
      <c r="C245">
        <v>7322040</v>
      </c>
      <c r="D245" t="s">
        <v>230</v>
      </c>
      <c r="E245">
        <v>73</v>
      </c>
      <c r="F245">
        <v>22</v>
      </c>
      <c r="G245">
        <v>40</v>
      </c>
      <c r="H245" t="s">
        <v>674</v>
      </c>
      <c r="I245" t="s">
        <v>690</v>
      </c>
      <c r="J245" t="s">
        <v>557</v>
      </c>
      <c r="K245">
        <v>2019</v>
      </c>
      <c r="L245">
        <f>VLOOKUP($J245,Zonal_Stats!$A$2:$J$308,10,FALSE)</f>
        <v>4660.2417868000002</v>
      </c>
      <c r="M245">
        <f>VLOOKUP($J245,Zonal_Stats!$A$2:$P$308,8,FALSE)</f>
        <v>2299.2422720899999</v>
      </c>
      <c r="N245">
        <f>VLOOKUP($J245,Zonal_Stats!$A$2:$P$308,12,FALSE)</f>
        <v>8000.1539635299996</v>
      </c>
      <c r="O245">
        <f>VLOOKUP($J245,Zonal_Stats!$A$2:$P$308,9,FALSE)</f>
        <v>6263.8671451399996</v>
      </c>
      <c r="P245">
        <f>VLOOKUP($J245,Zonal_Stats!$A$2:$P$308,7,FALSE)</f>
        <v>2388.5994337299999</v>
      </c>
      <c r="Q245">
        <f>VLOOKUP($J245,Zonal_Stats!$A$2:$P$308,11,FALSE)</f>
        <v>3133.3426931399999</v>
      </c>
      <c r="R245">
        <f>VLOOKUP($J245,Zonal_Stats!$A$2:$P$308,5,FALSE)</f>
        <v>32258.826877700001</v>
      </c>
      <c r="S245">
        <f>VLOOKUP($J245,raw!$A$3:$AB550,11,FALSE)</f>
        <v>0.30784064958132451</v>
      </c>
      <c r="T245">
        <f>VLOOKUP($J245,raw!$A$3:$AB550,12,FALSE)</f>
        <v>5.643237756914489E-2</v>
      </c>
      <c r="U245">
        <f>VLOOKUP($J245,raw!$A$3:$AB550,13,FALSE)</f>
        <v>0.41426034001522455</v>
      </c>
      <c r="V245">
        <f>VLOOKUP($J245,raw!$A$3:$AB550,14,FALSE)</f>
        <v>0</v>
      </c>
      <c r="W245">
        <f>VLOOKUP($J245,raw!$A$3:$AB550,15,FALSE)</f>
        <v>0</v>
      </c>
      <c r="X245">
        <f>VLOOKUP($J245,Zonal_Stats!$A$2:$P$308,6,FALSE)</f>
        <v>4923.2733994299997</v>
      </c>
      <c r="Y245">
        <f>VLOOKUP($J245,raw!$A$3:$AB550,17,FALSE)</f>
        <v>1.877696016239533E-3</v>
      </c>
      <c r="Z245">
        <f>VLOOKUP($J245,raw!$A$3:$AB550,20,FALSE)</f>
        <v>0.51149454453184473</v>
      </c>
      <c r="AA245">
        <f>VLOOKUP($J245,Zonal_Stats!$A$2:$P$308,13,FALSE)</f>
        <v>311610.02802000003</v>
      </c>
      <c r="AB245">
        <f>VLOOKUP($J245,Zonal_Stats!$A$2:$P$308,15,FALSE)</f>
        <v>0.139625146905</v>
      </c>
      <c r="AC245">
        <f>VLOOKUP($J245,Zonal_Stats!$A$2:$P$308,16,FALSE)</f>
        <v>0.39026938685700002</v>
      </c>
      <c r="AD245">
        <f>VLOOKUP($J245,raw!$A$3:$AB550,24,FALSE)</f>
        <v>1.4209591474245115E-3</v>
      </c>
      <c r="AE245">
        <f>VLOOKUP($J245,Zonal_Stats!$A$2:$P$308,14,FALSE)</f>
        <v>0.31572246316000002</v>
      </c>
      <c r="AF245">
        <f>VLOOKUP($C245,PODES_SULSEL!$D$1:$AL$311,2,FALSE)</f>
        <v>8123</v>
      </c>
      <c r="AG245">
        <f>VLOOKUP($C245,PODES_SULSEL!$D$1:$AL$311,25,FALSE)</f>
        <v>0.99790717715129795</v>
      </c>
      <c r="AH245">
        <f>VLOOKUP($C245,PODES_SULSEL!$D$1:$AL$311,26,FALSE)</f>
        <v>4.9242890557675697E-4</v>
      </c>
      <c r="AI245">
        <f>VLOOKUP($C245,PODES_SULSEL!$D$1:$AL$311,27,FALSE)</f>
        <v>0</v>
      </c>
      <c r="AJ245">
        <f>VLOOKUP($C245,PODES_SULSEL!$D$1:$AL$311,28,FALSE)</f>
        <v>0</v>
      </c>
      <c r="AK245">
        <f>VLOOKUP($C245,PODES_SULSEL!$D$1:$AL$311,29,FALSE)</f>
        <v>2707.6666666666665</v>
      </c>
      <c r="AL245">
        <f>VLOOKUP($C245,PODES_SULSEL!$D$1:$AL$311,30,FALSE)</f>
        <v>7.3864335836513605E-4</v>
      </c>
      <c r="AM245">
        <f>VLOOKUP($C245,PODES_SULSEL!$D$1:$AL$311,31,FALSE)</f>
        <v>2030.75</v>
      </c>
      <c r="AN245">
        <f>VLOOKUP($C245,PODES_SULSEL!$D$1:$AL$311,10,FALSE)</f>
        <v>0</v>
      </c>
      <c r="AO245">
        <f>VLOOKUP($C245,PODES_SULSEL!$D$1:$AL$311,11,FALSE)</f>
        <v>0</v>
      </c>
      <c r="AP245">
        <f>VLOOKUP($C245,PODES_SULSEL!$D$1:$AL$311,12,FALSE)</f>
        <v>2</v>
      </c>
      <c r="AQ245">
        <f>VLOOKUP($C245,PODES_SULSEL!$D$1:$AL$311,13,FALSE)</f>
        <v>0</v>
      </c>
      <c r="AR245">
        <f>VLOOKUP($C245,PODES_SULSEL!$D$1:$AL$311,14,FALSE)</f>
        <v>0</v>
      </c>
      <c r="AS245">
        <f>VLOOKUP($C245,PODES_SULSEL!$D$1:$AL$311,15,FALSE)</f>
        <v>0</v>
      </c>
      <c r="AT245">
        <f>VLOOKUP($C245,PODES_SULSEL!$D$1:$AL$311,16,FALSE)</f>
        <v>0</v>
      </c>
      <c r="AU245">
        <f>VLOOKUP($C245,PODES_SULSEL!$D$1:$AL$311,17,FALSE)</f>
        <v>0</v>
      </c>
      <c r="AV245">
        <f>VLOOKUP($C245,PODES_SULSEL!$D$1:$AL$311,18,FALSE)</f>
        <v>0</v>
      </c>
      <c r="AW245">
        <f>VLOOKUP($C245,PODES_SULSEL!$D$1:$AL$311,19,FALSE)</f>
        <v>0</v>
      </c>
      <c r="AX245">
        <f>VLOOKUP($C245,PODES_SULSEL!$D$1:$AL$311,20,FALSE)</f>
        <v>28</v>
      </c>
      <c r="AY245">
        <f>VLOOKUP($C245,PODES_SULSEL!$D$1:$AL$311,35,FALSE)</f>
        <v>290.10714285714283</v>
      </c>
      <c r="AZ245">
        <f>VLOOKUP($C245,PODES_SULSEL!$D$1:$AL$311,32,FALSE)</f>
        <v>0</v>
      </c>
      <c r="BA245">
        <f>VLOOKUP($C245,PODES_SULSEL!$D$1:$AL$311,33,FALSE)</f>
        <v>8123</v>
      </c>
      <c r="BB245">
        <f>VLOOKUP($C245,PODES_SULSEL!$D$1:$AL$311,23,FALSE)</f>
        <v>2</v>
      </c>
      <c r="BC245">
        <f>VLOOKUP($C245,PODES_SULSEL!$D$1:$AL$311,34,FALSE)</f>
        <v>4061.5</v>
      </c>
      <c r="BD245">
        <f>VLOOKUP($J245,Zonal_Stats!$A$2:$T$308,17,FALSE)</f>
        <v>24.313334448700001</v>
      </c>
      <c r="BE245">
        <f>VLOOKUP($J245,Zonal_Stats!$A$2:$T$308,18,FALSE)</f>
        <v>1.2474292838100001</v>
      </c>
      <c r="BF245">
        <f>VLOOKUP($J245,Zonal_Stats!$A$2:$T$308,19,FALSE)</f>
        <v>2938.5321022399999</v>
      </c>
      <c r="BG245">
        <f>VLOOKUP($J245,Zonal_Stats!$A$2:$T$308,20,FALSE)</f>
        <v>-36.945576808799999</v>
      </c>
    </row>
    <row r="246" spans="1:59">
      <c r="A246" t="s">
        <v>947</v>
      </c>
      <c r="B246" t="str">
        <f t="shared" si="3"/>
        <v>7322041</v>
      </c>
      <c r="C246">
        <v>7322041</v>
      </c>
      <c r="D246" t="s">
        <v>230</v>
      </c>
      <c r="E246">
        <v>73</v>
      </c>
      <c r="F246">
        <v>22</v>
      </c>
      <c r="G246">
        <v>41</v>
      </c>
      <c r="H246" t="s">
        <v>674</v>
      </c>
      <c r="I246" t="s">
        <v>690</v>
      </c>
      <c r="J246" t="s">
        <v>558</v>
      </c>
      <c r="K246">
        <v>2019</v>
      </c>
      <c r="L246">
        <f>VLOOKUP($J246,Zonal_Stats!$A$2:$J$308,10,FALSE)</f>
        <v>2631.0827094000001</v>
      </c>
      <c r="M246">
        <f>VLOOKUP($J246,Zonal_Stats!$A$2:$P$308,8,FALSE)</f>
        <v>176.865905134</v>
      </c>
      <c r="N246">
        <f>VLOOKUP($J246,Zonal_Stats!$A$2:$P$308,12,FALSE)</f>
        <v>12093.051140400001</v>
      </c>
      <c r="O246">
        <f>VLOOKUP($J246,Zonal_Stats!$A$2:$P$308,9,FALSE)</f>
        <v>14246.3777118</v>
      </c>
      <c r="P246">
        <f>VLOOKUP($J246,Zonal_Stats!$A$2:$P$308,7,FALSE)</f>
        <v>6587.2334468199997</v>
      </c>
      <c r="Q246">
        <f>VLOOKUP($J246,Zonal_Stats!$A$2:$P$308,11,FALSE)</f>
        <v>951.13364250100005</v>
      </c>
      <c r="R246">
        <f>VLOOKUP($J246,Zonal_Stats!$A$2:$P$308,5,FALSE)</f>
        <v>45537.726017599998</v>
      </c>
      <c r="S246">
        <f>VLOOKUP($J246,raw!$A$3:$AB551,11,FALSE)</f>
        <v>0.82591287636130684</v>
      </c>
      <c r="T246">
        <f>VLOOKUP($J246,raw!$A$3:$AB551,12,FALSE)</f>
        <v>0.12059577194106343</v>
      </c>
      <c r="U246">
        <f>VLOOKUP($J246,raw!$A$3:$AB551,13,FALSE)</f>
        <v>0</v>
      </c>
      <c r="V246">
        <f>VLOOKUP($J246,raw!$A$3:$AB551,14,FALSE)</f>
        <v>0</v>
      </c>
      <c r="W246">
        <f>VLOOKUP($J246,raw!$A$3:$AB551,15,FALSE)</f>
        <v>0</v>
      </c>
      <c r="X246">
        <f>VLOOKUP($J246,Zonal_Stats!$A$2:$P$308,6,FALSE)</f>
        <v>6737.2039803899997</v>
      </c>
      <c r="Y246">
        <f>VLOOKUP($J246,raw!$A$3:$AB551,17,FALSE)</f>
        <v>0</v>
      </c>
      <c r="Z246">
        <f>VLOOKUP($J246,raw!$A$3:$AB551,20,FALSE)</f>
        <v>0.8577834721332479</v>
      </c>
      <c r="AA246">
        <f>VLOOKUP($J246,Zonal_Stats!$A$2:$P$308,13,FALSE)</f>
        <v>460863.32503200002</v>
      </c>
      <c r="AB246">
        <f>VLOOKUP($J246,Zonal_Stats!$A$2:$P$308,15,FALSE)</f>
        <v>0.63482945815199998</v>
      </c>
      <c r="AC246">
        <f>VLOOKUP($J246,Zonal_Stats!$A$2:$P$308,16,FALSE)</f>
        <v>0</v>
      </c>
      <c r="AD246">
        <f>VLOOKUP($J246,raw!$A$3:$AB551,24,FALSE)</f>
        <v>0.11531069827033953</v>
      </c>
      <c r="AE246">
        <f>VLOOKUP($J246,Zonal_Stats!$A$2:$P$308,14,FALSE)</f>
        <v>0.292633852955</v>
      </c>
      <c r="AF246">
        <f>VLOOKUP($C246,PODES_SULSEL!$D$1:$AL$311,2,FALSE)</f>
        <v>5979</v>
      </c>
      <c r="AG246">
        <f>VLOOKUP($C246,PODES_SULSEL!$D$1:$AL$311,25,FALSE)</f>
        <v>0.99849473156046098</v>
      </c>
      <c r="AH246">
        <f>VLOOKUP($C246,PODES_SULSEL!$D$1:$AL$311,26,FALSE)</f>
        <v>6.69008195350393E-4</v>
      </c>
      <c r="AI246">
        <f>VLOOKUP($C246,PODES_SULSEL!$D$1:$AL$311,27,FALSE)</f>
        <v>0</v>
      </c>
      <c r="AJ246">
        <f>VLOOKUP($C246,PODES_SULSEL!$D$1:$AL$311,28,FALSE)</f>
        <v>0</v>
      </c>
      <c r="AK246">
        <f>VLOOKUP($C246,PODES_SULSEL!$D$1:$AL$311,29,FALSE)</f>
        <v>1494.75</v>
      </c>
      <c r="AL246">
        <f>VLOOKUP($C246,PODES_SULSEL!$D$1:$AL$311,30,FALSE)</f>
        <v>5.0175614651279399E-4</v>
      </c>
      <c r="AM246">
        <f>VLOOKUP($C246,PODES_SULSEL!$D$1:$AL$311,31,FALSE)</f>
        <v>1195.8</v>
      </c>
      <c r="AN246">
        <f>VLOOKUP($C246,PODES_SULSEL!$D$1:$AL$311,10,FALSE)</f>
        <v>0</v>
      </c>
      <c r="AO246">
        <f>VLOOKUP($C246,PODES_SULSEL!$D$1:$AL$311,11,FALSE)</f>
        <v>0</v>
      </c>
      <c r="AP246">
        <f>VLOOKUP($C246,PODES_SULSEL!$D$1:$AL$311,12,FALSE)</f>
        <v>13</v>
      </c>
      <c r="AQ246">
        <f>VLOOKUP($C246,PODES_SULSEL!$D$1:$AL$311,13,FALSE)</f>
        <v>0</v>
      </c>
      <c r="AR246">
        <f>VLOOKUP($C246,PODES_SULSEL!$D$1:$AL$311,14,FALSE)</f>
        <v>0</v>
      </c>
      <c r="AS246">
        <f>VLOOKUP($C246,PODES_SULSEL!$D$1:$AL$311,15,FALSE)</f>
        <v>0</v>
      </c>
      <c r="AT246">
        <f>VLOOKUP($C246,PODES_SULSEL!$D$1:$AL$311,16,FALSE)</f>
        <v>0</v>
      </c>
      <c r="AU246">
        <f>VLOOKUP($C246,PODES_SULSEL!$D$1:$AL$311,17,FALSE)</f>
        <v>0</v>
      </c>
      <c r="AV246">
        <f>VLOOKUP($C246,PODES_SULSEL!$D$1:$AL$311,18,FALSE)</f>
        <v>2</v>
      </c>
      <c r="AW246">
        <f>VLOOKUP($C246,PODES_SULSEL!$D$1:$AL$311,19,FALSE)</f>
        <v>0</v>
      </c>
      <c r="AX246">
        <f>VLOOKUP($C246,PODES_SULSEL!$D$1:$AL$311,20,FALSE)</f>
        <v>16</v>
      </c>
      <c r="AY246">
        <f>VLOOKUP($C246,PODES_SULSEL!$D$1:$AL$311,35,FALSE)</f>
        <v>373.6875</v>
      </c>
      <c r="AZ246">
        <f>VLOOKUP($C246,PODES_SULSEL!$D$1:$AL$311,32,FALSE)</f>
        <v>0</v>
      </c>
      <c r="BA246">
        <f>VLOOKUP($C246,PODES_SULSEL!$D$1:$AL$311,33,FALSE)</f>
        <v>2989.5</v>
      </c>
      <c r="BB246">
        <f>VLOOKUP($C246,PODES_SULSEL!$D$1:$AL$311,23,FALSE)</f>
        <v>2</v>
      </c>
      <c r="BC246">
        <f>VLOOKUP($C246,PODES_SULSEL!$D$1:$AL$311,34,FALSE)</f>
        <v>2989.5</v>
      </c>
      <c r="BD246">
        <f>VLOOKUP($J246,Zonal_Stats!$A$2:$T$308,17,FALSE)</f>
        <v>27.1847619907</v>
      </c>
      <c r="BE246">
        <f>VLOOKUP($J246,Zonal_Stats!$A$2:$T$308,18,FALSE)</f>
        <v>1.4305491014</v>
      </c>
      <c r="BF246">
        <f>VLOOKUP($J246,Zonal_Stats!$A$2:$T$308,19,FALSE)</f>
        <v>3104.0344121399999</v>
      </c>
      <c r="BG246">
        <f>VLOOKUP($J246,Zonal_Stats!$A$2:$T$308,20,FALSE)</f>
        <v>-52.878097732299999</v>
      </c>
    </row>
    <row r="247" spans="1:59">
      <c r="A247" t="s">
        <v>948</v>
      </c>
      <c r="B247" t="str">
        <f t="shared" si="3"/>
        <v>7322050</v>
      </c>
      <c r="C247">
        <v>7322050</v>
      </c>
      <c r="D247" t="s">
        <v>230</v>
      </c>
      <c r="E247">
        <v>73</v>
      </c>
      <c r="F247">
        <v>22</v>
      </c>
      <c r="G247">
        <v>50</v>
      </c>
      <c r="H247" t="s">
        <v>674</v>
      </c>
      <c r="I247" t="s">
        <v>690</v>
      </c>
      <c r="J247" t="s">
        <v>359</v>
      </c>
      <c r="K247">
        <v>2019</v>
      </c>
      <c r="L247">
        <f>VLOOKUP($J247,Zonal_Stats!$A$2:$J$308,10,FALSE)</f>
        <v>4160.32796667</v>
      </c>
      <c r="M247">
        <f>VLOOKUP($J247,Zonal_Stats!$A$2:$P$308,8,FALSE)</f>
        <v>1663.87043666</v>
      </c>
      <c r="N247">
        <f>VLOOKUP($J247,Zonal_Stats!$A$2:$P$308,12,FALSE)</f>
        <v>13079.724634800001</v>
      </c>
      <c r="O247">
        <f>VLOOKUP($J247,Zonal_Stats!$A$2:$P$308,9,FALSE)</f>
        <v>4909.6781144899996</v>
      </c>
      <c r="P247">
        <f>VLOOKUP($J247,Zonal_Stats!$A$2:$P$308,7,FALSE)</f>
        <v>2082.11830233</v>
      </c>
      <c r="Q247">
        <f>VLOOKUP($J247,Zonal_Stats!$A$2:$P$308,11,FALSE)</f>
        <v>2534.22951672</v>
      </c>
      <c r="R247">
        <f>VLOOKUP($J247,Zonal_Stats!$A$2:$P$308,5,FALSE)</f>
        <v>34932.0953353</v>
      </c>
      <c r="S247">
        <f>VLOOKUP($J247,raw!$A$3:$AB552,11,FALSE)</f>
        <v>0.15780466214222486</v>
      </c>
      <c r="T247">
        <f>VLOOKUP($J247,raw!$A$3:$AB552,12,FALSE)</f>
        <v>4.7211566833874299E-2</v>
      </c>
      <c r="U247">
        <f>VLOOKUP($J247,raw!$A$3:$AB552,13,FALSE)</f>
        <v>0.40312776630274416</v>
      </c>
      <c r="V247">
        <f>VLOOKUP($J247,raw!$A$3:$AB552,14,FALSE)</f>
        <v>0</v>
      </c>
      <c r="W247">
        <f>VLOOKUP($J247,raw!$A$3:$AB552,15,FALSE)</f>
        <v>0</v>
      </c>
      <c r="X247">
        <f>VLOOKUP($J247,Zonal_Stats!$A$2:$P$308,6,FALSE)</f>
        <v>2626.5033089799999</v>
      </c>
      <c r="Y247">
        <f>VLOOKUP($J247,raw!$A$3:$AB552,17,FALSE)</f>
        <v>3.3225140159339035E-2</v>
      </c>
      <c r="Z247">
        <f>VLOOKUP($J247,raw!$A$3:$AB552,20,FALSE)</f>
        <v>0.40389495426379463</v>
      </c>
      <c r="AA247">
        <f>VLOOKUP($J247,Zonal_Stats!$A$2:$P$308,13,FALSE)</f>
        <v>616159.90755200002</v>
      </c>
      <c r="AB247">
        <f>VLOOKUP($J247,Zonal_Stats!$A$2:$P$308,15,FALSE)</f>
        <v>0.25241090743200001</v>
      </c>
      <c r="AC247">
        <f>VLOOKUP($J247,Zonal_Stats!$A$2:$P$308,16,FALSE)</f>
        <v>0.431170462556</v>
      </c>
      <c r="AD247">
        <f>VLOOKUP($J247,raw!$A$3:$AB552,24,FALSE)</f>
        <v>0.28521687813514313</v>
      </c>
      <c r="AE247">
        <f>VLOOKUP($J247,Zonal_Stats!$A$2:$P$308,14,FALSE)</f>
        <v>0.303457929568</v>
      </c>
      <c r="AF247">
        <f>VLOOKUP($C247,PODES_SULSEL!$D$1:$AL$311,2,FALSE)</f>
        <v>7190</v>
      </c>
      <c r="AG247">
        <f>VLOOKUP($C247,PODES_SULSEL!$D$1:$AL$311,25,FALSE)</f>
        <v>1</v>
      </c>
      <c r="AH247">
        <f>VLOOKUP($C247,PODES_SULSEL!$D$1:$AL$311,26,FALSE)</f>
        <v>4.1724617524339301E-4</v>
      </c>
      <c r="AI247">
        <f>VLOOKUP($C247,PODES_SULSEL!$D$1:$AL$311,27,FALSE)</f>
        <v>0</v>
      </c>
      <c r="AJ247">
        <f>VLOOKUP($C247,PODES_SULSEL!$D$1:$AL$311,28,FALSE)</f>
        <v>0</v>
      </c>
      <c r="AK247">
        <f>VLOOKUP($C247,PODES_SULSEL!$D$1:$AL$311,29,FALSE)</f>
        <v>1438</v>
      </c>
      <c r="AL247">
        <f>VLOOKUP($C247,PODES_SULSEL!$D$1:$AL$311,30,FALSE)</f>
        <v>6.9541029207232199E-4</v>
      </c>
      <c r="AM247">
        <f>VLOOKUP($C247,PODES_SULSEL!$D$1:$AL$311,31,FALSE)</f>
        <v>1438</v>
      </c>
      <c r="AN247">
        <f>VLOOKUP($C247,PODES_SULSEL!$D$1:$AL$311,10,FALSE)</f>
        <v>1</v>
      </c>
      <c r="AO247">
        <f>VLOOKUP($C247,PODES_SULSEL!$D$1:$AL$311,11,FALSE)</f>
        <v>0</v>
      </c>
      <c r="AP247">
        <f>VLOOKUP($C247,PODES_SULSEL!$D$1:$AL$311,12,FALSE)</f>
        <v>1</v>
      </c>
      <c r="AQ247">
        <f>VLOOKUP($C247,PODES_SULSEL!$D$1:$AL$311,13,FALSE)</f>
        <v>0</v>
      </c>
      <c r="AR247">
        <f>VLOOKUP($C247,PODES_SULSEL!$D$1:$AL$311,14,FALSE)</f>
        <v>0</v>
      </c>
      <c r="AS247">
        <f>VLOOKUP($C247,PODES_SULSEL!$D$1:$AL$311,15,FALSE)</f>
        <v>0</v>
      </c>
      <c r="AT247">
        <f>VLOOKUP($C247,PODES_SULSEL!$D$1:$AL$311,16,FALSE)</f>
        <v>0</v>
      </c>
      <c r="AU247">
        <f>VLOOKUP($C247,PODES_SULSEL!$D$1:$AL$311,17,FALSE)</f>
        <v>0</v>
      </c>
      <c r="AV247">
        <f>VLOOKUP($C247,PODES_SULSEL!$D$1:$AL$311,18,FALSE)</f>
        <v>0</v>
      </c>
      <c r="AW247">
        <f>VLOOKUP($C247,PODES_SULSEL!$D$1:$AL$311,19,FALSE)</f>
        <v>0</v>
      </c>
      <c r="AX247">
        <f>VLOOKUP($C247,PODES_SULSEL!$D$1:$AL$311,20,FALSE)</f>
        <v>14</v>
      </c>
      <c r="AY247">
        <f>VLOOKUP($C247,PODES_SULSEL!$D$1:$AL$311,35,FALSE)</f>
        <v>513.57142857142856</v>
      </c>
      <c r="AZ247">
        <f>VLOOKUP($C247,PODES_SULSEL!$D$1:$AL$311,32,FALSE)</f>
        <v>0</v>
      </c>
      <c r="BA247">
        <f>VLOOKUP($C247,PODES_SULSEL!$D$1:$AL$311,33,FALSE)</f>
        <v>0</v>
      </c>
      <c r="BB247">
        <f>VLOOKUP($C247,PODES_SULSEL!$D$1:$AL$311,23,FALSE)</f>
        <v>4</v>
      </c>
      <c r="BC247">
        <f>VLOOKUP($C247,PODES_SULSEL!$D$1:$AL$311,34,FALSE)</f>
        <v>1797.5</v>
      </c>
      <c r="BD247">
        <f>VLOOKUP($J247,Zonal_Stats!$A$2:$T$308,17,FALSE)</f>
        <v>24.396734331600001</v>
      </c>
      <c r="BE247">
        <f>VLOOKUP($J247,Zonal_Stats!$A$2:$T$308,18,FALSE)</f>
        <v>1.31994565005</v>
      </c>
      <c r="BF247">
        <f>VLOOKUP($J247,Zonal_Stats!$A$2:$T$308,19,FALSE)</f>
        <v>2912.7938891600002</v>
      </c>
      <c r="BG247">
        <f>VLOOKUP($J247,Zonal_Stats!$A$2:$T$308,20,FALSE)</f>
        <v>-44.261620845899998</v>
      </c>
    </row>
    <row r="248" spans="1:59">
      <c r="A248" t="s">
        <v>949</v>
      </c>
      <c r="B248" t="str">
        <f t="shared" si="3"/>
        <v>7322051</v>
      </c>
      <c r="C248">
        <v>7322051</v>
      </c>
      <c r="D248" t="s">
        <v>230</v>
      </c>
      <c r="E248">
        <v>73</v>
      </c>
      <c r="F248">
        <v>22</v>
      </c>
      <c r="G248">
        <v>51</v>
      </c>
      <c r="H248" t="s">
        <v>674</v>
      </c>
      <c r="I248" t="s">
        <v>690</v>
      </c>
      <c r="J248" t="s">
        <v>569</v>
      </c>
      <c r="K248">
        <v>2019</v>
      </c>
      <c r="L248">
        <f>VLOOKUP($J248,Zonal_Stats!$A$2:$J$308,10,FALSE)</f>
        <v>1749.21916145</v>
      </c>
      <c r="M248">
        <f>VLOOKUP($J248,Zonal_Stats!$A$2:$P$308,8,FALSE)</f>
        <v>815.33856147500001</v>
      </c>
      <c r="N248">
        <f>VLOOKUP($J248,Zonal_Stats!$A$2:$P$308,12,FALSE)</f>
        <v>8497.4343117799999</v>
      </c>
      <c r="O248">
        <f>VLOOKUP($J248,Zonal_Stats!$A$2:$P$308,9,FALSE)</f>
        <v>6162.5512283400003</v>
      </c>
      <c r="P248">
        <f>VLOOKUP($J248,Zonal_Stats!$A$2:$P$308,7,FALSE)</f>
        <v>1943.9406702199999</v>
      </c>
      <c r="Q248">
        <f>VLOOKUP($J248,Zonal_Stats!$A$2:$P$308,11,FALSE)</f>
        <v>1909.7577382899999</v>
      </c>
      <c r="R248">
        <f>VLOOKUP($J248,Zonal_Stats!$A$2:$P$308,5,FALSE)</f>
        <v>36290.5160722</v>
      </c>
      <c r="S248">
        <f>VLOOKUP($J248,raw!$A$3:$AB553,11,FALSE)</f>
        <v>0.11861872068520155</v>
      </c>
      <c r="T248">
        <f>VLOOKUP($J248,raw!$A$3:$AB553,12,FALSE)</f>
        <v>4.7107606552919581E-2</v>
      </c>
      <c r="U248">
        <f>VLOOKUP($J248,raw!$A$3:$AB553,13,FALSE)</f>
        <v>0.23852899191081503</v>
      </c>
      <c r="V248">
        <f>VLOOKUP($J248,raw!$A$3:$AB553,14,FALSE)</f>
        <v>2.0392903269662158E-4</v>
      </c>
      <c r="W248">
        <f>VLOOKUP($J248,raw!$A$3:$AB553,15,FALSE)</f>
        <v>0</v>
      </c>
      <c r="X248">
        <f>VLOOKUP($J248,Zonal_Stats!$A$2:$P$308,6,FALSE)</f>
        <v>2209.21373593</v>
      </c>
      <c r="Y248">
        <f>VLOOKUP($J248,raw!$A$3:$AB553,17,FALSE)</f>
        <v>5.3293453878050435E-2</v>
      </c>
      <c r="Z248">
        <f>VLOOKUP($J248,raw!$A$3:$AB553,20,FALSE)</f>
        <v>0.59683230235877915</v>
      </c>
      <c r="AA248">
        <f>VLOOKUP($J248,Zonal_Stats!$A$2:$P$308,13,FALSE)</f>
        <v>579706.40843399998</v>
      </c>
      <c r="AB248">
        <f>VLOOKUP($J248,Zonal_Stats!$A$2:$P$308,15,FALSE)</f>
        <v>0.232370532273</v>
      </c>
      <c r="AC248">
        <f>VLOOKUP($J248,Zonal_Stats!$A$2:$P$308,16,FALSE)</f>
        <v>0.27108060619699997</v>
      </c>
      <c r="AD248">
        <f>VLOOKUP($J248,raw!$A$3:$AB553,24,FALSE)</f>
        <v>0.15879274012643599</v>
      </c>
      <c r="AE248">
        <f>VLOOKUP($J248,Zonal_Stats!$A$2:$P$308,14,FALSE)</f>
        <v>0.28421499830500002</v>
      </c>
      <c r="AF248">
        <f>VLOOKUP($C248,PODES_SULSEL!$D$1:$AL$311,2,FALSE)</f>
        <v>7428</v>
      </c>
      <c r="AG248">
        <f>VLOOKUP($C248,PODES_SULSEL!$D$1:$AL$311,25,FALSE)</f>
        <v>0.99824986537425897</v>
      </c>
      <c r="AH248">
        <f>VLOOKUP($C248,PODES_SULSEL!$D$1:$AL$311,26,FALSE)</f>
        <v>4.0387722132471699E-4</v>
      </c>
      <c r="AI248">
        <f>VLOOKUP($C248,PODES_SULSEL!$D$1:$AL$311,27,FALSE)</f>
        <v>0</v>
      </c>
      <c r="AJ248">
        <f>VLOOKUP($C248,PODES_SULSEL!$D$1:$AL$311,28,FALSE)</f>
        <v>0</v>
      </c>
      <c r="AK248">
        <f>VLOOKUP($C248,PODES_SULSEL!$D$1:$AL$311,29,FALSE)</f>
        <v>1485.6</v>
      </c>
      <c r="AL248">
        <f>VLOOKUP($C248,PODES_SULSEL!$D$1:$AL$311,30,FALSE)</f>
        <v>9.4238018309100702E-4</v>
      </c>
      <c r="AM248">
        <f>VLOOKUP($C248,PODES_SULSEL!$D$1:$AL$311,31,FALSE)</f>
        <v>7428</v>
      </c>
      <c r="AN248">
        <f>VLOOKUP($C248,PODES_SULSEL!$D$1:$AL$311,10,FALSE)</f>
        <v>0</v>
      </c>
      <c r="AO248">
        <f>VLOOKUP($C248,PODES_SULSEL!$D$1:$AL$311,11,FALSE)</f>
        <v>0</v>
      </c>
      <c r="AP248">
        <f>VLOOKUP($C248,PODES_SULSEL!$D$1:$AL$311,12,FALSE)</f>
        <v>16</v>
      </c>
      <c r="AQ248">
        <f>VLOOKUP($C248,PODES_SULSEL!$D$1:$AL$311,13,FALSE)</f>
        <v>0</v>
      </c>
      <c r="AR248">
        <f>VLOOKUP($C248,PODES_SULSEL!$D$1:$AL$311,14,FALSE)</f>
        <v>0</v>
      </c>
      <c r="AS248">
        <f>VLOOKUP($C248,PODES_SULSEL!$D$1:$AL$311,15,FALSE)</f>
        <v>0</v>
      </c>
      <c r="AT248">
        <f>VLOOKUP($C248,PODES_SULSEL!$D$1:$AL$311,16,FALSE)</f>
        <v>0</v>
      </c>
      <c r="AU248">
        <f>VLOOKUP($C248,PODES_SULSEL!$D$1:$AL$311,17,FALSE)</f>
        <v>0</v>
      </c>
      <c r="AV248">
        <f>VLOOKUP($C248,PODES_SULSEL!$D$1:$AL$311,18,FALSE)</f>
        <v>0</v>
      </c>
      <c r="AW248">
        <f>VLOOKUP($C248,PODES_SULSEL!$D$1:$AL$311,19,FALSE)</f>
        <v>0</v>
      </c>
      <c r="AX248">
        <f>VLOOKUP($C248,PODES_SULSEL!$D$1:$AL$311,20,FALSE)</f>
        <v>20</v>
      </c>
      <c r="AY248">
        <f>VLOOKUP($C248,PODES_SULSEL!$D$1:$AL$311,35,FALSE)</f>
        <v>371.4</v>
      </c>
      <c r="AZ248">
        <f>VLOOKUP($C248,PODES_SULSEL!$D$1:$AL$311,32,FALSE)</f>
        <v>0</v>
      </c>
      <c r="BA248">
        <f>VLOOKUP($C248,PODES_SULSEL!$D$1:$AL$311,33,FALSE)</f>
        <v>7428</v>
      </c>
      <c r="BB248">
        <f>VLOOKUP($C248,PODES_SULSEL!$D$1:$AL$311,23,FALSE)</f>
        <v>14</v>
      </c>
      <c r="BC248">
        <f>VLOOKUP($C248,PODES_SULSEL!$D$1:$AL$311,34,FALSE)</f>
        <v>530.57142857142856</v>
      </c>
      <c r="BD248">
        <f>VLOOKUP($J248,Zonal_Stats!$A$2:$T$308,17,FALSE)</f>
        <v>26.001273025100001</v>
      </c>
      <c r="BE248">
        <f>VLOOKUP($J248,Zonal_Stats!$A$2:$T$308,18,FALSE)</f>
        <v>1.43788079862</v>
      </c>
      <c r="BF248">
        <f>VLOOKUP($J248,Zonal_Stats!$A$2:$T$308,19,FALSE)</f>
        <v>2997.2913186199999</v>
      </c>
      <c r="BG248">
        <f>VLOOKUP($J248,Zonal_Stats!$A$2:$T$308,20,FALSE)</f>
        <v>-43.470786012200001</v>
      </c>
    </row>
    <row r="249" spans="1:59">
      <c r="A249" t="s">
        <v>950</v>
      </c>
      <c r="B249" t="str">
        <f t="shared" si="3"/>
        <v>7322120</v>
      </c>
      <c r="C249">
        <v>7322120</v>
      </c>
      <c r="D249" t="s">
        <v>230</v>
      </c>
      <c r="E249">
        <v>73</v>
      </c>
      <c r="F249">
        <v>22</v>
      </c>
      <c r="G249">
        <v>120</v>
      </c>
      <c r="H249" t="s">
        <v>674</v>
      </c>
      <c r="I249" t="s">
        <v>690</v>
      </c>
      <c r="J249" t="s">
        <v>476</v>
      </c>
      <c r="K249">
        <v>2019</v>
      </c>
      <c r="L249">
        <f>VLOOKUP($J249,Zonal_Stats!$A$2:$J$308,10,FALSE)</f>
        <v>18434.023036099999</v>
      </c>
      <c r="M249">
        <f>VLOOKUP($J249,Zonal_Stats!$A$2:$P$308,8,FALSE)</f>
        <v>4858.9225374400003</v>
      </c>
      <c r="N249">
        <f>VLOOKUP($J249,Zonal_Stats!$A$2:$P$308,12,FALSE)</f>
        <v>27068.5711462</v>
      </c>
      <c r="O249">
        <f>VLOOKUP($J249,Zonal_Stats!$A$2:$P$308,9,FALSE)</f>
        <v>12381.901635300001</v>
      </c>
      <c r="P249">
        <f>VLOOKUP($J249,Zonal_Stats!$A$2:$P$308,7,FALSE)</f>
        <v>888.43163817000004</v>
      </c>
      <c r="Q249">
        <f>VLOOKUP($J249,Zonal_Stats!$A$2:$P$308,11,FALSE)</f>
        <v>1940.1589962200001</v>
      </c>
      <c r="R249">
        <f>VLOOKUP($J249,Zonal_Stats!$A$2:$P$308,5,FALSE)</f>
        <v>22825.5312256</v>
      </c>
      <c r="S249">
        <f>VLOOKUP($J249,raw!$A$3:$AB554,11,FALSE)</f>
        <v>5.0639249302911797E-2</v>
      </c>
      <c r="T249">
        <f>VLOOKUP($J249,raw!$A$3:$AB554,12,FALSE)</f>
        <v>1.1170676542442528E-2</v>
      </c>
      <c r="U249">
        <f>VLOOKUP($J249,raw!$A$3:$AB554,13,FALSE)</f>
        <v>0.83969129567762157</v>
      </c>
      <c r="V249">
        <f>VLOOKUP($J249,raw!$A$3:$AB554,14,FALSE)</f>
        <v>0</v>
      </c>
      <c r="W249">
        <f>VLOOKUP($J249,raw!$A$3:$AB554,15,FALSE)</f>
        <v>0</v>
      </c>
      <c r="X249">
        <f>VLOOKUP($J249,Zonal_Stats!$A$2:$P$308,6,FALSE)</f>
        <v>3917.34967491</v>
      </c>
      <c r="Y249">
        <f>VLOOKUP($J249,raw!$A$3:$AB554,17,FALSE)</f>
        <v>5.8788490922746222E-3</v>
      </c>
      <c r="Z249">
        <f>VLOOKUP($J249,raw!$A$3:$AB554,20,FALSE)</f>
        <v>9.4778097186612453E-2</v>
      </c>
      <c r="AA249">
        <f>VLOOKUP($J249,Zonal_Stats!$A$2:$P$308,13,FALSE)</f>
        <v>314580.96956200001</v>
      </c>
      <c r="AB249">
        <f>VLOOKUP($J249,Zonal_Stats!$A$2:$P$308,15,FALSE)</f>
        <v>3.2454376419600001E-2</v>
      </c>
      <c r="AC249">
        <f>VLOOKUP($J249,Zonal_Stats!$A$2:$P$308,16,FALSE)</f>
        <v>0.76857599752000005</v>
      </c>
      <c r="AD249">
        <f>VLOOKUP($J249,raw!$A$3:$AB554,24,FALSE)</f>
        <v>0</v>
      </c>
      <c r="AE249">
        <f>VLOOKUP($J249,Zonal_Stats!$A$2:$P$308,14,FALSE)</f>
        <v>0.295470211915</v>
      </c>
      <c r="AF249">
        <f>VLOOKUP($C249,PODES_SULSEL!$D$1:$AL$311,2,FALSE)</f>
        <v>10960</v>
      </c>
      <c r="AG249">
        <f>VLOOKUP($C249,PODES_SULSEL!$D$1:$AL$311,25,FALSE)</f>
        <v>0.99489051094890502</v>
      </c>
      <c r="AH249">
        <f>VLOOKUP($C249,PODES_SULSEL!$D$1:$AL$311,26,FALSE)</f>
        <v>6.3868613138686099E-4</v>
      </c>
      <c r="AI249">
        <f>VLOOKUP($C249,PODES_SULSEL!$D$1:$AL$311,27,FALSE)</f>
        <v>10960</v>
      </c>
      <c r="AJ249">
        <f>VLOOKUP($C249,PODES_SULSEL!$D$1:$AL$311,28,FALSE)</f>
        <v>5480</v>
      </c>
      <c r="AK249">
        <f>VLOOKUP($C249,PODES_SULSEL!$D$1:$AL$311,29,FALSE)</f>
        <v>913.33333333333337</v>
      </c>
      <c r="AL249">
        <f>VLOOKUP($C249,PODES_SULSEL!$D$1:$AL$311,30,FALSE)</f>
        <v>5.4744525547445195E-4</v>
      </c>
      <c r="AM249">
        <f>VLOOKUP($C249,PODES_SULSEL!$D$1:$AL$311,31,FALSE)</f>
        <v>996.36363636363637</v>
      </c>
      <c r="AN249">
        <f>VLOOKUP($C249,PODES_SULSEL!$D$1:$AL$311,10,FALSE)</f>
        <v>3</v>
      </c>
      <c r="AO249">
        <f>VLOOKUP($C249,PODES_SULSEL!$D$1:$AL$311,11,FALSE)</f>
        <v>0</v>
      </c>
      <c r="AP249">
        <f>VLOOKUP($C249,PODES_SULSEL!$D$1:$AL$311,12,FALSE)</f>
        <v>0</v>
      </c>
      <c r="AQ249">
        <f>VLOOKUP($C249,PODES_SULSEL!$D$1:$AL$311,13,FALSE)</f>
        <v>0</v>
      </c>
      <c r="AR249">
        <f>VLOOKUP($C249,PODES_SULSEL!$D$1:$AL$311,14,FALSE)</f>
        <v>0</v>
      </c>
      <c r="AS249">
        <f>VLOOKUP($C249,PODES_SULSEL!$D$1:$AL$311,15,FALSE)</f>
        <v>0</v>
      </c>
      <c r="AT249">
        <f>VLOOKUP($C249,PODES_SULSEL!$D$1:$AL$311,16,FALSE)</f>
        <v>0</v>
      </c>
      <c r="AU249">
        <f>VLOOKUP($C249,PODES_SULSEL!$D$1:$AL$311,17,FALSE)</f>
        <v>0</v>
      </c>
      <c r="AV249">
        <f>VLOOKUP($C249,PODES_SULSEL!$D$1:$AL$311,18,FALSE)</f>
        <v>0</v>
      </c>
      <c r="AW249">
        <f>VLOOKUP($C249,PODES_SULSEL!$D$1:$AL$311,19,FALSE)</f>
        <v>0</v>
      </c>
      <c r="AX249">
        <f>VLOOKUP($C249,PODES_SULSEL!$D$1:$AL$311,20,FALSE)</f>
        <v>40</v>
      </c>
      <c r="AY249">
        <f>VLOOKUP($C249,PODES_SULSEL!$D$1:$AL$311,35,FALSE)</f>
        <v>274</v>
      </c>
      <c r="AZ249">
        <f>VLOOKUP($C249,PODES_SULSEL!$D$1:$AL$311,32,FALSE)</f>
        <v>0</v>
      </c>
      <c r="BA249">
        <f>VLOOKUP($C249,PODES_SULSEL!$D$1:$AL$311,33,FALSE)</f>
        <v>0</v>
      </c>
      <c r="BB249">
        <f>VLOOKUP($C249,PODES_SULSEL!$D$1:$AL$311,23,FALSE)</f>
        <v>5</v>
      </c>
      <c r="BC249">
        <f>VLOOKUP($C249,PODES_SULSEL!$D$1:$AL$311,34,FALSE)</f>
        <v>2192</v>
      </c>
      <c r="BD249">
        <f>VLOOKUP($J249,Zonal_Stats!$A$2:$T$308,17,FALSE)</f>
        <v>21.012207962200002</v>
      </c>
      <c r="BE249">
        <f>VLOOKUP($J249,Zonal_Stats!$A$2:$T$308,18,FALSE)</f>
        <v>1.3946376938</v>
      </c>
      <c r="BF249">
        <f>VLOOKUP($J249,Zonal_Stats!$A$2:$T$308,19,FALSE)</f>
        <v>2627.6273208100001</v>
      </c>
      <c r="BG249">
        <f>VLOOKUP($J249,Zonal_Stats!$A$2:$T$308,20,FALSE)</f>
        <v>-2.1857892018</v>
      </c>
    </row>
    <row r="250" spans="1:59">
      <c r="A250" t="s">
        <v>951</v>
      </c>
      <c r="B250" t="str">
        <f t="shared" si="3"/>
        <v>7322121</v>
      </c>
      <c r="C250">
        <v>7322121</v>
      </c>
      <c r="D250" t="s">
        <v>230</v>
      </c>
      <c r="E250">
        <v>73</v>
      </c>
      <c r="F250">
        <v>22</v>
      </c>
      <c r="G250">
        <v>121</v>
      </c>
      <c r="H250" t="s">
        <v>674</v>
      </c>
      <c r="I250" t="s">
        <v>690</v>
      </c>
      <c r="J250" t="s">
        <v>466</v>
      </c>
      <c r="K250">
        <v>2019</v>
      </c>
      <c r="L250">
        <f>VLOOKUP($J250,Zonal_Stats!$A$2:$J$308,10,FALSE)</f>
        <v>5666.7903513700003</v>
      </c>
      <c r="M250">
        <f>VLOOKUP($J250,Zonal_Stats!$A$2:$P$308,8,FALSE)</f>
        <v>2026.24614574</v>
      </c>
      <c r="N250">
        <f>VLOOKUP($J250,Zonal_Stats!$A$2:$P$308,12,FALSE)</f>
        <v>9638.1536430699998</v>
      </c>
      <c r="O250">
        <f>VLOOKUP($J250,Zonal_Stats!$A$2:$P$308,9,FALSE)</f>
        <v>9588.8184234300006</v>
      </c>
      <c r="P250">
        <f>VLOOKUP($J250,Zonal_Stats!$A$2:$P$308,7,FALSE)</f>
        <v>4498.94035394</v>
      </c>
      <c r="Q250">
        <f>VLOOKUP($J250,Zonal_Stats!$A$2:$P$308,11,FALSE)</f>
        <v>2512.1508201000001</v>
      </c>
      <c r="R250">
        <f>VLOOKUP($J250,Zonal_Stats!$A$2:$P$308,5,FALSE)</f>
        <v>34446.102019799997</v>
      </c>
      <c r="S250">
        <f>VLOOKUP($J250,raw!$A$3:$AB555,11,FALSE)</f>
        <v>0.37490976590698155</v>
      </c>
      <c r="T250">
        <f>VLOOKUP($J250,raw!$A$3:$AB555,12,FALSE)</f>
        <v>5.8110755903887798E-2</v>
      </c>
      <c r="U250">
        <f>VLOOKUP($J250,raw!$A$3:$AB555,13,FALSE)</f>
        <v>0.36903165927606474</v>
      </c>
      <c r="V250">
        <f>VLOOKUP($J250,raw!$A$3:$AB555,14,FALSE)</f>
        <v>0</v>
      </c>
      <c r="W250">
        <f>VLOOKUP($J250,raw!$A$3:$AB555,15,FALSE)</f>
        <v>0</v>
      </c>
      <c r="X250">
        <f>VLOOKUP($J250,Zonal_Stats!$A$2:$P$308,6,FALSE)</f>
        <v>6491.5294672</v>
      </c>
      <c r="Y250">
        <f>VLOOKUP($J250,raw!$A$3:$AB555,17,FALSE)</f>
        <v>6.7031040527998353E-4</v>
      </c>
      <c r="Z250">
        <f>VLOOKUP($J250,raw!$A$3:$AB555,20,FALSE)</f>
        <v>0.51531401464370419</v>
      </c>
      <c r="AA250">
        <f>VLOOKUP($J250,Zonal_Stats!$A$2:$P$308,13,FALSE)</f>
        <v>286100.89443400002</v>
      </c>
      <c r="AB250">
        <f>VLOOKUP($J250,Zonal_Stats!$A$2:$P$308,15,FALSE)</f>
        <v>0.216789378778</v>
      </c>
      <c r="AC250">
        <f>VLOOKUP($J250,Zonal_Stats!$A$2:$P$308,16,FALSE)</f>
        <v>0.31512876119299998</v>
      </c>
      <c r="AD250">
        <f>VLOOKUP($J250,raw!$A$3:$AB555,24,FALSE)</f>
        <v>0</v>
      </c>
      <c r="AE250">
        <f>VLOOKUP($J250,Zonal_Stats!$A$2:$P$308,14,FALSE)</f>
        <v>0.30032400620499999</v>
      </c>
      <c r="AF250">
        <f>VLOOKUP($C250,PODES_SULSEL!$D$1:$AL$311,2,FALSE)</f>
        <v>6748</v>
      </c>
      <c r="AG250">
        <f>VLOOKUP($C250,PODES_SULSEL!$D$1:$AL$311,25,FALSE)</f>
        <v>0.99436870183758097</v>
      </c>
      <c r="AH250">
        <f>VLOOKUP($C250,PODES_SULSEL!$D$1:$AL$311,26,FALSE)</f>
        <v>5.9276822762299904E-4</v>
      </c>
      <c r="AI250">
        <f>VLOOKUP($C250,PODES_SULSEL!$D$1:$AL$311,27,FALSE)</f>
        <v>0</v>
      </c>
      <c r="AJ250">
        <f>VLOOKUP($C250,PODES_SULSEL!$D$1:$AL$311,28,FALSE)</f>
        <v>0</v>
      </c>
      <c r="AK250">
        <f>VLOOKUP($C250,PODES_SULSEL!$D$1:$AL$311,29,FALSE)</f>
        <v>1349.6</v>
      </c>
      <c r="AL250">
        <f>VLOOKUP($C250,PODES_SULSEL!$D$1:$AL$311,30,FALSE)</f>
        <v>5.9276822762299904E-4</v>
      </c>
      <c r="AM250">
        <f>VLOOKUP($C250,PODES_SULSEL!$D$1:$AL$311,31,FALSE)</f>
        <v>2249.3333333333335</v>
      </c>
      <c r="AN250">
        <f>VLOOKUP($C250,PODES_SULSEL!$D$1:$AL$311,10,FALSE)</f>
        <v>0</v>
      </c>
      <c r="AO250">
        <f>VLOOKUP($C250,PODES_SULSEL!$D$1:$AL$311,11,FALSE)</f>
        <v>0</v>
      </c>
      <c r="AP250">
        <f>VLOOKUP($C250,PODES_SULSEL!$D$1:$AL$311,12,FALSE)</f>
        <v>19</v>
      </c>
      <c r="AQ250">
        <f>VLOOKUP($C250,PODES_SULSEL!$D$1:$AL$311,13,FALSE)</f>
        <v>0</v>
      </c>
      <c r="AR250">
        <f>VLOOKUP($C250,PODES_SULSEL!$D$1:$AL$311,14,FALSE)</f>
        <v>0</v>
      </c>
      <c r="AS250">
        <f>VLOOKUP($C250,PODES_SULSEL!$D$1:$AL$311,15,FALSE)</f>
        <v>0</v>
      </c>
      <c r="AT250">
        <f>VLOOKUP($C250,PODES_SULSEL!$D$1:$AL$311,16,FALSE)</f>
        <v>0</v>
      </c>
      <c r="AU250">
        <f>VLOOKUP($C250,PODES_SULSEL!$D$1:$AL$311,17,FALSE)</f>
        <v>0</v>
      </c>
      <c r="AV250">
        <f>VLOOKUP($C250,PODES_SULSEL!$D$1:$AL$311,18,FALSE)</f>
        <v>0</v>
      </c>
      <c r="AW250">
        <f>VLOOKUP($C250,PODES_SULSEL!$D$1:$AL$311,19,FALSE)</f>
        <v>0</v>
      </c>
      <c r="AX250">
        <f>VLOOKUP($C250,PODES_SULSEL!$D$1:$AL$311,20,FALSE)</f>
        <v>20</v>
      </c>
      <c r="AY250">
        <f>VLOOKUP($C250,PODES_SULSEL!$D$1:$AL$311,35,FALSE)</f>
        <v>337.4</v>
      </c>
      <c r="AZ250">
        <f>VLOOKUP($C250,PODES_SULSEL!$D$1:$AL$311,32,FALSE)</f>
        <v>0</v>
      </c>
      <c r="BA250">
        <f>VLOOKUP($C250,PODES_SULSEL!$D$1:$AL$311,33,FALSE)</f>
        <v>3374</v>
      </c>
      <c r="BB250">
        <f>VLOOKUP($C250,PODES_SULSEL!$D$1:$AL$311,23,FALSE)</f>
        <v>3</v>
      </c>
      <c r="BC250">
        <f>VLOOKUP($C250,PODES_SULSEL!$D$1:$AL$311,34,FALSE)</f>
        <v>2249.3333333333335</v>
      </c>
      <c r="BD250">
        <f>VLOOKUP($J250,Zonal_Stats!$A$2:$T$308,17,FALSE)</f>
        <v>25.005792316299999</v>
      </c>
      <c r="BE250">
        <f>VLOOKUP($J250,Zonal_Stats!$A$2:$T$308,18,FALSE)</f>
        <v>1.30463624313</v>
      </c>
      <c r="BF250">
        <f>VLOOKUP($J250,Zonal_Stats!$A$2:$T$308,19,FALSE)</f>
        <v>2957.49803823</v>
      </c>
      <c r="BG250">
        <f>VLOOKUP($J250,Zonal_Stats!$A$2:$T$308,20,FALSE)</f>
        <v>-37.119221649799996</v>
      </c>
    </row>
    <row r="251" spans="1:59">
      <c r="A251" t="s">
        <v>952</v>
      </c>
      <c r="B251" t="str">
        <f t="shared" si="3"/>
        <v>7322122</v>
      </c>
      <c r="C251">
        <v>7322122</v>
      </c>
      <c r="D251" t="s">
        <v>230</v>
      </c>
      <c r="E251">
        <v>73</v>
      </c>
      <c r="F251">
        <v>22</v>
      </c>
      <c r="G251">
        <v>122</v>
      </c>
      <c r="H251" t="s">
        <v>674</v>
      </c>
      <c r="I251" t="s">
        <v>690</v>
      </c>
      <c r="J251" t="s">
        <v>515</v>
      </c>
      <c r="K251">
        <v>2019</v>
      </c>
      <c r="L251">
        <f>VLOOKUP($J251,Zonal_Stats!$A$2:$J$308,10,FALSE)</f>
        <v>45368.404733000003</v>
      </c>
      <c r="M251">
        <f>VLOOKUP($J251,Zonal_Stats!$A$2:$P$308,8,FALSE)</f>
        <v>8272.6148988000004</v>
      </c>
      <c r="N251">
        <f>VLOOKUP($J251,Zonal_Stats!$A$2:$P$308,12,FALSE)</f>
        <v>52788.110314799997</v>
      </c>
      <c r="O251">
        <f>VLOOKUP($J251,Zonal_Stats!$A$2:$P$308,9,FALSE)</f>
        <v>36636.759430600003</v>
      </c>
      <c r="P251">
        <f>VLOOKUP($J251,Zonal_Stats!$A$2:$P$308,7,FALSE)</f>
        <v>27.505182440999999</v>
      </c>
      <c r="Q251">
        <f>VLOOKUP($J251,Zonal_Stats!$A$2:$P$308,11,FALSE)</f>
        <v>3962.9274764000002</v>
      </c>
      <c r="R251">
        <f>VLOOKUP($J251,Zonal_Stats!$A$2:$P$308,5,FALSE)</f>
        <v>8861.08029523</v>
      </c>
      <c r="S251">
        <f>VLOOKUP($J251,raw!$A$3:$AB556,11,FALSE)</f>
        <v>7.0850787230969233E-3</v>
      </c>
      <c r="T251">
        <f>VLOOKUP($J251,raw!$A$3:$AB556,12,FALSE)</f>
        <v>2.4916943521594683E-3</v>
      </c>
      <c r="U251">
        <f>VLOOKUP($J251,raw!$A$3:$AB556,13,FALSE)</f>
        <v>0.90912899032211469</v>
      </c>
      <c r="V251">
        <f>VLOOKUP($J251,raw!$A$3:$AB556,14,FALSE)</f>
        <v>0</v>
      </c>
      <c r="W251">
        <f>VLOOKUP($J251,raw!$A$3:$AB556,15,FALSE)</f>
        <v>0</v>
      </c>
      <c r="X251">
        <f>VLOOKUP($J251,Zonal_Stats!$A$2:$P$308,6,FALSE)</f>
        <v>1794.0089583700001</v>
      </c>
      <c r="Y251">
        <f>VLOOKUP($J251,raw!$A$3:$AB556,17,FALSE)</f>
        <v>2.111079011989022E-2</v>
      </c>
      <c r="Z251">
        <f>VLOOKUP($J251,raw!$A$3:$AB556,20,FALSE)</f>
        <v>3.9029322548028308E-2</v>
      </c>
      <c r="AA251">
        <f>VLOOKUP($J251,Zonal_Stats!$A$2:$P$308,13,FALSE)</f>
        <v>329317.78742000001</v>
      </c>
      <c r="AB251">
        <f>VLOOKUP($J251,Zonal_Stats!$A$2:$P$308,15,FALSE)</f>
        <v>2.00280043126E-2</v>
      </c>
      <c r="AC251">
        <f>VLOOKUP($J251,Zonal_Stats!$A$2:$P$308,16,FALSE)</f>
        <v>0.66772022302199996</v>
      </c>
      <c r="AD251">
        <f>VLOOKUP($J251,raw!$A$3:$AB556,24,FALSE)</f>
        <v>2.1739130434782609E-3</v>
      </c>
      <c r="AE251">
        <f>VLOOKUP($J251,Zonal_Stats!$A$2:$P$308,14,FALSE)</f>
        <v>0.25789670499900003</v>
      </c>
      <c r="AF251">
        <f>VLOOKUP($C251,PODES_SULSEL!$D$1:$AL$311,2,FALSE)</f>
        <v>851</v>
      </c>
      <c r="AG251">
        <f>VLOOKUP($C251,PODES_SULSEL!$D$1:$AL$311,25,FALSE)</f>
        <v>0.95534665099882399</v>
      </c>
      <c r="AH251">
        <f>VLOOKUP($C251,PODES_SULSEL!$D$1:$AL$311,26,FALSE)</f>
        <v>1.1750881316098701E-3</v>
      </c>
      <c r="AI251">
        <f>VLOOKUP($C251,PODES_SULSEL!$D$1:$AL$311,27,FALSE)</f>
        <v>0</v>
      </c>
      <c r="AJ251">
        <f>VLOOKUP($C251,PODES_SULSEL!$D$1:$AL$311,28,FALSE)</f>
        <v>0</v>
      </c>
      <c r="AK251">
        <f>VLOOKUP($C251,PODES_SULSEL!$D$1:$AL$311,29,FALSE)</f>
        <v>212.75</v>
      </c>
      <c r="AL251">
        <f>VLOOKUP($C251,PODES_SULSEL!$D$1:$AL$311,30,FALSE)</f>
        <v>0</v>
      </c>
      <c r="AM251">
        <f>VLOOKUP($C251,PODES_SULSEL!$D$1:$AL$311,31,FALSE)</f>
        <v>0</v>
      </c>
      <c r="AN251">
        <f>VLOOKUP($C251,PODES_SULSEL!$D$1:$AL$311,10,FALSE)</f>
        <v>31</v>
      </c>
      <c r="AO251">
        <f>VLOOKUP($C251,PODES_SULSEL!$D$1:$AL$311,11,FALSE)</f>
        <v>0</v>
      </c>
      <c r="AP251">
        <f>VLOOKUP($C251,PODES_SULSEL!$D$1:$AL$311,12,FALSE)</f>
        <v>4</v>
      </c>
      <c r="AQ251">
        <f>VLOOKUP($C251,PODES_SULSEL!$D$1:$AL$311,13,FALSE)</f>
        <v>0</v>
      </c>
      <c r="AR251">
        <f>VLOOKUP($C251,PODES_SULSEL!$D$1:$AL$311,14,FALSE)</f>
        <v>0</v>
      </c>
      <c r="AS251">
        <f>VLOOKUP($C251,PODES_SULSEL!$D$1:$AL$311,15,FALSE)</f>
        <v>0</v>
      </c>
      <c r="AT251">
        <f>VLOOKUP($C251,PODES_SULSEL!$D$1:$AL$311,16,FALSE)</f>
        <v>0</v>
      </c>
      <c r="AU251">
        <f>VLOOKUP($C251,PODES_SULSEL!$D$1:$AL$311,17,FALSE)</f>
        <v>0</v>
      </c>
      <c r="AV251">
        <f>VLOOKUP($C251,PODES_SULSEL!$D$1:$AL$311,18,FALSE)</f>
        <v>0</v>
      </c>
      <c r="AW251">
        <f>VLOOKUP($C251,PODES_SULSEL!$D$1:$AL$311,19,FALSE)</f>
        <v>0</v>
      </c>
      <c r="AX251">
        <f>VLOOKUP($C251,PODES_SULSEL!$D$1:$AL$311,20,FALSE)</f>
        <v>12</v>
      </c>
      <c r="AY251">
        <f>VLOOKUP($C251,PODES_SULSEL!$D$1:$AL$311,35,FALSE)</f>
        <v>70.916666666666671</v>
      </c>
      <c r="AZ251">
        <f>VLOOKUP($C251,PODES_SULSEL!$D$1:$AL$311,32,FALSE)</f>
        <v>851</v>
      </c>
      <c r="BA251">
        <f>VLOOKUP($C251,PODES_SULSEL!$D$1:$AL$311,33,FALSE)</f>
        <v>0</v>
      </c>
      <c r="BB251">
        <f>VLOOKUP($C251,PODES_SULSEL!$D$1:$AL$311,23,FALSE)</f>
        <v>0</v>
      </c>
      <c r="BC251">
        <f>VLOOKUP($C251,PODES_SULSEL!$D$1:$AL$311,34,FALSE)</f>
        <v>0</v>
      </c>
      <c r="BD251">
        <f>VLOOKUP($J251,Zonal_Stats!$A$2:$T$308,17,FALSE)</f>
        <v>18.6370921006</v>
      </c>
      <c r="BE251">
        <f>VLOOKUP($J251,Zonal_Stats!$A$2:$T$308,18,FALSE)</f>
        <v>1.4378265844</v>
      </c>
      <c r="BF251">
        <f>VLOOKUP($J251,Zonal_Stats!$A$2:$T$308,19,FALSE)</f>
        <v>2303.1795245899998</v>
      </c>
      <c r="BG251">
        <f>VLOOKUP($J251,Zonal_Stats!$A$2:$T$308,20,FALSE)</f>
        <v>17.897200260799998</v>
      </c>
    </row>
    <row r="252" spans="1:59">
      <c r="A252" t="s">
        <v>953</v>
      </c>
      <c r="B252" t="str">
        <f t="shared" si="3"/>
        <v>7322130</v>
      </c>
      <c r="C252">
        <v>7322130</v>
      </c>
      <c r="D252" t="s">
        <v>230</v>
      </c>
      <c r="E252">
        <v>73</v>
      </c>
      <c r="F252">
        <v>22</v>
      </c>
      <c r="G252">
        <v>130</v>
      </c>
      <c r="H252" t="s">
        <v>674</v>
      </c>
      <c r="I252" t="s">
        <v>690</v>
      </c>
      <c r="J252" t="s">
        <v>524</v>
      </c>
      <c r="K252">
        <v>2019</v>
      </c>
      <c r="L252">
        <f>VLOOKUP($J252,Zonal_Stats!$A$2:$J$308,10,FALSE)</f>
        <v>39280.927127800001</v>
      </c>
      <c r="M252">
        <f>VLOOKUP($J252,Zonal_Stats!$A$2:$P$308,8,FALSE)</f>
        <v>4511.7288873699999</v>
      </c>
      <c r="N252">
        <f>VLOOKUP($J252,Zonal_Stats!$A$2:$P$308,12,FALSE)</f>
        <v>45837.2749396</v>
      </c>
      <c r="O252">
        <f>VLOOKUP($J252,Zonal_Stats!$A$2:$P$308,9,FALSE)</f>
        <v>44813.430797000001</v>
      </c>
      <c r="P252">
        <f>VLOOKUP($J252,Zonal_Stats!$A$2:$P$308,7,FALSE)</f>
        <v>65.138017478999998</v>
      </c>
      <c r="Q252">
        <f>VLOOKUP($J252,Zonal_Stats!$A$2:$P$308,11,FALSE)</f>
        <v>3563.5942013499998</v>
      </c>
      <c r="R252">
        <f>VLOOKUP($J252,Zonal_Stats!$A$2:$P$308,5,FALSE)</f>
        <v>13112.6675817</v>
      </c>
      <c r="S252">
        <f>VLOOKUP($J252,raw!$A$3:$AB557,11,FALSE)</f>
        <v>7.3298181732201545E-3</v>
      </c>
      <c r="T252">
        <f>VLOOKUP($J252,raw!$A$3:$AB557,12,FALSE)</f>
        <v>0</v>
      </c>
      <c r="U252">
        <f>VLOOKUP($J252,raw!$A$3:$AB557,13,FALSE)</f>
        <v>0.87909346700399593</v>
      </c>
      <c r="V252">
        <f>VLOOKUP($J252,raw!$A$3:$AB557,14,FALSE)</f>
        <v>0</v>
      </c>
      <c r="W252">
        <f>VLOOKUP($J252,raw!$A$3:$AB557,15,FALSE)</f>
        <v>0</v>
      </c>
      <c r="X252">
        <f>VLOOKUP($J252,Zonal_Stats!$A$2:$P$308,6,FALSE)</f>
        <v>2161.89121613</v>
      </c>
      <c r="Y252">
        <f>VLOOKUP($J252,raw!$A$3:$AB557,17,FALSE)</f>
        <v>2.381008677558934E-2</v>
      </c>
      <c r="Z252">
        <f>VLOOKUP($J252,raw!$A$3:$AB557,20,FALSE)</f>
        <v>6.113304802213132E-2</v>
      </c>
      <c r="AA252">
        <f>VLOOKUP($J252,Zonal_Stats!$A$2:$P$308,13,FALSE)</f>
        <v>473648.77338700002</v>
      </c>
      <c r="AB252">
        <f>VLOOKUP($J252,Zonal_Stats!$A$2:$P$308,15,FALSE)</f>
        <v>3.63131206142E-3</v>
      </c>
      <c r="AC252">
        <f>VLOOKUP($J252,Zonal_Stats!$A$2:$P$308,16,FALSE)</f>
        <v>0.74558422601700003</v>
      </c>
      <c r="AD252">
        <f>VLOOKUP($J252,raw!$A$3:$AB557,24,FALSE)</f>
        <v>0</v>
      </c>
      <c r="AE252">
        <f>VLOOKUP($J252,Zonal_Stats!$A$2:$P$308,14,FALSE)</f>
        <v>0.36715247463400003</v>
      </c>
      <c r="AF252">
        <f>VLOOKUP($C252,PODES_SULSEL!$D$1:$AL$311,2,FALSE)</f>
        <v>1015</v>
      </c>
      <c r="AG252">
        <f>VLOOKUP($C252,PODES_SULSEL!$D$1:$AL$311,25,FALSE)</f>
        <v>0.958620689655172</v>
      </c>
      <c r="AH252">
        <f>VLOOKUP($C252,PODES_SULSEL!$D$1:$AL$311,26,FALSE)</f>
        <v>9.85221674876847E-4</v>
      </c>
      <c r="AI252">
        <f>VLOOKUP($C252,PODES_SULSEL!$D$1:$AL$311,27,FALSE)</f>
        <v>0</v>
      </c>
      <c r="AJ252">
        <f>VLOOKUP($C252,PODES_SULSEL!$D$1:$AL$311,28,FALSE)</f>
        <v>0</v>
      </c>
      <c r="AK252">
        <f>VLOOKUP($C252,PODES_SULSEL!$D$1:$AL$311,29,FALSE)</f>
        <v>338.33333333333331</v>
      </c>
      <c r="AL252">
        <f>VLOOKUP($C252,PODES_SULSEL!$D$1:$AL$311,30,FALSE)</f>
        <v>0</v>
      </c>
      <c r="AM252">
        <f>VLOOKUP($C252,PODES_SULSEL!$D$1:$AL$311,31,FALSE)</f>
        <v>0</v>
      </c>
      <c r="AN252">
        <f>VLOOKUP($C252,PODES_SULSEL!$D$1:$AL$311,10,FALSE)</f>
        <v>29</v>
      </c>
      <c r="AO252">
        <f>VLOOKUP($C252,PODES_SULSEL!$D$1:$AL$311,11,FALSE)</f>
        <v>0</v>
      </c>
      <c r="AP252">
        <f>VLOOKUP($C252,PODES_SULSEL!$D$1:$AL$311,12,FALSE)</f>
        <v>1</v>
      </c>
      <c r="AQ252">
        <f>VLOOKUP($C252,PODES_SULSEL!$D$1:$AL$311,13,FALSE)</f>
        <v>0</v>
      </c>
      <c r="AR252">
        <f>VLOOKUP($C252,PODES_SULSEL!$D$1:$AL$311,14,FALSE)</f>
        <v>0</v>
      </c>
      <c r="AS252">
        <f>VLOOKUP($C252,PODES_SULSEL!$D$1:$AL$311,15,FALSE)</f>
        <v>0</v>
      </c>
      <c r="AT252">
        <f>VLOOKUP($C252,PODES_SULSEL!$D$1:$AL$311,16,FALSE)</f>
        <v>0</v>
      </c>
      <c r="AU252">
        <f>VLOOKUP($C252,PODES_SULSEL!$D$1:$AL$311,17,FALSE)</f>
        <v>0</v>
      </c>
      <c r="AV252">
        <f>VLOOKUP($C252,PODES_SULSEL!$D$1:$AL$311,18,FALSE)</f>
        <v>0</v>
      </c>
      <c r="AW252">
        <f>VLOOKUP($C252,PODES_SULSEL!$D$1:$AL$311,19,FALSE)</f>
        <v>0</v>
      </c>
      <c r="AX252">
        <f>VLOOKUP($C252,PODES_SULSEL!$D$1:$AL$311,20,FALSE)</f>
        <v>14</v>
      </c>
      <c r="AY252">
        <f>VLOOKUP($C252,PODES_SULSEL!$D$1:$AL$311,35,FALSE)</f>
        <v>72.5</v>
      </c>
      <c r="AZ252">
        <f>VLOOKUP($C252,PODES_SULSEL!$D$1:$AL$311,32,FALSE)</f>
        <v>0</v>
      </c>
      <c r="BA252">
        <f>VLOOKUP($C252,PODES_SULSEL!$D$1:$AL$311,33,FALSE)</f>
        <v>0</v>
      </c>
      <c r="BB252">
        <f>VLOOKUP($C252,PODES_SULSEL!$D$1:$AL$311,23,FALSE)</f>
        <v>1</v>
      </c>
      <c r="BC252">
        <f>VLOOKUP($C252,PODES_SULSEL!$D$1:$AL$311,34,FALSE)</f>
        <v>1015</v>
      </c>
      <c r="BD252">
        <f>VLOOKUP($J252,Zonal_Stats!$A$2:$T$308,17,FALSE)</f>
        <v>17.287671991900002</v>
      </c>
      <c r="BE252">
        <f>VLOOKUP($J252,Zonal_Stats!$A$2:$T$308,18,FALSE)</f>
        <v>1.4910495399299999</v>
      </c>
      <c r="BF252">
        <f>VLOOKUP($J252,Zonal_Stats!$A$2:$T$308,19,FALSE)</f>
        <v>2576.3977085400002</v>
      </c>
      <c r="BG252">
        <f>VLOOKUP($J252,Zonal_Stats!$A$2:$T$308,20,FALSE)</f>
        <v>38.712037243700003</v>
      </c>
    </row>
    <row r="253" spans="1:59">
      <c r="A253" t="s">
        <v>954</v>
      </c>
      <c r="B253" t="str">
        <f t="shared" si="3"/>
        <v>7322131</v>
      </c>
      <c r="C253">
        <v>7322131</v>
      </c>
      <c r="D253" t="s">
        <v>230</v>
      </c>
      <c r="E253">
        <v>73</v>
      </c>
      <c r="F253">
        <v>22</v>
      </c>
      <c r="G253">
        <v>131</v>
      </c>
      <c r="H253" t="s">
        <v>674</v>
      </c>
      <c r="I253" t="s">
        <v>690</v>
      </c>
      <c r="J253" t="s">
        <v>539</v>
      </c>
      <c r="K253">
        <v>2019</v>
      </c>
      <c r="L253">
        <f>VLOOKUP($J253,Zonal_Stats!$A$2:$J$308,10,FALSE)</f>
        <v>55294.019524800002</v>
      </c>
      <c r="M253">
        <f>VLOOKUP($J253,Zonal_Stats!$A$2:$P$308,8,FALSE)</f>
        <v>4552.1845664900002</v>
      </c>
      <c r="N253">
        <f>VLOOKUP($J253,Zonal_Stats!$A$2:$P$308,12,FALSE)</f>
        <v>68919.650192899993</v>
      </c>
      <c r="O253">
        <f>VLOOKUP($J253,Zonal_Stats!$A$2:$P$308,9,FALSE)</f>
        <v>53059.450468000003</v>
      </c>
      <c r="P253">
        <f>VLOOKUP($J253,Zonal_Stats!$A$2:$P$308,7,FALSE)</f>
        <v>279.00462662400003</v>
      </c>
      <c r="Q253">
        <f>VLOOKUP($J253,Zonal_Stats!$A$2:$P$308,11,FALSE)</f>
        <v>5841.8647750099999</v>
      </c>
      <c r="R253">
        <f>VLOOKUP($J253,Zonal_Stats!$A$2:$P$308,5,FALSE)</f>
        <v>9087.7695362899995</v>
      </c>
      <c r="S253">
        <f>VLOOKUP($J253,raw!$A$3:$AB558,11,FALSE)</f>
        <v>4.7212641211196907E-2</v>
      </c>
      <c r="T253">
        <f>VLOOKUP($J253,raw!$A$3:$AB558,12,FALSE)</f>
        <v>1.8180073629298198E-3</v>
      </c>
      <c r="U253">
        <f>VLOOKUP($J253,raw!$A$3:$AB558,13,FALSE)</f>
        <v>0.76369439296229147</v>
      </c>
      <c r="V253">
        <f>VLOOKUP($J253,raw!$A$3:$AB558,14,FALSE)</f>
        <v>0</v>
      </c>
      <c r="W253">
        <f>VLOOKUP($J253,raw!$A$3:$AB558,15,FALSE)</f>
        <v>3.0300122715496999E-5</v>
      </c>
      <c r="X253">
        <f>VLOOKUP($J253,Zonal_Stats!$A$2:$P$308,6,FALSE)</f>
        <v>2744.0402138099998</v>
      </c>
      <c r="Y253">
        <f>VLOOKUP($J253,raw!$A$3:$AB558,17,FALSE)</f>
        <v>1.8513374979168665E-2</v>
      </c>
      <c r="Z253">
        <f>VLOOKUP($J253,raw!$A$3:$AB558,20,FALSE)</f>
        <v>9.3506178700023729E-2</v>
      </c>
      <c r="AA253">
        <f>VLOOKUP($J253,Zonal_Stats!$A$2:$P$308,13,FALSE)</f>
        <v>450277.33023700002</v>
      </c>
      <c r="AB253">
        <f>VLOOKUP($J253,Zonal_Stats!$A$2:$P$308,15,FALSE)</f>
        <v>1.21285124366E-2</v>
      </c>
      <c r="AC253">
        <f>VLOOKUP($J253,Zonal_Stats!$A$2:$P$308,16,FALSE)</f>
        <v>0.72848279967999996</v>
      </c>
      <c r="AD253">
        <f>VLOOKUP($J253,raw!$A$3:$AB558,24,FALSE)</f>
        <v>0</v>
      </c>
      <c r="AE253">
        <f>VLOOKUP($J253,Zonal_Stats!$A$2:$P$308,14,FALSE)</f>
        <v>0.28648160186799998</v>
      </c>
      <c r="AF253">
        <f>VLOOKUP($C253,PODES_SULSEL!$D$1:$AL$311,2,FALSE)</f>
        <v>3426</v>
      </c>
      <c r="AG253">
        <f>VLOOKUP($C253,PODES_SULSEL!$D$1:$AL$311,25,FALSE)</f>
        <v>0.86018680677174497</v>
      </c>
      <c r="AH253">
        <f>VLOOKUP($C253,PODES_SULSEL!$D$1:$AL$311,26,FALSE)</f>
        <v>5.8377116170461104E-4</v>
      </c>
      <c r="AI253">
        <f>VLOOKUP($C253,PODES_SULSEL!$D$1:$AL$311,27,FALSE)</f>
        <v>0</v>
      </c>
      <c r="AJ253">
        <f>VLOOKUP($C253,PODES_SULSEL!$D$1:$AL$311,28,FALSE)</f>
        <v>0</v>
      </c>
      <c r="AK253">
        <f>VLOOKUP($C253,PODES_SULSEL!$D$1:$AL$311,29,FALSE)</f>
        <v>571</v>
      </c>
      <c r="AL253">
        <f>VLOOKUP($C253,PODES_SULSEL!$D$1:$AL$311,30,FALSE)</f>
        <v>2.9188558085230498E-4</v>
      </c>
      <c r="AM253">
        <f>VLOOKUP($C253,PODES_SULSEL!$D$1:$AL$311,31,FALSE)</f>
        <v>0</v>
      </c>
      <c r="AN253">
        <f>VLOOKUP($C253,PODES_SULSEL!$D$1:$AL$311,10,FALSE)</f>
        <v>7</v>
      </c>
      <c r="AO253">
        <f>VLOOKUP($C253,PODES_SULSEL!$D$1:$AL$311,11,FALSE)</f>
        <v>0</v>
      </c>
      <c r="AP253">
        <f>VLOOKUP($C253,PODES_SULSEL!$D$1:$AL$311,12,FALSE)</f>
        <v>23</v>
      </c>
      <c r="AQ253">
        <f>VLOOKUP($C253,PODES_SULSEL!$D$1:$AL$311,13,FALSE)</f>
        <v>0</v>
      </c>
      <c r="AR253">
        <f>VLOOKUP($C253,PODES_SULSEL!$D$1:$AL$311,14,FALSE)</f>
        <v>0</v>
      </c>
      <c r="AS253">
        <f>VLOOKUP($C253,PODES_SULSEL!$D$1:$AL$311,15,FALSE)</f>
        <v>0</v>
      </c>
      <c r="AT253">
        <f>VLOOKUP($C253,PODES_SULSEL!$D$1:$AL$311,16,FALSE)</f>
        <v>0</v>
      </c>
      <c r="AU253">
        <f>VLOOKUP($C253,PODES_SULSEL!$D$1:$AL$311,17,FALSE)</f>
        <v>0</v>
      </c>
      <c r="AV253">
        <f>VLOOKUP($C253,PODES_SULSEL!$D$1:$AL$311,18,FALSE)</f>
        <v>0</v>
      </c>
      <c r="AW253">
        <f>VLOOKUP($C253,PODES_SULSEL!$D$1:$AL$311,19,FALSE)</f>
        <v>0</v>
      </c>
      <c r="AX253">
        <f>VLOOKUP($C253,PODES_SULSEL!$D$1:$AL$311,20,FALSE)</f>
        <v>24</v>
      </c>
      <c r="AY253">
        <f>VLOOKUP($C253,PODES_SULSEL!$D$1:$AL$311,35,FALSE)</f>
        <v>142.75</v>
      </c>
      <c r="AZ253">
        <f>VLOOKUP($C253,PODES_SULSEL!$D$1:$AL$311,32,FALSE)</f>
        <v>3426</v>
      </c>
      <c r="BA253">
        <f>VLOOKUP($C253,PODES_SULSEL!$D$1:$AL$311,33,FALSE)</f>
        <v>3426</v>
      </c>
      <c r="BB253">
        <f>VLOOKUP($C253,PODES_SULSEL!$D$1:$AL$311,23,FALSE)</f>
        <v>2</v>
      </c>
      <c r="BC253">
        <f>VLOOKUP($C253,PODES_SULSEL!$D$1:$AL$311,34,FALSE)</f>
        <v>1713</v>
      </c>
      <c r="BD253">
        <f>VLOOKUP($J253,Zonal_Stats!$A$2:$T$308,17,FALSE)</f>
        <v>18.607280615899999</v>
      </c>
      <c r="BE253">
        <f>VLOOKUP($J253,Zonal_Stats!$A$2:$T$308,18,FALSE)</f>
        <v>1.3725372488300001</v>
      </c>
      <c r="BF253">
        <f>VLOOKUP($J253,Zonal_Stats!$A$2:$T$308,19,FALSE)</f>
        <v>2417.5555803799998</v>
      </c>
      <c r="BG253">
        <f>VLOOKUP($J253,Zonal_Stats!$A$2:$T$308,20,FALSE)</f>
        <v>36.217757572799997</v>
      </c>
    </row>
    <row r="254" spans="1:59">
      <c r="A254" t="s">
        <v>955</v>
      </c>
      <c r="B254" t="str">
        <f t="shared" si="3"/>
        <v>7325000</v>
      </c>
      <c r="C254">
        <v>7325000</v>
      </c>
      <c r="D254" t="s">
        <v>230</v>
      </c>
      <c r="E254">
        <v>73</v>
      </c>
      <c r="F254">
        <v>25</v>
      </c>
      <c r="G254">
        <v>0</v>
      </c>
      <c r="H254" t="s">
        <v>674</v>
      </c>
      <c r="I254" t="s">
        <v>442</v>
      </c>
      <c r="J254" t="s">
        <v>442</v>
      </c>
      <c r="K254">
        <v>2019</v>
      </c>
      <c r="L254">
        <f>VLOOKUP($J254,Zonal_Stats!$A$2:$J$308,10,FALSE)</f>
        <v>40614.8854316</v>
      </c>
      <c r="M254">
        <f>VLOOKUP($J254,Zonal_Stats!$A$2:$P$308,8,FALSE)</f>
        <v>3727.40340431</v>
      </c>
      <c r="N254">
        <f>VLOOKUP($J254,Zonal_Stats!$A$2:$P$308,12,FALSE)</f>
        <v>78226.7052826</v>
      </c>
      <c r="O254">
        <f>VLOOKUP($J254,Zonal_Stats!$A$2:$P$308,9,FALSE)</f>
        <v>18679.318184200001</v>
      </c>
      <c r="P254">
        <f>VLOOKUP($J254,Zonal_Stats!$A$2:$P$308,7,FALSE)</f>
        <v>1952.6593686900001</v>
      </c>
      <c r="Q254">
        <f>VLOOKUP($J254,Zonal_Stats!$A$2:$P$308,11,FALSE)</f>
        <v>8589.3655447599995</v>
      </c>
      <c r="R254">
        <f>VLOOKUP($J254,Zonal_Stats!$A$2:$P$308,5,FALSE)</f>
        <v>11188.5926674</v>
      </c>
      <c r="S254">
        <f>VLOOKUP($J254,raw!$A$3:$AB559,11,FALSE)</f>
        <v>4.9149840595111587E-4</v>
      </c>
      <c r="T254">
        <f>VLOOKUP($J254,raw!$A$3:$AB559,12,FALSE)</f>
        <v>4.250797024442083E-4</v>
      </c>
      <c r="U254">
        <f>VLOOKUP($J254,raw!$A$3:$AB559,13,FALSE)</f>
        <v>5.7385759829968117E-3</v>
      </c>
      <c r="V254">
        <f>VLOOKUP($J254,raw!$A$3:$AB559,14,FALSE)</f>
        <v>0</v>
      </c>
      <c r="W254">
        <f>VLOOKUP($J254,raw!$A$3:$AB559,15,FALSE)</f>
        <v>0</v>
      </c>
      <c r="X254">
        <f>VLOOKUP($J254,Zonal_Stats!$A$2:$P$308,6,FALSE)</f>
        <v>1930.051297</v>
      </c>
      <c r="Y254">
        <f>VLOOKUP($J254,raw!$A$3:$AB559,17,FALSE)</f>
        <v>4.2906482465462272E-3</v>
      </c>
      <c r="Z254">
        <f>VLOOKUP($J254,raw!$A$3:$AB559,20,FALSE)</f>
        <v>1.2885228480340064E-3</v>
      </c>
      <c r="AA254">
        <f>VLOOKUP($J254,Zonal_Stats!$A$2:$P$308,13,FALSE)</f>
        <v>9435.2322968400003</v>
      </c>
      <c r="AB254">
        <f>VLOOKUP($J254,Zonal_Stats!$A$2:$P$308,15,FALSE)</f>
        <v>7.2917165402900004E-3</v>
      </c>
      <c r="AC254">
        <f>VLOOKUP($J254,Zonal_Stats!$A$2:$P$308,16,FALSE)</f>
        <v>1.1135800859099999E-3</v>
      </c>
      <c r="AD254">
        <f>VLOOKUP($J254,raw!$A$3:$AB559,24,FALSE)</f>
        <v>0</v>
      </c>
      <c r="AE254">
        <f>VLOOKUP($J254,Zonal_Stats!$A$2:$P$308,14,FALSE)</f>
        <v>0.166126412473</v>
      </c>
      <c r="AF254" t="e">
        <f>VLOOKUP($C254,PODES_SULSEL!$D$1:$AL$311,2,FALSE)</f>
        <v>#N/A</v>
      </c>
      <c r="AG254" t="e">
        <f>VLOOKUP($C254,PODES_SULSEL!$D$1:$AL$311,25,FALSE)</f>
        <v>#N/A</v>
      </c>
      <c r="AH254" t="e">
        <f>VLOOKUP($C254,PODES_SULSEL!$D$1:$AL$311,26,FALSE)</f>
        <v>#N/A</v>
      </c>
      <c r="AI254" t="e">
        <f>VLOOKUP($C254,PODES_SULSEL!$D$1:$AL$311,27,FALSE)</f>
        <v>#N/A</v>
      </c>
      <c r="AJ254" t="e">
        <f>VLOOKUP($C254,PODES_SULSEL!$D$1:$AL$311,28,FALSE)</f>
        <v>#N/A</v>
      </c>
      <c r="AK254" t="e">
        <f>VLOOKUP($C254,PODES_SULSEL!$D$1:$AL$311,29,FALSE)</f>
        <v>#N/A</v>
      </c>
      <c r="AL254" t="e">
        <f>VLOOKUP($C254,PODES_SULSEL!$D$1:$AL$311,30,FALSE)</f>
        <v>#N/A</v>
      </c>
      <c r="AM254" t="e">
        <f>VLOOKUP($C254,PODES_SULSEL!$D$1:$AL$311,31,FALSE)</f>
        <v>#N/A</v>
      </c>
      <c r="AN254" t="e">
        <f>VLOOKUP($C254,PODES_SULSEL!$D$1:$AL$311,10,FALSE)</f>
        <v>#N/A</v>
      </c>
      <c r="AO254" t="e">
        <f>VLOOKUP($C254,PODES_SULSEL!$D$1:$AL$311,11,FALSE)</f>
        <v>#N/A</v>
      </c>
      <c r="AP254" t="e">
        <f>VLOOKUP($C254,PODES_SULSEL!$D$1:$AL$311,12,FALSE)</f>
        <v>#N/A</v>
      </c>
      <c r="AQ254" t="e">
        <f>VLOOKUP($C254,PODES_SULSEL!$D$1:$AL$311,13,FALSE)</f>
        <v>#N/A</v>
      </c>
      <c r="AR254" t="e">
        <f>VLOOKUP($C254,PODES_SULSEL!$D$1:$AL$311,14,FALSE)</f>
        <v>#N/A</v>
      </c>
      <c r="AS254" t="e">
        <f>VLOOKUP($C254,PODES_SULSEL!$D$1:$AL$311,15,FALSE)</f>
        <v>#N/A</v>
      </c>
      <c r="AT254" t="e">
        <f>VLOOKUP($C254,PODES_SULSEL!$D$1:$AL$311,16,FALSE)</f>
        <v>#N/A</v>
      </c>
      <c r="AU254" t="e">
        <f>VLOOKUP($C254,PODES_SULSEL!$D$1:$AL$311,17,FALSE)</f>
        <v>#N/A</v>
      </c>
      <c r="AV254" t="e">
        <f>VLOOKUP($C254,PODES_SULSEL!$D$1:$AL$311,18,FALSE)</f>
        <v>#N/A</v>
      </c>
      <c r="AW254" t="e">
        <f>VLOOKUP($C254,PODES_SULSEL!$D$1:$AL$311,19,FALSE)</f>
        <v>#N/A</v>
      </c>
      <c r="AX254" t="e">
        <f>VLOOKUP($C254,PODES_SULSEL!$D$1:$AL$311,20,FALSE)</f>
        <v>#N/A</v>
      </c>
      <c r="AY254" t="e">
        <f>VLOOKUP($C254,PODES_SULSEL!$D$1:$AL$311,35,FALSE)</f>
        <v>#N/A</v>
      </c>
      <c r="AZ254" t="e">
        <f>VLOOKUP($C254,PODES_SULSEL!$D$1:$AL$311,32,FALSE)</f>
        <v>#N/A</v>
      </c>
      <c r="BA254" t="e">
        <f>VLOOKUP($C254,PODES_SULSEL!$D$1:$AL$311,33,FALSE)</f>
        <v>#N/A</v>
      </c>
      <c r="BB254" t="e">
        <f>VLOOKUP($C254,PODES_SULSEL!$D$1:$AL$311,23,FALSE)</f>
        <v>#N/A</v>
      </c>
      <c r="BC254" t="e">
        <f>VLOOKUP($C254,PODES_SULSEL!$D$1:$AL$311,34,FALSE)</f>
        <v>#N/A</v>
      </c>
      <c r="BD254">
        <f>VLOOKUP($J254,Zonal_Stats!$A$2:$T$308,17,FALSE)</f>
        <v>25.362755825200001</v>
      </c>
      <c r="BE254">
        <f>VLOOKUP($J254,Zonal_Stats!$A$2:$T$308,18,FALSE)</f>
        <v>1.3627035231</v>
      </c>
      <c r="BF254">
        <f>VLOOKUP($J254,Zonal_Stats!$A$2:$T$308,19,FALSE)</f>
        <v>2221.7342347499998</v>
      </c>
      <c r="BG254">
        <f>VLOOKUP($J254,Zonal_Stats!$A$2:$T$308,20,FALSE)</f>
        <v>-84.400528006800002</v>
      </c>
    </row>
    <row r="255" spans="1:59">
      <c r="A255" t="s">
        <v>956</v>
      </c>
      <c r="B255" t="str">
        <f t="shared" si="3"/>
        <v>7325010</v>
      </c>
      <c r="C255">
        <v>7325010</v>
      </c>
      <c r="D255" t="s">
        <v>230</v>
      </c>
      <c r="E255">
        <v>73</v>
      </c>
      <c r="F255">
        <v>25</v>
      </c>
      <c r="G255">
        <v>10</v>
      </c>
      <c r="H255" t="s">
        <v>674</v>
      </c>
      <c r="I255" t="s">
        <v>442</v>
      </c>
      <c r="J255" t="s">
        <v>386</v>
      </c>
      <c r="K255">
        <v>2019</v>
      </c>
      <c r="L255">
        <f>VLOOKUP($J255,Zonal_Stats!$A$2:$J$308,10,FALSE)</f>
        <v>4214.1603767200004</v>
      </c>
      <c r="M255">
        <f>VLOOKUP($J255,Zonal_Stats!$A$2:$P$308,8,FALSE)</f>
        <v>2539.00867625</v>
      </c>
      <c r="N255">
        <f>VLOOKUP($J255,Zonal_Stats!$A$2:$P$308,12,FALSE)</f>
        <v>9520.3484239099998</v>
      </c>
      <c r="O255">
        <f>VLOOKUP($J255,Zonal_Stats!$A$2:$P$308,9,FALSE)</f>
        <v>5071.9911186400004</v>
      </c>
      <c r="P255">
        <f>VLOOKUP($J255,Zonal_Stats!$A$2:$P$308,7,FALSE)</f>
        <v>2135.5212487099998</v>
      </c>
      <c r="Q255">
        <f>VLOOKUP($J255,Zonal_Stats!$A$2:$P$308,11,FALSE)</f>
        <v>3000.0330339500001</v>
      </c>
      <c r="R255">
        <f>VLOOKUP($J255,Zonal_Stats!$A$2:$P$308,5,FALSE)</f>
        <v>26401.452519099999</v>
      </c>
      <c r="S255">
        <f>VLOOKUP($J255,raw!$A$3:$AB560,11,FALSE)</f>
        <v>0.13432685530158092</v>
      </c>
      <c r="T255">
        <f>VLOOKUP($J255,raw!$A$3:$AB560,12,FALSE)</f>
        <v>2.9604269459268955E-2</v>
      </c>
      <c r="U255">
        <f>VLOOKUP($J255,raw!$A$3:$AB560,13,FALSE)</f>
        <v>0.34038196891887357</v>
      </c>
      <c r="V255">
        <f>VLOOKUP($J255,raw!$A$3:$AB560,14,FALSE)</f>
        <v>1.0740778035108918E-3</v>
      </c>
      <c r="W255">
        <f>VLOOKUP($J255,raw!$A$3:$AB560,15,FALSE)</f>
        <v>0</v>
      </c>
      <c r="X255">
        <f>VLOOKUP($J255,Zonal_Stats!$A$2:$P$308,6,FALSE)</f>
        <v>3593.3755553400001</v>
      </c>
      <c r="Y255">
        <f>VLOOKUP($J255,raw!$A$3:$AB560,17,FALSE)</f>
        <v>9.7002651629577424E-3</v>
      </c>
      <c r="Z255">
        <f>VLOOKUP($J255,raw!$A$3:$AB560,20,FALSE)</f>
        <v>0.5811096566307522</v>
      </c>
      <c r="AA255">
        <f>VLOOKUP($J255,Zonal_Stats!$A$2:$P$308,13,FALSE)</f>
        <v>960610.75754899997</v>
      </c>
      <c r="AB255">
        <f>VLOOKUP($J255,Zonal_Stats!$A$2:$P$308,15,FALSE)</f>
        <v>0.118567619852</v>
      </c>
      <c r="AC255">
        <f>VLOOKUP($J255,Zonal_Stats!$A$2:$P$308,16,FALSE)</f>
        <v>0.46037945743399999</v>
      </c>
      <c r="AD255">
        <f>VLOOKUP($J255,raw!$A$3:$AB560,24,FALSE)</f>
        <v>5.7765246870070154E-2</v>
      </c>
      <c r="AE255">
        <f>VLOOKUP($J255,Zonal_Stats!$A$2:$P$308,14,FALSE)</f>
        <v>0.30309952810200003</v>
      </c>
      <c r="AF255">
        <f>VLOOKUP($C255,PODES_SULSEL!$D$1:$AL$311,2,FALSE)</f>
        <v>8351</v>
      </c>
      <c r="AG255">
        <f>VLOOKUP($C255,PODES_SULSEL!$D$1:$AL$311,25,FALSE)</f>
        <v>0.95413722907436205</v>
      </c>
      <c r="AH255">
        <f>VLOOKUP($C255,PODES_SULSEL!$D$1:$AL$311,26,FALSE)</f>
        <v>4.7898455274817298E-4</v>
      </c>
      <c r="AI255">
        <f>VLOOKUP($C255,PODES_SULSEL!$D$1:$AL$311,27,FALSE)</f>
        <v>0</v>
      </c>
      <c r="AJ255">
        <f>VLOOKUP($C255,PODES_SULSEL!$D$1:$AL$311,28,FALSE)</f>
        <v>0</v>
      </c>
      <c r="AK255">
        <f>VLOOKUP($C255,PODES_SULSEL!$D$1:$AL$311,29,FALSE)</f>
        <v>556.73333333333335</v>
      </c>
      <c r="AL255">
        <f>VLOOKUP($C255,PODES_SULSEL!$D$1:$AL$311,30,FALSE)</f>
        <v>5.9873069093521704E-4</v>
      </c>
      <c r="AM255">
        <f>VLOOKUP($C255,PODES_SULSEL!$D$1:$AL$311,31,FALSE)</f>
        <v>4175.5</v>
      </c>
      <c r="AN255">
        <f>VLOOKUP($C255,PODES_SULSEL!$D$1:$AL$311,10,FALSE)</f>
        <v>2</v>
      </c>
      <c r="AO255">
        <f>VLOOKUP($C255,PODES_SULSEL!$D$1:$AL$311,11,FALSE)</f>
        <v>0</v>
      </c>
      <c r="AP255">
        <f>VLOOKUP($C255,PODES_SULSEL!$D$1:$AL$311,12,FALSE)</f>
        <v>64</v>
      </c>
      <c r="AQ255">
        <f>VLOOKUP($C255,PODES_SULSEL!$D$1:$AL$311,13,FALSE)</f>
        <v>0</v>
      </c>
      <c r="AR255">
        <f>VLOOKUP($C255,PODES_SULSEL!$D$1:$AL$311,14,FALSE)</f>
        <v>0</v>
      </c>
      <c r="AS255">
        <f>VLOOKUP($C255,PODES_SULSEL!$D$1:$AL$311,15,FALSE)</f>
        <v>0</v>
      </c>
      <c r="AT255">
        <f>VLOOKUP($C255,PODES_SULSEL!$D$1:$AL$311,16,FALSE)</f>
        <v>1</v>
      </c>
      <c r="AU255">
        <f>VLOOKUP($C255,PODES_SULSEL!$D$1:$AL$311,17,FALSE)</f>
        <v>0</v>
      </c>
      <c r="AV255">
        <f>VLOOKUP($C255,PODES_SULSEL!$D$1:$AL$311,18,FALSE)</f>
        <v>0</v>
      </c>
      <c r="AW255">
        <f>VLOOKUP($C255,PODES_SULSEL!$D$1:$AL$311,19,FALSE)</f>
        <v>0</v>
      </c>
      <c r="AX255">
        <f>VLOOKUP($C255,PODES_SULSEL!$D$1:$AL$311,20,FALSE)</f>
        <v>36</v>
      </c>
      <c r="AY255">
        <f>VLOOKUP($C255,PODES_SULSEL!$D$1:$AL$311,35,FALSE)</f>
        <v>231.97222222222223</v>
      </c>
      <c r="AZ255">
        <f>VLOOKUP($C255,PODES_SULSEL!$D$1:$AL$311,32,FALSE)</f>
        <v>0</v>
      </c>
      <c r="BA255">
        <f>VLOOKUP($C255,PODES_SULSEL!$D$1:$AL$311,33,FALSE)</f>
        <v>4175.5</v>
      </c>
      <c r="BB255">
        <f>VLOOKUP($C255,PODES_SULSEL!$D$1:$AL$311,23,FALSE)</f>
        <v>3</v>
      </c>
      <c r="BC255">
        <f>VLOOKUP($C255,PODES_SULSEL!$D$1:$AL$311,34,FALSE)</f>
        <v>2783.6666666666665</v>
      </c>
      <c r="BD255">
        <f>VLOOKUP($J255,Zonal_Stats!$A$2:$T$308,17,FALSE)</f>
        <v>24.032298094800002</v>
      </c>
      <c r="BE255">
        <f>VLOOKUP($J255,Zonal_Stats!$A$2:$T$308,18,FALSE)</f>
        <v>1.39570953301</v>
      </c>
      <c r="BF255">
        <f>VLOOKUP($J255,Zonal_Stats!$A$2:$T$308,19,FALSE)</f>
        <v>2851.12592378</v>
      </c>
      <c r="BG255">
        <f>VLOOKUP($J255,Zonal_Stats!$A$2:$T$308,20,FALSE)</f>
        <v>-39.252314626999997</v>
      </c>
    </row>
    <row r="256" spans="1:59">
      <c r="A256" t="s">
        <v>957</v>
      </c>
      <c r="B256" t="str">
        <f t="shared" si="3"/>
        <v>7325020</v>
      </c>
      <c r="C256">
        <v>7325020</v>
      </c>
      <c r="D256" t="s">
        <v>230</v>
      </c>
      <c r="E256">
        <v>73</v>
      </c>
      <c r="F256">
        <v>25</v>
      </c>
      <c r="G256">
        <v>20</v>
      </c>
      <c r="H256" t="s">
        <v>674</v>
      </c>
      <c r="I256" t="s">
        <v>442</v>
      </c>
      <c r="J256" t="s">
        <v>618</v>
      </c>
      <c r="K256">
        <v>2019</v>
      </c>
      <c r="L256">
        <f>VLOOKUP($J256,Zonal_Stats!$A$2:$J$308,10,FALSE)</f>
        <v>4039.34764258</v>
      </c>
      <c r="M256">
        <f>VLOOKUP($J256,Zonal_Stats!$A$2:$P$308,8,FALSE)</f>
        <v>755.11360922100005</v>
      </c>
      <c r="N256">
        <f>VLOOKUP($J256,Zonal_Stats!$A$2:$P$308,12,FALSE)</f>
        <v>10563.054148699999</v>
      </c>
      <c r="O256">
        <f>VLOOKUP($J256,Zonal_Stats!$A$2:$P$308,9,FALSE)</f>
        <v>10036.0885413</v>
      </c>
      <c r="P256">
        <f>VLOOKUP($J256,Zonal_Stats!$A$2:$P$308,7,FALSE)</f>
        <v>2581.1495899699999</v>
      </c>
      <c r="Q256">
        <f>VLOOKUP($J256,Zonal_Stats!$A$2:$P$308,11,FALSE)</f>
        <v>1297.54174373</v>
      </c>
      <c r="R256">
        <f>VLOOKUP($J256,Zonal_Stats!$A$2:$P$308,5,FALSE)</f>
        <v>21174.9966671</v>
      </c>
      <c r="S256">
        <f>VLOOKUP($J256,raw!$A$3:$AB561,11,FALSE)</f>
        <v>0.52067805553723367</v>
      </c>
      <c r="T256">
        <f>VLOOKUP($J256,raw!$A$3:$AB561,12,FALSE)</f>
        <v>6.2265022096167799E-2</v>
      </c>
      <c r="U256">
        <f>VLOOKUP($J256,raw!$A$3:$AB561,13,FALSE)</f>
        <v>4.0234813007057585E-2</v>
      </c>
      <c r="V256">
        <f>VLOOKUP($J256,raw!$A$3:$AB561,14,FALSE)</f>
        <v>2.6383483939054152E-3</v>
      </c>
      <c r="W256">
        <f>VLOOKUP($J256,raw!$A$3:$AB561,15,FALSE)</f>
        <v>0</v>
      </c>
      <c r="X256">
        <f>VLOOKUP($J256,Zonal_Stats!$A$2:$P$308,6,FALSE)</f>
        <v>1864.5102776000001</v>
      </c>
      <c r="Y256">
        <f>VLOOKUP($J256,raw!$A$3:$AB561,17,FALSE)</f>
        <v>7.0641778246817485E-2</v>
      </c>
      <c r="Z256">
        <f>VLOOKUP($J256,raw!$A$3:$AB561,20,FALSE)</f>
        <v>0.60622650220961682</v>
      </c>
      <c r="AA256">
        <f>VLOOKUP($J256,Zonal_Stats!$A$2:$P$308,13,FALSE)</f>
        <v>439344.65546400001</v>
      </c>
      <c r="AB256">
        <f>VLOOKUP($J256,Zonal_Stats!$A$2:$P$308,15,FALSE)</f>
        <v>0.49529876415000001</v>
      </c>
      <c r="AC256">
        <f>VLOOKUP($J256,Zonal_Stats!$A$2:$P$308,16,FALSE)</f>
        <v>0</v>
      </c>
      <c r="AD256">
        <f>VLOOKUP($J256,raw!$A$3:$AB561,24,FALSE)</f>
        <v>0.3418639931402942</v>
      </c>
      <c r="AE256">
        <f>VLOOKUP($J256,Zonal_Stats!$A$2:$P$308,14,FALSE)</f>
        <v>0.25794116326799998</v>
      </c>
      <c r="AF256">
        <f>VLOOKUP($C256,PODES_SULSEL!$D$1:$AL$311,2,FALSE)</f>
        <v>7950</v>
      </c>
      <c r="AG256">
        <f>VLOOKUP($C256,PODES_SULSEL!$D$1:$AL$311,25,FALSE)</f>
        <v>0.98779874213836405</v>
      </c>
      <c r="AH256">
        <f>VLOOKUP($C256,PODES_SULSEL!$D$1:$AL$311,26,FALSE)</f>
        <v>3.7735849056603701E-4</v>
      </c>
      <c r="AI256">
        <f>VLOOKUP($C256,PODES_SULSEL!$D$1:$AL$311,27,FALSE)</f>
        <v>7950</v>
      </c>
      <c r="AJ256">
        <f>VLOOKUP($C256,PODES_SULSEL!$D$1:$AL$311,28,FALSE)</f>
        <v>7950</v>
      </c>
      <c r="AK256">
        <f>VLOOKUP($C256,PODES_SULSEL!$D$1:$AL$311,29,FALSE)</f>
        <v>722.72727272727275</v>
      </c>
      <c r="AL256">
        <f>VLOOKUP($C256,PODES_SULSEL!$D$1:$AL$311,30,FALSE)</f>
        <v>7.54716981132075E-4</v>
      </c>
      <c r="AM256">
        <f>VLOOKUP($C256,PODES_SULSEL!$D$1:$AL$311,31,FALSE)</f>
        <v>1987.5</v>
      </c>
      <c r="AN256">
        <f>VLOOKUP($C256,PODES_SULSEL!$D$1:$AL$311,10,FALSE)</f>
        <v>0</v>
      </c>
      <c r="AO256">
        <f>VLOOKUP($C256,PODES_SULSEL!$D$1:$AL$311,11,FALSE)</f>
        <v>0</v>
      </c>
      <c r="AP256">
        <f>VLOOKUP($C256,PODES_SULSEL!$D$1:$AL$311,12,FALSE)</f>
        <v>12</v>
      </c>
      <c r="AQ256">
        <f>VLOOKUP($C256,PODES_SULSEL!$D$1:$AL$311,13,FALSE)</f>
        <v>0</v>
      </c>
      <c r="AR256">
        <f>VLOOKUP($C256,PODES_SULSEL!$D$1:$AL$311,14,FALSE)</f>
        <v>0</v>
      </c>
      <c r="AS256">
        <f>VLOOKUP($C256,PODES_SULSEL!$D$1:$AL$311,15,FALSE)</f>
        <v>0</v>
      </c>
      <c r="AT256">
        <f>VLOOKUP($C256,PODES_SULSEL!$D$1:$AL$311,16,FALSE)</f>
        <v>0</v>
      </c>
      <c r="AU256">
        <f>VLOOKUP($C256,PODES_SULSEL!$D$1:$AL$311,17,FALSE)</f>
        <v>0</v>
      </c>
      <c r="AV256">
        <f>VLOOKUP($C256,PODES_SULSEL!$D$1:$AL$311,18,FALSE)</f>
        <v>0</v>
      </c>
      <c r="AW256">
        <f>VLOOKUP($C256,PODES_SULSEL!$D$1:$AL$311,19,FALSE)</f>
        <v>0</v>
      </c>
      <c r="AX256">
        <f>VLOOKUP($C256,PODES_SULSEL!$D$1:$AL$311,20,FALSE)</f>
        <v>28</v>
      </c>
      <c r="AY256">
        <f>VLOOKUP($C256,PODES_SULSEL!$D$1:$AL$311,35,FALSE)</f>
        <v>283.92857142857144</v>
      </c>
      <c r="AZ256">
        <f>VLOOKUP($C256,PODES_SULSEL!$D$1:$AL$311,32,FALSE)</f>
        <v>0</v>
      </c>
      <c r="BA256">
        <f>VLOOKUP($C256,PODES_SULSEL!$D$1:$AL$311,33,FALSE)</f>
        <v>1987.5</v>
      </c>
      <c r="BB256">
        <f>VLOOKUP($C256,PODES_SULSEL!$D$1:$AL$311,23,FALSE)</f>
        <v>0</v>
      </c>
      <c r="BC256">
        <f>VLOOKUP($C256,PODES_SULSEL!$D$1:$AL$311,34,FALSE)</f>
        <v>0</v>
      </c>
      <c r="BD256">
        <f>VLOOKUP($J256,Zonal_Stats!$A$2:$T$308,17,FALSE)</f>
        <v>27.2010131507</v>
      </c>
      <c r="BE256">
        <f>VLOOKUP($J256,Zonal_Stats!$A$2:$T$308,18,FALSE)</f>
        <v>1.4065422442</v>
      </c>
      <c r="BF256">
        <f>VLOOKUP($J256,Zonal_Stats!$A$2:$T$308,19,FALSE)</f>
        <v>2946.91328724</v>
      </c>
      <c r="BG256">
        <f>VLOOKUP($J256,Zonal_Stats!$A$2:$T$308,20,FALSE)</f>
        <v>-58.654158682199999</v>
      </c>
    </row>
    <row r="257" spans="1:59">
      <c r="A257" t="s">
        <v>958</v>
      </c>
      <c r="B257" t="str">
        <f t="shared" si="3"/>
        <v>7325030</v>
      </c>
      <c r="C257">
        <v>7325030</v>
      </c>
      <c r="D257" t="s">
        <v>230</v>
      </c>
      <c r="E257">
        <v>73</v>
      </c>
      <c r="F257">
        <v>25</v>
      </c>
      <c r="G257">
        <v>30</v>
      </c>
      <c r="H257" t="s">
        <v>674</v>
      </c>
      <c r="I257" t="s">
        <v>442</v>
      </c>
      <c r="J257" t="s">
        <v>587</v>
      </c>
      <c r="K257">
        <v>2019</v>
      </c>
      <c r="L257">
        <f>VLOOKUP($J257,Zonal_Stats!$A$2:$J$308,10,FALSE)</f>
        <v>11426.3052415</v>
      </c>
      <c r="M257">
        <f>VLOOKUP($J257,Zonal_Stats!$A$2:$P$308,8,FALSE)</f>
        <v>8054.3817018600002</v>
      </c>
      <c r="N257">
        <f>VLOOKUP($J257,Zonal_Stats!$A$2:$P$308,12,FALSE)</f>
        <v>16838.126075299999</v>
      </c>
      <c r="O257">
        <f>VLOOKUP($J257,Zonal_Stats!$A$2:$P$308,9,FALSE)</f>
        <v>7619.5351792700003</v>
      </c>
      <c r="P257">
        <f>VLOOKUP($J257,Zonal_Stats!$A$2:$P$308,7,FALSE)</f>
        <v>2121.6223220500001</v>
      </c>
      <c r="Q257">
        <f>VLOOKUP($J257,Zonal_Stats!$A$2:$P$308,11,FALSE)</f>
        <v>7992.5024909499998</v>
      </c>
      <c r="R257">
        <f>VLOOKUP($J257,Zonal_Stats!$A$2:$P$308,5,FALSE)</f>
        <v>15803.2597537</v>
      </c>
      <c r="S257">
        <f>VLOOKUP($J257,raw!$A$3:$AB562,11,FALSE)</f>
        <v>0.11674334538284588</v>
      </c>
      <c r="T257">
        <f>VLOOKUP($J257,raw!$A$3:$AB562,12,FALSE)</f>
        <v>1.3473545842918173E-2</v>
      </c>
      <c r="U257">
        <f>VLOOKUP($J257,raw!$A$3:$AB562,13,FALSE)</f>
        <v>0.56942162339796254</v>
      </c>
      <c r="V257">
        <f>VLOOKUP($J257,raw!$A$3:$AB562,14,FALSE)</f>
        <v>0</v>
      </c>
      <c r="W257">
        <f>VLOOKUP($J257,raw!$A$3:$AB562,15,FALSE)</f>
        <v>0</v>
      </c>
      <c r="X257">
        <f>VLOOKUP($J257,Zonal_Stats!$A$2:$P$308,6,FALSE)</f>
        <v>3542.3029140200001</v>
      </c>
      <c r="Y257">
        <f>VLOOKUP($J257,raw!$A$3:$AB562,17,FALSE)</f>
        <v>3.4916201117318434E-3</v>
      </c>
      <c r="Z257">
        <f>VLOOKUP($J257,raw!$A$3:$AB562,20,FALSE)</f>
        <v>0.32973217219848833</v>
      </c>
      <c r="AA257">
        <f>VLOOKUP($J257,Zonal_Stats!$A$2:$P$308,13,FALSE)</f>
        <v>549880.36445999995</v>
      </c>
      <c r="AB257">
        <f>VLOOKUP($J257,Zonal_Stats!$A$2:$P$308,15,FALSE)</f>
        <v>2.95543010594E-2</v>
      </c>
      <c r="AC257">
        <f>VLOOKUP($J257,Zonal_Stats!$A$2:$P$308,16,FALSE)</f>
        <v>0.49567813571500002</v>
      </c>
      <c r="AD257">
        <f>VLOOKUP($J257,raw!$A$3:$AB562,24,FALSE)</f>
        <v>5.2045678606638189E-2</v>
      </c>
      <c r="AE257">
        <f>VLOOKUP($J257,Zonal_Stats!$A$2:$P$308,14,FALSE)</f>
        <v>0.36016905151400003</v>
      </c>
      <c r="AF257">
        <f>VLOOKUP($C257,PODES_SULSEL!$D$1:$AL$311,2,FALSE)</f>
        <v>6921</v>
      </c>
      <c r="AG257">
        <f>VLOOKUP($C257,PODES_SULSEL!$D$1:$AL$311,25,FALSE)</f>
        <v>0.99523190290420405</v>
      </c>
      <c r="AH257">
        <f>VLOOKUP($C257,PODES_SULSEL!$D$1:$AL$311,26,FALSE)</f>
        <v>2.8897558156335701E-4</v>
      </c>
      <c r="AI257">
        <f>VLOOKUP($C257,PODES_SULSEL!$D$1:$AL$311,27,FALSE)</f>
        <v>0</v>
      </c>
      <c r="AJ257">
        <f>VLOOKUP($C257,PODES_SULSEL!$D$1:$AL$311,28,FALSE)</f>
        <v>0</v>
      </c>
      <c r="AK257">
        <f>VLOOKUP($C257,PODES_SULSEL!$D$1:$AL$311,29,FALSE)</f>
        <v>692.1</v>
      </c>
      <c r="AL257">
        <f>VLOOKUP($C257,PODES_SULSEL!$D$1:$AL$311,30,FALSE)</f>
        <v>1.4448779078167799E-4</v>
      </c>
      <c r="AM257">
        <f>VLOOKUP($C257,PODES_SULSEL!$D$1:$AL$311,31,FALSE)</f>
        <v>865.125</v>
      </c>
      <c r="AN257">
        <f>VLOOKUP($C257,PODES_SULSEL!$D$1:$AL$311,10,FALSE)</f>
        <v>1</v>
      </c>
      <c r="AO257">
        <f>VLOOKUP($C257,PODES_SULSEL!$D$1:$AL$311,11,FALSE)</f>
        <v>0</v>
      </c>
      <c r="AP257">
        <f>VLOOKUP($C257,PODES_SULSEL!$D$1:$AL$311,12,FALSE)</f>
        <v>0</v>
      </c>
      <c r="AQ257">
        <f>VLOOKUP($C257,PODES_SULSEL!$D$1:$AL$311,13,FALSE)</f>
        <v>0</v>
      </c>
      <c r="AR257">
        <f>VLOOKUP($C257,PODES_SULSEL!$D$1:$AL$311,14,FALSE)</f>
        <v>0</v>
      </c>
      <c r="AS257">
        <f>VLOOKUP($C257,PODES_SULSEL!$D$1:$AL$311,15,FALSE)</f>
        <v>0</v>
      </c>
      <c r="AT257">
        <f>VLOOKUP($C257,PODES_SULSEL!$D$1:$AL$311,16,FALSE)</f>
        <v>0</v>
      </c>
      <c r="AU257">
        <f>VLOOKUP($C257,PODES_SULSEL!$D$1:$AL$311,17,FALSE)</f>
        <v>0</v>
      </c>
      <c r="AV257">
        <f>VLOOKUP($C257,PODES_SULSEL!$D$1:$AL$311,18,FALSE)</f>
        <v>0</v>
      </c>
      <c r="AW257">
        <f>VLOOKUP($C257,PODES_SULSEL!$D$1:$AL$311,19,FALSE)</f>
        <v>0</v>
      </c>
      <c r="AX257">
        <f>VLOOKUP($C257,PODES_SULSEL!$D$1:$AL$311,20,FALSE)</f>
        <v>26</v>
      </c>
      <c r="AY257">
        <f>VLOOKUP($C257,PODES_SULSEL!$D$1:$AL$311,35,FALSE)</f>
        <v>266.19230769230768</v>
      </c>
      <c r="AZ257">
        <f>VLOOKUP($C257,PODES_SULSEL!$D$1:$AL$311,32,FALSE)</f>
        <v>0</v>
      </c>
      <c r="BA257">
        <f>VLOOKUP($C257,PODES_SULSEL!$D$1:$AL$311,33,FALSE)</f>
        <v>0</v>
      </c>
      <c r="BB257">
        <f>VLOOKUP($C257,PODES_SULSEL!$D$1:$AL$311,23,FALSE)</f>
        <v>0</v>
      </c>
      <c r="BC257">
        <f>VLOOKUP($C257,PODES_SULSEL!$D$1:$AL$311,34,FALSE)</f>
        <v>0</v>
      </c>
      <c r="BD257">
        <f>VLOOKUP($J257,Zonal_Stats!$A$2:$T$308,17,FALSE)</f>
        <v>20.3311645394</v>
      </c>
      <c r="BE257">
        <f>VLOOKUP($J257,Zonal_Stats!$A$2:$T$308,18,FALSE)</f>
        <v>1.59346810865</v>
      </c>
      <c r="BF257">
        <f>VLOOKUP($J257,Zonal_Stats!$A$2:$T$308,19,FALSE)</f>
        <v>2645.2927002699998</v>
      </c>
      <c r="BG257">
        <f>VLOOKUP($J257,Zonal_Stats!$A$2:$T$308,20,FALSE)</f>
        <v>-15.8138866156</v>
      </c>
    </row>
    <row r="258" spans="1:59">
      <c r="A258" t="s">
        <v>959</v>
      </c>
      <c r="B258" t="str">
        <f t="shared" si="3"/>
        <v>7325031</v>
      </c>
      <c r="C258">
        <v>7325031</v>
      </c>
      <c r="D258" t="s">
        <v>230</v>
      </c>
      <c r="E258">
        <v>73</v>
      </c>
      <c r="F258">
        <v>25</v>
      </c>
      <c r="G258">
        <v>31</v>
      </c>
      <c r="H258" t="s">
        <v>674</v>
      </c>
      <c r="I258" t="s">
        <v>442</v>
      </c>
      <c r="J258" t="s">
        <v>588</v>
      </c>
      <c r="K258">
        <v>2019</v>
      </c>
      <c r="L258">
        <f>VLOOKUP($J258,Zonal_Stats!$A$2:$J$308,10,FALSE)</f>
        <v>4178.8766243399996</v>
      </c>
      <c r="M258">
        <f>VLOOKUP($J258,Zonal_Stats!$A$2:$P$308,8,FALSE)</f>
        <v>239.28099727</v>
      </c>
      <c r="N258">
        <f>VLOOKUP($J258,Zonal_Stats!$A$2:$P$308,12,FALSE)</f>
        <v>7592.0392206300003</v>
      </c>
      <c r="O258">
        <f>VLOOKUP($J258,Zonal_Stats!$A$2:$P$308,9,FALSE)</f>
        <v>11009.098199599999</v>
      </c>
      <c r="P258">
        <f>VLOOKUP($J258,Zonal_Stats!$A$2:$P$308,7,FALSE)</f>
        <v>8575.3107564099992</v>
      </c>
      <c r="Q258">
        <f>VLOOKUP($J258,Zonal_Stats!$A$2:$P$308,11,FALSE)</f>
        <v>1715.2982407699999</v>
      </c>
      <c r="R258">
        <f>VLOOKUP($J258,Zonal_Stats!$A$2:$P$308,5,FALSE)</f>
        <v>14017.2339163</v>
      </c>
      <c r="S258">
        <f>VLOOKUP($J258,raw!$A$3:$AB563,11,FALSE)</f>
        <v>0.75296655879180152</v>
      </c>
      <c r="T258">
        <f>VLOOKUP($J258,raw!$A$3:$AB563,12,FALSE)</f>
        <v>5.9762675296655882E-2</v>
      </c>
      <c r="U258">
        <f>VLOOKUP($J258,raw!$A$3:$AB563,13,FALSE)</f>
        <v>0</v>
      </c>
      <c r="V258">
        <f>VLOOKUP($J258,raw!$A$3:$AB563,14,FALSE)</f>
        <v>0</v>
      </c>
      <c r="W258">
        <f>VLOOKUP($J258,raw!$A$3:$AB563,15,FALSE)</f>
        <v>0</v>
      </c>
      <c r="X258">
        <f>VLOOKUP($J258,Zonal_Stats!$A$2:$P$308,6,FALSE)</f>
        <v>6950.5975999399998</v>
      </c>
      <c r="Y258">
        <f>VLOOKUP($J258,raw!$A$3:$AB563,17,FALSE)</f>
        <v>0</v>
      </c>
      <c r="Z258">
        <f>VLOOKUP($J258,raw!$A$3:$AB563,20,FALSE)</f>
        <v>0.87421790722761594</v>
      </c>
      <c r="AA258">
        <f>VLOOKUP($J258,Zonal_Stats!$A$2:$P$308,13,FALSE)</f>
        <v>371426.132927</v>
      </c>
      <c r="AB258">
        <f>VLOOKUP($J258,Zonal_Stats!$A$2:$P$308,15,FALSE)</f>
        <v>0.49644031200599997</v>
      </c>
      <c r="AC258">
        <f>VLOOKUP($J258,Zonal_Stats!$A$2:$P$308,16,FALSE)</f>
        <v>2.1737116007800001E-2</v>
      </c>
      <c r="AD258">
        <f>VLOOKUP($J258,raw!$A$3:$AB563,24,FALSE)</f>
        <v>0.63020496224379718</v>
      </c>
      <c r="AE258">
        <f>VLOOKUP($J258,Zonal_Stats!$A$2:$P$308,14,FALSE)</f>
        <v>0.26050254678099999</v>
      </c>
      <c r="AF258">
        <f>VLOOKUP($C258,PODES_SULSEL!$D$1:$AL$311,2,FALSE)</f>
        <v>3776</v>
      </c>
      <c r="AG258">
        <f>VLOOKUP($C258,PODES_SULSEL!$D$1:$AL$311,25,FALSE)</f>
        <v>1</v>
      </c>
      <c r="AH258">
        <f>VLOOKUP($C258,PODES_SULSEL!$D$1:$AL$311,26,FALSE)</f>
        <v>2.64830508474576E-4</v>
      </c>
      <c r="AI258">
        <f>VLOOKUP($C258,PODES_SULSEL!$D$1:$AL$311,27,FALSE)</f>
        <v>0</v>
      </c>
      <c r="AJ258">
        <f>VLOOKUP($C258,PODES_SULSEL!$D$1:$AL$311,28,FALSE)</f>
        <v>0</v>
      </c>
      <c r="AK258">
        <f>VLOOKUP($C258,PODES_SULSEL!$D$1:$AL$311,29,FALSE)</f>
        <v>629.33333333333337</v>
      </c>
      <c r="AL258">
        <f>VLOOKUP($C258,PODES_SULSEL!$D$1:$AL$311,30,FALSE)</f>
        <v>7.94491525423728E-4</v>
      </c>
      <c r="AM258">
        <f>VLOOKUP($C258,PODES_SULSEL!$D$1:$AL$311,31,FALSE)</f>
        <v>3776</v>
      </c>
      <c r="AN258">
        <f>VLOOKUP($C258,PODES_SULSEL!$D$1:$AL$311,10,FALSE)</f>
        <v>0</v>
      </c>
      <c r="AO258">
        <f>VLOOKUP($C258,PODES_SULSEL!$D$1:$AL$311,11,FALSE)</f>
        <v>0</v>
      </c>
      <c r="AP258">
        <f>VLOOKUP($C258,PODES_SULSEL!$D$1:$AL$311,12,FALSE)</f>
        <v>16</v>
      </c>
      <c r="AQ258">
        <f>VLOOKUP($C258,PODES_SULSEL!$D$1:$AL$311,13,FALSE)</f>
        <v>0</v>
      </c>
      <c r="AR258">
        <f>VLOOKUP($C258,PODES_SULSEL!$D$1:$AL$311,14,FALSE)</f>
        <v>2</v>
      </c>
      <c r="AS258">
        <f>VLOOKUP($C258,PODES_SULSEL!$D$1:$AL$311,15,FALSE)</f>
        <v>0</v>
      </c>
      <c r="AT258">
        <f>VLOOKUP($C258,PODES_SULSEL!$D$1:$AL$311,16,FALSE)</f>
        <v>0</v>
      </c>
      <c r="AU258">
        <f>VLOOKUP($C258,PODES_SULSEL!$D$1:$AL$311,17,FALSE)</f>
        <v>0</v>
      </c>
      <c r="AV258">
        <f>VLOOKUP($C258,PODES_SULSEL!$D$1:$AL$311,18,FALSE)</f>
        <v>0</v>
      </c>
      <c r="AW258">
        <f>VLOOKUP($C258,PODES_SULSEL!$D$1:$AL$311,19,FALSE)</f>
        <v>0</v>
      </c>
      <c r="AX258">
        <f>VLOOKUP($C258,PODES_SULSEL!$D$1:$AL$311,20,FALSE)</f>
        <v>16</v>
      </c>
      <c r="AY258">
        <f>VLOOKUP($C258,PODES_SULSEL!$D$1:$AL$311,35,FALSE)</f>
        <v>236</v>
      </c>
      <c r="AZ258">
        <f>VLOOKUP($C258,PODES_SULSEL!$D$1:$AL$311,32,FALSE)</f>
        <v>1888</v>
      </c>
      <c r="BA258">
        <f>VLOOKUP($C258,PODES_SULSEL!$D$1:$AL$311,33,FALSE)</f>
        <v>3776</v>
      </c>
      <c r="BB258">
        <f>VLOOKUP($C258,PODES_SULSEL!$D$1:$AL$311,23,FALSE)</f>
        <v>0</v>
      </c>
      <c r="BC258">
        <f>VLOOKUP($C258,PODES_SULSEL!$D$1:$AL$311,34,FALSE)</f>
        <v>0</v>
      </c>
      <c r="BD258">
        <f>VLOOKUP($J258,Zonal_Stats!$A$2:$T$308,17,FALSE)</f>
        <v>27.2680386314</v>
      </c>
      <c r="BE258">
        <f>VLOOKUP($J258,Zonal_Stats!$A$2:$T$308,18,FALSE)</f>
        <v>1.4023908685799999</v>
      </c>
      <c r="BF258">
        <f>VLOOKUP($J258,Zonal_Stats!$A$2:$T$308,19,FALSE)</f>
        <v>2911.3733246699999</v>
      </c>
      <c r="BG258">
        <f>VLOOKUP($J258,Zonal_Stats!$A$2:$T$308,20,FALSE)</f>
        <v>-59.047932942700001</v>
      </c>
    </row>
    <row r="259" spans="1:59">
      <c r="A259" t="s">
        <v>960</v>
      </c>
      <c r="B259" t="str">
        <f t="shared" si="3"/>
        <v>7325040</v>
      </c>
      <c r="C259">
        <v>7325040</v>
      </c>
      <c r="D259" t="s">
        <v>230</v>
      </c>
      <c r="E259">
        <v>73</v>
      </c>
      <c r="F259">
        <v>25</v>
      </c>
      <c r="G259">
        <v>40</v>
      </c>
      <c r="H259" t="s">
        <v>674</v>
      </c>
      <c r="I259" t="s">
        <v>442</v>
      </c>
      <c r="J259" t="s">
        <v>317</v>
      </c>
      <c r="K259">
        <v>2019</v>
      </c>
      <c r="L259">
        <f>VLOOKUP($J259,Zonal_Stats!$A$2:$J$308,10,FALSE)</f>
        <v>2995.1021235799999</v>
      </c>
      <c r="M259">
        <f>VLOOKUP($J259,Zonal_Stats!$A$2:$P$308,8,FALSE)</f>
        <v>784.66630667200002</v>
      </c>
      <c r="N259">
        <f>VLOOKUP($J259,Zonal_Stats!$A$2:$P$308,12,FALSE)</f>
        <v>16793.595354900001</v>
      </c>
      <c r="O259">
        <f>VLOOKUP($J259,Zonal_Stats!$A$2:$P$308,9,FALSE)</f>
        <v>10372.805525199999</v>
      </c>
      <c r="P259">
        <f>VLOOKUP($J259,Zonal_Stats!$A$2:$P$308,7,FALSE)</f>
        <v>2237.3947342000001</v>
      </c>
      <c r="Q259">
        <f>VLOOKUP($J259,Zonal_Stats!$A$2:$P$308,11,FALSE)</f>
        <v>2226.5578812799999</v>
      </c>
      <c r="R259">
        <f>VLOOKUP($J259,Zonal_Stats!$A$2:$P$308,5,FALSE)</f>
        <v>11225.6256558</v>
      </c>
      <c r="S259">
        <f>VLOOKUP($J259,raw!$A$3:$AB564,11,FALSE)</f>
        <v>0.33120365088419851</v>
      </c>
      <c r="T259">
        <f>VLOOKUP($J259,raw!$A$3:$AB564,12,FALSE)</f>
        <v>2.1829245103631868E-2</v>
      </c>
      <c r="U259">
        <f>VLOOKUP($J259,raw!$A$3:$AB564,13,FALSE)</f>
        <v>0.14706217912150599</v>
      </c>
      <c r="V259">
        <f>VLOOKUP($J259,raw!$A$3:$AB564,14,FALSE)</f>
        <v>0</v>
      </c>
      <c r="W259">
        <f>VLOOKUP($J259,raw!$A$3:$AB564,15,FALSE)</f>
        <v>0</v>
      </c>
      <c r="X259">
        <f>VLOOKUP($J259,Zonal_Stats!$A$2:$P$308,6,FALSE)</f>
        <v>2325.09113673</v>
      </c>
      <c r="Y259">
        <f>VLOOKUP($J259,raw!$A$3:$AB564,17,FALSE)</f>
        <v>6.6856816885339412E-2</v>
      </c>
      <c r="Z259">
        <f>VLOOKUP($J259,raw!$A$3:$AB564,20,FALSE)</f>
        <v>0.61582049819357287</v>
      </c>
      <c r="AA259">
        <f>VLOOKUP($J259,Zonal_Stats!$A$2:$P$308,13,FALSE)</f>
        <v>779049.34904100001</v>
      </c>
      <c r="AB259">
        <f>VLOOKUP($J259,Zonal_Stats!$A$2:$P$308,15,FALSE)</f>
        <v>0.32472248183199998</v>
      </c>
      <c r="AC259">
        <f>VLOOKUP($J259,Zonal_Stats!$A$2:$P$308,16,FALSE)</f>
        <v>0.152743703221</v>
      </c>
      <c r="AD259">
        <f>VLOOKUP($J259,raw!$A$3:$AB564,24,FALSE)</f>
        <v>0.12956835900361285</v>
      </c>
      <c r="AE259">
        <f>VLOOKUP($J259,Zonal_Stats!$A$2:$P$308,14,FALSE)</f>
        <v>0.24673347362600001</v>
      </c>
      <c r="AF259">
        <f>VLOOKUP($C259,PODES_SULSEL!$D$1:$AL$311,2,FALSE)</f>
        <v>6608</v>
      </c>
      <c r="AG259">
        <f>VLOOKUP($C259,PODES_SULSEL!$D$1:$AL$311,25,FALSE)</f>
        <v>0.95187651331719103</v>
      </c>
      <c r="AH259">
        <f>VLOOKUP($C259,PODES_SULSEL!$D$1:$AL$311,26,FALSE)</f>
        <v>4.5399515738498699E-4</v>
      </c>
      <c r="AI259">
        <f>VLOOKUP($C259,PODES_SULSEL!$D$1:$AL$311,27,FALSE)</f>
        <v>0</v>
      </c>
      <c r="AJ259">
        <f>VLOOKUP($C259,PODES_SULSEL!$D$1:$AL$311,28,FALSE)</f>
        <v>0</v>
      </c>
      <c r="AK259">
        <f>VLOOKUP($C259,PODES_SULSEL!$D$1:$AL$311,29,FALSE)</f>
        <v>826</v>
      </c>
      <c r="AL259">
        <f>VLOOKUP($C259,PODES_SULSEL!$D$1:$AL$311,30,FALSE)</f>
        <v>1.0593220338983001E-3</v>
      </c>
      <c r="AM259">
        <f>VLOOKUP($C259,PODES_SULSEL!$D$1:$AL$311,31,FALSE)</f>
        <v>6608</v>
      </c>
      <c r="AN259">
        <f>VLOOKUP($C259,PODES_SULSEL!$D$1:$AL$311,10,FALSE)</f>
        <v>0</v>
      </c>
      <c r="AO259">
        <f>VLOOKUP($C259,PODES_SULSEL!$D$1:$AL$311,11,FALSE)</f>
        <v>0</v>
      </c>
      <c r="AP259">
        <f>VLOOKUP($C259,PODES_SULSEL!$D$1:$AL$311,12,FALSE)</f>
        <v>13</v>
      </c>
      <c r="AQ259">
        <f>VLOOKUP($C259,PODES_SULSEL!$D$1:$AL$311,13,FALSE)</f>
        <v>0</v>
      </c>
      <c r="AR259">
        <f>VLOOKUP($C259,PODES_SULSEL!$D$1:$AL$311,14,FALSE)</f>
        <v>0</v>
      </c>
      <c r="AS259">
        <f>VLOOKUP($C259,PODES_SULSEL!$D$1:$AL$311,15,FALSE)</f>
        <v>0</v>
      </c>
      <c r="AT259">
        <f>VLOOKUP($C259,PODES_SULSEL!$D$1:$AL$311,16,FALSE)</f>
        <v>0</v>
      </c>
      <c r="AU259">
        <f>VLOOKUP($C259,PODES_SULSEL!$D$1:$AL$311,17,FALSE)</f>
        <v>0</v>
      </c>
      <c r="AV259">
        <f>VLOOKUP($C259,PODES_SULSEL!$D$1:$AL$311,18,FALSE)</f>
        <v>0</v>
      </c>
      <c r="AW259">
        <f>VLOOKUP($C259,PODES_SULSEL!$D$1:$AL$311,19,FALSE)</f>
        <v>0</v>
      </c>
      <c r="AX259">
        <f>VLOOKUP($C259,PODES_SULSEL!$D$1:$AL$311,20,FALSE)</f>
        <v>20</v>
      </c>
      <c r="AY259">
        <f>VLOOKUP($C259,PODES_SULSEL!$D$1:$AL$311,35,FALSE)</f>
        <v>330.4</v>
      </c>
      <c r="AZ259">
        <f>VLOOKUP($C259,PODES_SULSEL!$D$1:$AL$311,32,FALSE)</f>
        <v>0</v>
      </c>
      <c r="BA259">
        <f>VLOOKUP($C259,PODES_SULSEL!$D$1:$AL$311,33,FALSE)</f>
        <v>944</v>
      </c>
      <c r="BB259">
        <f>VLOOKUP($C259,PODES_SULSEL!$D$1:$AL$311,23,FALSE)</f>
        <v>0</v>
      </c>
      <c r="BC259">
        <f>VLOOKUP($C259,PODES_SULSEL!$D$1:$AL$311,34,FALSE)</f>
        <v>0</v>
      </c>
      <c r="BD259">
        <f>VLOOKUP($J259,Zonal_Stats!$A$2:$T$308,17,FALSE)</f>
        <v>26.579175553900001</v>
      </c>
      <c r="BE259">
        <f>VLOOKUP($J259,Zonal_Stats!$A$2:$T$308,18,FALSE)</f>
        <v>1.3249210495699999</v>
      </c>
      <c r="BF259">
        <f>VLOOKUP($J259,Zonal_Stats!$A$2:$T$308,19,FALSE)</f>
        <v>2799.4307182500002</v>
      </c>
      <c r="BG259">
        <f>VLOOKUP($J259,Zonal_Stats!$A$2:$T$308,20,FALSE)</f>
        <v>-63.9680954783</v>
      </c>
    </row>
    <row r="260" spans="1:59">
      <c r="A260" t="s">
        <v>961</v>
      </c>
      <c r="B260" t="str">
        <f t="shared" ref="B260:B314" si="4">LEFT(A260,7)</f>
        <v>7325050</v>
      </c>
      <c r="C260">
        <v>7325050</v>
      </c>
      <c r="D260" t="s">
        <v>230</v>
      </c>
      <c r="E260">
        <v>73</v>
      </c>
      <c r="F260">
        <v>25</v>
      </c>
      <c r="G260">
        <v>50</v>
      </c>
      <c r="H260" t="s">
        <v>674</v>
      </c>
      <c r="I260" t="s">
        <v>442</v>
      </c>
      <c r="J260" t="s">
        <v>451</v>
      </c>
      <c r="K260">
        <v>2019</v>
      </c>
      <c r="L260">
        <f>VLOOKUP($J260,Zonal_Stats!$A$2:$J$308,10,FALSE)</f>
        <v>7845.9258036000001</v>
      </c>
      <c r="M260">
        <f>VLOOKUP($J260,Zonal_Stats!$A$2:$P$308,8,FALSE)</f>
        <v>1509.8267953300001</v>
      </c>
      <c r="N260">
        <f>VLOOKUP($J260,Zonal_Stats!$A$2:$P$308,12,FALSE)</f>
        <v>40201.147354200002</v>
      </c>
      <c r="O260">
        <f>VLOOKUP($J260,Zonal_Stats!$A$2:$P$308,9,FALSE)</f>
        <v>17057.488335400001</v>
      </c>
      <c r="P260">
        <f>VLOOKUP($J260,Zonal_Stats!$A$2:$P$308,7,FALSE)</f>
        <v>298.16580427500003</v>
      </c>
      <c r="Q260">
        <f>VLOOKUP($J260,Zonal_Stats!$A$2:$P$308,11,FALSE)</f>
        <v>2745.27642861</v>
      </c>
      <c r="R260">
        <f>VLOOKUP($J260,Zonal_Stats!$A$2:$P$308,5,FALSE)</f>
        <v>7714.0782810399996</v>
      </c>
      <c r="S260">
        <f>VLOOKUP($J260,raw!$A$3:$AB565,11,FALSE)</f>
        <v>0.12120243044451551</v>
      </c>
      <c r="T260">
        <f>VLOOKUP($J260,raw!$A$3:$AB565,12,FALSE)</f>
        <v>1.3644600788828483E-2</v>
      </c>
      <c r="U260">
        <f>VLOOKUP($J260,raw!$A$3:$AB565,13,FALSE)</f>
        <v>0.56393241658671789</v>
      </c>
      <c r="V260">
        <f>VLOOKUP($J260,raw!$A$3:$AB565,14,FALSE)</f>
        <v>4.9435028248587575E-3</v>
      </c>
      <c r="W260">
        <f>VLOOKUP($J260,raw!$A$3:$AB565,15,FALSE)</f>
        <v>0</v>
      </c>
      <c r="X260">
        <f>VLOOKUP($J260,Zonal_Stats!$A$2:$P$308,6,FALSE)</f>
        <v>1028.5524413000001</v>
      </c>
      <c r="Y260">
        <f>VLOOKUP($J260,raw!$A$3:$AB565,17,FALSE)</f>
        <v>9.4792666027076006E-2</v>
      </c>
      <c r="Z260">
        <f>VLOOKUP($J260,raw!$A$3:$AB565,20,FALSE)</f>
        <v>0.2251758874320435</v>
      </c>
      <c r="AA260">
        <f>VLOOKUP($J260,Zonal_Stats!$A$2:$P$308,13,FALSE)</f>
        <v>682068.29211299994</v>
      </c>
      <c r="AB260">
        <f>VLOOKUP($J260,Zonal_Stats!$A$2:$P$308,15,FALSE)</f>
        <v>0.14629772139399999</v>
      </c>
      <c r="AC260">
        <f>VLOOKUP($J260,Zonal_Stats!$A$2:$P$308,16,FALSE)</f>
        <v>0.26575042523600001</v>
      </c>
      <c r="AD260">
        <f>VLOOKUP($J260,raw!$A$3:$AB565,24,FALSE)</f>
        <v>9.4472870696087844E-3</v>
      </c>
      <c r="AE260">
        <f>VLOOKUP($J260,Zonal_Stats!$A$2:$P$308,14,FALSE)</f>
        <v>0.222503175069</v>
      </c>
      <c r="AF260">
        <f>VLOOKUP($C260,PODES_SULSEL!$D$1:$AL$311,2,FALSE)</f>
        <v>10581</v>
      </c>
      <c r="AG260">
        <f>VLOOKUP($C260,PODES_SULSEL!$D$1:$AL$311,25,FALSE)</f>
        <v>0.99272280502788002</v>
      </c>
      <c r="AH260">
        <f>VLOOKUP($C260,PODES_SULSEL!$D$1:$AL$311,26,FALSE)</f>
        <v>5.6705415367167499E-4</v>
      </c>
      <c r="AI260">
        <f>VLOOKUP($C260,PODES_SULSEL!$D$1:$AL$311,27,FALSE)</f>
        <v>0</v>
      </c>
      <c r="AJ260">
        <f>VLOOKUP($C260,PODES_SULSEL!$D$1:$AL$311,28,FALSE)</f>
        <v>0</v>
      </c>
      <c r="AK260">
        <f>VLOOKUP($C260,PODES_SULSEL!$D$1:$AL$311,29,FALSE)</f>
        <v>755.78571428571433</v>
      </c>
      <c r="AL260">
        <f>VLOOKUP($C260,PODES_SULSEL!$D$1:$AL$311,30,FALSE)</f>
        <v>2.8352707683583701E-4</v>
      </c>
      <c r="AM260">
        <f>VLOOKUP($C260,PODES_SULSEL!$D$1:$AL$311,31,FALSE)</f>
        <v>881.75</v>
      </c>
      <c r="AN260">
        <f>VLOOKUP($C260,PODES_SULSEL!$D$1:$AL$311,10,FALSE)</f>
        <v>5</v>
      </c>
      <c r="AO260">
        <f>VLOOKUP($C260,PODES_SULSEL!$D$1:$AL$311,11,FALSE)</f>
        <v>0</v>
      </c>
      <c r="AP260">
        <f>VLOOKUP($C260,PODES_SULSEL!$D$1:$AL$311,12,FALSE)</f>
        <v>19</v>
      </c>
      <c r="AQ260">
        <f>VLOOKUP($C260,PODES_SULSEL!$D$1:$AL$311,13,FALSE)</f>
        <v>0</v>
      </c>
      <c r="AR260">
        <f>VLOOKUP($C260,PODES_SULSEL!$D$1:$AL$311,14,FALSE)</f>
        <v>0</v>
      </c>
      <c r="AS260">
        <f>VLOOKUP($C260,PODES_SULSEL!$D$1:$AL$311,15,FALSE)</f>
        <v>0</v>
      </c>
      <c r="AT260">
        <f>VLOOKUP($C260,PODES_SULSEL!$D$1:$AL$311,16,FALSE)</f>
        <v>1</v>
      </c>
      <c r="AU260">
        <f>VLOOKUP($C260,PODES_SULSEL!$D$1:$AL$311,17,FALSE)</f>
        <v>0</v>
      </c>
      <c r="AV260">
        <f>VLOOKUP($C260,PODES_SULSEL!$D$1:$AL$311,18,FALSE)</f>
        <v>0</v>
      </c>
      <c r="AW260">
        <f>VLOOKUP($C260,PODES_SULSEL!$D$1:$AL$311,19,FALSE)</f>
        <v>0</v>
      </c>
      <c r="AX260">
        <f>VLOOKUP($C260,PODES_SULSEL!$D$1:$AL$311,20,FALSE)</f>
        <v>21</v>
      </c>
      <c r="AY260">
        <f>VLOOKUP($C260,PODES_SULSEL!$D$1:$AL$311,35,FALSE)</f>
        <v>503.85714285714283</v>
      </c>
      <c r="AZ260">
        <f>VLOOKUP($C260,PODES_SULSEL!$D$1:$AL$311,32,FALSE)</f>
        <v>10581</v>
      </c>
      <c r="BA260">
        <f>VLOOKUP($C260,PODES_SULSEL!$D$1:$AL$311,33,FALSE)</f>
        <v>3527</v>
      </c>
      <c r="BB260">
        <f>VLOOKUP($C260,PODES_SULSEL!$D$1:$AL$311,23,FALSE)</f>
        <v>0</v>
      </c>
      <c r="BC260">
        <f>VLOOKUP($C260,PODES_SULSEL!$D$1:$AL$311,34,FALSE)</f>
        <v>0</v>
      </c>
      <c r="BD260">
        <f>VLOOKUP($J260,Zonal_Stats!$A$2:$T$308,17,FALSE)</f>
        <v>25.7892984398</v>
      </c>
      <c r="BE260">
        <f>VLOOKUP($J260,Zonal_Stats!$A$2:$T$308,18,FALSE)</f>
        <v>1.3169770439999999</v>
      </c>
      <c r="BF260">
        <f>VLOOKUP($J260,Zonal_Stats!$A$2:$T$308,19,FALSE)</f>
        <v>2617.98704413</v>
      </c>
      <c r="BG260">
        <f>VLOOKUP($J260,Zonal_Stats!$A$2:$T$308,20,FALSE)</f>
        <v>-75.9766050896</v>
      </c>
    </row>
    <row r="261" spans="1:59">
      <c r="A261" t="s">
        <v>962</v>
      </c>
      <c r="B261" t="str">
        <f t="shared" si="4"/>
        <v>7325060</v>
      </c>
      <c r="C261">
        <v>7325060</v>
      </c>
      <c r="D261" t="s">
        <v>230</v>
      </c>
      <c r="E261">
        <v>73</v>
      </c>
      <c r="F261">
        <v>25</v>
      </c>
      <c r="G261">
        <v>60</v>
      </c>
      <c r="H261" t="s">
        <v>674</v>
      </c>
      <c r="I261" t="s">
        <v>442</v>
      </c>
      <c r="J261" t="s">
        <v>594</v>
      </c>
      <c r="K261">
        <v>2019</v>
      </c>
      <c r="L261">
        <f>VLOOKUP($J261,Zonal_Stats!$A$2:$J$308,10,FALSE)</f>
        <v>47435.973469800003</v>
      </c>
      <c r="M261">
        <f>VLOOKUP($J261,Zonal_Stats!$A$2:$P$308,8,FALSE)</f>
        <v>1643.44767804</v>
      </c>
      <c r="N261">
        <f>VLOOKUP($J261,Zonal_Stats!$A$2:$P$308,12,FALSE)</f>
        <v>85797.182542900002</v>
      </c>
      <c r="O261">
        <f>VLOOKUP($J261,Zonal_Stats!$A$2:$P$308,9,FALSE)</f>
        <v>14392.4092588</v>
      </c>
      <c r="P261">
        <f>VLOOKUP($J261,Zonal_Stats!$A$2:$P$308,7,FALSE)</f>
        <v>302.903570188</v>
      </c>
      <c r="Q261">
        <f>VLOOKUP($J261,Zonal_Stats!$A$2:$P$308,11,FALSE)</f>
        <v>7478.3053186500001</v>
      </c>
      <c r="R261">
        <f>VLOOKUP($J261,Zonal_Stats!$A$2:$P$308,5,FALSE)</f>
        <v>10771.410338399999</v>
      </c>
      <c r="S261">
        <f>VLOOKUP($J261,raw!$A$3:$AB566,11,FALSE)</f>
        <v>0.17451007911123587</v>
      </c>
      <c r="T261">
        <f>VLOOKUP($J261,raw!$A$3:$AB566,12,FALSE)</f>
        <v>6.3451495431344597E-3</v>
      </c>
      <c r="U261">
        <f>VLOOKUP($J261,raw!$A$3:$AB566,13,FALSE)</f>
        <v>0.58419695816928774</v>
      </c>
      <c r="V261">
        <f>VLOOKUP($J261,raw!$A$3:$AB566,14,FALSE)</f>
        <v>1.0636804822018186E-3</v>
      </c>
      <c r="W261">
        <f>VLOOKUP($J261,raw!$A$3:$AB566,15,FALSE)</f>
        <v>0</v>
      </c>
      <c r="X261">
        <f>VLOOKUP($J261,Zonal_Stats!$A$2:$P$308,6,FALSE)</f>
        <v>720.25585146000003</v>
      </c>
      <c r="Y261">
        <f>VLOOKUP($J261,raw!$A$3:$AB566,17,FALSE)</f>
        <v>0.1419127043337593</v>
      </c>
      <c r="Z261">
        <f>VLOOKUP($J261,raw!$A$3:$AB566,20,FALSE)</f>
        <v>0.26467915998788588</v>
      </c>
      <c r="AA261">
        <f>VLOOKUP($J261,Zonal_Stats!$A$2:$P$308,13,FALSE)</f>
        <v>182885.62992499999</v>
      </c>
      <c r="AB261">
        <f>VLOOKUP($J261,Zonal_Stats!$A$2:$P$308,15,FALSE)</f>
        <v>6.1512635706100001E-2</v>
      </c>
      <c r="AC261">
        <f>VLOOKUP($J261,Zonal_Stats!$A$2:$P$308,16,FALSE)</f>
        <v>0.29917170258199999</v>
      </c>
      <c r="AD261">
        <f>VLOOKUP($J261,raw!$A$3:$AB566,24,FALSE)</f>
        <v>0</v>
      </c>
      <c r="AE261">
        <f>VLOOKUP($J261,Zonal_Stats!$A$2:$P$308,14,FALSE)</f>
        <v>0.18003839222099999</v>
      </c>
      <c r="AF261">
        <f>VLOOKUP($C261,PODES_SULSEL!$D$1:$AL$311,2,FALSE)</f>
        <v>9870</v>
      </c>
      <c r="AG261">
        <f>VLOOKUP($C261,PODES_SULSEL!$D$1:$AL$311,25,FALSE)</f>
        <v>0.99635258358662604</v>
      </c>
      <c r="AH261">
        <f>VLOOKUP($C261,PODES_SULSEL!$D$1:$AL$311,26,FALSE)</f>
        <v>4.05268490374873E-4</v>
      </c>
      <c r="AI261">
        <f>VLOOKUP($C261,PODES_SULSEL!$D$1:$AL$311,27,FALSE)</f>
        <v>0</v>
      </c>
      <c r="AJ261">
        <f>VLOOKUP($C261,PODES_SULSEL!$D$1:$AL$311,28,FALSE)</f>
        <v>0</v>
      </c>
      <c r="AK261">
        <f>VLOOKUP($C261,PODES_SULSEL!$D$1:$AL$311,29,FALSE)</f>
        <v>759.23076923076928</v>
      </c>
      <c r="AL261">
        <f>VLOOKUP($C261,PODES_SULSEL!$D$1:$AL$311,30,FALSE)</f>
        <v>6.0790273556230996E-4</v>
      </c>
      <c r="AM261">
        <f>VLOOKUP($C261,PODES_SULSEL!$D$1:$AL$311,31,FALSE)</f>
        <v>3290</v>
      </c>
      <c r="AN261">
        <f>VLOOKUP($C261,PODES_SULSEL!$D$1:$AL$311,10,FALSE)</f>
        <v>0</v>
      </c>
      <c r="AO261">
        <f>VLOOKUP($C261,PODES_SULSEL!$D$1:$AL$311,11,FALSE)</f>
        <v>0</v>
      </c>
      <c r="AP261">
        <f>VLOOKUP($C261,PODES_SULSEL!$D$1:$AL$311,12,FALSE)</f>
        <v>16</v>
      </c>
      <c r="AQ261">
        <f>VLOOKUP($C261,PODES_SULSEL!$D$1:$AL$311,13,FALSE)</f>
        <v>0</v>
      </c>
      <c r="AR261">
        <f>VLOOKUP($C261,PODES_SULSEL!$D$1:$AL$311,14,FALSE)</f>
        <v>0</v>
      </c>
      <c r="AS261">
        <f>VLOOKUP($C261,PODES_SULSEL!$D$1:$AL$311,15,FALSE)</f>
        <v>0</v>
      </c>
      <c r="AT261">
        <f>VLOOKUP($C261,PODES_SULSEL!$D$1:$AL$311,16,FALSE)</f>
        <v>0</v>
      </c>
      <c r="AU261">
        <f>VLOOKUP($C261,PODES_SULSEL!$D$1:$AL$311,17,FALSE)</f>
        <v>0</v>
      </c>
      <c r="AV261">
        <f>VLOOKUP($C261,PODES_SULSEL!$D$1:$AL$311,18,FALSE)</f>
        <v>0</v>
      </c>
      <c r="AW261">
        <f>VLOOKUP($C261,PODES_SULSEL!$D$1:$AL$311,19,FALSE)</f>
        <v>0</v>
      </c>
      <c r="AX261">
        <f>VLOOKUP($C261,PODES_SULSEL!$D$1:$AL$311,20,FALSE)</f>
        <v>40</v>
      </c>
      <c r="AY261">
        <f>VLOOKUP($C261,PODES_SULSEL!$D$1:$AL$311,35,FALSE)</f>
        <v>246.75</v>
      </c>
      <c r="AZ261">
        <f>VLOOKUP($C261,PODES_SULSEL!$D$1:$AL$311,32,FALSE)</f>
        <v>2467.5</v>
      </c>
      <c r="BA261">
        <f>VLOOKUP($C261,PODES_SULSEL!$D$1:$AL$311,33,FALSE)</f>
        <v>1974</v>
      </c>
      <c r="BB261">
        <f>VLOOKUP($C261,PODES_SULSEL!$D$1:$AL$311,23,FALSE)</f>
        <v>6</v>
      </c>
      <c r="BC261">
        <f>VLOOKUP($C261,PODES_SULSEL!$D$1:$AL$311,34,FALSE)</f>
        <v>1645</v>
      </c>
      <c r="BD261">
        <f>VLOOKUP($J261,Zonal_Stats!$A$2:$T$308,17,FALSE)</f>
        <v>24.3328601718</v>
      </c>
      <c r="BE261">
        <f>VLOOKUP($J261,Zonal_Stats!$A$2:$T$308,18,FALSE)</f>
        <v>1.3147257164999999</v>
      </c>
      <c r="BF261">
        <f>VLOOKUP($J261,Zonal_Stats!$A$2:$T$308,19,FALSE)</f>
        <v>2235.39461067</v>
      </c>
      <c r="BG261">
        <f>VLOOKUP($J261,Zonal_Stats!$A$2:$T$308,20,FALSE)</f>
        <v>-82.890480021900004</v>
      </c>
    </row>
    <row r="262" spans="1:59">
      <c r="A262" t="s">
        <v>963</v>
      </c>
      <c r="B262" t="str">
        <f t="shared" si="4"/>
        <v>7325070</v>
      </c>
      <c r="C262">
        <v>7325070</v>
      </c>
      <c r="D262" t="s">
        <v>230</v>
      </c>
      <c r="E262">
        <v>73</v>
      </c>
      <c r="F262">
        <v>25</v>
      </c>
      <c r="G262">
        <v>70</v>
      </c>
      <c r="H262" t="s">
        <v>674</v>
      </c>
      <c r="I262" t="s">
        <v>442</v>
      </c>
      <c r="J262" t="s">
        <v>485</v>
      </c>
      <c r="K262">
        <v>2019</v>
      </c>
      <c r="L262">
        <f>VLOOKUP($J262,Zonal_Stats!$A$2:$J$308,10,FALSE)</f>
        <v>26752.228029400001</v>
      </c>
      <c r="M262">
        <f>VLOOKUP($J262,Zonal_Stats!$A$2:$P$308,8,FALSE)</f>
        <v>4468.6286479</v>
      </c>
      <c r="N262">
        <f>VLOOKUP($J262,Zonal_Stats!$A$2:$P$308,12,FALSE)</f>
        <v>52900.466441099998</v>
      </c>
      <c r="O262">
        <f>VLOOKUP($J262,Zonal_Stats!$A$2:$P$308,9,FALSE)</f>
        <v>31501.585587699999</v>
      </c>
      <c r="P262">
        <f>VLOOKUP($J262,Zonal_Stats!$A$2:$P$308,7,FALSE)</f>
        <v>145.36071321899999</v>
      </c>
      <c r="Q262">
        <f>VLOOKUP($J262,Zonal_Stats!$A$2:$P$308,11,FALSE)</f>
        <v>10691.3589732</v>
      </c>
      <c r="R262">
        <f>VLOOKUP($J262,Zonal_Stats!$A$2:$P$308,5,FALSE)</f>
        <v>9682.4726183300008</v>
      </c>
      <c r="S262">
        <f>VLOOKUP($J262,raw!$A$3:$AB567,11,FALSE)</f>
        <v>1.9408368455125578E-2</v>
      </c>
      <c r="T262">
        <f>VLOOKUP($J262,raw!$A$3:$AB567,12,FALSE)</f>
        <v>4.6109738535322171E-3</v>
      </c>
      <c r="U262">
        <f>VLOOKUP($J262,raw!$A$3:$AB567,13,FALSE)</f>
        <v>0.75505027150576698</v>
      </c>
      <c r="V262">
        <f>VLOOKUP($J262,raw!$A$3:$AB567,14,FALSE)</f>
        <v>1.321195946570836E-4</v>
      </c>
      <c r="W262">
        <f>VLOOKUP($J262,raw!$A$3:$AB567,15,FALSE)</f>
        <v>3.5672290557412569E-4</v>
      </c>
      <c r="X262">
        <f>VLOOKUP($J262,Zonal_Stats!$A$2:$P$308,6,FALSE)</f>
        <v>2075.34180698</v>
      </c>
      <c r="Y262">
        <f>VLOOKUP($J262,raw!$A$3:$AB567,17,FALSE)</f>
        <v>3.6213980895506613E-2</v>
      </c>
      <c r="Z262">
        <f>VLOOKUP($J262,raw!$A$3:$AB567,20,FALSE)</f>
        <v>5.8700735906142242E-2</v>
      </c>
      <c r="AA262">
        <f>VLOOKUP($J262,Zonal_Stats!$A$2:$P$308,13,FALSE)</f>
        <v>139976.36997999999</v>
      </c>
      <c r="AB262">
        <f>VLOOKUP($J262,Zonal_Stats!$A$2:$P$308,15,FALSE)</f>
        <v>1.8265601207799999E-2</v>
      </c>
      <c r="AC262">
        <f>VLOOKUP($J262,Zonal_Stats!$A$2:$P$308,16,FALSE)</f>
        <v>0.42899122337000001</v>
      </c>
      <c r="AD262">
        <f>VLOOKUP($J262,raw!$A$3:$AB567,24,FALSE)</f>
        <v>0</v>
      </c>
      <c r="AE262">
        <f>VLOOKUP($J262,Zonal_Stats!$A$2:$P$308,14,FALSE)</f>
        <v>0.186267941199</v>
      </c>
      <c r="AF262">
        <f>VLOOKUP($C262,PODES_SULSEL!$D$1:$AL$311,2,FALSE)</f>
        <v>6096</v>
      </c>
      <c r="AG262">
        <f>VLOOKUP($C262,PODES_SULSEL!$D$1:$AL$311,25,FALSE)</f>
        <v>0.99557086614173196</v>
      </c>
      <c r="AH262">
        <f>VLOOKUP($C262,PODES_SULSEL!$D$1:$AL$311,26,FALSE)</f>
        <v>6.5616797900262401E-4</v>
      </c>
      <c r="AI262">
        <f>VLOOKUP($C262,PODES_SULSEL!$D$1:$AL$311,27,FALSE)</f>
        <v>6096</v>
      </c>
      <c r="AJ262">
        <f>VLOOKUP($C262,PODES_SULSEL!$D$1:$AL$311,28,FALSE)</f>
        <v>6096</v>
      </c>
      <c r="AK262">
        <f>VLOOKUP($C262,PODES_SULSEL!$D$1:$AL$311,29,FALSE)</f>
        <v>1524</v>
      </c>
      <c r="AL262">
        <f>VLOOKUP($C262,PODES_SULSEL!$D$1:$AL$311,30,FALSE)</f>
        <v>6.5616797900262401E-4</v>
      </c>
      <c r="AM262">
        <f>VLOOKUP($C262,PODES_SULSEL!$D$1:$AL$311,31,FALSE)</f>
        <v>1524</v>
      </c>
      <c r="AN262">
        <f>VLOOKUP($C262,PODES_SULSEL!$D$1:$AL$311,10,FALSE)</f>
        <v>0</v>
      </c>
      <c r="AO262">
        <f>VLOOKUP($C262,PODES_SULSEL!$D$1:$AL$311,11,FALSE)</f>
        <v>0</v>
      </c>
      <c r="AP262">
        <f>VLOOKUP($C262,PODES_SULSEL!$D$1:$AL$311,12,FALSE)</f>
        <v>0</v>
      </c>
      <c r="AQ262">
        <f>VLOOKUP($C262,PODES_SULSEL!$D$1:$AL$311,13,FALSE)</f>
        <v>0</v>
      </c>
      <c r="AR262">
        <f>VLOOKUP($C262,PODES_SULSEL!$D$1:$AL$311,14,FALSE)</f>
        <v>0</v>
      </c>
      <c r="AS262">
        <f>VLOOKUP($C262,PODES_SULSEL!$D$1:$AL$311,15,FALSE)</f>
        <v>0</v>
      </c>
      <c r="AT262">
        <f>VLOOKUP($C262,PODES_SULSEL!$D$1:$AL$311,16,FALSE)</f>
        <v>0</v>
      </c>
      <c r="AU262">
        <f>VLOOKUP($C262,PODES_SULSEL!$D$1:$AL$311,17,FALSE)</f>
        <v>0</v>
      </c>
      <c r="AV262">
        <f>VLOOKUP($C262,PODES_SULSEL!$D$1:$AL$311,18,FALSE)</f>
        <v>0</v>
      </c>
      <c r="AW262">
        <f>VLOOKUP($C262,PODES_SULSEL!$D$1:$AL$311,19,FALSE)</f>
        <v>0</v>
      </c>
      <c r="AX262">
        <f>VLOOKUP($C262,PODES_SULSEL!$D$1:$AL$311,20,FALSE)</f>
        <v>10</v>
      </c>
      <c r="AY262">
        <f>VLOOKUP($C262,PODES_SULSEL!$D$1:$AL$311,35,FALSE)</f>
        <v>609.6</v>
      </c>
      <c r="AZ262">
        <f>VLOOKUP($C262,PODES_SULSEL!$D$1:$AL$311,32,FALSE)</f>
        <v>0</v>
      </c>
      <c r="BA262">
        <f>VLOOKUP($C262,PODES_SULSEL!$D$1:$AL$311,33,FALSE)</f>
        <v>0</v>
      </c>
      <c r="BB262">
        <f>VLOOKUP($C262,PODES_SULSEL!$D$1:$AL$311,23,FALSE)</f>
        <v>0</v>
      </c>
      <c r="BC262">
        <f>VLOOKUP($C262,PODES_SULSEL!$D$1:$AL$311,34,FALSE)</f>
        <v>0</v>
      </c>
      <c r="BD262">
        <f>VLOOKUP($J262,Zonal_Stats!$A$2:$T$308,17,FALSE)</f>
        <v>23.299890410100002</v>
      </c>
      <c r="BE262">
        <f>VLOOKUP($J262,Zonal_Stats!$A$2:$T$308,18,FALSE)</f>
        <v>1.33847472542</v>
      </c>
      <c r="BF262">
        <f>VLOOKUP($J262,Zonal_Stats!$A$2:$T$308,19,FALSE)</f>
        <v>2204.3571236799999</v>
      </c>
      <c r="BG262">
        <f>VLOOKUP($J262,Zonal_Stats!$A$2:$T$308,20,FALSE)</f>
        <v>-56.705731215100002</v>
      </c>
    </row>
    <row r="263" spans="1:59">
      <c r="A263" t="s">
        <v>964</v>
      </c>
      <c r="B263" t="str">
        <f t="shared" si="4"/>
        <v>7325071</v>
      </c>
      <c r="C263">
        <v>7325071</v>
      </c>
      <c r="D263" t="s">
        <v>230</v>
      </c>
      <c r="E263">
        <v>73</v>
      </c>
      <c r="F263">
        <v>25</v>
      </c>
      <c r="G263">
        <v>71</v>
      </c>
      <c r="H263" t="s">
        <v>674</v>
      </c>
      <c r="I263" t="s">
        <v>442</v>
      </c>
      <c r="J263" t="s">
        <v>614</v>
      </c>
      <c r="K263">
        <v>2019</v>
      </c>
      <c r="L263">
        <f>VLOOKUP($J263,Zonal_Stats!$A$2:$J$308,10,FALSE)</f>
        <v>13817.6289564</v>
      </c>
      <c r="M263">
        <f>VLOOKUP($J263,Zonal_Stats!$A$2:$P$308,8,FALSE)</f>
        <v>4431.2251500299999</v>
      </c>
      <c r="N263">
        <f>VLOOKUP($J263,Zonal_Stats!$A$2:$P$308,12,FALSE)</f>
        <v>39024.949476100002</v>
      </c>
      <c r="O263">
        <f>VLOOKUP($J263,Zonal_Stats!$A$2:$P$308,9,FALSE)</f>
        <v>23274.302304100001</v>
      </c>
      <c r="P263">
        <f>VLOOKUP($J263,Zonal_Stats!$A$2:$P$308,7,FALSE)</f>
        <v>182.88819114899999</v>
      </c>
      <c r="Q263">
        <f>VLOOKUP($J263,Zonal_Stats!$A$2:$P$308,11,FALSE)</f>
        <v>8413.2376996099993</v>
      </c>
      <c r="R263">
        <f>VLOOKUP($J263,Zonal_Stats!$A$2:$P$308,5,FALSE)</f>
        <v>11669.9707043</v>
      </c>
      <c r="S263">
        <f>VLOOKUP($J263,raw!$A$3:$AB568,11,FALSE)</f>
        <v>5.8561905144371713E-2</v>
      </c>
      <c r="T263">
        <f>VLOOKUP($J263,raw!$A$3:$AB568,12,FALSE)</f>
        <v>3.2127223806272839E-3</v>
      </c>
      <c r="U263">
        <f>VLOOKUP($J263,raw!$A$3:$AB568,13,FALSE)</f>
        <v>0.73692823581382272</v>
      </c>
      <c r="V263">
        <f>VLOOKUP($J263,raw!$A$3:$AB568,14,FALSE)</f>
        <v>3.1223645636721418E-3</v>
      </c>
      <c r="W263">
        <f>VLOOKUP($J263,raw!$A$3:$AB568,15,FALSE)</f>
        <v>0</v>
      </c>
      <c r="X263">
        <f>VLOOKUP($J263,Zonal_Stats!$A$2:$P$308,6,FALSE)</f>
        <v>2309.8424800500002</v>
      </c>
      <c r="Y263">
        <f>VLOOKUP($J263,raw!$A$3:$AB568,17,FALSE)</f>
        <v>3.4757640255411427E-2</v>
      </c>
      <c r="Z263">
        <f>VLOOKUP($J263,raw!$A$3:$AB568,20,FALSE)</f>
        <v>0.17006345126701738</v>
      </c>
      <c r="AA263">
        <f>VLOOKUP($J263,Zonal_Stats!$A$2:$P$308,13,FALSE)</f>
        <v>323196.90096200001</v>
      </c>
      <c r="AB263">
        <f>VLOOKUP($J263,Zonal_Stats!$A$2:$P$308,15,FALSE)</f>
        <v>5.9450470527800003E-2</v>
      </c>
      <c r="AC263">
        <f>VLOOKUP($J263,Zonal_Stats!$A$2:$P$308,16,FALSE)</f>
        <v>0.56679831779500001</v>
      </c>
      <c r="AD263">
        <f>VLOOKUP($J263,raw!$A$3:$AB568,24,FALSE)</f>
        <v>0</v>
      </c>
      <c r="AE263">
        <f>VLOOKUP($J263,Zonal_Stats!$A$2:$P$308,14,FALSE)</f>
        <v>0.21627208034000001</v>
      </c>
      <c r="AF263">
        <f>VLOOKUP($C263,PODES_SULSEL!$D$1:$AL$311,2,FALSE)</f>
        <v>4979</v>
      </c>
      <c r="AG263">
        <f>VLOOKUP($C263,PODES_SULSEL!$D$1:$AL$311,25,FALSE)</f>
        <v>0.99578228559951798</v>
      </c>
      <c r="AH263">
        <f>VLOOKUP($C263,PODES_SULSEL!$D$1:$AL$311,26,FALSE)</f>
        <v>6.0253062864028901E-4</v>
      </c>
      <c r="AI263">
        <f>VLOOKUP($C263,PODES_SULSEL!$D$1:$AL$311,27,FALSE)</f>
        <v>0</v>
      </c>
      <c r="AJ263">
        <f>VLOOKUP($C263,PODES_SULSEL!$D$1:$AL$311,28,FALSE)</f>
        <v>0</v>
      </c>
      <c r="AK263">
        <f>VLOOKUP($C263,PODES_SULSEL!$D$1:$AL$311,29,FALSE)</f>
        <v>622.375</v>
      </c>
      <c r="AL263">
        <f>VLOOKUP($C263,PODES_SULSEL!$D$1:$AL$311,30,FALSE)</f>
        <v>1.0042177144004799E-3</v>
      </c>
      <c r="AM263">
        <f>VLOOKUP($C263,PODES_SULSEL!$D$1:$AL$311,31,FALSE)</f>
        <v>1244.75</v>
      </c>
      <c r="AN263">
        <f>VLOOKUP($C263,PODES_SULSEL!$D$1:$AL$311,10,FALSE)</f>
        <v>0</v>
      </c>
      <c r="AO263">
        <f>VLOOKUP($C263,PODES_SULSEL!$D$1:$AL$311,11,FALSE)</f>
        <v>0</v>
      </c>
      <c r="AP263">
        <f>VLOOKUP($C263,PODES_SULSEL!$D$1:$AL$311,12,FALSE)</f>
        <v>5</v>
      </c>
      <c r="AQ263">
        <f>VLOOKUP($C263,PODES_SULSEL!$D$1:$AL$311,13,FALSE)</f>
        <v>0</v>
      </c>
      <c r="AR263">
        <f>VLOOKUP($C263,PODES_SULSEL!$D$1:$AL$311,14,FALSE)</f>
        <v>0</v>
      </c>
      <c r="AS263">
        <f>VLOOKUP($C263,PODES_SULSEL!$D$1:$AL$311,15,FALSE)</f>
        <v>0</v>
      </c>
      <c r="AT263">
        <f>VLOOKUP($C263,PODES_SULSEL!$D$1:$AL$311,16,FALSE)</f>
        <v>0</v>
      </c>
      <c r="AU263">
        <f>VLOOKUP($C263,PODES_SULSEL!$D$1:$AL$311,17,FALSE)</f>
        <v>0</v>
      </c>
      <c r="AV263">
        <f>VLOOKUP($C263,PODES_SULSEL!$D$1:$AL$311,18,FALSE)</f>
        <v>0</v>
      </c>
      <c r="AW263">
        <f>VLOOKUP($C263,PODES_SULSEL!$D$1:$AL$311,19,FALSE)</f>
        <v>0</v>
      </c>
      <c r="AX263">
        <f>VLOOKUP($C263,PODES_SULSEL!$D$1:$AL$311,20,FALSE)</f>
        <v>12</v>
      </c>
      <c r="AY263">
        <f>VLOOKUP($C263,PODES_SULSEL!$D$1:$AL$311,35,FALSE)</f>
        <v>414.91666666666669</v>
      </c>
      <c r="AZ263">
        <f>VLOOKUP($C263,PODES_SULSEL!$D$1:$AL$311,32,FALSE)</f>
        <v>0</v>
      </c>
      <c r="BA263">
        <f>VLOOKUP($C263,PODES_SULSEL!$D$1:$AL$311,33,FALSE)</f>
        <v>0</v>
      </c>
      <c r="BB263">
        <f>VLOOKUP($C263,PODES_SULSEL!$D$1:$AL$311,23,FALSE)</f>
        <v>0</v>
      </c>
      <c r="BC263">
        <f>VLOOKUP($C263,PODES_SULSEL!$D$1:$AL$311,34,FALSE)</f>
        <v>0</v>
      </c>
      <c r="BD263">
        <f>VLOOKUP($J263,Zonal_Stats!$A$2:$T$308,17,FALSE)</f>
        <v>23.037778401000001</v>
      </c>
      <c r="BE263">
        <f>VLOOKUP($J263,Zonal_Stats!$A$2:$T$308,18,FALSE)</f>
        <v>1.3543574979399999</v>
      </c>
      <c r="BF263">
        <f>VLOOKUP($J263,Zonal_Stats!$A$2:$T$308,19,FALSE)</f>
        <v>2352.4906565299998</v>
      </c>
      <c r="BG263">
        <f>VLOOKUP($J263,Zonal_Stats!$A$2:$T$308,20,FALSE)</f>
        <v>-50.925188457899999</v>
      </c>
    </row>
    <row r="264" spans="1:59">
      <c r="A264" t="s">
        <v>965</v>
      </c>
      <c r="B264" t="str">
        <f t="shared" si="4"/>
        <v>7325080</v>
      </c>
      <c r="C264">
        <v>7325080</v>
      </c>
      <c r="D264" t="s">
        <v>230</v>
      </c>
      <c r="E264">
        <v>73</v>
      </c>
      <c r="F264">
        <v>25</v>
      </c>
      <c r="G264">
        <v>80</v>
      </c>
      <c r="H264" t="s">
        <v>674</v>
      </c>
      <c r="I264" t="s">
        <v>442</v>
      </c>
      <c r="J264" t="s">
        <v>461</v>
      </c>
      <c r="K264">
        <v>2019</v>
      </c>
      <c r="L264">
        <f>VLOOKUP($J264,Zonal_Stats!$A$2:$J$308,10,FALSE)</f>
        <v>17256.435197800001</v>
      </c>
      <c r="M264">
        <f>VLOOKUP($J264,Zonal_Stats!$A$2:$P$308,8,FALSE)</f>
        <v>10629.853741499999</v>
      </c>
      <c r="N264">
        <f>VLOOKUP($J264,Zonal_Stats!$A$2:$P$308,12,FALSE)</f>
        <v>28280.432121900001</v>
      </c>
      <c r="O264">
        <f>VLOOKUP($J264,Zonal_Stats!$A$2:$P$308,9,FALSE)</f>
        <v>18742.8072799</v>
      </c>
      <c r="P264">
        <f>VLOOKUP($J264,Zonal_Stats!$A$2:$P$308,7,FALSE)</f>
        <v>527.63719320200005</v>
      </c>
      <c r="Q264">
        <f>VLOOKUP($J264,Zonal_Stats!$A$2:$P$308,11,FALSE)</f>
        <v>5255.4243609900004</v>
      </c>
      <c r="R264">
        <f>VLOOKUP($J264,Zonal_Stats!$A$2:$P$308,5,FALSE)</f>
        <v>11719.970210199999</v>
      </c>
      <c r="S264">
        <f>VLOOKUP($J264,raw!$A$3:$AB569,11,FALSE)</f>
        <v>3.6770868455276717E-2</v>
      </c>
      <c r="T264">
        <f>VLOOKUP($J264,raw!$A$3:$AB569,12,FALSE)</f>
        <v>2.3505611483069216E-3</v>
      </c>
      <c r="U264">
        <f>VLOOKUP($J264,raw!$A$3:$AB569,13,FALSE)</f>
        <v>0.77098405664467029</v>
      </c>
      <c r="V264">
        <f>VLOOKUP($J264,raw!$A$3:$AB569,14,FALSE)</f>
        <v>0</v>
      </c>
      <c r="W264">
        <f>VLOOKUP($J264,raw!$A$3:$AB569,15,FALSE)</f>
        <v>0</v>
      </c>
      <c r="X264">
        <f>VLOOKUP($J264,Zonal_Stats!$A$2:$P$308,6,FALSE)</f>
        <v>1665.8469037</v>
      </c>
      <c r="Y264">
        <f>VLOOKUP($J264,raw!$A$3:$AB569,17,FALSE)</f>
        <v>1.9189827079620442E-2</v>
      </c>
      <c r="Z264">
        <f>VLOOKUP($J264,raw!$A$3:$AB569,20,FALSE)</f>
        <v>0.15495400028900341</v>
      </c>
      <c r="AA264">
        <f>VLOOKUP($J264,Zonal_Stats!$A$2:$P$308,13,FALSE)</f>
        <v>334253.36094500002</v>
      </c>
      <c r="AB264">
        <f>VLOOKUP($J264,Zonal_Stats!$A$2:$P$308,15,FALSE)</f>
        <v>3.5007701128099998E-2</v>
      </c>
      <c r="AC264">
        <f>VLOOKUP($J264,Zonal_Stats!$A$2:$P$308,16,FALSE)</f>
        <v>0.60619223588799998</v>
      </c>
      <c r="AD264">
        <f>VLOOKUP($J264,raw!$A$3:$AB569,24,FALSE)</f>
        <v>2.8447569962911229E-2</v>
      </c>
      <c r="AE264">
        <f>VLOOKUP($J264,Zonal_Stats!$A$2:$P$308,14,FALSE)</f>
        <v>0.249413219278</v>
      </c>
      <c r="AF264">
        <f>VLOOKUP($C264,PODES_SULSEL!$D$1:$AL$311,2,FALSE)</f>
        <v>5875</v>
      </c>
      <c r="AG264">
        <f>VLOOKUP($C264,PODES_SULSEL!$D$1:$AL$311,25,FALSE)</f>
        <v>0.98229787234042498</v>
      </c>
      <c r="AH264">
        <f>VLOOKUP($C264,PODES_SULSEL!$D$1:$AL$311,26,FALSE)</f>
        <v>6.8085106382978695E-4</v>
      </c>
      <c r="AI264">
        <f>VLOOKUP($C264,PODES_SULSEL!$D$1:$AL$311,27,FALSE)</f>
        <v>0</v>
      </c>
      <c r="AJ264">
        <f>VLOOKUP($C264,PODES_SULSEL!$D$1:$AL$311,28,FALSE)</f>
        <v>0</v>
      </c>
      <c r="AK264">
        <f>VLOOKUP($C264,PODES_SULSEL!$D$1:$AL$311,29,FALSE)</f>
        <v>839.28571428571433</v>
      </c>
      <c r="AL264">
        <f>VLOOKUP($C264,PODES_SULSEL!$D$1:$AL$311,30,FALSE)</f>
        <v>6.8085106382978695E-4</v>
      </c>
      <c r="AM264">
        <f>VLOOKUP($C264,PODES_SULSEL!$D$1:$AL$311,31,FALSE)</f>
        <v>1958.3333333333333</v>
      </c>
      <c r="AN264">
        <f>VLOOKUP($C264,PODES_SULSEL!$D$1:$AL$311,10,FALSE)</f>
        <v>2</v>
      </c>
      <c r="AO264">
        <f>VLOOKUP($C264,PODES_SULSEL!$D$1:$AL$311,11,FALSE)</f>
        <v>0</v>
      </c>
      <c r="AP264">
        <f>VLOOKUP($C264,PODES_SULSEL!$D$1:$AL$311,12,FALSE)</f>
        <v>4</v>
      </c>
      <c r="AQ264">
        <f>VLOOKUP($C264,PODES_SULSEL!$D$1:$AL$311,13,FALSE)</f>
        <v>0</v>
      </c>
      <c r="AR264">
        <f>VLOOKUP($C264,PODES_SULSEL!$D$1:$AL$311,14,FALSE)</f>
        <v>0</v>
      </c>
      <c r="AS264">
        <f>VLOOKUP($C264,PODES_SULSEL!$D$1:$AL$311,15,FALSE)</f>
        <v>0</v>
      </c>
      <c r="AT264">
        <f>VLOOKUP($C264,PODES_SULSEL!$D$1:$AL$311,16,FALSE)</f>
        <v>0</v>
      </c>
      <c r="AU264">
        <f>VLOOKUP($C264,PODES_SULSEL!$D$1:$AL$311,17,FALSE)</f>
        <v>0</v>
      </c>
      <c r="AV264">
        <f>VLOOKUP($C264,PODES_SULSEL!$D$1:$AL$311,18,FALSE)</f>
        <v>0</v>
      </c>
      <c r="AW264">
        <f>VLOOKUP($C264,PODES_SULSEL!$D$1:$AL$311,19,FALSE)</f>
        <v>0</v>
      </c>
      <c r="AX264">
        <f>VLOOKUP($C264,PODES_SULSEL!$D$1:$AL$311,20,FALSE)</f>
        <v>22</v>
      </c>
      <c r="AY264">
        <f>VLOOKUP($C264,PODES_SULSEL!$D$1:$AL$311,35,FALSE)</f>
        <v>267.04545454545456</v>
      </c>
      <c r="AZ264">
        <f>VLOOKUP($C264,PODES_SULSEL!$D$1:$AL$311,32,FALSE)</f>
        <v>0</v>
      </c>
      <c r="BA264">
        <f>VLOOKUP($C264,PODES_SULSEL!$D$1:$AL$311,33,FALSE)</f>
        <v>1468.75</v>
      </c>
      <c r="BB264">
        <f>VLOOKUP($C264,PODES_SULSEL!$D$1:$AL$311,23,FALSE)</f>
        <v>1</v>
      </c>
      <c r="BC264">
        <f>VLOOKUP($C264,PODES_SULSEL!$D$1:$AL$311,34,FALSE)</f>
        <v>5875</v>
      </c>
      <c r="BD264">
        <f>VLOOKUP($J264,Zonal_Stats!$A$2:$T$308,17,FALSE)</f>
        <v>21.296039351699999</v>
      </c>
      <c r="BE264">
        <f>VLOOKUP($J264,Zonal_Stats!$A$2:$T$308,18,FALSE)</f>
        <v>1.4366680646300001</v>
      </c>
      <c r="BF264">
        <f>VLOOKUP($J264,Zonal_Stats!$A$2:$T$308,19,FALSE)</f>
        <v>2430.2358890099999</v>
      </c>
      <c r="BG264">
        <f>VLOOKUP($J264,Zonal_Stats!$A$2:$T$308,20,FALSE)</f>
        <v>-14.2339971198</v>
      </c>
    </row>
    <row r="265" spans="1:59">
      <c r="A265" t="s">
        <v>966</v>
      </c>
      <c r="B265" t="str">
        <f t="shared" si="4"/>
        <v>7325081</v>
      </c>
      <c r="C265">
        <v>7325081</v>
      </c>
      <c r="D265" t="s">
        <v>230</v>
      </c>
      <c r="E265">
        <v>73</v>
      </c>
      <c r="F265">
        <v>25</v>
      </c>
      <c r="G265">
        <v>81</v>
      </c>
      <c r="H265" t="s">
        <v>674</v>
      </c>
      <c r="I265" t="s">
        <v>442</v>
      </c>
      <c r="J265" t="s">
        <v>413</v>
      </c>
      <c r="K265">
        <v>2019</v>
      </c>
      <c r="L265">
        <f>VLOOKUP($J265,Zonal_Stats!$A$2:$J$308,10,FALSE)</f>
        <v>3441.9405553299998</v>
      </c>
      <c r="M265">
        <f>VLOOKUP($J265,Zonal_Stats!$A$2:$P$308,8,FALSE)</f>
        <v>966.47552925699995</v>
      </c>
      <c r="N265">
        <f>VLOOKUP($J265,Zonal_Stats!$A$2:$P$308,12,FALSE)</f>
        <v>12532.195332400001</v>
      </c>
      <c r="O265">
        <f>VLOOKUP($J265,Zonal_Stats!$A$2:$P$308,9,FALSE)</f>
        <v>8142.7346811199995</v>
      </c>
      <c r="P265">
        <f>VLOOKUP($J265,Zonal_Stats!$A$2:$P$308,7,FALSE)</f>
        <v>3034.3100418200002</v>
      </c>
      <c r="Q265">
        <f>VLOOKUP($J265,Zonal_Stats!$A$2:$P$308,11,FALSE)</f>
        <v>3062.41857798</v>
      </c>
      <c r="R265">
        <f>VLOOKUP($J265,Zonal_Stats!$A$2:$P$308,5,FALSE)</f>
        <v>5533.3777541600002</v>
      </c>
      <c r="S265">
        <f>VLOOKUP($J265,raw!$A$3:$AB570,11,FALSE)</f>
        <v>0.34329858058032908</v>
      </c>
      <c r="T265">
        <f>VLOOKUP($J265,raw!$A$3:$AB570,12,FALSE)</f>
        <v>1.5324707951262404E-2</v>
      </c>
      <c r="U265">
        <f>VLOOKUP($J265,raw!$A$3:$AB570,13,FALSE)</f>
        <v>0.3037306870996106</v>
      </c>
      <c r="V265">
        <f>VLOOKUP($J265,raw!$A$3:$AB570,14,FALSE)</f>
        <v>0</v>
      </c>
      <c r="W265">
        <f>VLOOKUP($J265,raw!$A$3:$AB570,15,FALSE)</f>
        <v>0</v>
      </c>
      <c r="X265">
        <f>VLOOKUP($J265,Zonal_Stats!$A$2:$P$308,6,FALSE)</f>
        <v>3157.8408403100002</v>
      </c>
      <c r="Y265">
        <f>VLOOKUP($J265,raw!$A$3:$AB570,17,FALSE)</f>
        <v>3.3915337269187287E-3</v>
      </c>
      <c r="Z265">
        <f>VLOOKUP($J265,raw!$A$3:$AB570,20,FALSE)</f>
        <v>0.59251350332872754</v>
      </c>
      <c r="AA265">
        <f>VLOOKUP($J265,Zonal_Stats!$A$2:$P$308,13,FALSE)</f>
        <v>287002.17627200001</v>
      </c>
      <c r="AB265">
        <f>VLOOKUP($J265,Zonal_Stats!$A$2:$P$308,15,FALSE)</f>
        <v>0.297599155354</v>
      </c>
      <c r="AC265">
        <f>VLOOKUP($J265,Zonal_Stats!$A$2:$P$308,16,FALSE)</f>
        <v>0.156993920925</v>
      </c>
      <c r="AD265">
        <f>VLOOKUP($J265,raw!$A$3:$AB570,24,FALSE)</f>
        <v>0.26152493405351085</v>
      </c>
      <c r="AE265">
        <f>VLOOKUP($J265,Zonal_Stats!$A$2:$P$308,14,FALSE)</f>
        <v>0.25001483803800001</v>
      </c>
      <c r="AF265">
        <f>VLOOKUP($C265,PODES_SULSEL!$D$1:$AL$311,2,FALSE)</f>
        <v>3478</v>
      </c>
      <c r="AG265">
        <f>VLOOKUP($C265,PODES_SULSEL!$D$1:$AL$311,25,FALSE)</f>
        <v>0.98504887866589996</v>
      </c>
      <c r="AH265">
        <f>VLOOKUP($C265,PODES_SULSEL!$D$1:$AL$311,26,FALSE)</f>
        <v>2.8752156411730799E-4</v>
      </c>
      <c r="AI265">
        <f>VLOOKUP($C265,PODES_SULSEL!$D$1:$AL$311,27,FALSE)</f>
        <v>0</v>
      </c>
      <c r="AJ265">
        <f>VLOOKUP($C265,PODES_SULSEL!$D$1:$AL$311,28,FALSE)</f>
        <v>0</v>
      </c>
      <c r="AK265">
        <f>VLOOKUP($C265,PODES_SULSEL!$D$1:$AL$311,29,FALSE)</f>
        <v>3478</v>
      </c>
      <c r="AL265">
        <f>VLOOKUP($C265,PODES_SULSEL!$D$1:$AL$311,30,FALSE)</f>
        <v>5.7504312823461695E-4</v>
      </c>
      <c r="AM265">
        <f>VLOOKUP($C265,PODES_SULSEL!$D$1:$AL$311,31,FALSE)</f>
        <v>3478</v>
      </c>
      <c r="AN265">
        <f>VLOOKUP($C265,PODES_SULSEL!$D$1:$AL$311,10,FALSE)</f>
        <v>2</v>
      </c>
      <c r="AO265">
        <f>VLOOKUP($C265,PODES_SULSEL!$D$1:$AL$311,11,FALSE)</f>
        <v>0</v>
      </c>
      <c r="AP265">
        <f>VLOOKUP($C265,PODES_SULSEL!$D$1:$AL$311,12,FALSE)</f>
        <v>11</v>
      </c>
      <c r="AQ265">
        <f>VLOOKUP($C265,PODES_SULSEL!$D$1:$AL$311,13,FALSE)</f>
        <v>0</v>
      </c>
      <c r="AR265">
        <f>VLOOKUP($C265,PODES_SULSEL!$D$1:$AL$311,14,FALSE)</f>
        <v>0</v>
      </c>
      <c r="AS265">
        <f>VLOOKUP($C265,PODES_SULSEL!$D$1:$AL$311,15,FALSE)</f>
        <v>0</v>
      </c>
      <c r="AT265">
        <f>VLOOKUP($C265,PODES_SULSEL!$D$1:$AL$311,16,FALSE)</f>
        <v>0</v>
      </c>
      <c r="AU265">
        <f>VLOOKUP($C265,PODES_SULSEL!$D$1:$AL$311,17,FALSE)</f>
        <v>0</v>
      </c>
      <c r="AV265">
        <f>VLOOKUP($C265,PODES_SULSEL!$D$1:$AL$311,18,FALSE)</f>
        <v>0</v>
      </c>
      <c r="AW265">
        <f>VLOOKUP($C265,PODES_SULSEL!$D$1:$AL$311,19,FALSE)</f>
        <v>0</v>
      </c>
      <c r="AX265">
        <f>VLOOKUP($C265,PODES_SULSEL!$D$1:$AL$311,20,FALSE)</f>
        <v>14</v>
      </c>
      <c r="AY265">
        <f>VLOOKUP($C265,PODES_SULSEL!$D$1:$AL$311,35,FALSE)</f>
        <v>248.42857142857142</v>
      </c>
      <c r="AZ265">
        <f>VLOOKUP($C265,PODES_SULSEL!$D$1:$AL$311,32,FALSE)</f>
        <v>0</v>
      </c>
      <c r="BA265">
        <f>VLOOKUP($C265,PODES_SULSEL!$D$1:$AL$311,33,FALSE)</f>
        <v>1739</v>
      </c>
      <c r="BB265">
        <f>VLOOKUP($C265,PODES_SULSEL!$D$1:$AL$311,23,FALSE)</f>
        <v>1</v>
      </c>
      <c r="BC265">
        <f>VLOOKUP($C265,PODES_SULSEL!$D$1:$AL$311,34,FALSE)</f>
        <v>3478</v>
      </c>
      <c r="BD265">
        <f>VLOOKUP($J265,Zonal_Stats!$A$2:$T$308,17,FALSE)</f>
        <v>26.254547430799999</v>
      </c>
      <c r="BE265">
        <f>VLOOKUP($J265,Zonal_Stats!$A$2:$T$308,18,FALSE)</f>
        <v>1.30103881992</v>
      </c>
      <c r="BF265">
        <f>VLOOKUP($J265,Zonal_Stats!$A$2:$T$308,19,FALSE)</f>
        <v>2776.7519081400001</v>
      </c>
      <c r="BG265">
        <f>VLOOKUP($J265,Zonal_Stats!$A$2:$T$308,20,FALSE)</f>
        <v>-56.442298110700001</v>
      </c>
    </row>
    <row r="266" spans="1:59">
      <c r="A266" t="s">
        <v>967</v>
      </c>
      <c r="B266" t="str">
        <f t="shared" si="4"/>
        <v>7326010</v>
      </c>
      <c r="C266">
        <v>7326010</v>
      </c>
      <c r="D266" t="s">
        <v>230</v>
      </c>
      <c r="E266">
        <v>73</v>
      </c>
      <c r="F266">
        <v>26</v>
      </c>
      <c r="G266">
        <v>10</v>
      </c>
      <c r="H266" t="s">
        <v>674</v>
      </c>
      <c r="I266" t="s">
        <v>691</v>
      </c>
      <c r="J266" t="s">
        <v>554</v>
      </c>
      <c r="K266">
        <v>2019</v>
      </c>
      <c r="L266">
        <f>VLOOKUP($J266,Zonal_Stats!$A$2:$J$308,10,FALSE)</f>
        <v>13713.257339899999</v>
      </c>
      <c r="M266">
        <f>VLOOKUP($J266,Zonal_Stats!$A$2:$P$308,8,FALSE)</f>
        <v>514.560297719</v>
      </c>
      <c r="N266">
        <f>VLOOKUP($J266,Zonal_Stats!$A$2:$P$308,12,FALSE)</f>
        <v>6148.77955079</v>
      </c>
      <c r="O266">
        <f>VLOOKUP($J266,Zonal_Stats!$A$2:$P$308,9,FALSE)</f>
        <v>74998.032922800005</v>
      </c>
      <c r="P266">
        <f>VLOOKUP($J266,Zonal_Stats!$A$2:$P$308,7,FALSE)</f>
        <v>10621.3321825</v>
      </c>
      <c r="Q266">
        <f>VLOOKUP($J266,Zonal_Stats!$A$2:$P$308,11,FALSE)</f>
        <v>1887.7983715299999</v>
      </c>
      <c r="R266">
        <f>VLOOKUP($J266,Zonal_Stats!$A$2:$P$308,5,FALSE)</f>
        <v>8579.7316213699996</v>
      </c>
      <c r="S266">
        <f>VLOOKUP($J266,raw!$A$3:$AB571,11,FALSE)</f>
        <v>0.19232020826553856</v>
      </c>
      <c r="T266">
        <f>VLOOKUP($J266,raw!$A$3:$AB571,12,FALSE)</f>
        <v>0</v>
      </c>
      <c r="U266">
        <f>VLOOKUP($J266,raw!$A$3:$AB571,13,FALSE)</f>
        <v>0</v>
      </c>
      <c r="V266">
        <f>VLOOKUP($J266,raw!$A$3:$AB571,14,FALSE)</f>
        <v>0</v>
      </c>
      <c r="W266">
        <f>VLOOKUP($J266,raw!$A$3:$AB571,15,FALSE)</f>
        <v>0</v>
      </c>
      <c r="X266">
        <f>VLOOKUP($J266,Zonal_Stats!$A$2:$P$308,6,FALSE)</f>
        <v>12403.959716199999</v>
      </c>
      <c r="Y266">
        <f>VLOOKUP($J266,raw!$A$3:$AB571,17,FALSE)</f>
        <v>0</v>
      </c>
      <c r="Z266">
        <f>VLOOKUP($J266,raw!$A$3:$AB571,20,FALSE)</f>
        <v>0.99153921249593235</v>
      </c>
      <c r="AA266">
        <f>VLOOKUP($J266,Zonal_Stats!$A$2:$P$308,13,FALSE)</f>
        <v>2712029.78895</v>
      </c>
      <c r="AB266">
        <f>VLOOKUP($J266,Zonal_Stats!$A$2:$P$308,15,FALSE)</f>
        <v>1.9729584911299999E-2</v>
      </c>
      <c r="AC266">
        <f>VLOOKUP($J266,Zonal_Stats!$A$2:$P$308,16,FALSE)</f>
        <v>0.71464457902800005</v>
      </c>
      <c r="AD266">
        <f>VLOOKUP($J266,raw!$A$3:$AB571,24,FALSE)</f>
        <v>0</v>
      </c>
      <c r="AE266">
        <f>VLOOKUP($J266,Zonal_Stats!$A$2:$P$308,14,FALSE)</f>
        <v>0.33079047425000002</v>
      </c>
      <c r="AF266">
        <f>VLOOKUP($C266,PODES_SULSEL!$D$1:$AL$311,2,FALSE)</f>
        <v>3952</v>
      </c>
      <c r="AG266">
        <f>VLOOKUP($C266,PODES_SULSEL!$D$1:$AL$311,25,FALSE)</f>
        <v>0.98886639676113297</v>
      </c>
      <c r="AH266">
        <f>VLOOKUP($C266,PODES_SULSEL!$D$1:$AL$311,26,FALSE)</f>
        <v>2.5303643724696302E-4</v>
      </c>
      <c r="AI266">
        <f>VLOOKUP($C266,PODES_SULSEL!$D$1:$AL$311,27,FALSE)</f>
        <v>0</v>
      </c>
      <c r="AJ266">
        <f>VLOOKUP($C266,PODES_SULSEL!$D$1:$AL$311,28,FALSE)</f>
        <v>0</v>
      </c>
      <c r="AK266">
        <f>VLOOKUP($C266,PODES_SULSEL!$D$1:$AL$311,29,FALSE)</f>
        <v>1976</v>
      </c>
      <c r="AL266">
        <f>VLOOKUP($C266,PODES_SULSEL!$D$1:$AL$311,30,FALSE)</f>
        <v>2.5303643724696302E-4</v>
      </c>
      <c r="AM266">
        <f>VLOOKUP($C266,PODES_SULSEL!$D$1:$AL$311,31,FALSE)</f>
        <v>0</v>
      </c>
      <c r="AN266">
        <f>VLOOKUP($C266,PODES_SULSEL!$D$1:$AL$311,10,FALSE)</f>
        <v>12</v>
      </c>
      <c r="AO266">
        <f>VLOOKUP($C266,PODES_SULSEL!$D$1:$AL$311,11,FALSE)</f>
        <v>0</v>
      </c>
      <c r="AP266">
        <f>VLOOKUP($C266,PODES_SULSEL!$D$1:$AL$311,12,FALSE)</f>
        <v>0</v>
      </c>
      <c r="AQ266">
        <f>VLOOKUP($C266,PODES_SULSEL!$D$1:$AL$311,13,FALSE)</f>
        <v>0</v>
      </c>
      <c r="AR266">
        <f>VLOOKUP($C266,PODES_SULSEL!$D$1:$AL$311,14,FALSE)</f>
        <v>0</v>
      </c>
      <c r="AS266">
        <f>VLOOKUP($C266,PODES_SULSEL!$D$1:$AL$311,15,FALSE)</f>
        <v>0</v>
      </c>
      <c r="AT266">
        <f>VLOOKUP($C266,PODES_SULSEL!$D$1:$AL$311,16,FALSE)</f>
        <v>0</v>
      </c>
      <c r="AU266">
        <f>VLOOKUP($C266,PODES_SULSEL!$D$1:$AL$311,17,FALSE)</f>
        <v>0</v>
      </c>
      <c r="AV266">
        <f>VLOOKUP($C266,PODES_SULSEL!$D$1:$AL$311,18,FALSE)</f>
        <v>0</v>
      </c>
      <c r="AW266">
        <f>VLOOKUP($C266,PODES_SULSEL!$D$1:$AL$311,19,FALSE)</f>
        <v>0</v>
      </c>
      <c r="AX266">
        <f>VLOOKUP($C266,PODES_SULSEL!$D$1:$AL$311,20,FALSE)</f>
        <v>16</v>
      </c>
      <c r="AY266">
        <f>VLOOKUP($C266,PODES_SULSEL!$D$1:$AL$311,35,FALSE)</f>
        <v>247</v>
      </c>
      <c r="AZ266">
        <f>VLOOKUP($C266,PODES_SULSEL!$D$1:$AL$311,32,FALSE)</f>
        <v>0</v>
      </c>
      <c r="BA266">
        <f>VLOOKUP($C266,PODES_SULSEL!$D$1:$AL$311,33,FALSE)</f>
        <v>0</v>
      </c>
      <c r="BB266">
        <f>VLOOKUP($C266,PODES_SULSEL!$D$1:$AL$311,23,FALSE)</f>
        <v>0</v>
      </c>
      <c r="BC266">
        <f>VLOOKUP($C266,PODES_SULSEL!$D$1:$AL$311,34,FALSE)</f>
        <v>0</v>
      </c>
      <c r="BD266">
        <f>VLOOKUP($J266,Zonal_Stats!$A$2:$T$308,17,FALSE)</f>
        <v>22.2192032116</v>
      </c>
      <c r="BE266">
        <f>VLOOKUP($J266,Zonal_Stats!$A$2:$T$308,18,FALSE)</f>
        <v>1.4932098388699999</v>
      </c>
      <c r="BF266">
        <f>VLOOKUP($J266,Zonal_Stats!$A$2:$T$308,19,FALSE)</f>
        <v>3074.7064097399998</v>
      </c>
      <c r="BG266">
        <f>VLOOKUP($J266,Zonal_Stats!$A$2:$T$308,20,FALSE)</f>
        <v>20.6260672433</v>
      </c>
    </row>
    <row r="267" spans="1:59">
      <c r="A267" t="s">
        <v>968</v>
      </c>
      <c r="B267" t="str">
        <f t="shared" si="4"/>
        <v>7326020</v>
      </c>
      <c r="C267">
        <v>7326020</v>
      </c>
      <c r="D267" t="s">
        <v>230</v>
      </c>
      <c r="E267">
        <v>73</v>
      </c>
      <c r="F267">
        <v>26</v>
      </c>
      <c r="G267">
        <v>20</v>
      </c>
      <c r="H267" t="s">
        <v>674</v>
      </c>
      <c r="I267" t="s">
        <v>691</v>
      </c>
      <c r="J267" t="s">
        <v>419</v>
      </c>
      <c r="K267">
        <v>2019</v>
      </c>
      <c r="L267">
        <f>VLOOKUP($J267,Zonal_Stats!$A$2:$J$308,10,FALSE)</f>
        <v>9274.7748533100003</v>
      </c>
      <c r="M267">
        <f>VLOOKUP($J267,Zonal_Stats!$A$2:$P$308,8,FALSE)</f>
        <v>316.79380529100001</v>
      </c>
      <c r="N267">
        <f>VLOOKUP($J267,Zonal_Stats!$A$2:$P$308,12,FALSE)</f>
        <v>3564.81885169</v>
      </c>
      <c r="O267">
        <f>VLOOKUP($J267,Zonal_Stats!$A$2:$P$308,9,FALSE)</f>
        <v>71740.894001499997</v>
      </c>
      <c r="P267">
        <f>VLOOKUP($J267,Zonal_Stats!$A$2:$P$308,7,FALSE)</f>
        <v>7785.8317166500001</v>
      </c>
      <c r="Q267">
        <f>VLOOKUP($J267,Zonal_Stats!$A$2:$P$308,11,FALSE)</f>
        <v>1314.54157255</v>
      </c>
      <c r="R267">
        <f>VLOOKUP($J267,Zonal_Stats!$A$2:$P$308,5,FALSE)</f>
        <v>12829.0046179</v>
      </c>
      <c r="S267">
        <f>VLOOKUP($J267,raw!$A$3:$AB572,11,FALSE)</f>
        <v>0.92538714218676676</v>
      </c>
      <c r="T267">
        <f>VLOOKUP($J267,raw!$A$3:$AB572,12,FALSE)</f>
        <v>1.6893477240732049E-2</v>
      </c>
      <c r="U267">
        <f>VLOOKUP($J267,raw!$A$3:$AB572,13,FALSE)</f>
        <v>0</v>
      </c>
      <c r="V267">
        <f>VLOOKUP($J267,raw!$A$3:$AB572,14,FALSE)</f>
        <v>0</v>
      </c>
      <c r="W267">
        <f>VLOOKUP($J267,raw!$A$3:$AB572,15,FALSE)</f>
        <v>0</v>
      </c>
      <c r="X267">
        <f>VLOOKUP($J267,Zonal_Stats!$A$2:$P$308,6,FALSE)</f>
        <v>8486.1556453199992</v>
      </c>
      <c r="Y267">
        <f>VLOOKUP($J267,raw!$A$3:$AB572,17,FALSE)</f>
        <v>0</v>
      </c>
      <c r="Z267">
        <f>VLOOKUP($J267,raw!$A$3:$AB572,20,FALSE)</f>
        <v>0.93383388080713281</v>
      </c>
      <c r="AA267">
        <f>VLOOKUP($J267,Zonal_Stats!$A$2:$P$308,13,FALSE)</f>
        <v>3694790.0809999998</v>
      </c>
      <c r="AB267">
        <f>VLOOKUP($J267,Zonal_Stats!$A$2:$P$308,15,FALSE)</f>
        <v>9.0543726851600004E-2</v>
      </c>
      <c r="AC267">
        <f>VLOOKUP($J267,Zonal_Stats!$A$2:$P$308,16,FALSE)</f>
        <v>0.38555365502900002</v>
      </c>
      <c r="AD267">
        <f>VLOOKUP($J267,raw!$A$3:$AB572,24,FALSE)</f>
        <v>0</v>
      </c>
      <c r="AE267">
        <f>VLOOKUP($J267,Zonal_Stats!$A$2:$P$308,14,FALSE)</f>
        <v>0.34652483396200001</v>
      </c>
      <c r="AF267">
        <f>VLOOKUP($C267,PODES_SULSEL!$D$1:$AL$311,2,FALSE)</f>
        <v>3960</v>
      </c>
      <c r="AG267">
        <f>VLOOKUP($C267,PODES_SULSEL!$D$1:$AL$311,25,FALSE)</f>
        <v>1</v>
      </c>
      <c r="AH267">
        <f>VLOOKUP($C267,PODES_SULSEL!$D$1:$AL$311,26,FALSE)</f>
        <v>1.76767676767676E-3</v>
      </c>
      <c r="AI267">
        <f>VLOOKUP($C267,PODES_SULSEL!$D$1:$AL$311,27,FALSE)</f>
        <v>1320</v>
      </c>
      <c r="AJ267">
        <f>VLOOKUP($C267,PODES_SULSEL!$D$1:$AL$311,28,FALSE)</f>
        <v>0</v>
      </c>
      <c r="AK267">
        <f>VLOOKUP($C267,PODES_SULSEL!$D$1:$AL$311,29,FALSE)</f>
        <v>1320</v>
      </c>
      <c r="AL267">
        <f>VLOOKUP($C267,PODES_SULSEL!$D$1:$AL$311,30,FALSE)</f>
        <v>0</v>
      </c>
      <c r="AM267">
        <f>VLOOKUP($C267,PODES_SULSEL!$D$1:$AL$311,31,FALSE)</f>
        <v>3960</v>
      </c>
      <c r="AN267">
        <f>VLOOKUP($C267,PODES_SULSEL!$D$1:$AL$311,10,FALSE)</f>
        <v>2</v>
      </c>
      <c r="AO267">
        <f>VLOOKUP($C267,PODES_SULSEL!$D$1:$AL$311,11,FALSE)</f>
        <v>0</v>
      </c>
      <c r="AP267">
        <f>VLOOKUP($C267,PODES_SULSEL!$D$1:$AL$311,12,FALSE)</f>
        <v>0</v>
      </c>
      <c r="AQ267">
        <f>VLOOKUP($C267,PODES_SULSEL!$D$1:$AL$311,13,FALSE)</f>
        <v>0</v>
      </c>
      <c r="AR267">
        <f>VLOOKUP($C267,PODES_SULSEL!$D$1:$AL$311,14,FALSE)</f>
        <v>0</v>
      </c>
      <c r="AS267">
        <f>VLOOKUP($C267,PODES_SULSEL!$D$1:$AL$311,15,FALSE)</f>
        <v>0</v>
      </c>
      <c r="AT267">
        <f>VLOOKUP($C267,PODES_SULSEL!$D$1:$AL$311,16,FALSE)</f>
        <v>0</v>
      </c>
      <c r="AU267">
        <f>VLOOKUP($C267,PODES_SULSEL!$D$1:$AL$311,17,FALSE)</f>
        <v>0</v>
      </c>
      <c r="AV267">
        <f>VLOOKUP($C267,PODES_SULSEL!$D$1:$AL$311,18,FALSE)</f>
        <v>0</v>
      </c>
      <c r="AW267">
        <f>VLOOKUP($C267,PODES_SULSEL!$D$1:$AL$311,19,FALSE)</f>
        <v>0</v>
      </c>
      <c r="AX267">
        <f>VLOOKUP($C267,PODES_SULSEL!$D$1:$AL$311,20,FALSE)</f>
        <v>14</v>
      </c>
      <c r="AY267">
        <f>VLOOKUP($C267,PODES_SULSEL!$D$1:$AL$311,35,FALSE)</f>
        <v>282.85714285714283</v>
      </c>
      <c r="AZ267">
        <f>VLOOKUP($C267,PODES_SULSEL!$D$1:$AL$311,32,FALSE)</f>
        <v>3960</v>
      </c>
      <c r="BA267">
        <f>VLOOKUP($C267,PODES_SULSEL!$D$1:$AL$311,33,FALSE)</f>
        <v>0</v>
      </c>
      <c r="BB267">
        <f>VLOOKUP($C267,PODES_SULSEL!$D$1:$AL$311,23,FALSE)</f>
        <v>0</v>
      </c>
      <c r="BC267">
        <f>VLOOKUP($C267,PODES_SULSEL!$D$1:$AL$311,34,FALSE)</f>
        <v>0</v>
      </c>
      <c r="BD267">
        <f>VLOOKUP($J267,Zonal_Stats!$A$2:$T$308,17,FALSE)</f>
        <v>22.7671094775</v>
      </c>
      <c r="BE267">
        <f>VLOOKUP($J267,Zonal_Stats!$A$2:$T$308,18,FALSE)</f>
        <v>1.4555306801400001</v>
      </c>
      <c r="BF267">
        <f>VLOOKUP($J267,Zonal_Stats!$A$2:$T$308,19,FALSE)</f>
        <v>3204.5068437300001</v>
      </c>
      <c r="BG267">
        <f>VLOOKUP($J267,Zonal_Stats!$A$2:$T$308,20,FALSE)</f>
        <v>1.33897986779</v>
      </c>
    </row>
    <row r="268" spans="1:59">
      <c r="A268" t="s">
        <v>969</v>
      </c>
      <c r="B268" t="str">
        <f t="shared" si="4"/>
        <v>7326030</v>
      </c>
      <c r="C268">
        <v>7326030</v>
      </c>
      <c r="D268" t="s">
        <v>230</v>
      </c>
      <c r="E268">
        <v>73</v>
      </c>
      <c r="F268">
        <v>26</v>
      </c>
      <c r="G268">
        <v>30</v>
      </c>
      <c r="H268" t="s">
        <v>674</v>
      </c>
      <c r="I268" t="s">
        <v>691</v>
      </c>
      <c r="J268" t="s">
        <v>536</v>
      </c>
      <c r="K268">
        <v>2019</v>
      </c>
      <c r="L268">
        <f>VLOOKUP($J268,Zonal_Stats!$A$2:$J$308,10,FALSE)</f>
        <v>5777.3921239700003</v>
      </c>
      <c r="M268">
        <f>VLOOKUP($J268,Zonal_Stats!$A$2:$P$308,8,FALSE)</f>
        <v>463.131085515</v>
      </c>
      <c r="N268">
        <f>VLOOKUP($J268,Zonal_Stats!$A$2:$P$308,12,FALSE)</f>
        <v>6297.2589427399998</v>
      </c>
      <c r="O268">
        <f>VLOOKUP($J268,Zonal_Stats!$A$2:$P$308,9,FALSE)</f>
        <v>70766.613213699995</v>
      </c>
      <c r="P268">
        <f>VLOOKUP($J268,Zonal_Stats!$A$2:$P$308,7,FALSE)</f>
        <v>4225.4039207699998</v>
      </c>
      <c r="Q268">
        <f>VLOOKUP($J268,Zonal_Stats!$A$2:$P$308,11,FALSE)</f>
        <v>4351.5318519000002</v>
      </c>
      <c r="R268">
        <f>VLOOKUP($J268,Zonal_Stats!$A$2:$P$308,5,FALSE)</f>
        <v>16243.059920399999</v>
      </c>
      <c r="S268">
        <f>VLOOKUP($J268,raw!$A$3:$AB573,11,FALSE)</f>
        <v>0.8286830357142857</v>
      </c>
      <c r="T268">
        <f>VLOOKUP($J268,raw!$A$3:$AB573,12,FALSE)</f>
        <v>0</v>
      </c>
      <c r="U268">
        <f>VLOOKUP($J268,raw!$A$3:$AB573,13,FALSE)</f>
        <v>1.1160714285714285E-3</v>
      </c>
      <c r="V268">
        <f>VLOOKUP($J268,raw!$A$3:$AB573,14,FALSE)</f>
        <v>0</v>
      </c>
      <c r="W268">
        <f>VLOOKUP($J268,raw!$A$3:$AB573,15,FALSE)</f>
        <v>0</v>
      </c>
      <c r="X268">
        <f>VLOOKUP($J268,Zonal_Stats!$A$2:$P$308,6,FALSE)</f>
        <v>5048.1529576800003</v>
      </c>
      <c r="Y268">
        <f>VLOOKUP($J268,raw!$A$3:$AB573,17,FALSE)</f>
        <v>0</v>
      </c>
      <c r="Z268">
        <f>VLOOKUP($J268,raw!$A$3:$AB573,20,FALSE)</f>
        <v>0.8351004464285714</v>
      </c>
      <c r="AA268">
        <f>VLOOKUP($J268,Zonal_Stats!$A$2:$P$308,13,FALSE)</f>
        <v>3829724.13687</v>
      </c>
      <c r="AB268">
        <f>VLOOKUP($J268,Zonal_Stats!$A$2:$P$308,15,FALSE)</f>
        <v>9.52619012179E-2</v>
      </c>
      <c r="AC268">
        <f>VLOOKUP($J268,Zonal_Stats!$A$2:$P$308,16,FALSE)</f>
        <v>0.47095143456400002</v>
      </c>
      <c r="AD268">
        <f>VLOOKUP($J268,raw!$A$3:$AB573,24,FALSE)</f>
        <v>0</v>
      </c>
      <c r="AE268">
        <f>VLOOKUP($J268,Zonal_Stats!$A$2:$P$308,14,FALSE)</f>
        <v>0.34806614690999998</v>
      </c>
      <c r="AF268">
        <f>VLOOKUP($C268,PODES_SULSEL!$D$1:$AL$311,2,FALSE)</f>
        <v>3189</v>
      </c>
      <c r="AG268">
        <f>VLOOKUP($C268,PODES_SULSEL!$D$1:$AL$311,25,FALSE)</f>
        <v>0.97899027908435199</v>
      </c>
      <c r="AH268">
        <f>VLOOKUP($C268,PODES_SULSEL!$D$1:$AL$311,26,FALSE)</f>
        <v>0</v>
      </c>
      <c r="AI268">
        <f>VLOOKUP($C268,PODES_SULSEL!$D$1:$AL$311,27,FALSE)</f>
        <v>0</v>
      </c>
      <c r="AJ268">
        <f>VLOOKUP($C268,PODES_SULSEL!$D$1:$AL$311,28,FALSE)</f>
        <v>0</v>
      </c>
      <c r="AK268">
        <f>VLOOKUP($C268,PODES_SULSEL!$D$1:$AL$311,29,FALSE)</f>
        <v>1594.5</v>
      </c>
      <c r="AL268">
        <f>VLOOKUP($C268,PODES_SULSEL!$D$1:$AL$311,30,FALSE)</f>
        <v>0</v>
      </c>
      <c r="AM268">
        <f>VLOOKUP($C268,PODES_SULSEL!$D$1:$AL$311,31,FALSE)</f>
        <v>0</v>
      </c>
      <c r="AN268">
        <f>VLOOKUP($C268,PODES_SULSEL!$D$1:$AL$311,10,FALSE)</f>
        <v>6</v>
      </c>
      <c r="AO268">
        <f>VLOOKUP($C268,PODES_SULSEL!$D$1:$AL$311,11,FALSE)</f>
        <v>0</v>
      </c>
      <c r="AP268">
        <f>VLOOKUP($C268,PODES_SULSEL!$D$1:$AL$311,12,FALSE)</f>
        <v>0</v>
      </c>
      <c r="AQ268">
        <f>VLOOKUP($C268,PODES_SULSEL!$D$1:$AL$311,13,FALSE)</f>
        <v>0</v>
      </c>
      <c r="AR268">
        <f>VLOOKUP($C268,PODES_SULSEL!$D$1:$AL$311,14,FALSE)</f>
        <v>0</v>
      </c>
      <c r="AS268">
        <f>VLOOKUP($C268,PODES_SULSEL!$D$1:$AL$311,15,FALSE)</f>
        <v>0</v>
      </c>
      <c r="AT268">
        <f>VLOOKUP($C268,PODES_SULSEL!$D$1:$AL$311,16,FALSE)</f>
        <v>0</v>
      </c>
      <c r="AU268">
        <f>VLOOKUP($C268,PODES_SULSEL!$D$1:$AL$311,17,FALSE)</f>
        <v>0</v>
      </c>
      <c r="AV268">
        <f>VLOOKUP($C268,PODES_SULSEL!$D$1:$AL$311,18,FALSE)</f>
        <v>0</v>
      </c>
      <c r="AW268">
        <f>VLOOKUP($C268,PODES_SULSEL!$D$1:$AL$311,19,FALSE)</f>
        <v>0</v>
      </c>
      <c r="AX268">
        <f>VLOOKUP($C268,PODES_SULSEL!$D$1:$AL$311,20,FALSE)</f>
        <v>12</v>
      </c>
      <c r="AY268">
        <f>VLOOKUP($C268,PODES_SULSEL!$D$1:$AL$311,35,FALSE)</f>
        <v>265.75</v>
      </c>
      <c r="AZ268">
        <f>VLOOKUP($C268,PODES_SULSEL!$D$1:$AL$311,32,FALSE)</f>
        <v>0</v>
      </c>
      <c r="BA268">
        <f>VLOOKUP($C268,PODES_SULSEL!$D$1:$AL$311,33,FALSE)</f>
        <v>0</v>
      </c>
      <c r="BB268">
        <f>VLOOKUP($C268,PODES_SULSEL!$D$1:$AL$311,23,FALSE)</f>
        <v>0</v>
      </c>
      <c r="BC268">
        <f>VLOOKUP($C268,PODES_SULSEL!$D$1:$AL$311,34,FALSE)</f>
        <v>0</v>
      </c>
      <c r="BD268">
        <f>VLOOKUP($J268,Zonal_Stats!$A$2:$T$308,17,FALSE)</f>
        <v>22.748935168300001</v>
      </c>
      <c r="BE268">
        <f>VLOOKUP($J268,Zonal_Stats!$A$2:$T$308,18,FALSE)</f>
        <v>1.4697506602199999</v>
      </c>
      <c r="BF268">
        <f>VLOOKUP($J268,Zonal_Stats!$A$2:$T$308,19,FALSE)</f>
        <v>3207.0771142399999</v>
      </c>
      <c r="BG268">
        <f>VLOOKUP($J268,Zonal_Stats!$A$2:$T$308,20,FALSE)</f>
        <v>6.6155976086099999</v>
      </c>
    </row>
    <row r="269" spans="1:59">
      <c r="A269" t="s">
        <v>970</v>
      </c>
      <c r="B269" t="str">
        <f t="shared" si="4"/>
        <v>7326040</v>
      </c>
      <c r="C269">
        <v>7326040</v>
      </c>
      <c r="D269" t="s">
        <v>230</v>
      </c>
      <c r="E269">
        <v>73</v>
      </c>
      <c r="F269">
        <v>26</v>
      </c>
      <c r="G269">
        <v>40</v>
      </c>
      <c r="H269" t="s">
        <v>674</v>
      </c>
      <c r="I269" t="s">
        <v>691</v>
      </c>
      <c r="J269" t="s">
        <v>382</v>
      </c>
      <c r="K269">
        <v>2019</v>
      </c>
      <c r="L269">
        <f>VLOOKUP($J269,Zonal_Stats!$A$2:$J$308,10,FALSE)</f>
        <v>3564.4472391099998</v>
      </c>
      <c r="M269">
        <f>VLOOKUP($J269,Zonal_Stats!$A$2:$P$308,8,FALSE)</f>
        <v>391.65256540000001</v>
      </c>
      <c r="N269">
        <f>VLOOKUP($J269,Zonal_Stats!$A$2:$P$308,12,FALSE)</f>
        <v>10762.325926699999</v>
      </c>
      <c r="O269">
        <f>VLOOKUP($J269,Zonal_Stats!$A$2:$P$308,9,FALSE)</f>
        <v>71787.744469800004</v>
      </c>
      <c r="P269">
        <f>VLOOKUP($J269,Zonal_Stats!$A$2:$P$308,7,FALSE)</f>
        <v>1147.46406035</v>
      </c>
      <c r="Q269">
        <f>VLOOKUP($J269,Zonal_Stats!$A$2:$P$308,11,FALSE)</f>
        <v>5638.2668357299999</v>
      </c>
      <c r="R269">
        <f>VLOOKUP($J269,Zonal_Stats!$A$2:$P$308,5,FALSE)</f>
        <v>15679.816207</v>
      </c>
      <c r="S269">
        <f>VLOOKUP($J269,raw!$A$3:$AB574,11,FALSE)</f>
        <v>0.76813074565883555</v>
      </c>
      <c r="T269">
        <f>VLOOKUP($J269,raw!$A$3:$AB574,12,FALSE)</f>
        <v>1.7364657814096015E-2</v>
      </c>
      <c r="U269">
        <f>VLOOKUP($J269,raw!$A$3:$AB574,13,FALSE)</f>
        <v>0.15117466802860061</v>
      </c>
      <c r="V269">
        <f>VLOOKUP($J269,raw!$A$3:$AB574,14,FALSE)</f>
        <v>0</v>
      </c>
      <c r="W269">
        <f>VLOOKUP($J269,raw!$A$3:$AB574,15,FALSE)</f>
        <v>0</v>
      </c>
      <c r="X269">
        <f>VLOOKUP($J269,Zonal_Stats!$A$2:$P$308,6,FALSE)</f>
        <v>1494.79326049</v>
      </c>
      <c r="Y269">
        <f>VLOOKUP($J269,raw!$A$3:$AB574,17,FALSE)</f>
        <v>5.3626149131767113E-3</v>
      </c>
      <c r="Z269">
        <f>VLOOKUP($J269,raw!$A$3:$AB574,20,FALSE)</f>
        <v>0.77579162410623081</v>
      </c>
      <c r="AA269">
        <f>VLOOKUP($J269,Zonal_Stats!$A$2:$P$308,13,FALSE)</f>
        <v>2601441.89732</v>
      </c>
      <c r="AB269">
        <f>VLOOKUP($J269,Zonal_Stats!$A$2:$P$308,15,FALSE)</f>
        <v>1.22167481009E-2</v>
      </c>
      <c r="AC269">
        <f>VLOOKUP($J269,Zonal_Stats!$A$2:$P$308,16,FALSE)</f>
        <v>0.68738756922499999</v>
      </c>
      <c r="AD269">
        <f>VLOOKUP($J269,raw!$A$3:$AB574,24,FALSE)</f>
        <v>0</v>
      </c>
      <c r="AE269">
        <f>VLOOKUP($J269,Zonal_Stats!$A$2:$P$308,14,FALSE)</f>
        <v>0.34420325211300001</v>
      </c>
      <c r="AF269">
        <f>VLOOKUP($C269,PODES_SULSEL!$D$1:$AL$311,2,FALSE)</f>
        <v>2701</v>
      </c>
      <c r="AG269">
        <f>VLOOKUP($C269,PODES_SULSEL!$D$1:$AL$311,25,FALSE)</f>
        <v>0.98667160310995905</v>
      </c>
      <c r="AH269">
        <f>VLOOKUP($C269,PODES_SULSEL!$D$1:$AL$311,26,FALSE)</f>
        <v>3.7023324694557502E-4</v>
      </c>
      <c r="AI269">
        <f>VLOOKUP($C269,PODES_SULSEL!$D$1:$AL$311,27,FALSE)</f>
        <v>0</v>
      </c>
      <c r="AJ269">
        <f>VLOOKUP($C269,PODES_SULSEL!$D$1:$AL$311,28,FALSE)</f>
        <v>0</v>
      </c>
      <c r="AK269">
        <f>VLOOKUP($C269,PODES_SULSEL!$D$1:$AL$311,29,FALSE)</f>
        <v>1350.5</v>
      </c>
      <c r="AL269">
        <f>VLOOKUP($C269,PODES_SULSEL!$D$1:$AL$311,30,FALSE)</f>
        <v>3.7023324694557502E-4</v>
      </c>
      <c r="AM269">
        <f>VLOOKUP($C269,PODES_SULSEL!$D$1:$AL$311,31,FALSE)</f>
        <v>2701</v>
      </c>
      <c r="AN269">
        <f>VLOOKUP($C269,PODES_SULSEL!$D$1:$AL$311,10,FALSE)</f>
        <v>5</v>
      </c>
      <c r="AO269">
        <f>VLOOKUP($C269,PODES_SULSEL!$D$1:$AL$311,11,FALSE)</f>
        <v>0</v>
      </c>
      <c r="AP269">
        <f>VLOOKUP($C269,PODES_SULSEL!$D$1:$AL$311,12,FALSE)</f>
        <v>0</v>
      </c>
      <c r="AQ269">
        <f>VLOOKUP($C269,PODES_SULSEL!$D$1:$AL$311,13,FALSE)</f>
        <v>0</v>
      </c>
      <c r="AR269">
        <f>VLOOKUP($C269,PODES_SULSEL!$D$1:$AL$311,14,FALSE)</f>
        <v>0</v>
      </c>
      <c r="AS269">
        <f>VLOOKUP($C269,PODES_SULSEL!$D$1:$AL$311,15,FALSE)</f>
        <v>0</v>
      </c>
      <c r="AT269">
        <f>VLOOKUP($C269,PODES_SULSEL!$D$1:$AL$311,16,FALSE)</f>
        <v>0</v>
      </c>
      <c r="AU269">
        <f>VLOOKUP($C269,PODES_SULSEL!$D$1:$AL$311,17,FALSE)</f>
        <v>0</v>
      </c>
      <c r="AV269">
        <f>VLOOKUP($C269,PODES_SULSEL!$D$1:$AL$311,18,FALSE)</f>
        <v>0</v>
      </c>
      <c r="AW269">
        <f>VLOOKUP($C269,PODES_SULSEL!$D$1:$AL$311,19,FALSE)</f>
        <v>0</v>
      </c>
      <c r="AX269">
        <f>VLOOKUP($C269,PODES_SULSEL!$D$1:$AL$311,20,FALSE)</f>
        <v>12</v>
      </c>
      <c r="AY269">
        <f>VLOOKUP($C269,PODES_SULSEL!$D$1:$AL$311,35,FALSE)</f>
        <v>225.08333333333334</v>
      </c>
      <c r="AZ269">
        <f>VLOOKUP($C269,PODES_SULSEL!$D$1:$AL$311,32,FALSE)</f>
        <v>1350.5</v>
      </c>
      <c r="BA269">
        <f>VLOOKUP($C269,PODES_SULSEL!$D$1:$AL$311,33,FALSE)</f>
        <v>0</v>
      </c>
      <c r="BB269">
        <f>VLOOKUP($C269,PODES_SULSEL!$D$1:$AL$311,23,FALSE)</f>
        <v>0</v>
      </c>
      <c r="BC269">
        <f>VLOOKUP($C269,PODES_SULSEL!$D$1:$AL$311,34,FALSE)</f>
        <v>0</v>
      </c>
      <c r="BD269">
        <f>VLOOKUP($J269,Zonal_Stats!$A$2:$T$308,17,FALSE)</f>
        <v>22.445784252199999</v>
      </c>
      <c r="BE269">
        <f>VLOOKUP($J269,Zonal_Stats!$A$2:$T$308,18,FALSE)</f>
        <v>1.4212628654799999</v>
      </c>
      <c r="BF269">
        <f>VLOOKUP($J269,Zonal_Stats!$A$2:$T$308,19,FALSE)</f>
        <v>3151.2986621</v>
      </c>
      <c r="BG269">
        <f>VLOOKUP($J269,Zonal_Stats!$A$2:$T$308,20,FALSE)</f>
        <v>-8.8665028447700003</v>
      </c>
    </row>
    <row r="270" spans="1:59">
      <c r="A270" t="s">
        <v>971</v>
      </c>
      <c r="B270" t="str">
        <f t="shared" si="4"/>
        <v>7326050</v>
      </c>
      <c r="C270">
        <v>7326050</v>
      </c>
      <c r="D270" t="s">
        <v>230</v>
      </c>
      <c r="E270">
        <v>73</v>
      </c>
      <c r="F270">
        <v>26</v>
      </c>
      <c r="G270">
        <v>50</v>
      </c>
      <c r="H270" t="s">
        <v>674</v>
      </c>
      <c r="I270" t="s">
        <v>691</v>
      </c>
      <c r="J270" t="s">
        <v>517</v>
      </c>
      <c r="K270">
        <v>2019</v>
      </c>
      <c r="L270">
        <f>VLOOKUP($J270,Zonal_Stats!$A$2:$J$308,10,FALSE)</f>
        <v>6848.95483805</v>
      </c>
      <c r="M270">
        <f>VLOOKUP($J270,Zonal_Stats!$A$2:$P$308,8,FALSE)</f>
        <v>1256.2774284300001</v>
      </c>
      <c r="N270">
        <f>VLOOKUP($J270,Zonal_Stats!$A$2:$P$308,12,FALSE)</f>
        <v>17966.406451300001</v>
      </c>
      <c r="O270">
        <f>VLOOKUP($J270,Zonal_Stats!$A$2:$P$308,9,FALSE)</f>
        <v>73549.941364800005</v>
      </c>
      <c r="P270">
        <f>VLOOKUP($J270,Zonal_Stats!$A$2:$P$308,7,FALSE)</f>
        <v>1629.6530393</v>
      </c>
      <c r="Q270">
        <f>VLOOKUP($J270,Zonal_Stats!$A$2:$P$308,11,FALSE)</f>
        <v>2530.5405192899998</v>
      </c>
      <c r="R270">
        <f>VLOOKUP($J270,Zonal_Stats!$A$2:$P$308,5,FALSE)</f>
        <v>14626.989078299999</v>
      </c>
      <c r="S270">
        <f>VLOOKUP($J270,raw!$A$3:$AB575,11,FALSE)</f>
        <v>0.6296791443850267</v>
      </c>
      <c r="T270">
        <f>VLOOKUP($J270,raw!$A$3:$AB575,12,FALSE)</f>
        <v>3.8324420677361853E-3</v>
      </c>
      <c r="U270">
        <f>VLOOKUP($J270,raw!$A$3:$AB575,13,FALSE)</f>
        <v>0.18894830659536541</v>
      </c>
      <c r="V270">
        <f>VLOOKUP($J270,raw!$A$3:$AB575,14,FALSE)</f>
        <v>0</v>
      </c>
      <c r="W270">
        <f>VLOOKUP($J270,raw!$A$3:$AB575,15,FALSE)</f>
        <v>0</v>
      </c>
      <c r="X270">
        <f>VLOOKUP($J270,Zonal_Stats!$A$2:$P$308,6,FALSE)</f>
        <v>2698.8221691799999</v>
      </c>
      <c r="Y270">
        <f>VLOOKUP($J270,raw!$A$3:$AB575,17,FALSE)</f>
        <v>1.1319073083778965E-2</v>
      </c>
      <c r="Z270">
        <f>VLOOKUP($J270,raw!$A$3:$AB575,20,FALSE)</f>
        <v>0.69705882352941173</v>
      </c>
      <c r="AA270">
        <f>VLOOKUP($J270,Zonal_Stats!$A$2:$P$308,13,FALSE)</f>
        <v>2854784.42943</v>
      </c>
      <c r="AB270">
        <f>VLOOKUP($J270,Zonal_Stats!$A$2:$P$308,15,FALSE)</f>
        <v>1.3464948789999999E-3</v>
      </c>
      <c r="AC270">
        <f>VLOOKUP($J270,Zonal_Stats!$A$2:$P$308,16,FALSE)</f>
        <v>0.73077527191400005</v>
      </c>
      <c r="AD270">
        <f>VLOOKUP($J270,raw!$A$3:$AB575,24,FALSE)</f>
        <v>0</v>
      </c>
      <c r="AE270">
        <f>VLOOKUP($J270,Zonal_Stats!$A$2:$P$308,14,FALSE)</f>
        <v>0.336650320532</v>
      </c>
      <c r="AF270">
        <f>VLOOKUP($C270,PODES_SULSEL!$D$1:$AL$311,2,FALSE)</f>
        <v>2100</v>
      </c>
      <c r="AG270">
        <f>VLOOKUP($C270,PODES_SULSEL!$D$1:$AL$311,25,FALSE)</f>
        <v>0.89904761904761898</v>
      </c>
      <c r="AH270">
        <f>VLOOKUP($C270,PODES_SULSEL!$D$1:$AL$311,26,FALSE)</f>
        <v>0</v>
      </c>
      <c r="AI270">
        <f>VLOOKUP($C270,PODES_SULSEL!$D$1:$AL$311,27,FALSE)</f>
        <v>0</v>
      </c>
      <c r="AJ270">
        <f>VLOOKUP($C270,PODES_SULSEL!$D$1:$AL$311,28,FALSE)</f>
        <v>0</v>
      </c>
      <c r="AK270">
        <f>VLOOKUP($C270,PODES_SULSEL!$D$1:$AL$311,29,FALSE)</f>
        <v>525</v>
      </c>
      <c r="AL270">
        <f>VLOOKUP($C270,PODES_SULSEL!$D$1:$AL$311,30,FALSE)</f>
        <v>9.5238095238095195E-4</v>
      </c>
      <c r="AM270">
        <f>VLOOKUP($C270,PODES_SULSEL!$D$1:$AL$311,31,FALSE)</f>
        <v>0</v>
      </c>
      <c r="AN270">
        <f>VLOOKUP($C270,PODES_SULSEL!$D$1:$AL$311,10,FALSE)</f>
        <v>6</v>
      </c>
      <c r="AO270">
        <f>VLOOKUP($C270,PODES_SULSEL!$D$1:$AL$311,11,FALSE)</f>
        <v>0</v>
      </c>
      <c r="AP270">
        <f>VLOOKUP($C270,PODES_SULSEL!$D$1:$AL$311,12,FALSE)</f>
        <v>0</v>
      </c>
      <c r="AQ270">
        <f>VLOOKUP($C270,PODES_SULSEL!$D$1:$AL$311,13,FALSE)</f>
        <v>0</v>
      </c>
      <c r="AR270">
        <f>VLOOKUP($C270,PODES_SULSEL!$D$1:$AL$311,14,FALSE)</f>
        <v>0</v>
      </c>
      <c r="AS270">
        <f>VLOOKUP($C270,PODES_SULSEL!$D$1:$AL$311,15,FALSE)</f>
        <v>0</v>
      </c>
      <c r="AT270">
        <f>VLOOKUP($C270,PODES_SULSEL!$D$1:$AL$311,16,FALSE)</f>
        <v>0</v>
      </c>
      <c r="AU270">
        <f>VLOOKUP($C270,PODES_SULSEL!$D$1:$AL$311,17,FALSE)</f>
        <v>0</v>
      </c>
      <c r="AV270">
        <f>VLOOKUP($C270,PODES_SULSEL!$D$1:$AL$311,18,FALSE)</f>
        <v>0</v>
      </c>
      <c r="AW270">
        <f>VLOOKUP($C270,PODES_SULSEL!$D$1:$AL$311,19,FALSE)</f>
        <v>0</v>
      </c>
      <c r="AX270">
        <f>VLOOKUP($C270,PODES_SULSEL!$D$1:$AL$311,20,FALSE)</f>
        <v>14</v>
      </c>
      <c r="AY270">
        <f>VLOOKUP($C270,PODES_SULSEL!$D$1:$AL$311,35,FALSE)</f>
        <v>150</v>
      </c>
      <c r="AZ270">
        <f>VLOOKUP($C270,PODES_SULSEL!$D$1:$AL$311,32,FALSE)</f>
        <v>525</v>
      </c>
      <c r="BA270">
        <f>VLOOKUP($C270,PODES_SULSEL!$D$1:$AL$311,33,FALSE)</f>
        <v>0</v>
      </c>
      <c r="BB270">
        <f>VLOOKUP($C270,PODES_SULSEL!$D$1:$AL$311,23,FALSE)</f>
        <v>0</v>
      </c>
      <c r="BC270">
        <f>VLOOKUP($C270,PODES_SULSEL!$D$1:$AL$311,34,FALSE)</f>
        <v>0</v>
      </c>
      <c r="BD270">
        <f>VLOOKUP($J270,Zonal_Stats!$A$2:$T$308,17,FALSE)</f>
        <v>22.787622368000001</v>
      </c>
      <c r="BE270">
        <f>VLOOKUP($J270,Zonal_Stats!$A$2:$T$308,18,FALSE)</f>
        <v>1.4646774998400001</v>
      </c>
      <c r="BF270">
        <f>VLOOKUP($J270,Zonal_Stats!$A$2:$T$308,19,FALSE)</f>
        <v>3121.23906833</v>
      </c>
      <c r="BG270">
        <f>VLOOKUP($J270,Zonal_Stats!$A$2:$T$308,20,FALSE)</f>
        <v>-11.9187590422</v>
      </c>
    </row>
    <row r="271" spans="1:59">
      <c r="A271" t="s">
        <v>972</v>
      </c>
      <c r="B271" t="str">
        <f t="shared" si="4"/>
        <v>7326060</v>
      </c>
      <c r="C271">
        <v>7326060</v>
      </c>
      <c r="D271" t="s">
        <v>230</v>
      </c>
      <c r="E271">
        <v>73</v>
      </c>
      <c r="F271">
        <v>26</v>
      </c>
      <c r="G271">
        <v>60</v>
      </c>
      <c r="H271" t="s">
        <v>674</v>
      </c>
      <c r="I271" t="s">
        <v>691</v>
      </c>
      <c r="J271" t="s">
        <v>484</v>
      </c>
      <c r="K271">
        <v>2019</v>
      </c>
      <c r="L271">
        <f>VLOOKUP($J271,Zonal_Stats!$A$2:$J$308,10,FALSE)</f>
        <v>6118.6241459499997</v>
      </c>
      <c r="M271">
        <f>VLOOKUP($J271,Zonal_Stats!$A$2:$P$308,8,FALSE)</f>
        <v>1238.35683948</v>
      </c>
      <c r="N271">
        <f>VLOOKUP($J271,Zonal_Stats!$A$2:$P$308,12,FALSE)</f>
        <v>14896.485529899999</v>
      </c>
      <c r="O271">
        <f>VLOOKUP($J271,Zonal_Stats!$A$2:$P$308,9,FALSE)</f>
        <v>60452.331913299997</v>
      </c>
      <c r="P271">
        <f>VLOOKUP($J271,Zonal_Stats!$A$2:$P$308,7,FALSE)</f>
        <v>853.05555434400003</v>
      </c>
      <c r="Q271">
        <f>VLOOKUP($J271,Zonal_Stats!$A$2:$P$308,11,FALSE)</f>
        <v>3402.0680268299998</v>
      </c>
      <c r="R271">
        <f>VLOOKUP($J271,Zonal_Stats!$A$2:$P$308,5,FALSE)</f>
        <v>20056.0788072</v>
      </c>
      <c r="S271">
        <f>VLOOKUP($J271,raw!$A$3:$AB576,11,FALSE)</f>
        <v>0.49775528528283408</v>
      </c>
      <c r="T271">
        <f>VLOOKUP($J271,raw!$A$3:$AB576,12,FALSE)</f>
        <v>4.2445514651865152E-3</v>
      </c>
      <c r="U271">
        <f>VLOOKUP($J271,raw!$A$3:$AB576,13,FALSE)</f>
        <v>0.30479144559627785</v>
      </c>
      <c r="V271">
        <f>VLOOKUP($J271,raw!$A$3:$AB576,14,FALSE)</f>
        <v>0</v>
      </c>
      <c r="W271">
        <f>VLOOKUP($J271,raw!$A$3:$AB576,15,FALSE)</f>
        <v>0</v>
      </c>
      <c r="X271">
        <f>VLOOKUP($J271,Zonal_Stats!$A$2:$P$308,6,FALSE)</f>
        <v>1981.1527415600001</v>
      </c>
      <c r="Y271">
        <f>VLOOKUP($J271,raw!$A$3:$AB576,17,FALSE)</f>
        <v>7.7544690229369032E-3</v>
      </c>
      <c r="Z271">
        <f>VLOOKUP($J271,raw!$A$3:$AB576,20,FALSE)</f>
        <v>0.54052730389355974</v>
      </c>
      <c r="AA271">
        <f>VLOOKUP($J271,Zonal_Stats!$A$2:$P$308,13,FALSE)</f>
        <v>1156418.1661499999</v>
      </c>
      <c r="AB271">
        <f>VLOOKUP($J271,Zonal_Stats!$A$2:$P$308,15,FALSE)</f>
        <v>8.5534321226499992E-3</v>
      </c>
      <c r="AC271">
        <f>VLOOKUP($J271,Zonal_Stats!$A$2:$P$308,16,FALSE)</f>
        <v>0.76691785456100003</v>
      </c>
      <c r="AD271">
        <f>VLOOKUP($J271,raw!$A$3:$AB576,24,FALSE)</f>
        <v>0</v>
      </c>
      <c r="AE271">
        <f>VLOOKUP($J271,Zonal_Stats!$A$2:$P$308,14,FALSE)</f>
        <v>0.34534458052299999</v>
      </c>
      <c r="AF271">
        <f>VLOOKUP($C271,PODES_SULSEL!$D$1:$AL$311,2,FALSE)</f>
        <v>2657</v>
      </c>
      <c r="AG271">
        <f>VLOOKUP($C271,PODES_SULSEL!$D$1:$AL$311,25,FALSE)</f>
        <v>1</v>
      </c>
      <c r="AH271">
        <f>VLOOKUP($C271,PODES_SULSEL!$D$1:$AL$311,26,FALSE)</f>
        <v>3.76364320662401E-4</v>
      </c>
      <c r="AI271">
        <f>VLOOKUP($C271,PODES_SULSEL!$D$1:$AL$311,27,FALSE)</f>
        <v>0</v>
      </c>
      <c r="AJ271">
        <f>VLOOKUP($C271,PODES_SULSEL!$D$1:$AL$311,28,FALSE)</f>
        <v>0</v>
      </c>
      <c r="AK271">
        <f>VLOOKUP($C271,PODES_SULSEL!$D$1:$AL$311,29,FALSE)</f>
        <v>531.4</v>
      </c>
      <c r="AL271">
        <f>VLOOKUP($C271,PODES_SULSEL!$D$1:$AL$311,30,FALSE)</f>
        <v>3.76364320662401E-4</v>
      </c>
      <c r="AM271">
        <f>VLOOKUP($C271,PODES_SULSEL!$D$1:$AL$311,31,FALSE)</f>
        <v>0</v>
      </c>
      <c r="AN271">
        <f>VLOOKUP($C271,PODES_SULSEL!$D$1:$AL$311,10,FALSE)</f>
        <v>3</v>
      </c>
      <c r="AO271">
        <f>VLOOKUP($C271,PODES_SULSEL!$D$1:$AL$311,11,FALSE)</f>
        <v>0</v>
      </c>
      <c r="AP271">
        <f>VLOOKUP($C271,PODES_SULSEL!$D$1:$AL$311,12,FALSE)</f>
        <v>0</v>
      </c>
      <c r="AQ271">
        <f>VLOOKUP($C271,PODES_SULSEL!$D$1:$AL$311,13,FALSE)</f>
        <v>0</v>
      </c>
      <c r="AR271">
        <f>VLOOKUP($C271,PODES_SULSEL!$D$1:$AL$311,14,FALSE)</f>
        <v>0</v>
      </c>
      <c r="AS271">
        <f>VLOOKUP($C271,PODES_SULSEL!$D$1:$AL$311,15,FALSE)</f>
        <v>0</v>
      </c>
      <c r="AT271">
        <f>VLOOKUP($C271,PODES_SULSEL!$D$1:$AL$311,16,FALSE)</f>
        <v>0</v>
      </c>
      <c r="AU271">
        <f>VLOOKUP($C271,PODES_SULSEL!$D$1:$AL$311,17,FALSE)</f>
        <v>0</v>
      </c>
      <c r="AV271">
        <f>VLOOKUP($C271,PODES_SULSEL!$D$1:$AL$311,18,FALSE)</f>
        <v>0</v>
      </c>
      <c r="AW271">
        <f>VLOOKUP($C271,PODES_SULSEL!$D$1:$AL$311,19,FALSE)</f>
        <v>0</v>
      </c>
      <c r="AX271">
        <f>VLOOKUP($C271,PODES_SULSEL!$D$1:$AL$311,20,FALSE)</f>
        <v>18</v>
      </c>
      <c r="AY271">
        <f>VLOOKUP($C271,PODES_SULSEL!$D$1:$AL$311,35,FALSE)</f>
        <v>147.61111111111111</v>
      </c>
      <c r="AZ271">
        <f>VLOOKUP($C271,PODES_SULSEL!$D$1:$AL$311,32,FALSE)</f>
        <v>0</v>
      </c>
      <c r="BA271">
        <f>VLOOKUP($C271,PODES_SULSEL!$D$1:$AL$311,33,FALSE)</f>
        <v>0</v>
      </c>
      <c r="BB271">
        <f>VLOOKUP($C271,PODES_SULSEL!$D$1:$AL$311,23,FALSE)</f>
        <v>0</v>
      </c>
      <c r="BC271">
        <f>VLOOKUP($C271,PODES_SULSEL!$D$1:$AL$311,34,FALSE)</f>
        <v>0</v>
      </c>
      <c r="BD271">
        <f>VLOOKUP($J271,Zonal_Stats!$A$2:$T$308,17,FALSE)</f>
        <v>21.4865747837</v>
      </c>
      <c r="BE271">
        <f>VLOOKUP($J271,Zonal_Stats!$A$2:$T$308,18,FALSE)</f>
        <v>1.3728473369900001</v>
      </c>
      <c r="BF271">
        <f>VLOOKUP($J271,Zonal_Stats!$A$2:$T$308,19,FALSE)</f>
        <v>3029.6992033900001</v>
      </c>
      <c r="BG271">
        <f>VLOOKUP($J271,Zonal_Stats!$A$2:$T$308,20,FALSE)</f>
        <v>-13.8201127486</v>
      </c>
    </row>
    <row r="272" spans="1:59">
      <c r="A272" t="s">
        <v>973</v>
      </c>
      <c r="B272" t="str">
        <f t="shared" si="4"/>
        <v>7326070</v>
      </c>
      <c r="C272">
        <v>7326070</v>
      </c>
      <c r="D272" t="s">
        <v>230</v>
      </c>
      <c r="E272">
        <v>73</v>
      </c>
      <c r="F272">
        <v>26</v>
      </c>
      <c r="G272">
        <v>70</v>
      </c>
      <c r="H272" t="s">
        <v>674</v>
      </c>
      <c r="I272" t="s">
        <v>691</v>
      </c>
      <c r="J272" t="s">
        <v>591</v>
      </c>
      <c r="K272">
        <v>2019</v>
      </c>
      <c r="L272">
        <f>VLOOKUP($J272,Zonal_Stats!$A$2:$J$308,10,FALSE)</f>
        <v>6344.8137631299996</v>
      </c>
      <c r="M272">
        <f>VLOOKUP($J272,Zonal_Stats!$A$2:$P$308,8,FALSE)</f>
        <v>423.66933746299998</v>
      </c>
      <c r="N272">
        <f>VLOOKUP($J272,Zonal_Stats!$A$2:$P$308,12,FALSE)</f>
        <v>6081.2092277199999</v>
      </c>
      <c r="O272">
        <f>VLOOKUP($J272,Zonal_Stats!$A$2:$P$308,9,FALSE)</f>
        <v>64659.657364899998</v>
      </c>
      <c r="P272">
        <f>VLOOKUP($J272,Zonal_Stats!$A$2:$P$308,7,FALSE)</f>
        <v>4306.1737330699998</v>
      </c>
      <c r="Q272">
        <f>VLOOKUP($J272,Zonal_Stats!$A$2:$P$308,11,FALSE)</f>
        <v>1027.5181099199999</v>
      </c>
      <c r="R272">
        <f>VLOOKUP($J272,Zonal_Stats!$A$2:$P$308,5,FALSE)</f>
        <v>18842.703132899998</v>
      </c>
      <c r="S272">
        <f>VLOOKUP($J272,raw!$A$3:$AB577,11,FALSE)</f>
        <v>0.85261875761266748</v>
      </c>
      <c r="T272">
        <f>VLOOKUP($J272,raw!$A$3:$AB577,12,FALSE)</f>
        <v>7.1051563134388956E-2</v>
      </c>
      <c r="U272">
        <f>VLOOKUP($J272,raw!$A$3:$AB577,13,FALSE)</f>
        <v>0</v>
      </c>
      <c r="V272">
        <f>VLOOKUP($J272,raw!$A$3:$AB577,14,FALSE)</f>
        <v>0</v>
      </c>
      <c r="W272">
        <f>VLOOKUP($J272,raw!$A$3:$AB577,15,FALSE)</f>
        <v>0</v>
      </c>
      <c r="X272">
        <f>VLOOKUP($J272,Zonal_Stats!$A$2:$P$308,6,FALSE)</f>
        <v>7360.8422413400003</v>
      </c>
      <c r="Y272">
        <f>VLOOKUP($J272,raw!$A$3:$AB577,17,FALSE)</f>
        <v>0</v>
      </c>
      <c r="Z272">
        <f>VLOOKUP($J272,raw!$A$3:$AB577,20,FALSE)</f>
        <v>0.92204628501827035</v>
      </c>
      <c r="AA272">
        <f>VLOOKUP($J272,Zonal_Stats!$A$2:$P$308,13,FALSE)</f>
        <v>2862060.6651599999</v>
      </c>
      <c r="AB272">
        <f>VLOOKUP($J272,Zonal_Stats!$A$2:$P$308,15,FALSE)</f>
        <v>9.2252320624699999E-2</v>
      </c>
      <c r="AC272">
        <f>VLOOKUP($J272,Zonal_Stats!$A$2:$P$308,16,FALSE)</f>
        <v>0.39423661542299998</v>
      </c>
      <c r="AD272">
        <f>VLOOKUP($J272,raw!$A$3:$AB577,24,FALSE)</f>
        <v>0</v>
      </c>
      <c r="AE272">
        <f>VLOOKUP($J272,Zonal_Stats!$A$2:$P$308,14,FALSE)</f>
        <v>0.34817171151300003</v>
      </c>
      <c r="AF272">
        <f>VLOOKUP($C272,PODES_SULSEL!$D$1:$AL$311,2,FALSE)</f>
        <v>3127</v>
      </c>
      <c r="AG272">
        <f>VLOOKUP($C272,PODES_SULSEL!$D$1:$AL$311,25,FALSE)</f>
        <v>1</v>
      </c>
      <c r="AH272">
        <f>VLOOKUP($C272,PODES_SULSEL!$D$1:$AL$311,26,FALSE)</f>
        <v>3.1979533098816699E-4</v>
      </c>
      <c r="AI272">
        <f>VLOOKUP($C272,PODES_SULSEL!$D$1:$AL$311,27,FALSE)</f>
        <v>0</v>
      </c>
      <c r="AJ272">
        <f>VLOOKUP($C272,PODES_SULSEL!$D$1:$AL$311,28,FALSE)</f>
        <v>0</v>
      </c>
      <c r="AK272">
        <f>VLOOKUP($C272,PODES_SULSEL!$D$1:$AL$311,29,FALSE)</f>
        <v>3127</v>
      </c>
      <c r="AL272">
        <f>VLOOKUP($C272,PODES_SULSEL!$D$1:$AL$311,30,FALSE)</f>
        <v>0</v>
      </c>
      <c r="AM272">
        <f>VLOOKUP($C272,PODES_SULSEL!$D$1:$AL$311,31,FALSE)</f>
        <v>0</v>
      </c>
      <c r="AN272">
        <f>VLOOKUP($C272,PODES_SULSEL!$D$1:$AL$311,10,FALSE)</f>
        <v>4</v>
      </c>
      <c r="AO272">
        <f>VLOOKUP($C272,PODES_SULSEL!$D$1:$AL$311,11,FALSE)</f>
        <v>0</v>
      </c>
      <c r="AP272">
        <f>VLOOKUP($C272,PODES_SULSEL!$D$1:$AL$311,12,FALSE)</f>
        <v>0</v>
      </c>
      <c r="AQ272">
        <f>VLOOKUP($C272,PODES_SULSEL!$D$1:$AL$311,13,FALSE)</f>
        <v>0</v>
      </c>
      <c r="AR272">
        <f>VLOOKUP($C272,PODES_SULSEL!$D$1:$AL$311,14,FALSE)</f>
        <v>0</v>
      </c>
      <c r="AS272">
        <f>VLOOKUP($C272,PODES_SULSEL!$D$1:$AL$311,15,FALSE)</f>
        <v>0</v>
      </c>
      <c r="AT272">
        <f>VLOOKUP($C272,PODES_SULSEL!$D$1:$AL$311,16,FALSE)</f>
        <v>0</v>
      </c>
      <c r="AU272">
        <f>VLOOKUP($C272,PODES_SULSEL!$D$1:$AL$311,17,FALSE)</f>
        <v>0</v>
      </c>
      <c r="AV272">
        <f>VLOOKUP($C272,PODES_SULSEL!$D$1:$AL$311,18,FALSE)</f>
        <v>0</v>
      </c>
      <c r="AW272">
        <f>VLOOKUP($C272,PODES_SULSEL!$D$1:$AL$311,19,FALSE)</f>
        <v>0</v>
      </c>
      <c r="AX272">
        <f>VLOOKUP($C272,PODES_SULSEL!$D$1:$AL$311,20,FALSE)</f>
        <v>8</v>
      </c>
      <c r="AY272">
        <f>VLOOKUP($C272,PODES_SULSEL!$D$1:$AL$311,35,FALSE)</f>
        <v>390.875</v>
      </c>
      <c r="AZ272">
        <f>VLOOKUP($C272,PODES_SULSEL!$D$1:$AL$311,32,FALSE)</f>
        <v>0</v>
      </c>
      <c r="BA272">
        <f>VLOOKUP($C272,PODES_SULSEL!$D$1:$AL$311,33,FALSE)</f>
        <v>0</v>
      </c>
      <c r="BB272">
        <f>VLOOKUP($C272,PODES_SULSEL!$D$1:$AL$311,23,FALSE)</f>
        <v>0</v>
      </c>
      <c r="BC272">
        <f>VLOOKUP($C272,PODES_SULSEL!$D$1:$AL$311,34,FALSE)</f>
        <v>0</v>
      </c>
      <c r="BD272">
        <f>VLOOKUP($J272,Zonal_Stats!$A$2:$T$308,17,FALSE)</f>
        <v>22.7472749533</v>
      </c>
      <c r="BE272">
        <f>VLOOKUP($J272,Zonal_Stats!$A$2:$T$308,18,FALSE)</f>
        <v>1.4202291624900001</v>
      </c>
      <c r="BF272">
        <f>VLOOKUP($J272,Zonal_Stats!$A$2:$T$308,19,FALSE)</f>
        <v>3204.5753526200001</v>
      </c>
      <c r="BG272">
        <f>VLOOKUP($J272,Zonal_Stats!$A$2:$T$308,20,FALSE)</f>
        <v>-7.2611519949799996</v>
      </c>
    </row>
    <row r="273" spans="1:59">
      <c r="A273" t="s">
        <v>974</v>
      </c>
      <c r="B273" t="str">
        <f t="shared" si="4"/>
        <v>7326080</v>
      </c>
      <c r="C273">
        <v>7326080</v>
      </c>
      <c r="D273" t="s">
        <v>230</v>
      </c>
      <c r="E273">
        <v>73</v>
      </c>
      <c r="F273">
        <v>26</v>
      </c>
      <c r="G273">
        <v>80</v>
      </c>
      <c r="H273" t="s">
        <v>674</v>
      </c>
      <c r="I273" t="s">
        <v>691</v>
      </c>
      <c r="J273" t="s">
        <v>565</v>
      </c>
      <c r="K273">
        <v>2019</v>
      </c>
      <c r="L273">
        <f>VLOOKUP($J273,Zonal_Stats!$A$2:$J$308,10,FALSE)</f>
        <v>9505.1486351599997</v>
      </c>
      <c r="M273">
        <f>VLOOKUP($J273,Zonal_Stats!$A$2:$P$308,8,FALSE)</f>
        <v>192.573722038</v>
      </c>
      <c r="N273">
        <f>VLOOKUP($J273,Zonal_Stats!$A$2:$P$308,12,FALSE)</f>
        <v>2601.2583279599999</v>
      </c>
      <c r="O273">
        <f>VLOOKUP($J273,Zonal_Stats!$A$2:$P$308,9,FALSE)</f>
        <v>66873.307730400003</v>
      </c>
      <c r="P273">
        <f>VLOOKUP($J273,Zonal_Stats!$A$2:$P$308,7,FALSE)</f>
        <v>6343.4966172900004</v>
      </c>
      <c r="Q273">
        <f>VLOOKUP($J273,Zonal_Stats!$A$2:$P$308,11,FALSE)</f>
        <v>640.19025846900001</v>
      </c>
      <c r="R273">
        <f>VLOOKUP($J273,Zonal_Stats!$A$2:$P$308,5,FALSE)</f>
        <v>15704.236017200001</v>
      </c>
      <c r="S273">
        <f>VLOOKUP($J273,raw!$A$3:$AB578,11,FALSE)</f>
        <v>0.33369803063457332</v>
      </c>
      <c r="T273">
        <f>VLOOKUP($J273,raw!$A$3:$AB578,12,FALSE)</f>
        <v>0.48796498905908098</v>
      </c>
      <c r="U273">
        <f>VLOOKUP($J273,raw!$A$3:$AB578,13,FALSE)</f>
        <v>0</v>
      </c>
      <c r="V273">
        <f>VLOOKUP($J273,raw!$A$3:$AB578,14,FALSE)</f>
        <v>0</v>
      </c>
      <c r="W273">
        <f>VLOOKUP($J273,raw!$A$3:$AB578,15,FALSE)</f>
        <v>0</v>
      </c>
      <c r="X273">
        <f>VLOOKUP($J273,Zonal_Stats!$A$2:$P$308,6,FALSE)</f>
        <v>9988.2901442999992</v>
      </c>
      <c r="Y273">
        <f>VLOOKUP($J273,raw!$A$3:$AB578,17,FALSE)</f>
        <v>0</v>
      </c>
      <c r="Z273">
        <f>VLOOKUP($J273,raw!$A$3:$AB578,20,FALSE)</f>
        <v>0.49234135667396062</v>
      </c>
      <c r="AA273">
        <f>VLOOKUP($J273,Zonal_Stats!$A$2:$P$308,13,FALSE)</f>
        <v>4731646.3106300002</v>
      </c>
      <c r="AB273">
        <f>VLOOKUP($J273,Zonal_Stats!$A$2:$P$308,15,FALSE)</f>
        <v>0.19211357219</v>
      </c>
      <c r="AC273">
        <f>VLOOKUP($J273,Zonal_Stats!$A$2:$P$308,16,FALSE)</f>
        <v>0.15803747162199999</v>
      </c>
      <c r="AD273">
        <f>VLOOKUP($J273,raw!$A$3:$AB578,24,FALSE)</f>
        <v>0.15207877461706784</v>
      </c>
      <c r="AE273">
        <f>VLOOKUP($J273,Zonal_Stats!$A$2:$P$308,14,FALSE)</f>
        <v>0.35339002268800002</v>
      </c>
      <c r="AF273">
        <f>VLOOKUP($C273,PODES_SULSEL!$D$1:$AL$311,2,FALSE)</f>
        <v>4088</v>
      </c>
      <c r="AG273">
        <f>VLOOKUP($C273,PODES_SULSEL!$D$1:$AL$311,25,FALSE)</f>
        <v>1</v>
      </c>
      <c r="AH273">
        <f>VLOOKUP($C273,PODES_SULSEL!$D$1:$AL$311,26,FALSE)</f>
        <v>1.95694716242661E-3</v>
      </c>
      <c r="AI273">
        <f>VLOOKUP($C273,PODES_SULSEL!$D$1:$AL$311,27,FALSE)</f>
        <v>2044</v>
      </c>
      <c r="AJ273">
        <f>VLOOKUP($C273,PODES_SULSEL!$D$1:$AL$311,28,FALSE)</f>
        <v>4088</v>
      </c>
      <c r="AK273">
        <f>VLOOKUP($C273,PODES_SULSEL!$D$1:$AL$311,29,FALSE)</f>
        <v>1362.6666666666667</v>
      </c>
      <c r="AL273">
        <f>VLOOKUP($C273,PODES_SULSEL!$D$1:$AL$311,30,FALSE)</f>
        <v>2.4461839530332598E-4</v>
      </c>
      <c r="AM273">
        <f>VLOOKUP($C273,PODES_SULSEL!$D$1:$AL$311,31,FALSE)</f>
        <v>817.6</v>
      </c>
      <c r="AN273">
        <f>VLOOKUP($C273,PODES_SULSEL!$D$1:$AL$311,10,FALSE)</f>
        <v>3</v>
      </c>
      <c r="AO273">
        <f>VLOOKUP($C273,PODES_SULSEL!$D$1:$AL$311,11,FALSE)</f>
        <v>0</v>
      </c>
      <c r="AP273">
        <f>VLOOKUP($C273,PODES_SULSEL!$D$1:$AL$311,12,FALSE)</f>
        <v>0</v>
      </c>
      <c r="AQ273">
        <f>VLOOKUP($C273,PODES_SULSEL!$D$1:$AL$311,13,FALSE)</f>
        <v>0</v>
      </c>
      <c r="AR273">
        <f>VLOOKUP($C273,PODES_SULSEL!$D$1:$AL$311,14,FALSE)</f>
        <v>0</v>
      </c>
      <c r="AS273">
        <f>VLOOKUP($C273,PODES_SULSEL!$D$1:$AL$311,15,FALSE)</f>
        <v>0</v>
      </c>
      <c r="AT273">
        <f>VLOOKUP($C273,PODES_SULSEL!$D$1:$AL$311,16,FALSE)</f>
        <v>0</v>
      </c>
      <c r="AU273">
        <f>VLOOKUP($C273,PODES_SULSEL!$D$1:$AL$311,17,FALSE)</f>
        <v>0</v>
      </c>
      <c r="AV273">
        <f>VLOOKUP($C273,PODES_SULSEL!$D$1:$AL$311,18,FALSE)</f>
        <v>0</v>
      </c>
      <c r="AW273">
        <f>VLOOKUP($C273,PODES_SULSEL!$D$1:$AL$311,19,FALSE)</f>
        <v>0</v>
      </c>
      <c r="AX273">
        <f>VLOOKUP($C273,PODES_SULSEL!$D$1:$AL$311,20,FALSE)</f>
        <v>14</v>
      </c>
      <c r="AY273">
        <f>VLOOKUP($C273,PODES_SULSEL!$D$1:$AL$311,35,FALSE)</f>
        <v>292</v>
      </c>
      <c r="AZ273">
        <f>VLOOKUP($C273,PODES_SULSEL!$D$1:$AL$311,32,FALSE)</f>
        <v>0</v>
      </c>
      <c r="BA273">
        <f>VLOOKUP($C273,PODES_SULSEL!$D$1:$AL$311,33,FALSE)</f>
        <v>0</v>
      </c>
      <c r="BB273">
        <f>VLOOKUP($C273,PODES_SULSEL!$D$1:$AL$311,23,FALSE)</f>
        <v>0</v>
      </c>
      <c r="BC273">
        <f>VLOOKUP($C273,PODES_SULSEL!$D$1:$AL$311,34,FALSE)</f>
        <v>0</v>
      </c>
      <c r="BD273">
        <f>VLOOKUP($J273,Zonal_Stats!$A$2:$T$308,17,FALSE)</f>
        <v>22.849966704500002</v>
      </c>
      <c r="BE273">
        <f>VLOOKUP($J273,Zonal_Stats!$A$2:$T$308,18,FALSE)</f>
        <v>1.4226147044799999</v>
      </c>
      <c r="BF273">
        <f>VLOOKUP($J273,Zonal_Stats!$A$2:$T$308,19,FALSE)</f>
        <v>3244.7069129199999</v>
      </c>
      <c r="BG273">
        <f>VLOOKUP($J273,Zonal_Stats!$A$2:$T$308,20,FALSE)</f>
        <v>-8.1894975141999993</v>
      </c>
    </row>
    <row r="274" spans="1:59">
      <c r="A274" t="s">
        <v>975</v>
      </c>
      <c r="B274" t="str">
        <f t="shared" si="4"/>
        <v>7326090</v>
      </c>
      <c r="C274">
        <v>7326090</v>
      </c>
      <c r="D274" t="s">
        <v>230</v>
      </c>
      <c r="E274">
        <v>73</v>
      </c>
      <c r="F274">
        <v>26</v>
      </c>
      <c r="G274">
        <v>90</v>
      </c>
      <c r="H274" t="s">
        <v>674</v>
      </c>
      <c r="I274" t="s">
        <v>691</v>
      </c>
      <c r="J274" t="s">
        <v>518</v>
      </c>
      <c r="K274">
        <v>2019</v>
      </c>
      <c r="L274">
        <f>VLOOKUP($J274,Zonal_Stats!$A$2:$J$308,10,FALSE)</f>
        <v>11291.191636199999</v>
      </c>
      <c r="M274">
        <f>VLOOKUP($J274,Zonal_Stats!$A$2:$P$308,8,FALSE)</f>
        <v>207.49140818199999</v>
      </c>
      <c r="N274">
        <f>VLOOKUP($J274,Zonal_Stats!$A$2:$P$308,12,FALSE)</f>
        <v>1764.2807837</v>
      </c>
      <c r="O274">
        <f>VLOOKUP($J274,Zonal_Stats!$A$2:$P$308,9,FALSE)</f>
        <v>70079.019344600005</v>
      </c>
      <c r="P274">
        <f>VLOOKUP($J274,Zonal_Stats!$A$2:$P$308,7,FALSE)</f>
        <v>7360.0760068899999</v>
      </c>
      <c r="Q274">
        <f>VLOOKUP($J274,Zonal_Stats!$A$2:$P$308,11,FALSE)</f>
        <v>881.28956982900002</v>
      </c>
      <c r="R274">
        <f>VLOOKUP($J274,Zonal_Stats!$A$2:$P$308,5,FALSE)</f>
        <v>12325.1350023</v>
      </c>
      <c r="S274">
        <f>VLOOKUP($J274,raw!$A$3:$AB579,11,FALSE)</f>
        <v>0.22269624573378841</v>
      </c>
      <c r="T274">
        <f>VLOOKUP($J274,raw!$A$3:$AB579,12,FALSE)</f>
        <v>0.22781569965870307</v>
      </c>
      <c r="U274">
        <f>VLOOKUP($J274,raw!$A$3:$AB579,13,FALSE)</f>
        <v>0</v>
      </c>
      <c r="V274">
        <f>VLOOKUP($J274,raw!$A$3:$AB579,14,FALSE)</f>
        <v>0</v>
      </c>
      <c r="W274">
        <f>VLOOKUP($J274,raw!$A$3:$AB579,15,FALSE)</f>
        <v>0</v>
      </c>
      <c r="X274">
        <f>VLOOKUP($J274,Zonal_Stats!$A$2:$P$308,6,FALSE)</f>
        <v>11035.478962200001</v>
      </c>
      <c r="Y274">
        <f>VLOOKUP($J274,raw!$A$3:$AB579,17,FALSE)</f>
        <v>0</v>
      </c>
      <c r="Z274">
        <f>VLOOKUP($J274,raw!$A$3:$AB579,20,FALSE)</f>
        <v>0.60750853242320824</v>
      </c>
      <c r="AA274">
        <f>VLOOKUP($J274,Zonal_Stats!$A$2:$P$308,13,FALSE)</f>
        <v>3498174.3413200001</v>
      </c>
      <c r="AB274">
        <f>VLOOKUP($J274,Zonal_Stats!$A$2:$P$308,15,FALSE)</f>
        <v>0.15686536994799999</v>
      </c>
      <c r="AC274">
        <f>VLOOKUP($J274,Zonal_Stats!$A$2:$P$308,16,FALSE)</f>
        <v>0.27435923581100002</v>
      </c>
      <c r="AD274">
        <f>VLOOKUP($J274,raw!$A$3:$AB579,24,FALSE)</f>
        <v>0</v>
      </c>
      <c r="AE274">
        <f>VLOOKUP($J274,Zonal_Stats!$A$2:$P$308,14,FALSE)</f>
        <v>0.34864128991299997</v>
      </c>
      <c r="AF274">
        <f>VLOOKUP($C274,PODES_SULSEL!$D$1:$AL$311,2,FALSE)</f>
        <v>6431</v>
      </c>
      <c r="AG274">
        <f>VLOOKUP($C274,PODES_SULSEL!$D$1:$AL$311,25,FALSE)</f>
        <v>0.99984450318768403</v>
      </c>
      <c r="AH274">
        <f>VLOOKUP($C274,PODES_SULSEL!$D$1:$AL$311,26,FALSE)</f>
        <v>1.7104649354688199E-3</v>
      </c>
      <c r="AI274">
        <f>VLOOKUP($C274,PODES_SULSEL!$D$1:$AL$311,27,FALSE)</f>
        <v>2143.6666666666665</v>
      </c>
      <c r="AJ274">
        <f>VLOOKUP($C274,PODES_SULSEL!$D$1:$AL$311,28,FALSE)</f>
        <v>2143.6666666666665</v>
      </c>
      <c r="AK274">
        <f>VLOOKUP($C274,PODES_SULSEL!$D$1:$AL$311,29,FALSE)</f>
        <v>1607.75</v>
      </c>
      <c r="AL274">
        <f>VLOOKUP($C274,PODES_SULSEL!$D$1:$AL$311,30,FALSE)</f>
        <v>3.1099362463069501E-4</v>
      </c>
      <c r="AM274">
        <f>VLOOKUP($C274,PODES_SULSEL!$D$1:$AL$311,31,FALSE)</f>
        <v>535.91666666666663</v>
      </c>
      <c r="AN274">
        <f>VLOOKUP($C274,PODES_SULSEL!$D$1:$AL$311,10,FALSE)</f>
        <v>2</v>
      </c>
      <c r="AO274">
        <f>VLOOKUP($C274,PODES_SULSEL!$D$1:$AL$311,11,FALSE)</f>
        <v>0</v>
      </c>
      <c r="AP274">
        <f>VLOOKUP($C274,PODES_SULSEL!$D$1:$AL$311,12,FALSE)</f>
        <v>1</v>
      </c>
      <c r="AQ274">
        <f>VLOOKUP($C274,PODES_SULSEL!$D$1:$AL$311,13,FALSE)</f>
        <v>0</v>
      </c>
      <c r="AR274">
        <f>VLOOKUP($C274,PODES_SULSEL!$D$1:$AL$311,14,FALSE)</f>
        <v>0</v>
      </c>
      <c r="AS274">
        <f>VLOOKUP($C274,PODES_SULSEL!$D$1:$AL$311,15,FALSE)</f>
        <v>0</v>
      </c>
      <c r="AT274">
        <f>VLOOKUP($C274,PODES_SULSEL!$D$1:$AL$311,16,FALSE)</f>
        <v>0</v>
      </c>
      <c r="AU274">
        <f>VLOOKUP($C274,PODES_SULSEL!$D$1:$AL$311,17,FALSE)</f>
        <v>0</v>
      </c>
      <c r="AV274">
        <f>VLOOKUP($C274,PODES_SULSEL!$D$1:$AL$311,18,FALSE)</f>
        <v>0</v>
      </c>
      <c r="AW274">
        <f>VLOOKUP($C274,PODES_SULSEL!$D$1:$AL$311,19,FALSE)</f>
        <v>0</v>
      </c>
      <c r="AX274">
        <f>VLOOKUP($C274,PODES_SULSEL!$D$1:$AL$311,20,FALSE)</f>
        <v>22</v>
      </c>
      <c r="AY274">
        <f>VLOOKUP($C274,PODES_SULSEL!$D$1:$AL$311,35,FALSE)</f>
        <v>292.31818181818181</v>
      </c>
      <c r="AZ274">
        <f>VLOOKUP($C274,PODES_SULSEL!$D$1:$AL$311,32,FALSE)</f>
        <v>0</v>
      </c>
      <c r="BA274">
        <f>VLOOKUP($C274,PODES_SULSEL!$D$1:$AL$311,33,FALSE)</f>
        <v>0</v>
      </c>
      <c r="BB274">
        <f>VLOOKUP($C274,PODES_SULSEL!$D$1:$AL$311,23,FALSE)</f>
        <v>0</v>
      </c>
      <c r="BC274">
        <f>VLOOKUP($C274,PODES_SULSEL!$D$1:$AL$311,34,FALSE)</f>
        <v>0</v>
      </c>
      <c r="BD274">
        <f>VLOOKUP($J274,Zonal_Stats!$A$2:$T$308,17,FALSE)</f>
        <v>22.5594760257</v>
      </c>
      <c r="BE274">
        <f>VLOOKUP($J274,Zonal_Stats!$A$2:$T$308,18,FALSE)</f>
        <v>1.55509567261</v>
      </c>
      <c r="BF274">
        <f>VLOOKUP($J274,Zonal_Stats!$A$2:$T$308,19,FALSE)</f>
        <v>3191.53845194</v>
      </c>
      <c r="BG274">
        <f>VLOOKUP($J274,Zonal_Stats!$A$2:$T$308,20,FALSE)</f>
        <v>34.686930338499998</v>
      </c>
    </row>
    <row r="275" spans="1:59">
      <c r="A275" t="s">
        <v>976</v>
      </c>
      <c r="B275" t="str">
        <f t="shared" si="4"/>
        <v>7326100</v>
      </c>
      <c r="C275">
        <v>7326100</v>
      </c>
      <c r="D275" t="s">
        <v>230</v>
      </c>
      <c r="E275">
        <v>73</v>
      </c>
      <c r="F275">
        <v>26</v>
      </c>
      <c r="G275">
        <v>100</v>
      </c>
      <c r="H275" t="s">
        <v>674</v>
      </c>
      <c r="I275" t="s">
        <v>691</v>
      </c>
      <c r="J275" t="s">
        <v>583</v>
      </c>
      <c r="K275">
        <v>2019</v>
      </c>
      <c r="L275">
        <f>VLOOKUP($J275,Zonal_Stats!$A$2:$J$308,10,FALSE)</f>
        <v>14976.690642600001</v>
      </c>
      <c r="M275">
        <f>VLOOKUP($J275,Zonal_Stats!$A$2:$P$308,8,FALSE)</f>
        <v>478.83871063399999</v>
      </c>
      <c r="N275">
        <f>VLOOKUP($J275,Zonal_Stats!$A$2:$P$308,12,FALSE)</f>
        <v>5709.29417612</v>
      </c>
      <c r="O275">
        <f>VLOOKUP($J275,Zonal_Stats!$A$2:$P$308,9,FALSE)</f>
        <v>67817.7006864</v>
      </c>
      <c r="P275">
        <f>VLOOKUP($J275,Zonal_Stats!$A$2:$P$308,7,FALSE)</f>
        <v>3717.7229333099999</v>
      </c>
      <c r="Q275">
        <f>VLOOKUP($J275,Zonal_Stats!$A$2:$P$308,11,FALSE)</f>
        <v>1772.9416470199999</v>
      </c>
      <c r="R275">
        <f>VLOOKUP($J275,Zonal_Stats!$A$2:$P$308,5,FALSE)</f>
        <v>12010.3858741</v>
      </c>
      <c r="S275">
        <f>VLOOKUP($J275,raw!$A$3:$AB580,11,FALSE)</f>
        <v>0.41619585687382299</v>
      </c>
      <c r="T275">
        <f>VLOOKUP($J275,raw!$A$3:$AB580,12,FALSE)</f>
        <v>3.8606403013182675E-2</v>
      </c>
      <c r="U275">
        <f>VLOOKUP($J275,raw!$A$3:$AB580,13,FALSE)</f>
        <v>0</v>
      </c>
      <c r="V275">
        <f>VLOOKUP($J275,raw!$A$3:$AB580,14,FALSE)</f>
        <v>0</v>
      </c>
      <c r="W275">
        <f>VLOOKUP($J275,raw!$A$3:$AB580,15,FALSE)</f>
        <v>0</v>
      </c>
      <c r="X275">
        <f>VLOOKUP($J275,Zonal_Stats!$A$2:$P$308,6,FALSE)</f>
        <v>10030.879597499999</v>
      </c>
      <c r="Y275">
        <f>VLOOKUP($J275,raw!$A$3:$AB580,17,FALSE)</f>
        <v>0</v>
      </c>
      <c r="Z275">
        <f>VLOOKUP($J275,raw!$A$3:$AB580,20,FALSE)</f>
        <v>0.86864406779661019</v>
      </c>
      <c r="AA275">
        <f>VLOOKUP($J275,Zonal_Stats!$A$2:$P$308,13,FALSE)</f>
        <v>1621112.34583</v>
      </c>
      <c r="AB275">
        <f>VLOOKUP($J275,Zonal_Stats!$A$2:$P$308,15,FALSE)</f>
        <v>5.9656210875100001E-2</v>
      </c>
      <c r="AC275">
        <f>VLOOKUP($J275,Zonal_Stats!$A$2:$P$308,16,FALSE)</f>
        <v>0.48988672749899997</v>
      </c>
      <c r="AD275">
        <f>VLOOKUP($J275,raw!$A$3:$AB580,24,FALSE)</f>
        <v>0</v>
      </c>
      <c r="AE275">
        <f>VLOOKUP($J275,Zonal_Stats!$A$2:$P$308,14,FALSE)</f>
        <v>0.33484273089599997</v>
      </c>
      <c r="AF275">
        <f>VLOOKUP($C275,PODES_SULSEL!$D$1:$AL$311,2,FALSE)</f>
        <v>2958</v>
      </c>
      <c r="AG275">
        <f>VLOOKUP($C275,PODES_SULSEL!$D$1:$AL$311,25,FALSE)</f>
        <v>1</v>
      </c>
      <c r="AH275">
        <f>VLOOKUP($C275,PODES_SULSEL!$D$1:$AL$311,26,FALSE)</f>
        <v>3.3806626098715299E-4</v>
      </c>
      <c r="AI275">
        <f>VLOOKUP($C275,PODES_SULSEL!$D$1:$AL$311,27,FALSE)</f>
        <v>0</v>
      </c>
      <c r="AJ275">
        <f>VLOOKUP($C275,PODES_SULSEL!$D$1:$AL$311,28,FALSE)</f>
        <v>0</v>
      </c>
      <c r="AK275">
        <f>VLOOKUP($C275,PODES_SULSEL!$D$1:$AL$311,29,FALSE)</f>
        <v>986</v>
      </c>
      <c r="AL275">
        <f>VLOOKUP($C275,PODES_SULSEL!$D$1:$AL$311,30,FALSE)</f>
        <v>0</v>
      </c>
      <c r="AM275">
        <f>VLOOKUP($C275,PODES_SULSEL!$D$1:$AL$311,31,FALSE)</f>
        <v>0</v>
      </c>
      <c r="AN275">
        <f>VLOOKUP($C275,PODES_SULSEL!$D$1:$AL$311,10,FALSE)</f>
        <v>0</v>
      </c>
      <c r="AO275">
        <f>VLOOKUP($C275,PODES_SULSEL!$D$1:$AL$311,11,FALSE)</f>
        <v>0</v>
      </c>
      <c r="AP275">
        <f>VLOOKUP($C275,PODES_SULSEL!$D$1:$AL$311,12,FALSE)</f>
        <v>0</v>
      </c>
      <c r="AQ275">
        <f>VLOOKUP($C275,PODES_SULSEL!$D$1:$AL$311,13,FALSE)</f>
        <v>0</v>
      </c>
      <c r="AR275">
        <f>VLOOKUP($C275,PODES_SULSEL!$D$1:$AL$311,14,FALSE)</f>
        <v>0</v>
      </c>
      <c r="AS275">
        <f>VLOOKUP($C275,PODES_SULSEL!$D$1:$AL$311,15,FALSE)</f>
        <v>0</v>
      </c>
      <c r="AT275">
        <f>VLOOKUP($C275,PODES_SULSEL!$D$1:$AL$311,16,FALSE)</f>
        <v>0</v>
      </c>
      <c r="AU275">
        <f>VLOOKUP($C275,PODES_SULSEL!$D$1:$AL$311,17,FALSE)</f>
        <v>0</v>
      </c>
      <c r="AV275">
        <f>VLOOKUP($C275,PODES_SULSEL!$D$1:$AL$311,18,FALSE)</f>
        <v>0</v>
      </c>
      <c r="AW275">
        <f>VLOOKUP($C275,PODES_SULSEL!$D$1:$AL$311,19,FALSE)</f>
        <v>0</v>
      </c>
      <c r="AX275">
        <f>VLOOKUP($C275,PODES_SULSEL!$D$1:$AL$311,20,FALSE)</f>
        <v>14</v>
      </c>
      <c r="AY275">
        <f>VLOOKUP($C275,PODES_SULSEL!$D$1:$AL$311,35,FALSE)</f>
        <v>211.28571428571428</v>
      </c>
      <c r="AZ275">
        <f>VLOOKUP($C275,PODES_SULSEL!$D$1:$AL$311,32,FALSE)</f>
        <v>0</v>
      </c>
      <c r="BA275">
        <f>VLOOKUP($C275,PODES_SULSEL!$D$1:$AL$311,33,FALSE)</f>
        <v>0</v>
      </c>
      <c r="BB275">
        <f>VLOOKUP($C275,PODES_SULSEL!$D$1:$AL$311,23,FALSE)</f>
        <v>0</v>
      </c>
      <c r="BC275">
        <f>VLOOKUP($C275,PODES_SULSEL!$D$1:$AL$311,34,FALSE)</f>
        <v>0</v>
      </c>
      <c r="BD275">
        <f>VLOOKUP($J275,Zonal_Stats!$A$2:$T$308,17,FALSE)</f>
        <v>21.0718641317</v>
      </c>
      <c r="BE275">
        <f>VLOOKUP($J275,Zonal_Stats!$A$2:$T$308,18,FALSE)</f>
        <v>1.4968852361</v>
      </c>
      <c r="BF275">
        <f>VLOOKUP($J275,Zonal_Stats!$A$2:$T$308,19,FALSE)</f>
        <v>2960.5072920299999</v>
      </c>
      <c r="BG275">
        <f>VLOOKUP($J275,Zonal_Stats!$A$2:$T$308,20,FALSE)</f>
        <v>24.603458658899999</v>
      </c>
    </row>
    <row r="276" spans="1:59">
      <c r="A276" t="s">
        <v>977</v>
      </c>
      <c r="B276" t="str">
        <f t="shared" si="4"/>
        <v>7326110</v>
      </c>
      <c r="C276">
        <v>7326110</v>
      </c>
      <c r="D276" t="s">
        <v>230</v>
      </c>
      <c r="E276">
        <v>73</v>
      </c>
      <c r="F276">
        <v>26</v>
      </c>
      <c r="G276">
        <v>110</v>
      </c>
      <c r="H276" t="s">
        <v>674</v>
      </c>
      <c r="I276" t="s">
        <v>691</v>
      </c>
      <c r="J276" t="s">
        <v>541</v>
      </c>
      <c r="K276">
        <v>2019</v>
      </c>
      <c r="L276">
        <f>VLOOKUP($J276,Zonal_Stats!$A$2:$J$308,10,FALSE)</f>
        <v>11444.9521874</v>
      </c>
      <c r="M276">
        <f>VLOOKUP($J276,Zonal_Stats!$A$2:$P$308,8,FALSE)</f>
        <v>256.02276010999998</v>
      </c>
      <c r="N276">
        <f>VLOOKUP($J276,Zonal_Stats!$A$2:$P$308,12,FALSE)</f>
        <v>6135.1086068100003</v>
      </c>
      <c r="O276">
        <f>VLOOKUP($J276,Zonal_Stats!$A$2:$P$308,9,FALSE)</f>
        <v>63622.3242188</v>
      </c>
      <c r="P276">
        <f>VLOOKUP($J276,Zonal_Stats!$A$2:$P$308,7,FALSE)</f>
        <v>4959.64752658</v>
      </c>
      <c r="Q276">
        <f>VLOOKUP($J276,Zonal_Stats!$A$2:$P$308,11,FALSE)</f>
        <v>1930.2647159000001</v>
      </c>
      <c r="R276">
        <f>VLOOKUP($J276,Zonal_Stats!$A$2:$P$308,5,FALSE)</f>
        <v>16264.9806885</v>
      </c>
      <c r="S276">
        <f>VLOOKUP($J276,raw!$A$3:$AB581,11,FALSE)</f>
        <v>0.48596491228070177</v>
      </c>
      <c r="T276">
        <f>VLOOKUP($J276,raw!$A$3:$AB581,12,FALSE)</f>
        <v>6.798245614035088E-2</v>
      </c>
      <c r="U276">
        <f>VLOOKUP($J276,raw!$A$3:$AB581,13,FALSE)</f>
        <v>0</v>
      </c>
      <c r="V276">
        <f>VLOOKUP($J276,raw!$A$3:$AB581,14,FALSE)</f>
        <v>0</v>
      </c>
      <c r="W276">
        <f>VLOOKUP($J276,raw!$A$3:$AB581,15,FALSE)</f>
        <v>0</v>
      </c>
      <c r="X276">
        <f>VLOOKUP($J276,Zonal_Stats!$A$2:$P$308,6,FALSE)</f>
        <v>10286.1874223</v>
      </c>
      <c r="Y276">
        <f>VLOOKUP($J276,raw!$A$3:$AB581,17,FALSE)</f>
        <v>0</v>
      </c>
      <c r="Z276">
        <f>VLOOKUP($J276,raw!$A$3:$AB581,20,FALSE)</f>
        <v>0.9263157894736842</v>
      </c>
      <c r="AA276">
        <f>VLOOKUP($J276,Zonal_Stats!$A$2:$P$308,13,FALSE)</f>
        <v>1919970.2859799999</v>
      </c>
      <c r="AB276">
        <f>VLOOKUP($J276,Zonal_Stats!$A$2:$P$308,15,FALSE)</f>
        <v>7.7956718873E-2</v>
      </c>
      <c r="AC276">
        <f>VLOOKUP($J276,Zonal_Stats!$A$2:$P$308,16,FALSE)</f>
        <v>0.244781314597</v>
      </c>
      <c r="AD276">
        <f>VLOOKUP($J276,raw!$A$3:$AB581,24,FALSE)</f>
        <v>0</v>
      </c>
      <c r="AE276">
        <f>VLOOKUP($J276,Zonal_Stats!$A$2:$P$308,14,FALSE)</f>
        <v>0.33941142063700003</v>
      </c>
      <c r="AF276">
        <f>VLOOKUP($C276,PODES_SULSEL!$D$1:$AL$311,2,FALSE)</f>
        <v>3157</v>
      </c>
      <c r="AG276">
        <f>VLOOKUP($C276,PODES_SULSEL!$D$1:$AL$311,25,FALSE)</f>
        <v>0.999366487171365</v>
      </c>
      <c r="AH276">
        <f>VLOOKUP($C276,PODES_SULSEL!$D$1:$AL$311,26,FALSE)</f>
        <v>9.5026924295216902E-4</v>
      </c>
      <c r="AI276">
        <f>VLOOKUP($C276,PODES_SULSEL!$D$1:$AL$311,27,FALSE)</f>
        <v>0</v>
      </c>
      <c r="AJ276">
        <f>VLOOKUP($C276,PODES_SULSEL!$D$1:$AL$311,28,FALSE)</f>
        <v>0</v>
      </c>
      <c r="AK276">
        <f>VLOOKUP($C276,PODES_SULSEL!$D$1:$AL$311,29,FALSE)</f>
        <v>1578.5</v>
      </c>
      <c r="AL276">
        <f>VLOOKUP($C276,PODES_SULSEL!$D$1:$AL$311,30,FALSE)</f>
        <v>6.3351282863477899E-4</v>
      </c>
      <c r="AM276">
        <f>VLOOKUP($C276,PODES_SULSEL!$D$1:$AL$311,31,FALSE)</f>
        <v>0</v>
      </c>
      <c r="AN276">
        <f>VLOOKUP($C276,PODES_SULSEL!$D$1:$AL$311,10,FALSE)</f>
        <v>4</v>
      </c>
      <c r="AO276">
        <f>VLOOKUP($C276,PODES_SULSEL!$D$1:$AL$311,11,FALSE)</f>
        <v>0</v>
      </c>
      <c r="AP276">
        <f>VLOOKUP($C276,PODES_SULSEL!$D$1:$AL$311,12,FALSE)</f>
        <v>0</v>
      </c>
      <c r="AQ276">
        <f>VLOOKUP($C276,PODES_SULSEL!$D$1:$AL$311,13,FALSE)</f>
        <v>0</v>
      </c>
      <c r="AR276">
        <f>VLOOKUP($C276,PODES_SULSEL!$D$1:$AL$311,14,FALSE)</f>
        <v>0</v>
      </c>
      <c r="AS276">
        <f>VLOOKUP($C276,PODES_SULSEL!$D$1:$AL$311,15,FALSE)</f>
        <v>0</v>
      </c>
      <c r="AT276">
        <f>VLOOKUP($C276,PODES_SULSEL!$D$1:$AL$311,16,FALSE)</f>
        <v>0</v>
      </c>
      <c r="AU276">
        <f>VLOOKUP($C276,PODES_SULSEL!$D$1:$AL$311,17,FALSE)</f>
        <v>0</v>
      </c>
      <c r="AV276">
        <f>VLOOKUP($C276,PODES_SULSEL!$D$1:$AL$311,18,FALSE)</f>
        <v>0</v>
      </c>
      <c r="AW276">
        <f>VLOOKUP($C276,PODES_SULSEL!$D$1:$AL$311,19,FALSE)</f>
        <v>0</v>
      </c>
      <c r="AX276">
        <f>VLOOKUP($C276,PODES_SULSEL!$D$1:$AL$311,20,FALSE)</f>
        <v>18</v>
      </c>
      <c r="AY276">
        <f>VLOOKUP($C276,PODES_SULSEL!$D$1:$AL$311,35,FALSE)</f>
        <v>175.38888888888889</v>
      </c>
      <c r="AZ276">
        <f>VLOOKUP($C276,PODES_SULSEL!$D$1:$AL$311,32,FALSE)</f>
        <v>0</v>
      </c>
      <c r="BA276">
        <f>VLOOKUP($C276,PODES_SULSEL!$D$1:$AL$311,33,FALSE)</f>
        <v>0</v>
      </c>
      <c r="BB276">
        <f>VLOOKUP($C276,PODES_SULSEL!$D$1:$AL$311,23,FALSE)</f>
        <v>0</v>
      </c>
      <c r="BC276">
        <f>VLOOKUP($C276,PODES_SULSEL!$D$1:$AL$311,34,FALSE)</f>
        <v>0</v>
      </c>
      <c r="BD276">
        <f>VLOOKUP($J276,Zonal_Stats!$A$2:$T$308,17,FALSE)</f>
        <v>22.336420679100002</v>
      </c>
      <c r="BE276">
        <f>VLOOKUP($J276,Zonal_Stats!$A$2:$T$308,18,FALSE)</f>
        <v>1.4941964721700001</v>
      </c>
      <c r="BF276">
        <f>VLOOKUP($J276,Zonal_Stats!$A$2:$T$308,19,FALSE)</f>
        <v>3124.3160830800002</v>
      </c>
      <c r="BG276">
        <f>VLOOKUP($J276,Zonal_Stats!$A$2:$T$308,20,FALSE)</f>
        <v>7.9427441406200003</v>
      </c>
    </row>
    <row r="277" spans="1:59">
      <c r="A277" t="s">
        <v>978</v>
      </c>
      <c r="B277" t="str">
        <f t="shared" si="4"/>
        <v>7326120</v>
      </c>
      <c r="C277">
        <v>7326120</v>
      </c>
      <c r="D277" t="s">
        <v>230</v>
      </c>
      <c r="E277">
        <v>73</v>
      </c>
      <c r="F277">
        <v>26</v>
      </c>
      <c r="G277">
        <v>120</v>
      </c>
      <c r="H277" t="s">
        <v>674</v>
      </c>
      <c r="I277" t="s">
        <v>691</v>
      </c>
      <c r="J277" t="s">
        <v>330</v>
      </c>
      <c r="K277">
        <v>2019</v>
      </c>
      <c r="L277">
        <f>VLOOKUP($J277,Zonal_Stats!$A$2:$J$308,10,FALSE)</f>
        <v>34952.567772499999</v>
      </c>
      <c r="M277">
        <f>VLOOKUP($J277,Zonal_Stats!$A$2:$P$308,8,FALSE)</f>
        <v>760.64039005999996</v>
      </c>
      <c r="N277">
        <f>VLOOKUP($J277,Zonal_Stats!$A$2:$P$308,12,FALSE)</f>
        <v>66187.654297100002</v>
      </c>
      <c r="O277">
        <f>VLOOKUP($J277,Zonal_Stats!$A$2:$P$308,9,FALSE)</f>
        <v>45002.003992799997</v>
      </c>
      <c r="P277">
        <f>VLOOKUP($J277,Zonal_Stats!$A$2:$P$308,7,FALSE)</f>
        <v>1104.0765489800001</v>
      </c>
      <c r="Q277">
        <f>VLOOKUP($J277,Zonal_Stats!$A$2:$P$308,11,FALSE)</f>
        <v>1863.22537167</v>
      </c>
      <c r="R277">
        <f>VLOOKUP($J277,Zonal_Stats!$A$2:$P$308,5,FALSE)</f>
        <v>14512.402065</v>
      </c>
      <c r="S277">
        <f>VLOOKUP($J277,raw!$A$3:$AB582,11,FALSE)</f>
        <v>0.42802617230098144</v>
      </c>
      <c r="T277">
        <f>VLOOKUP($J277,raw!$A$3:$AB582,12,FALSE)</f>
        <v>9.9509269356597603E-3</v>
      </c>
      <c r="U277">
        <f>VLOOKUP($J277,raw!$A$3:$AB582,13,FALSE)</f>
        <v>0.42291439476553983</v>
      </c>
      <c r="V277">
        <f>VLOOKUP($J277,raw!$A$3:$AB582,14,FALSE)</f>
        <v>0</v>
      </c>
      <c r="W277">
        <f>VLOOKUP($J277,raw!$A$3:$AB582,15,FALSE)</f>
        <v>0</v>
      </c>
      <c r="X277">
        <f>VLOOKUP($J277,Zonal_Stats!$A$2:$P$308,6,FALSE)</f>
        <v>2547.2218637699998</v>
      </c>
      <c r="Y277">
        <f>VLOOKUP($J277,raw!$A$3:$AB582,17,FALSE)</f>
        <v>2.7399127589967286E-2</v>
      </c>
      <c r="Z277">
        <f>VLOOKUP($J277,raw!$A$3:$AB582,20,FALSE)</f>
        <v>0.4593102508178844</v>
      </c>
      <c r="AA277">
        <f>VLOOKUP($J277,Zonal_Stats!$A$2:$P$308,13,FALSE)</f>
        <v>563983.99961099995</v>
      </c>
      <c r="AB277">
        <f>VLOOKUP($J277,Zonal_Stats!$A$2:$P$308,15,FALSE)</f>
        <v>0.13043240029399999</v>
      </c>
      <c r="AC277">
        <f>VLOOKUP($J277,Zonal_Stats!$A$2:$P$308,16,FALSE)</f>
        <v>0.361096252535</v>
      </c>
      <c r="AD277">
        <f>VLOOKUP($J277,raw!$A$3:$AB582,24,FALSE)</f>
        <v>0</v>
      </c>
      <c r="AE277">
        <f>VLOOKUP($J277,Zonal_Stats!$A$2:$P$308,14,FALSE)</f>
        <v>0.22445812056200001</v>
      </c>
      <c r="AF277">
        <f>VLOOKUP($C277,PODES_SULSEL!$D$1:$AL$311,2,FALSE)</f>
        <v>2130</v>
      </c>
      <c r="AG277">
        <f>VLOOKUP($C277,PODES_SULSEL!$D$1:$AL$311,25,FALSE)</f>
        <v>0.97417840375586795</v>
      </c>
      <c r="AH277">
        <f>VLOOKUP($C277,PODES_SULSEL!$D$1:$AL$311,26,FALSE)</f>
        <v>0</v>
      </c>
      <c r="AI277">
        <f>VLOOKUP($C277,PODES_SULSEL!$D$1:$AL$311,27,FALSE)</f>
        <v>0</v>
      </c>
      <c r="AJ277">
        <f>VLOOKUP($C277,PODES_SULSEL!$D$1:$AL$311,28,FALSE)</f>
        <v>0</v>
      </c>
      <c r="AK277">
        <f>VLOOKUP($C277,PODES_SULSEL!$D$1:$AL$311,29,FALSE)</f>
        <v>710</v>
      </c>
      <c r="AL277">
        <f>VLOOKUP($C277,PODES_SULSEL!$D$1:$AL$311,30,FALSE)</f>
        <v>0</v>
      </c>
      <c r="AM277">
        <f>VLOOKUP($C277,PODES_SULSEL!$D$1:$AL$311,31,FALSE)</f>
        <v>0</v>
      </c>
      <c r="AN277">
        <f>VLOOKUP($C277,PODES_SULSEL!$D$1:$AL$311,10,FALSE)</f>
        <v>0</v>
      </c>
      <c r="AO277">
        <f>VLOOKUP($C277,PODES_SULSEL!$D$1:$AL$311,11,FALSE)</f>
        <v>0</v>
      </c>
      <c r="AP277">
        <f>VLOOKUP($C277,PODES_SULSEL!$D$1:$AL$311,12,FALSE)</f>
        <v>0</v>
      </c>
      <c r="AQ277">
        <f>VLOOKUP($C277,PODES_SULSEL!$D$1:$AL$311,13,FALSE)</f>
        <v>0</v>
      </c>
      <c r="AR277">
        <f>VLOOKUP($C277,PODES_SULSEL!$D$1:$AL$311,14,FALSE)</f>
        <v>0</v>
      </c>
      <c r="AS277">
        <f>VLOOKUP($C277,PODES_SULSEL!$D$1:$AL$311,15,FALSE)</f>
        <v>0</v>
      </c>
      <c r="AT277">
        <f>VLOOKUP($C277,PODES_SULSEL!$D$1:$AL$311,16,FALSE)</f>
        <v>0</v>
      </c>
      <c r="AU277">
        <f>VLOOKUP($C277,PODES_SULSEL!$D$1:$AL$311,17,FALSE)</f>
        <v>0</v>
      </c>
      <c r="AV277">
        <f>VLOOKUP($C277,PODES_SULSEL!$D$1:$AL$311,18,FALSE)</f>
        <v>0</v>
      </c>
      <c r="AW277">
        <f>VLOOKUP($C277,PODES_SULSEL!$D$1:$AL$311,19,FALSE)</f>
        <v>0</v>
      </c>
      <c r="AX277">
        <f>VLOOKUP($C277,PODES_SULSEL!$D$1:$AL$311,20,FALSE)</f>
        <v>14</v>
      </c>
      <c r="AY277">
        <f>VLOOKUP($C277,PODES_SULSEL!$D$1:$AL$311,35,FALSE)</f>
        <v>152.14285714285714</v>
      </c>
      <c r="AZ277">
        <f>VLOOKUP($C277,PODES_SULSEL!$D$1:$AL$311,32,FALSE)</f>
        <v>710</v>
      </c>
      <c r="BA277">
        <f>VLOOKUP($C277,PODES_SULSEL!$D$1:$AL$311,33,FALSE)</f>
        <v>0</v>
      </c>
      <c r="BB277">
        <f>VLOOKUP($C277,PODES_SULSEL!$D$1:$AL$311,23,FALSE)</f>
        <v>3</v>
      </c>
      <c r="BC277">
        <f>VLOOKUP($C277,PODES_SULSEL!$D$1:$AL$311,34,FALSE)</f>
        <v>710</v>
      </c>
      <c r="BD277">
        <f>VLOOKUP($J277,Zonal_Stats!$A$2:$T$308,17,FALSE)</f>
        <v>24.559939088299998</v>
      </c>
      <c r="BE277">
        <f>VLOOKUP($J277,Zonal_Stats!$A$2:$T$308,18,FALSE)</f>
        <v>1.3362961950800001</v>
      </c>
      <c r="BF277">
        <f>VLOOKUP($J277,Zonal_Stats!$A$2:$T$308,19,FALSE)</f>
        <v>2577.0537356599998</v>
      </c>
      <c r="BG277">
        <f>VLOOKUP($J277,Zonal_Stats!$A$2:$T$308,20,FALSE)</f>
        <v>-31.699512299999999</v>
      </c>
    </row>
    <row r="278" spans="1:59">
      <c r="A278" t="s">
        <v>979</v>
      </c>
      <c r="B278" t="str">
        <f t="shared" si="4"/>
        <v>7326130</v>
      </c>
      <c r="C278">
        <v>7326130</v>
      </c>
      <c r="D278" t="s">
        <v>230</v>
      </c>
      <c r="E278">
        <v>73</v>
      </c>
      <c r="F278">
        <v>26</v>
      </c>
      <c r="G278">
        <v>130</v>
      </c>
      <c r="H278" t="s">
        <v>674</v>
      </c>
      <c r="I278" t="s">
        <v>691</v>
      </c>
      <c r="J278" t="s">
        <v>529</v>
      </c>
      <c r="K278">
        <v>2019</v>
      </c>
      <c r="L278">
        <f>VLOOKUP($J278,Zonal_Stats!$A$2:$J$308,10,FALSE)</f>
        <v>19630.351305</v>
      </c>
      <c r="M278">
        <f>VLOOKUP($J278,Zonal_Stats!$A$2:$P$308,8,FALSE)</f>
        <v>2953.2862759599998</v>
      </c>
      <c r="N278">
        <f>VLOOKUP($J278,Zonal_Stats!$A$2:$P$308,12,FALSE)</f>
        <v>15473.761240600001</v>
      </c>
      <c r="O278">
        <f>VLOOKUP($J278,Zonal_Stats!$A$2:$P$308,9,FALSE)</f>
        <v>56600.672707899997</v>
      </c>
      <c r="P278">
        <f>VLOOKUP($J278,Zonal_Stats!$A$2:$P$308,7,FALSE)</f>
        <v>1205.9411750199999</v>
      </c>
      <c r="Q278">
        <f>VLOOKUP($J278,Zonal_Stats!$A$2:$P$308,11,FALSE)</f>
        <v>2290.67763255</v>
      </c>
      <c r="R278">
        <f>VLOOKUP($J278,Zonal_Stats!$A$2:$P$308,5,FALSE)</f>
        <v>8417.7684493300003</v>
      </c>
      <c r="S278">
        <f>VLOOKUP($J278,raw!$A$3:$AB583,11,FALSE)</f>
        <v>0.31064690026954178</v>
      </c>
      <c r="T278">
        <f>VLOOKUP($J278,raw!$A$3:$AB583,12,FALSE)</f>
        <v>3.8987293030419715E-2</v>
      </c>
      <c r="U278">
        <f>VLOOKUP($J278,raw!$A$3:$AB583,13,FALSE)</f>
        <v>0.2527916827108202</v>
      </c>
      <c r="V278">
        <f>VLOOKUP($J278,raw!$A$3:$AB583,14,FALSE)</f>
        <v>0</v>
      </c>
      <c r="W278">
        <f>VLOOKUP($J278,raw!$A$3:$AB583,15,FALSE)</f>
        <v>0</v>
      </c>
      <c r="X278">
        <f>VLOOKUP($J278,Zonal_Stats!$A$2:$P$308,6,FALSE)</f>
        <v>2973.3873010299999</v>
      </c>
      <c r="Y278">
        <f>VLOOKUP($J278,raw!$A$3:$AB583,17,FALSE)</f>
        <v>9.0489025798998843E-3</v>
      </c>
      <c r="Z278">
        <f>VLOOKUP($J278,raw!$A$3:$AB583,20,FALSE)</f>
        <v>0.42500962649210627</v>
      </c>
      <c r="AA278">
        <f>VLOOKUP($J278,Zonal_Stats!$A$2:$P$308,13,FALSE)</f>
        <v>575274.32637000002</v>
      </c>
      <c r="AB278">
        <f>VLOOKUP($J278,Zonal_Stats!$A$2:$P$308,15,FALSE)</f>
        <v>4.842448238E-3</v>
      </c>
      <c r="AC278">
        <f>VLOOKUP($J278,Zonal_Stats!$A$2:$P$308,16,FALSE)</f>
        <v>0.81740727915099998</v>
      </c>
      <c r="AD278">
        <f>VLOOKUP($J278,raw!$A$3:$AB583,24,FALSE)</f>
        <v>0</v>
      </c>
      <c r="AE278">
        <f>VLOOKUP($J278,Zonal_Stats!$A$2:$P$308,14,FALSE)</f>
        <v>0.35099203201200002</v>
      </c>
      <c r="AF278">
        <f>VLOOKUP($C278,PODES_SULSEL!$D$1:$AL$311,2,FALSE)</f>
        <v>3975</v>
      </c>
      <c r="AG278">
        <f>VLOOKUP($C278,PODES_SULSEL!$D$1:$AL$311,25,FALSE)</f>
        <v>0.98943396226415004</v>
      </c>
      <c r="AH278">
        <f>VLOOKUP($C278,PODES_SULSEL!$D$1:$AL$311,26,FALSE)</f>
        <v>2.5157232704402498E-4</v>
      </c>
      <c r="AI278">
        <f>VLOOKUP($C278,PODES_SULSEL!$D$1:$AL$311,27,FALSE)</f>
        <v>0</v>
      </c>
      <c r="AJ278">
        <f>VLOOKUP($C278,PODES_SULSEL!$D$1:$AL$311,28,FALSE)</f>
        <v>0</v>
      </c>
      <c r="AK278">
        <f>VLOOKUP($C278,PODES_SULSEL!$D$1:$AL$311,29,FALSE)</f>
        <v>993.75</v>
      </c>
      <c r="AL278">
        <f>VLOOKUP($C278,PODES_SULSEL!$D$1:$AL$311,30,FALSE)</f>
        <v>0</v>
      </c>
      <c r="AM278">
        <f>VLOOKUP($C278,PODES_SULSEL!$D$1:$AL$311,31,FALSE)</f>
        <v>0</v>
      </c>
      <c r="AN278">
        <f>VLOOKUP($C278,PODES_SULSEL!$D$1:$AL$311,10,FALSE)</f>
        <v>11</v>
      </c>
      <c r="AO278">
        <f>VLOOKUP($C278,PODES_SULSEL!$D$1:$AL$311,11,FALSE)</f>
        <v>0</v>
      </c>
      <c r="AP278">
        <f>VLOOKUP($C278,PODES_SULSEL!$D$1:$AL$311,12,FALSE)</f>
        <v>0</v>
      </c>
      <c r="AQ278">
        <f>VLOOKUP($C278,PODES_SULSEL!$D$1:$AL$311,13,FALSE)</f>
        <v>0</v>
      </c>
      <c r="AR278">
        <f>VLOOKUP($C278,PODES_SULSEL!$D$1:$AL$311,14,FALSE)</f>
        <v>0</v>
      </c>
      <c r="AS278">
        <f>VLOOKUP($C278,PODES_SULSEL!$D$1:$AL$311,15,FALSE)</f>
        <v>0</v>
      </c>
      <c r="AT278">
        <f>VLOOKUP($C278,PODES_SULSEL!$D$1:$AL$311,16,FALSE)</f>
        <v>0</v>
      </c>
      <c r="AU278">
        <f>VLOOKUP($C278,PODES_SULSEL!$D$1:$AL$311,17,FALSE)</f>
        <v>0</v>
      </c>
      <c r="AV278">
        <f>VLOOKUP($C278,PODES_SULSEL!$D$1:$AL$311,18,FALSE)</f>
        <v>0</v>
      </c>
      <c r="AW278">
        <f>VLOOKUP($C278,PODES_SULSEL!$D$1:$AL$311,19,FALSE)</f>
        <v>0</v>
      </c>
      <c r="AX278">
        <f>VLOOKUP($C278,PODES_SULSEL!$D$1:$AL$311,20,FALSE)</f>
        <v>20</v>
      </c>
      <c r="AY278">
        <f>VLOOKUP($C278,PODES_SULSEL!$D$1:$AL$311,35,FALSE)</f>
        <v>198.75</v>
      </c>
      <c r="AZ278">
        <f>VLOOKUP($C278,PODES_SULSEL!$D$1:$AL$311,32,FALSE)</f>
        <v>0</v>
      </c>
      <c r="BA278">
        <f>VLOOKUP($C278,PODES_SULSEL!$D$1:$AL$311,33,FALSE)</f>
        <v>0</v>
      </c>
      <c r="BB278">
        <f>VLOOKUP($C278,PODES_SULSEL!$D$1:$AL$311,23,FALSE)</f>
        <v>0</v>
      </c>
      <c r="BC278">
        <f>VLOOKUP($C278,PODES_SULSEL!$D$1:$AL$311,34,FALSE)</f>
        <v>0</v>
      </c>
      <c r="BD278">
        <f>VLOOKUP($J278,Zonal_Stats!$A$2:$T$308,17,FALSE)</f>
        <v>19.7464001403</v>
      </c>
      <c r="BE278">
        <f>VLOOKUP($J278,Zonal_Stats!$A$2:$T$308,18,FALSE)</f>
        <v>1.44296290658</v>
      </c>
      <c r="BF278">
        <f>VLOOKUP($J278,Zonal_Stats!$A$2:$T$308,19,FALSE)</f>
        <v>2834.7484294400001</v>
      </c>
      <c r="BG278">
        <f>VLOOKUP($J278,Zonal_Stats!$A$2:$T$308,20,FALSE)</f>
        <v>9.2223798263199992</v>
      </c>
    </row>
    <row r="279" spans="1:59">
      <c r="A279" t="s">
        <v>980</v>
      </c>
      <c r="B279" t="str">
        <f t="shared" si="4"/>
        <v>7326140</v>
      </c>
      <c r="C279">
        <v>7326140</v>
      </c>
      <c r="D279" t="s">
        <v>230</v>
      </c>
      <c r="E279">
        <v>73</v>
      </c>
      <c r="F279">
        <v>26</v>
      </c>
      <c r="G279">
        <v>140</v>
      </c>
      <c r="H279" t="s">
        <v>674</v>
      </c>
      <c r="I279" t="s">
        <v>691</v>
      </c>
      <c r="J279" t="s">
        <v>350</v>
      </c>
      <c r="K279">
        <v>2019</v>
      </c>
      <c r="L279">
        <f>VLOOKUP($J279,Zonal_Stats!$A$2:$J$308,10,FALSE)</f>
        <v>15704.5435987</v>
      </c>
      <c r="M279">
        <f>VLOOKUP($J279,Zonal_Stats!$A$2:$P$308,8,FALSE)</f>
        <v>545.43276461300002</v>
      </c>
      <c r="N279">
        <f>VLOOKUP($J279,Zonal_Stats!$A$2:$P$308,12,FALSE)</f>
        <v>9391.1004668099995</v>
      </c>
      <c r="O279">
        <f>VLOOKUP($J279,Zonal_Stats!$A$2:$P$308,9,FALSE)</f>
        <v>62292.194220199999</v>
      </c>
      <c r="P279">
        <f>VLOOKUP($J279,Zonal_Stats!$A$2:$P$308,7,FALSE)</f>
        <v>2203.73618399</v>
      </c>
      <c r="Q279">
        <f>VLOOKUP($J279,Zonal_Stats!$A$2:$P$308,11,FALSE)</f>
        <v>3123.5118787500001</v>
      </c>
      <c r="R279">
        <f>VLOOKUP($J279,Zonal_Stats!$A$2:$P$308,5,FALSE)</f>
        <v>13842.891043699999</v>
      </c>
      <c r="S279">
        <f>VLOOKUP($J279,raw!$A$3:$AB584,11,FALSE)</f>
        <v>0.53162650602409633</v>
      </c>
      <c r="T279">
        <f>VLOOKUP($J279,raw!$A$3:$AB584,12,FALSE)</f>
        <v>6.6767068273092367E-2</v>
      </c>
      <c r="U279">
        <f>VLOOKUP($J279,raw!$A$3:$AB584,13,FALSE)</f>
        <v>0.10190763052208836</v>
      </c>
      <c r="V279">
        <f>VLOOKUP($J279,raw!$A$3:$AB584,14,FALSE)</f>
        <v>0</v>
      </c>
      <c r="W279">
        <f>VLOOKUP($J279,raw!$A$3:$AB584,15,FALSE)</f>
        <v>0</v>
      </c>
      <c r="X279">
        <f>VLOOKUP($J279,Zonal_Stats!$A$2:$P$308,6,FALSE)</f>
        <v>6802.2904147099998</v>
      </c>
      <c r="Y279">
        <f>VLOOKUP($J279,raw!$A$3:$AB584,17,FALSE)</f>
        <v>0</v>
      </c>
      <c r="Z279">
        <f>VLOOKUP($J279,raw!$A$3:$AB584,20,FALSE)</f>
        <v>0.5612449799196787</v>
      </c>
      <c r="AA279">
        <f>VLOOKUP($J279,Zonal_Stats!$A$2:$P$308,13,FALSE)</f>
        <v>670368.76547600003</v>
      </c>
      <c r="AB279">
        <f>VLOOKUP($J279,Zonal_Stats!$A$2:$P$308,15,FALSE)</f>
        <v>5.4208677875500003E-3</v>
      </c>
      <c r="AC279">
        <f>VLOOKUP($J279,Zonal_Stats!$A$2:$P$308,16,FALSE)</f>
        <v>0.47209704793099999</v>
      </c>
      <c r="AD279">
        <f>VLOOKUP($J279,raw!$A$3:$AB584,24,FALSE)</f>
        <v>0</v>
      </c>
      <c r="AE279">
        <f>VLOOKUP($J279,Zonal_Stats!$A$2:$P$308,14,FALSE)</f>
        <v>0.34204283467399998</v>
      </c>
      <c r="AF279">
        <f>VLOOKUP($C279,PODES_SULSEL!$D$1:$AL$311,2,FALSE)</f>
        <v>1502</v>
      </c>
      <c r="AG279">
        <f>VLOOKUP($C279,PODES_SULSEL!$D$1:$AL$311,25,FALSE)</f>
        <v>0.99933422103861502</v>
      </c>
      <c r="AH279">
        <f>VLOOKUP($C279,PODES_SULSEL!$D$1:$AL$311,26,FALSE)</f>
        <v>0</v>
      </c>
      <c r="AI279">
        <f>VLOOKUP($C279,PODES_SULSEL!$D$1:$AL$311,27,FALSE)</f>
        <v>0</v>
      </c>
      <c r="AJ279">
        <f>VLOOKUP($C279,PODES_SULSEL!$D$1:$AL$311,28,FALSE)</f>
        <v>0</v>
      </c>
      <c r="AK279">
        <f>VLOOKUP($C279,PODES_SULSEL!$D$1:$AL$311,29,FALSE)</f>
        <v>751</v>
      </c>
      <c r="AL279">
        <f>VLOOKUP($C279,PODES_SULSEL!$D$1:$AL$311,30,FALSE)</f>
        <v>0</v>
      </c>
      <c r="AM279">
        <f>VLOOKUP($C279,PODES_SULSEL!$D$1:$AL$311,31,FALSE)</f>
        <v>0</v>
      </c>
      <c r="AN279">
        <f>VLOOKUP($C279,PODES_SULSEL!$D$1:$AL$311,10,FALSE)</f>
        <v>2</v>
      </c>
      <c r="AO279">
        <f>VLOOKUP($C279,PODES_SULSEL!$D$1:$AL$311,11,FALSE)</f>
        <v>0</v>
      </c>
      <c r="AP279">
        <f>VLOOKUP($C279,PODES_SULSEL!$D$1:$AL$311,12,FALSE)</f>
        <v>0</v>
      </c>
      <c r="AQ279">
        <f>VLOOKUP($C279,PODES_SULSEL!$D$1:$AL$311,13,FALSE)</f>
        <v>0</v>
      </c>
      <c r="AR279">
        <f>VLOOKUP($C279,PODES_SULSEL!$D$1:$AL$311,14,FALSE)</f>
        <v>0</v>
      </c>
      <c r="AS279">
        <f>VLOOKUP($C279,PODES_SULSEL!$D$1:$AL$311,15,FALSE)</f>
        <v>0</v>
      </c>
      <c r="AT279">
        <f>VLOOKUP($C279,PODES_SULSEL!$D$1:$AL$311,16,FALSE)</f>
        <v>0</v>
      </c>
      <c r="AU279">
        <f>VLOOKUP($C279,PODES_SULSEL!$D$1:$AL$311,17,FALSE)</f>
        <v>0</v>
      </c>
      <c r="AV279">
        <f>VLOOKUP($C279,PODES_SULSEL!$D$1:$AL$311,18,FALSE)</f>
        <v>5</v>
      </c>
      <c r="AW279">
        <f>VLOOKUP($C279,PODES_SULSEL!$D$1:$AL$311,19,FALSE)</f>
        <v>1</v>
      </c>
      <c r="AX279">
        <f>VLOOKUP($C279,PODES_SULSEL!$D$1:$AL$311,20,FALSE)</f>
        <v>8</v>
      </c>
      <c r="AY279">
        <f>VLOOKUP($C279,PODES_SULSEL!$D$1:$AL$311,35,FALSE)</f>
        <v>187.75</v>
      </c>
      <c r="AZ279">
        <f>VLOOKUP($C279,PODES_SULSEL!$D$1:$AL$311,32,FALSE)</f>
        <v>0</v>
      </c>
      <c r="BA279">
        <f>VLOOKUP($C279,PODES_SULSEL!$D$1:$AL$311,33,FALSE)</f>
        <v>0</v>
      </c>
      <c r="BB279">
        <f>VLOOKUP($C279,PODES_SULSEL!$D$1:$AL$311,23,FALSE)</f>
        <v>0</v>
      </c>
      <c r="BC279">
        <f>VLOOKUP($C279,PODES_SULSEL!$D$1:$AL$311,34,FALSE)</f>
        <v>0</v>
      </c>
      <c r="BD279">
        <f>VLOOKUP($J279,Zonal_Stats!$A$2:$T$308,17,FALSE)</f>
        <v>20.1379557996</v>
      </c>
      <c r="BE279">
        <f>VLOOKUP($J279,Zonal_Stats!$A$2:$T$308,18,FALSE)</f>
        <v>1.66595323881</v>
      </c>
      <c r="BF279">
        <f>VLOOKUP($J279,Zonal_Stats!$A$2:$T$308,19,FALSE)</f>
        <v>2865.1501580099998</v>
      </c>
      <c r="BG279">
        <f>VLOOKUP($J279,Zonal_Stats!$A$2:$T$308,20,FALSE)</f>
        <v>29.346598307299999</v>
      </c>
    </row>
    <row r="280" spans="1:59">
      <c r="A280" t="s">
        <v>981</v>
      </c>
      <c r="B280" t="str">
        <f t="shared" si="4"/>
        <v>7326150</v>
      </c>
      <c r="C280">
        <v>7326150</v>
      </c>
      <c r="D280" t="s">
        <v>230</v>
      </c>
      <c r="E280">
        <v>73</v>
      </c>
      <c r="F280">
        <v>26</v>
      </c>
      <c r="G280">
        <v>150</v>
      </c>
      <c r="H280" t="s">
        <v>674</v>
      </c>
      <c r="I280" t="s">
        <v>691</v>
      </c>
      <c r="J280" t="s">
        <v>542</v>
      </c>
      <c r="K280">
        <v>2019</v>
      </c>
      <c r="L280">
        <f>VLOOKUP($J280,Zonal_Stats!$A$2:$J$308,10,FALSE)</f>
        <v>16357.404447299999</v>
      </c>
      <c r="M280">
        <f>VLOOKUP($J280,Zonal_Stats!$A$2:$P$308,8,FALSE)</f>
        <v>417.45584184500001</v>
      </c>
      <c r="N280">
        <f>VLOOKUP($J280,Zonal_Stats!$A$2:$P$308,12,FALSE)</f>
        <v>7863.0820005599999</v>
      </c>
      <c r="O280">
        <f>VLOOKUP($J280,Zonal_Stats!$A$2:$P$308,9,FALSE)</f>
        <v>65914.817900900001</v>
      </c>
      <c r="P280">
        <f>VLOOKUP($J280,Zonal_Stats!$A$2:$P$308,7,FALSE)</f>
        <v>1497.0130998899999</v>
      </c>
      <c r="Q280">
        <f>VLOOKUP($J280,Zonal_Stats!$A$2:$P$308,11,FALSE)</f>
        <v>3948.7323781</v>
      </c>
      <c r="R280">
        <f>VLOOKUP($J280,Zonal_Stats!$A$2:$P$308,5,FALSE)</f>
        <v>11939.1153276</v>
      </c>
      <c r="S280">
        <f>VLOOKUP($J280,raw!$A$3:$AB585,11,FALSE)</f>
        <v>0.44855206407886627</v>
      </c>
      <c r="T280">
        <f>VLOOKUP($J280,raw!$A$3:$AB585,12,FALSE)</f>
        <v>2.0332717190388171E-2</v>
      </c>
      <c r="U280">
        <f>VLOOKUP($J280,raw!$A$3:$AB585,13,FALSE)</f>
        <v>3.1423290203327174E-2</v>
      </c>
      <c r="V280">
        <f>VLOOKUP($J280,raw!$A$3:$AB585,14,FALSE)</f>
        <v>0</v>
      </c>
      <c r="W280">
        <f>VLOOKUP($J280,raw!$A$3:$AB585,15,FALSE)</f>
        <v>0</v>
      </c>
      <c r="X280">
        <f>VLOOKUP($J280,Zonal_Stats!$A$2:$P$308,6,FALSE)</f>
        <v>7890.9880772699998</v>
      </c>
      <c r="Y280">
        <f>VLOOKUP($J280,raw!$A$3:$AB585,17,FALSE)</f>
        <v>0</v>
      </c>
      <c r="Z280">
        <f>VLOOKUP($J280,raw!$A$3:$AB585,20,FALSE)</f>
        <v>0.49722735674676527</v>
      </c>
      <c r="AA280">
        <f>VLOOKUP($J280,Zonal_Stats!$A$2:$P$308,13,FALSE)</f>
        <v>583247.60288899997</v>
      </c>
      <c r="AB280">
        <f>VLOOKUP($J280,Zonal_Stats!$A$2:$P$308,15,FALSE)</f>
        <v>0</v>
      </c>
      <c r="AC280">
        <f>VLOOKUP($J280,Zonal_Stats!$A$2:$P$308,16,FALSE)</f>
        <v>0.68076363855800004</v>
      </c>
      <c r="AD280">
        <f>VLOOKUP($J280,raw!$A$3:$AB585,24,FALSE)</f>
        <v>0</v>
      </c>
      <c r="AE280">
        <f>VLOOKUP($J280,Zonal_Stats!$A$2:$P$308,14,FALSE)</f>
        <v>0.32976968108100002</v>
      </c>
      <c r="AF280">
        <f>VLOOKUP($C280,PODES_SULSEL!$D$1:$AL$311,2,FALSE)</f>
        <v>1697</v>
      </c>
      <c r="AG280">
        <f>VLOOKUP($C280,PODES_SULSEL!$D$1:$AL$311,25,FALSE)</f>
        <v>0.922804949911608</v>
      </c>
      <c r="AH280">
        <f>VLOOKUP($C280,PODES_SULSEL!$D$1:$AL$311,26,FALSE)</f>
        <v>0</v>
      </c>
      <c r="AI280">
        <f>VLOOKUP($C280,PODES_SULSEL!$D$1:$AL$311,27,FALSE)</f>
        <v>0</v>
      </c>
      <c r="AJ280">
        <f>VLOOKUP($C280,PODES_SULSEL!$D$1:$AL$311,28,FALSE)</f>
        <v>0</v>
      </c>
      <c r="AK280">
        <f>VLOOKUP($C280,PODES_SULSEL!$D$1:$AL$311,29,FALSE)</f>
        <v>848.5</v>
      </c>
      <c r="AL280">
        <f>VLOOKUP($C280,PODES_SULSEL!$D$1:$AL$311,30,FALSE)</f>
        <v>5.8927519151443701E-4</v>
      </c>
      <c r="AM280">
        <f>VLOOKUP($C280,PODES_SULSEL!$D$1:$AL$311,31,FALSE)</f>
        <v>0</v>
      </c>
      <c r="AN280">
        <f>VLOOKUP($C280,PODES_SULSEL!$D$1:$AL$311,10,FALSE)</f>
        <v>1</v>
      </c>
      <c r="AO280">
        <f>VLOOKUP($C280,PODES_SULSEL!$D$1:$AL$311,11,FALSE)</f>
        <v>0</v>
      </c>
      <c r="AP280">
        <f>VLOOKUP($C280,PODES_SULSEL!$D$1:$AL$311,12,FALSE)</f>
        <v>0</v>
      </c>
      <c r="AQ280">
        <f>VLOOKUP($C280,PODES_SULSEL!$D$1:$AL$311,13,FALSE)</f>
        <v>0</v>
      </c>
      <c r="AR280">
        <f>VLOOKUP($C280,PODES_SULSEL!$D$1:$AL$311,14,FALSE)</f>
        <v>0</v>
      </c>
      <c r="AS280">
        <f>VLOOKUP($C280,PODES_SULSEL!$D$1:$AL$311,15,FALSE)</f>
        <v>0</v>
      </c>
      <c r="AT280">
        <f>VLOOKUP($C280,PODES_SULSEL!$D$1:$AL$311,16,FALSE)</f>
        <v>0</v>
      </c>
      <c r="AU280">
        <f>VLOOKUP($C280,PODES_SULSEL!$D$1:$AL$311,17,FALSE)</f>
        <v>0</v>
      </c>
      <c r="AV280">
        <f>VLOOKUP($C280,PODES_SULSEL!$D$1:$AL$311,18,FALSE)</f>
        <v>0</v>
      </c>
      <c r="AW280">
        <f>VLOOKUP($C280,PODES_SULSEL!$D$1:$AL$311,19,FALSE)</f>
        <v>0</v>
      </c>
      <c r="AX280">
        <f>VLOOKUP($C280,PODES_SULSEL!$D$1:$AL$311,20,FALSE)</f>
        <v>10</v>
      </c>
      <c r="AY280">
        <f>VLOOKUP($C280,PODES_SULSEL!$D$1:$AL$311,35,FALSE)</f>
        <v>169.7</v>
      </c>
      <c r="AZ280">
        <f>VLOOKUP($C280,PODES_SULSEL!$D$1:$AL$311,32,FALSE)</f>
        <v>0</v>
      </c>
      <c r="BA280">
        <f>VLOOKUP($C280,PODES_SULSEL!$D$1:$AL$311,33,FALSE)</f>
        <v>0</v>
      </c>
      <c r="BB280">
        <f>VLOOKUP($C280,PODES_SULSEL!$D$1:$AL$311,23,FALSE)</f>
        <v>0</v>
      </c>
      <c r="BC280">
        <f>VLOOKUP($C280,PODES_SULSEL!$D$1:$AL$311,34,FALSE)</f>
        <v>0</v>
      </c>
      <c r="BD280">
        <f>VLOOKUP($J280,Zonal_Stats!$A$2:$T$308,17,FALSE)</f>
        <v>19.5548669153</v>
      </c>
      <c r="BE280">
        <f>VLOOKUP($J280,Zonal_Stats!$A$2:$T$308,18,FALSE)</f>
        <v>1.3583617963300001</v>
      </c>
      <c r="BF280">
        <f>VLOOKUP($J280,Zonal_Stats!$A$2:$T$308,19,FALSE)</f>
        <v>2757.3518836600001</v>
      </c>
      <c r="BG280">
        <f>VLOOKUP($J280,Zonal_Stats!$A$2:$T$308,20,FALSE)</f>
        <v>8.5027240953900005</v>
      </c>
    </row>
    <row r="281" spans="1:59">
      <c r="A281" t="s">
        <v>982</v>
      </c>
      <c r="B281" t="str">
        <f t="shared" si="4"/>
        <v>7326160</v>
      </c>
      <c r="C281">
        <v>7326160</v>
      </c>
      <c r="D281" t="s">
        <v>230</v>
      </c>
      <c r="E281">
        <v>73</v>
      </c>
      <c r="F281">
        <v>26</v>
      </c>
      <c r="G281">
        <v>160</v>
      </c>
      <c r="H281" t="s">
        <v>674</v>
      </c>
      <c r="I281" t="s">
        <v>691</v>
      </c>
      <c r="J281" t="s">
        <v>415</v>
      </c>
      <c r="K281">
        <v>2019</v>
      </c>
      <c r="L281">
        <f>VLOOKUP($J281,Zonal_Stats!$A$2:$J$308,10,FALSE)</f>
        <v>17247.365021699999</v>
      </c>
      <c r="M281">
        <f>VLOOKUP($J281,Zonal_Stats!$A$2:$P$308,8,FALSE)</f>
        <v>502.66083778699999</v>
      </c>
      <c r="N281">
        <f>VLOOKUP($J281,Zonal_Stats!$A$2:$P$308,12,FALSE)</f>
        <v>7350.9631856699998</v>
      </c>
      <c r="O281">
        <f>VLOOKUP($J281,Zonal_Stats!$A$2:$P$308,9,FALSE)</f>
        <v>70474.998103299993</v>
      </c>
      <c r="P281">
        <f>VLOOKUP($J281,Zonal_Stats!$A$2:$P$308,7,FALSE)</f>
        <v>5487.3340857100002</v>
      </c>
      <c r="Q281">
        <f>VLOOKUP($J281,Zonal_Stats!$A$2:$P$308,11,FALSE)</f>
        <v>2410.0353604299999</v>
      </c>
      <c r="R281">
        <f>VLOOKUP($J281,Zonal_Stats!$A$2:$P$308,5,FALSE)</f>
        <v>9191.57459088</v>
      </c>
      <c r="S281">
        <f>VLOOKUP($J281,raw!$A$3:$AB586,11,FALSE)</f>
        <v>0.13705335291238374</v>
      </c>
      <c r="T281">
        <f>VLOOKUP($J281,raw!$A$3:$AB586,12,FALSE)</f>
        <v>1.5173764072442487E-2</v>
      </c>
      <c r="U281">
        <f>VLOOKUP($J281,raw!$A$3:$AB586,13,FALSE)</f>
        <v>0</v>
      </c>
      <c r="V281">
        <f>VLOOKUP($J281,raw!$A$3:$AB586,14,FALSE)</f>
        <v>0</v>
      </c>
      <c r="W281">
        <f>VLOOKUP($J281,raw!$A$3:$AB586,15,FALSE)</f>
        <v>0</v>
      </c>
      <c r="X281">
        <f>VLOOKUP($J281,Zonal_Stats!$A$2:$P$308,6,FALSE)</f>
        <v>9481.2174835299993</v>
      </c>
      <c r="Y281">
        <f>VLOOKUP($J281,raw!$A$3:$AB586,17,FALSE)</f>
        <v>0</v>
      </c>
      <c r="Z281">
        <f>VLOOKUP($J281,raw!$A$3:$AB586,20,FALSE)</f>
        <v>0.98482623592755747</v>
      </c>
      <c r="AA281">
        <f>VLOOKUP($J281,Zonal_Stats!$A$2:$P$308,13,FALSE)</f>
        <v>646330.05093999999</v>
      </c>
      <c r="AB281">
        <f>VLOOKUP($J281,Zonal_Stats!$A$2:$P$308,15,FALSE)</f>
        <v>0</v>
      </c>
      <c r="AC281">
        <f>VLOOKUP($J281,Zonal_Stats!$A$2:$P$308,16,FALSE)</f>
        <v>0.80382464273099996</v>
      </c>
      <c r="AD281">
        <f>VLOOKUP($J281,raw!$A$3:$AB586,24,FALSE)</f>
        <v>0</v>
      </c>
      <c r="AE281">
        <f>VLOOKUP($J281,Zonal_Stats!$A$2:$P$308,14,FALSE)</f>
        <v>0.31280366696400003</v>
      </c>
      <c r="AF281">
        <f>VLOOKUP($C281,PODES_SULSEL!$D$1:$AL$311,2,FALSE)</f>
        <v>1653</v>
      </c>
      <c r="AG281">
        <f>VLOOKUP($C281,PODES_SULSEL!$D$1:$AL$311,25,FALSE)</f>
        <v>0.997580157289776</v>
      </c>
      <c r="AH281">
        <f>VLOOKUP($C281,PODES_SULSEL!$D$1:$AL$311,26,FALSE)</f>
        <v>6.0496067755595804E-4</v>
      </c>
      <c r="AI281">
        <f>VLOOKUP($C281,PODES_SULSEL!$D$1:$AL$311,27,FALSE)</f>
        <v>0</v>
      </c>
      <c r="AJ281">
        <f>VLOOKUP($C281,PODES_SULSEL!$D$1:$AL$311,28,FALSE)</f>
        <v>0</v>
      </c>
      <c r="AK281">
        <f>VLOOKUP($C281,PODES_SULSEL!$D$1:$AL$311,29,FALSE)</f>
        <v>826.5</v>
      </c>
      <c r="AL281">
        <f>VLOOKUP($C281,PODES_SULSEL!$D$1:$AL$311,30,FALSE)</f>
        <v>1.20992135511191E-3</v>
      </c>
      <c r="AM281">
        <f>VLOOKUP($C281,PODES_SULSEL!$D$1:$AL$311,31,FALSE)</f>
        <v>0</v>
      </c>
      <c r="AN281">
        <f>VLOOKUP($C281,PODES_SULSEL!$D$1:$AL$311,10,FALSE)</f>
        <v>0</v>
      </c>
      <c r="AO281">
        <f>VLOOKUP($C281,PODES_SULSEL!$D$1:$AL$311,11,FALSE)</f>
        <v>0</v>
      </c>
      <c r="AP281">
        <f>VLOOKUP($C281,PODES_SULSEL!$D$1:$AL$311,12,FALSE)</f>
        <v>0</v>
      </c>
      <c r="AQ281">
        <f>VLOOKUP($C281,PODES_SULSEL!$D$1:$AL$311,13,FALSE)</f>
        <v>0</v>
      </c>
      <c r="AR281">
        <f>VLOOKUP($C281,PODES_SULSEL!$D$1:$AL$311,14,FALSE)</f>
        <v>0</v>
      </c>
      <c r="AS281">
        <f>VLOOKUP($C281,PODES_SULSEL!$D$1:$AL$311,15,FALSE)</f>
        <v>0</v>
      </c>
      <c r="AT281">
        <f>VLOOKUP($C281,PODES_SULSEL!$D$1:$AL$311,16,FALSE)</f>
        <v>0</v>
      </c>
      <c r="AU281">
        <f>VLOOKUP($C281,PODES_SULSEL!$D$1:$AL$311,17,FALSE)</f>
        <v>0</v>
      </c>
      <c r="AV281">
        <f>VLOOKUP($C281,PODES_SULSEL!$D$1:$AL$311,18,FALSE)</f>
        <v>0</v>
      </c>
      <c r="AW281">
        <f>VLOOKUP($C281,PODES_SULSEL!$D$1:$AL$311,19,FALSE)</f>
        <v>0</v>
      </c>
      <c r="AX281">
        <f>VLOOKUP($C281,PODES_SULSEL!$D$1:$AL$311,20,FALSE)</f>
        <v>12</v>
      </c>
      <c r="AY281">
        <f>VLOOKUP($C281,PODES_SULSEL!$D$1:$AL$311,35,FALSE)</f>
        <v>137.75</v>
      </c>
      <c r="AZ281">
        <f>VLOOKUP($C281,PODES_SULSEL!$D$1:$AL$311,32,FALSE)</f>
        <v>0</v>
      </c>
      <c r="BA281">
        <f>VLOOKUP($C281,PODES_SULSEL!$D$1:$AL$311,33,FALSE)</f>
        <v>1653</v>
      </c>
      <c r="BB281">
        <f>VLOOKUP($C281,PODES_SULSEL!$D$1:$AL$311,23,FALSE)</f>
        <v>0</v>
      </c>
      <c r="BC281">
        <f>VLOOKUP($C281,PODES_SULSEL!$D$1:$AL$311,34,FALSE)</f>
        <v>0</v>
      </c>
      <c r="BD281">
        <f>VLOOKUP($J281,Zonal_Stats!$A$2:$T$308,17,FALSE)</f>
        <v>20.1106423823</v>
      </c>
      <c r="BE281">
        <f>VLOOKUP($J281,Zonal_Stats!$A$2:$T$308,18,FALSE)</f>
        <v>1.48590900587</v>
      </c>
      <c r="BF281">
        <f>VLOOKUP($J281,Zonal_Stats!$A$2:$T$308,19,FALSE)</f>
        <v>2757.3881527600001</v>
      </c>
      <c r="BG281">
        <f>VLOOKUP($J281,Zonal_Stats!$A$2:$T$308,20,FALSE)</f>
        <v>17.143724524500001</v>
      </c>
    </row>
    <row r="282" spans="1:59">
      <c r="A282" t="s">
        <v>983</v>
      </c>
      <c r="B282" t="str">
        <f t="shared" si="4"/>
        <v>7326170</v>
      </c>
      <c r="C282">
        <v>7326170</v>
      </c>
      <c r="D282" t="s">
        <v>230</v>
      </c>
      <c r="E282">
        <v>73</v>
      </c>
      <c r="F282">
        <v>26</v>
      </c>
      <c r="G282">
        <v>170</v>
      </c>
      <c r="H282" t="s">
        <v>674</v>
      </c>
      <c r="I282" t="s">
        <v>691</v>
      </c>
      <c r="J282" t="s">
        <v>394</v>
      </c>
      <c r="K282">
        <v>2019</v>
      </c>
      <c r="L282">
        <f>VLOOKUP($J282,Zonal_Stats!$A$2:$J$308,10,FALSE)</f>
        <v>17908.2866632</v>
      </c>
      <c r="M282">
        <f>VLOOKUP($J282,Zonal_Stats!$A$2:$P$308,8,FALSE)</f>
        <v>439.89990095299999</v>
      </c>
      <c r="N282">
        <f>VLOOKUP($J282,Zonal_Stats!$A$2:$P$308,12,FALSE)</f>
        <v>8753.3988340600008</v>
      </c>
      <c r="O282">
        <f>VLOOKUP($J282,Zonal_Stats!$A$2:$P$308,9,FALSE)</f>
        <v>75304.1024321</v>
      </c>
      <c r="P282">
        <f>VLOOKUP($J282,Zonal_Stats!$A$2:$P$308,7,FALSE)</f>
        <v>10258.6508732</v>
      </c>
      <c r="Q282">
        <f>VLOOKUP($J282,Zonal_Stats!$A$2:$P$308,11,FALSE)</f>
        <v>1514.25801755</v>
      </c>
      <c r="R282">
        <f>VLOOKUP($J282,Zonal_Stats!$A$2:$P$308,5,FALSE)</f>
        <v>6241.5230430800002</v>
      </c>
      <c r="S282">
        <f>VLOOKUP($J282,raw!$A$3:$AB587,11,FALSE)</f>
        <v>0.46567338591878471</v>
      </c>
      <c r="T282">
        <f>VLOOKUP($J282,raw!$A$3:$AB587,12,FALSE)</f>
        <v>0</v>
      </c>
      <c r="U282">
        <f>VLOOKUP($J282,raw!$A$3:$AB587,13,FALSE)</f>
        <v>0</v>
      </c>
      <c r="V282">
        <f>VLOOKUP($J282,raw!$A$3:$AB587,14,FALSE)</f>
        <v>0</v>
      </c>
      <c r="W282">
        <f>VLOOKUP($J282,raw!$A$3:$AB587,15,FALSE)</f>
        <v>0</v>
      </c>
      <c r="X282">
        <f>VLOOKUP($J282,Zonal_Stats!$A$2:$P$308,6,FALSE)</f>
        <v>12161.3474126</v>
      </c>
      <c r="Y282">
        <f>VLOOKUP($J282,raw!$A$3:$AB587,17,FALSE)</f>
        <v>0</v>
      </c>
      <c r="Z282">
        <f>VLOOKUP($J282,raw!$A$3:$AB587,20,FALSE)</f>
        <v>0.98948290972830855</v>
      </c>
      <c r="AA282">
        <f>VLOOKUP($J282,Zonal_Stats!$A$2:$P$308,13,FALSE)</f>
        <v>859216.52308099996</v>
      </c>
      <c r="AB282">
        <f>VLOOKUP($J282,Zonal_Stats!$A$2:$P$308,15,FALSE)</f>
        <v>0</v>
      </c>
      <c r="AC282">
        <f>VLOOKUP($J282,Zonal_Stats!$A$2:$P$308,16,FALSE)</f>
        <v>0.84187259425299998</v>
      </c>
      <c r="AD282">
        <f>VLOOKUP($J282,raw!$A$3:$AB587,24,FALSE)</f>
        <v>0</v>
      </c>
      <c r="AE282">
        <f>VLOOKUP($J282,Zonal_Stats!$A$2:$P$308,14,FALSE)</f>
        <v>0.30676178612799998</v>
      </c>
      <c r="AF282">
        <f>VLOOKUP($C282,PODES_SULSEL!$D$1:$AL$311,2,FALSE)</f>
        <v>2302</v>
      </c>
      <c r="AG282">
        <f>VLOOKUP($C282,PODES_SULSEL!$D$1:$AL$311,25,FALSE)</f>
        <v>0.99739357080799296</v>
      </c>
      <c r="AH282">
        <f>VLOOKUP($C282,PODES_SULSEL!$D$1:$AL$311,26,FALSE)</f>
        <v>4.3440486533449102E-4</v>
      </c>
      <c r="AI282">
        <f>VLOOKUP($C282,PODES_SULSEL!$D$1:$AL$311,27,FALSE)</f>
        <v>0</v>
      </c>
      <c r="AJ282">
        <f>VLOOKUP($C282,PODES_SULSEL!$D$1:$AL$311,28,FALSE)</f>
        <v>0</v>
      </c>
      <c r="AK282">
        <f>VLOOKUP($C282,PODES_SULSEL!$D$1:$AL$311,29,FALSE)</f>
        <v>767.33333333333337</v>
      </c>
      <c r="AL282">
        <f>VLOOKUP($C282,PODES_SULSEL!$D$1:$AL$311,30,FALSE)</f>
        <v>1.3032145960034699E-3</v>
      </c>
      <c r="AM282">
        <f>VLOOKUP($C282,PODES_SULSEL!$D$1:$AL$311,31,FALSE)</f>
        <v>0</v>
      </c>
      <c r="AN282">
        <f>VLOOKUP($C282,PODES_SULSEL!$D$1:$AL$311,10,FALSE)</f>
        <v>2</v>
      </c>
      <c r="AO282">
        <f>VLOOKUP($C282,PODES_SULSEL!$D$1:$AL$311,11,FALSE)</f>
        <v>0</v>
      </c>
      <c r="AP282">
        <f>VLOOKUP($C282,PODES_SULSEL!$D$1:$AL$311,12,FALSE)</f>
        <v>0</v>
      </c>
      <c r="AQ282">
        <f>VLOOKUP($C282,PODES_SULSEL!$D$1:$AL$311,13,FALSE)</f>
        <v>0</v>
      </c>
      <c r="AR282">
        <f>VLOOKUP($C282,PODES_SULSEL!$D$1:$AL$311,14,FALSE)</f>
        <v>0</v>
      </c>
      <c r="AS282">
        <f>VLOOKUP($C282,PODES_SULSEL!$D$1:$AL$311,15,FALSE)</f>
        <v>0</v>
      </c>
      <c r="AT282">
        <f>VLOOKUP($C282,PODES_SULSEL!$D$1:$AL$311,16,FALSE)</f>
        <v>0</v>
      </c>
      <c r="AU282">
        <f>VLOOKUP($C282,PODES_SULSEL!$D$1:$AL$311,17,FALSE)</f>
        <v>0</v>
      </c>
      <c r="AV282">
        <f>VLOOKUP($C282,PODES_SULSEL!$D$1:$AL$311,18,FALSE)</f>
        <v>0</v>
      </c>
      <c r="AW282">
        <f>VLOOKUP($C282,PODES_SULSEL!$D$1:$AL$311,19,FALSE)</f>
        <v>0</v>
      </c>
      <c r="AX282">
        <f>VLOOKUP($C282,PODES_SULSEL!$D$1:$AL$311,20,FALSE)</f>
        <v>16</v>
      </c>
      <c r="AY282">
        <f>VLOOKUP($C282,PODES_SULSEL!$D$1:$AL$311,35,FALSE)</f>
        <v>143.875</v>
      </c>
      <c r="AZ282">
        <f>VLOOKUP($C282,PODES_SULSEL!$D$1:$AL$311,32,FALSE)</f>
        <v>2302</v>
      </c>
      <c r="BA282">
        <f>VLOOKUP($C282,PODES_SULSEL!$D$1:$AL$311,33,FALSE)</f>
        <v>0</v>
      </c>
      <c r="BB282">
        <f>VLOOKUP($C282,PODES_SULSEL!$D$1:$AL$311,23,FALSE)</f>
        <v>3</v>
      </c>
      <c r="BC282">
        <f>VLOOKUP($C282,PODES_SULSEL!$D$1:$AL$311,34,FALSE)</f>
        <v>767.33333333333337</v>
      </c>
      <c r="BD282">
        <f>VLOOKUP($J282,Zonal_Stats!$A$2:$T$308,17,FALSE)</f>
        <v>20.924398360400001</v>
      </c>
      <c r="BE282">
        <f>VLOOKUP($J282,Zonal_Stats!$A$2:$T$308,18,FALSE)</f>
        <v>1.2553598403899999</v>
      </c>
      <c r="BF282">
        <f>VLOOKUP($J282,Zonal_Stats!$A$2:$T$308,19,FALSE)</f>
        <v>2823.9598769899999</v>
      </c>
      <c r="BG282">
        <f>VLOOKUP($J282,Zonal_Stats!$A$2:$T$308,20,FALSE)</f>
        <v>-17.774755859399999</v>
      </c>
    </row>
    <row r="283" spans="1:59">
      <c r="A283" t="s">
        <v>984</v>
      </c>
      <c r="B283" t="str">
        <f t="shared" si="4"/>
        <v>7326180</v>
      </c>
      <c r="C283">
        <v>7326180</v>
      </c>
      <c r="D283" t="s">
        <v>230</v>
      </c>
      <c r="E283">
        <v>73</v>
      </c>
      <c r="F283">
        <v>26</v>
      </c>
      <c r="G283">
        <v>180</v>
      </c>
      <c r="H283" t="s">
        <v>674</v>
      </c>
      <c r="I283" t="s">
        <v>691</v>
      </c>
      <c r="J283" t="s">
        <v>319</v>
      </c>
      <c r="K283">
        <v>2019</v>
      </c>
      <c r="L283">
        <f>VLOOKUP($J283,Zonal_Stats!$A$2:$J$308,10,FALSE)</f>
        <v>29330.003064799999</v>
      </c>
      <c r="M283">
        <f>VLOOKUP($J283,Zonal_Stats!$A$2:$P$308,8,FALSE)</f>
        <v>1111.71615081</v>
      </c>
      <c r="N283">
        <f>VLOOKUP($J283,Zonal_Stats!$A$2:$P$308,12,FALSE)</f>
        <v>19368.677749300001</v>
      </c>
      <c r="O283">
        <f>VLOOKUP($J283,Zonal_Stats!$A$2:$P$308,9,FALSE)</f>
        <v>77928.901036900003</v>
      </c>
      <c r="P283">
        <f>VLOOKUP($J283,Zonal_Stats!$A$2:$P$308,7,FALSE)</f>
        <v>2251.4021334099998</v>
      </c>
      <c r="Q283">
        <f>VLOOKUP($J283,Zonal_Stats!$A$2:$P$308,11,FALSE)</f>
        <v>4246.6980636899998</v>
      </c>
      <c r="R283">
        <f>VLOOKUP($J283,Zonal_Stats!$A$2:$P$308,5,FALSE)</f>
        <v>3876.9167398200002</v>
      </c>
      <c r="S283">
        <f>VLOOKUP($J283,raw!$A$3:$AB588,11,FALSE)</f>
        <v>0.13372664700098327</v>
      </c>
      <c r="T283">
        <f>VLOOKUP($J283,raw!$A$3:$AB588,12,FALSE)</f>
        <v>0</v>
      </c>
      <c r="U283">
        <f>VLOOKUP($J283,raw!$A$3:$AB588,13,FALSE)</f>
        <v>0.24225663716814158</v>
      </c>
      <c r="V283">
        <f>VLOOKUP($J283,raw!$A$3:$AB588,14,FALSE)</f>
        <v>0</v>
      </c>
      <c r="W283">
        <f>VLOOKUP($J283,raw!$A$3:$AB588,15,FALSE)</f>
        <v>0</v>
      </c>
      <c r="X283">
        <f>VLOOKUP($J283,Zonal_Stats!$A$2:$P$308,6,FALSE)</f>
        <v>2079.2552765599999</v>
      </c>
      <c r="Y283">
        <f>VLOOKUP($J283,raw!$A$3:$AB588,17,FALSE)</f>
        <v>2.8392330383480827E-2</v>
      </c>
      <c r="Z283">
        <f>VLOOKUP($J283,raw!$A$3:$AB588,20,FALSE)</f>
        <v>0.50122910521140607</v>
      </c>
      <c r="AA283">
        <f>VLOOKUP($J283,Zonal_Stats!$A$2:$P$308,13,FALSE)</f>
        <v>676842.26935700001</v>
      </c>
      <c r="AB283">
        <f>VLOOKUP($J283,Zonal_Stats!$A$2:$P$308,15,FALSE)</f>
        <v>0</v>
      </c>
      <c r="AC283">
        <f>VLOOKUP($J283,Zonal_Stats!$A$2:$P$308,16,FALSE)</f>
        <v>0.77877555200399995</v>
      </c>
      <c r="AD283">
        <f>VLOOKUP($J283,raw!$A$3:$AB588,24,FALSE)</f>
        <v>0</v>
      </c>
      <c r="AE283">
        <f>VLOOKUP($J283,Zonal_Stats!$A$2:$P$308,14,FALSE)</f>
        <v>0.34394152263900002</v>
      </c>
      <c r="AF283">
        <f>VLOOKUP($C283,PODES_SULSEL!$D$1:$AL$311,2,FALSE)</f>
        <v>1359</v>
      </c>
      <c r="AG283">
        <f>VLOOKUP($C283,PODES_SULSEL!$D$1:$AL$311,25,FALSE)</f>
        <v>0.99116997792494399</v>
      </c>
      <c r="AH283">
        <f>VLOOKUP($C283,PODES_SULSEL!$D$1:$AL$311,26,FALSE)</f>
        <v>0</v>
      </c>
      <c r="AI283">
        <f>VLOOKUP($C283,PODES_SULSEL!$D$1:$AL$311,27,FALSE)</f>
        <v>0</v>
      </c>
      <c r="AJ283">
        <f>VLOOKUP($C283,PODES_SULSEL!$D$1:$AL$311,28,FALSE)</f>
        <v>0</v>
      </c>
      <c r="AK283">
        <f>VLOOKUP($C283,PODES_SULSEL!$D$1:$AL$311,29,FALSE)</f>
        <v>1359</v>
      </c>
      <c r="AL283">
        <f>VLOOKUP($C283,PODES_SULSEL!$D$1:$AL$311,30,FALSE)</f>
        <v>7.3583517292126499E-4</v>
      </c>
      <c r="AM283">
        <f>VLOOKUP($C283,PODES_SULSEL!$D$1:$AL$311,31,FALSE)</f>
        <v>0</v>
      </c>
      <c r="AN283">
        <f>VLOOKUP($C283,PODES_SULSEL!$D$1:$AL$311,10,FALSE)</f>
        <v>2</v>
      </c>
      <c r="AO283">
        <f>VLOOKUP($C283,PODES_SULSEL!$D$1:$AL$311,11,FALSE)</f>
        <v>0</v>
      </c>
      <c r="AP283">
        <f>VLOOKUP($C283,PODES_SULSEL!$D$1:$AL$311,12,FALSE)</f>
        <v>0</v>
      </c>
      <c r="AQ283">
        <f>VLOOKUP($C283,PODES_SULSEL!$D$1:$AL$311,13,FALSE)</f>
        <v>0</v>
      </c>
      <c r="AR283">
        <f>VLOOKUP($C283,PODES_SULSEL!$D$1:$AL$311,14,FALSE)</f>
        <v>0</v>
      </c>
      <c r="AS283">
        <f>VLOOKUP($C283,PODES_SULSEL!$D$1:$AL$311,15,FALSE)</f>
        <v>0</v>
      </c>
      <c r="AT283">
        <f>VLOOKUP($C283,PODES_SULSEL!$D$1:$AL$311,16,FALSE)</f>
        <v>0</v>
      </c>
      <c r="AU283">
        <f>VLOOKUP($C283,PODES_SULSEL!$D$1:$AL$311,17,FALSE)</f>
        <v>0</v>
      </c>
      <c r="AV283">
        <f>VLOOKUP($C283,PODES_SULSEL!$D$1:$AL$311,18,FALSE)</f>
        <v>0</v>
      </c>
      <c r="AW283">
        <f>VLOOKUP($C283,PODES_SULSEL!$D$1:$AL$311,19,FALSE)</f>
        <v>0</v>
      </c>
      <c r="AX283">
        <f>VLOOKUP($C283,PODES_SULSEL!$D$1:$AL$311,20,FALSE)</f>
        <v>8</v>
      </c>
      <c r="AY283">
        <f>VLOOKUP($C283,PODES_SULSEL!$D$1:$AL$311,35,FALSE)</f>
        <v>169.875</v>
      </c>
      <c r="AZ283">
        <f>VLOOKUP($C283,PODES_SULSEL!$D$1:$AL$311,32,FALSE)</f>
        <v>0</v>
      </c>
      <c r="BA283">
        <f>VLOOKUP($C283,PODES_SULSEL!$D$1:$AL$311,33,FALSE)</f>
        <v>0</v>
      </c>
      <c r="BB283">
        <f>VLOOKUP($C283,PODES_SULSEL!$D$1:$AL$311,23,FALSE)</f>
        <v>0</v>
      </c>
      <c r="BC283">
        <f>VLOOKUP($C283,PODES_SULSEL!$D$1:$AL$311,34,FALSE)</f>
        <v>0</v>
      </c>
      <c r="BD283">
        <f>VLOOKUP($J283,Zonal_Stats!$A$2:$T$308,17,FALSE)</f>
        <v>18.851579003299999</v>
      </c>
      <c r="BE283">
        <f>VLOOKUP($J283,Zonal_Stats!$A$2:$T$308,18,FALSE)</f>
        <v>1.6095421567899999</v>
      </c>
      <c r="BF283">
        <f>VLOOKUP($J283,Zonal_Stats!$A$2:$T$308,19,FALSE)</f>
        <v>2719.1221926200001</v>
      </c>
      <c r="BG283">
        <f>VLOOKUP($J283,Zonal_Stats!$A$2:$T$308,20,FALSE)</f>
        <v>27.0046568526</v>
      </c>
    </row>
    <row r="284" spans="1:59">
      <c r="A284" t="s">
        <v>985</v>
      </c>
      <c r="B284" t="str">
        <f t="shared" si="4"/>
        <v>7326190</v>
      </c>
      <c r="C284">
        <v>7326190</v>
      </c>
      <c r="D284" t="s">
        <v>230</v>
      </c>
      <c r="E284">
        <v>73</v>
      </c>
      <c r="F284">
        <v>26</v>
      </c>
      <c r="G284">
        <v>190</v>
      </c>
      <c r="H284" t="s">
        <v>674</v>
      </c>
      <c r="I284" t="s">
        <v>691</v>
      </c>
      <c r="J284" t="s">
        <v>523</v>
      </c>
      <c r="K284">
        <v>2019</v>
      </c>
      <c r="L284">
        <f>VLOOKUP($J284,Zonal_Stats!$A$2:$J$308,10,FALSE)</f>
        <v>23120.401897</v>
      </c>
      <c r="M284">
        <f>VLOOKUP($J284,Zonal_Stats!$A$2:$P$308,8,FALSE)</f>
        <v>623.578794743</v>
      </c>
      <c r="N284">
        <f>VLOOKUP($J284,Zonal_Stats!$A$2:$P$308,12,FALSE)</f>
        <v>13433.498317699999</v>
      </c>
      <c r="O284">
        <f>VLOOKUP($J284,Zonal_Stats!$A$2:$P$308,9,FALSE)</f>
        <v>70585.545308200002</v>
      </c>
      <c r="P284">
        <f>VLOOKUP($J284,Zonal_Stats!$A$2:$P$308,7,FALSE)</f>
        <v>4236.2657087699999</v>
      </c>
      <c r="Q284">
        <f>VLOOKUP($J284,Zonal_Stats!$A$2:$P$308,11,FALSE)</f>
        <v>1321.3762810799999</v>
      </c>
      <c r="R284">
        <f>VLOOKUP($J284,Zonal_Stats!$A$2:$P$308,5,FALSE)</f>
        <v>4972.2011294000004</v>
      </c>
      <c r="S284">
        <f>VLOOKUP($J284,raw!$A$3:$AB589,11,FALSE)</f>
        <v>0.40705936282374511</v>
      </c>
      <c r="T284">
        <f>VLOOKUP($J284,raw!$A$3:$AB589,12,FALSE)</f>
        <v>2.2920009168003668E-4</v>
      </c>
      <c r="U284">
        <f>VLOOKUP($J284,raw!$A$3:$AB589,13,FALSE)</f>
        <v>4.8819619527847809E-2</v>
      </c>
      <c r="V284">
        <f>VLOOKUP($J284,raw!$A$3:$AB589,14,FALSE)</f>
        <v>0</v>
      </c>
      <c r="W284">
        <f>VLOOKUP($J284,raw!$A$3:$AB589,15,FALSE)</f>
        <v>0</v>
      </c>
      <c r="X284">
        <f>VLOOKUP($J284,Zonal_Stats!$A$2:$P$308,6,FALSE)</f>
        <v>4202.6959603300002</v>
      </c>
      <c r="Y284">
        <f>VLOOKUP($J284,raw!$A$3:$AB589,17,FALSE)</f>
        <v>2.9796011918404768E-3</v>
      </c>
      <c r="Z284">
        <f>VLOOKUP($J284,raw!$A$3:$AB589,20,FALSE)</f>
        <v>0.8280999312399725</v>
      </c>
      <c r="AA284">
        <f>VLOOKUP($J284,Zonal_Stats!$A$2:$P$308,13,FALSE)</f>
        <v>657839.45215400006</v>
      </c>
      <c r="AB284">
        <f>VLOOKUP($J284,Zonal_Stats!$A$2:$P$308,15,FALSE)</f>
        <v>0</v>
      </c>
      <c r="AC284">
        <f>VLOOKUP($J284,Zonal_Stats!$A$2:$P$308,16,FALSE)</f>
        <v>0.82057900919299998</v>
      </c>
      <c r="AD284">
        <f>VLOOKUP($J284,raw!$A$3:$AB589,24,FALSE)</f>
        <v>0</v>
      </c>
      <c r="AE284">
        <f>VLOOKUP($J284,Zonal_Stats!$A$2:$P$308,14,FALSE)</f>
        <v>0.32397875364000001</v>
      </c>
      <c r="AF284">
        <f>VLOOKUP($C284,PODES_SULSEL!$D$1:$AL$311,2,FALSE)</f>
        <v>2187</v>
      </c>
      <c r="AG284">
        <f>VLOOKUP($C284,PODES_SULSEL!$D$1:$AL$311,25,FALSE)</f>
        <v>0.96433470507544505</v>
      </c>
      <c r="AH284">
        <f>VLOOKUP($C284,PODES_SULSEL!$D$1:$AL$311,26,FALSE)</f>
        <v>9.1449474165523502E-4</v>
      </c>
      <c r="AI284">
        <f>VLOOKUP($C284,PODES_SULSEL!$D$1:$AL$311,27,FALSE)</f>
        <v>0</v>
      </c>
      <c r="AJ284">
        <f>VLOOKUP($C284,PODES_SULSEL!$D$1:$AL$311,28,FALSE)</f>
        <v>0</v>
      </c>
      <c r="AK284">
        <f>VLOOKUP($C284,PODES_SULSEL!$D$1:$AL$311,29,FALSE)</f>
        <v>1093.5</v>
      </c>
      <c r="AL284">
        <f>VLOOKUP($C284,PODES_SULSEL!$D$1:$AL$311,30,FALSE)</f>
        <v>4.5724737082761702E-4</v>
      </c>
      <c r="AM284">
        <f>VLOOKUP($C284,PODES_SULSEL!$D$1:$AL$311,31,FALSE)</f>
        <v>0</v>
      </c>
      <c r="AN284">
        <f>VLOOKUP($C284,PODES_SULSEL!$D$1:$AL$311,10,FALSE)</f>
        <v>4</v>
      </c>
      <c r="AO284">
        <f>VLOOKUP($C284,PODES_SULSEL!$D$1:$AL$311,11,FALSE)</f>
        <v>0</v>
      </c>
      <c r="AP284">
        <f>VLOOKUP($C284,PODES_SULSEL!$D$1:$AL$311,12,FALSE)</f>
        <v>0</v>
      </c>
      <c r="AQ284">
        <f>VLOOKUP($C284,PODES_SULSEL!$D$1:$AL$311,13,FALSE)</f>
        <v>0</v>
      </c>
      <c r="AR284">
        <f>VLOOKUP($C284,PODES_SULSEL!$D$1:$AL$311,14,FALSE)</f>
        <v>0</v>
      </c>
      <c r="AS284">
        <f>VLOOKUP($C284,PODES_SULSEL!$D$1:$AL$311,15,FALSE)</f>
        <v>0</v>
      </c>
      <c r="AT284">
        <f>VLOOKUP($C284,PODES_SULSEL!$D$1:$AL$311,16,FALSE)</f>
        <v>0</v>
      </c>
      <c r="AU284">
        <f>VLOOKUP($C284,PODES_SULSEL!$D$1:$AL$311,17,FALSE)</f>
        <v>0</v>
      </c>
      <c r="AV284">
        <f>VLOOKUP($C284,PODES_SULSEL!$D$1:$AL$311,18,FALSE)</f>
        <v>0</v>
      </c>
      <c r="AW284">
        <f>VLOOKUP($C284,PODES_SULSEL!$D$1:$AL$311,19,FALSE)</f>
        <v>0</v>
      </c>
      <c r="AX284">
        <f>VLOOKUP($C284,PODES_SULSEL!$D$1:$AL$311,20,FALSE)</f>
        <v>18</v>
      </c>
      <c r="AY284">
        <f>VLOOKUP($C284,PODES_SULSEL!$D$1:$AL$311,35,FALSE)</f>
        <v>121.5</v>
      </c>
      <c r="AZ284">
        <f>VLOOKUP($C284,PODES_SULSEL!$D$1:$AL$311,32,FALSE)</f>
        <v>2187</v>
      </c>
      <c r="BA284">
        <f>VLOOKUP($C284,PODES_SULSEL!$D$1:$AL$311,33,FALSE)</f>
        <v>0</v>
      </c>
      <c r="BB284">
        <f>VLOOKUP($C284,PODES_SULSEL!$D$1:$AL$311,23,FALSE)</f>
        <v>0</v>
      </c>
      <c r="BC284">
        <f>VLOOKUP($C284,PODES_SULSEL!$D$1:$AL$311,34,FALSE)</f>
        <v>0</v>
      </c>
      <c r="BD284">
        <f>VLOOKUP($J284,Zonal_Stats!$A$2:$T$308,17,FALSE)</f>
        <v>19.592863282500002</v>
      </c>
      <c r="BE284">
        <f>VLOOKUP($J284,Zonal_Stats!$A$2:$T$308,18,FALSE)</f>
        <v>1.34754943848</v>
      </c>
      <c r="BF284">
        <f>VLOOKUP($J284,Zonal_Stats!$A$2:$T$308,19,FALSE)</f>
        <v>2738.6091121700001</v>
      </c>
      <c r="BG284">
        <f>VLOOKUP($J284,Zonal_Stats!$A$2:$T$308,20,FALSE)</f>
        <v>9.1411181640599999</v>
      </c>
    </row>
    <row r="285" spans="1:59">
      <c r="A285" t="s">
        <v>986</v>
      </c>
      <c r="B285" t="str">
        <f t="shared" si="4"/>
        <v>7326200</v>
      </c>
      <c r="C285">
        <v>7326200</v>
      </c>
      <c r="D285" t="s">
        <v>230</v>
      </c>
      <c r="E285">
        <v>73</v>
      </c>
      <c r="F285">
        <v>26</v>
      </c>
      <c r="G285">
        <v>200</v>
      </c>
      <c r="H285" t="s">
        <v>674</v>
      </c>
      <c r="I285" t="s">
        <v>691</v>
      </c>
      <c r="J285" t="s">
        <v>384</v>
      </c>
      <c r="K285">
        <v>2019</v>
      </c>
      <c r="L285">
        <f>VLOOKUP($J285,Zonal_Stats!$A$2:$J$308,10,FALSE)</f>
        <v>27596.262951600002</v>
      </c>
      <c r="M285">
        <f>VLOOKUP($J285,Zonal_Stats!$A$2:$P$308,8,FALSE)</f>
        <v>1486.88496553</v>
      </c>
      <c r="N285">
        <f>VLOOKUP($J285,Zonal_Stats!$A$2:$P$308,12,FALSE)</f>
        <v>20077.886772000002</v>
      </c>
      <c r="O285">
        <f>VLOOKUP($J285,Zonal_Stats!$A$2:$P$308,9,FALSE)</f>
        <v>61239.538689000001</v>
      </c>
      <c r="P285">
        <f>VLOOKUP($J285,Zonal_Stats!$A$2:$P$308,7,FALSE)</f>
        <v>482.235984379</v>
      </c>
      <c r="Q285">
        <f>VLOOKUP($J285,Zonal_Stats!$A$2:$P$308,11,FALSE)</f>
        <v>2828.1862698700002</v>
      </c>
      <c r="R285">
        <f>VLOOKUP($J285,Zonal_Stats!$A$2:$P$308,5,FALSE)</f>
        <v>8873.9105428000003</v>
      </c>
      <c r="S285">
        <f>VLOOKUP($J285,raw!$A$3:$AB590,11,FALSE)</f>
        <v>0.20336146174768116</v>
      </c>
      <c r="T285">
        <f>VLOOKUP($J285,raw!$A$3:$AB590,12,FALSE)</f>
        <v>4.1146523467466348E-3</v>
      </c>
      <c r="U285">
        <f>VLOOKUP($J285,raw!$A$3:$AB590,13,FALSE)</f>
        <v>0.45149592021758839</v>
      </c>
      <c r="V285">
        <f>VLOOKUP($J285,raw!$A$3:$AB590,14,FALSE)</f>
        <v>2.7895948113536507E-4</v>
      </c>
      <c r="W285">
        <f>VLOOKUP($J285,raw!$A$3:$AB590,15,FALSE)</f>
        <v>0</v>
      </c>
      <c r="X285">
        <f>VLOOKUP($J285,Zonal_Stats!$A$2:$P$308,6,FALSE)</f>
        <v>1201.2730503</v>
      </c>
      <c r="Y285">
        <f>VLOOKUP($J285,raw!$A$3:$AB590,17,FALSE)</f>
        <v>6.7856893786177555E-2</v>
      </c>
      <c r="Z285">
        <f>VLOOKUP($J285,raw!$A$3:$AB590,20,FALSE)</f>
        <v>0.27463560917776692</v>
      </c>
      <c r="AA285">
        <f>VLOOKUP($J285,Zonal_Stats!$A$2:$P$308,13,FALSE)</f>
        <v>652149.98321900005</v>
      </c>
      <c r="AB285">
        <f>VLOOKUP($J285,Zonal_Stats!$A$2:$P$308,15,FALSE)</f>
        <v>0</v>
      </c>
      <c r="AC285">
        <f>VLOOKUP($J285,Zonal_Stats!$A$2:$P$308,16,FALSE)</f>
        <v>0.84425185425500004</v>
      </c>
      <c r="AD285">
        <f>VLOOKUP($J285,raw!$A$3:$AB590,24,FALSE)</f>
        <v>0</v>
      </c>
      <c r="AE285">
        <f>VLOOKUP($J285,Zonal_Stats!$A$2:$P$308,14,FALSE)</f>
        <v>0.40612504789499998</v>
      </c>
      <c r="AF285">
        <f>VLOOKUP($C285,PODES_SULSEL!$D$1:$AL$311,2,FALSE)</f>
        <v>3010</v>
      </c>
      <c r="AG285">
        <f>VLOOKUP($C285,PODES_SULSEL!$D$1:$AL$311,25,FALSE)</f>
        <v>0.90863787375415195</v>
      </c>
      <c r="AH285">
        <f>VLOOKUP($C285,PODES_SULSEL!$D$1:$AL$311,26,FALSE)</f>
        <v>6.6445182724252495E-4</v>
      </c>
      <c r="AI285">
        <f>VLOOKUP($C285,PODES_SULSEL!$D$1:$AL$311,27,FALSE)</f>
        <v>0</v>
      </c>
      <c r="AJ285">
        <f>VLOOKUP($C285,PODES_SULSEL!$D$1:$AL$311,28,FALSE)</f>
        <v>0</v>
      </c>
      <c r="AK285">
        <f>VLOOKUP($C285,PODES_SULSEL!$D$1:$AL$311,29,FALSE)</f>
        <v>501.66666666666669</v>
      </c>
      <c r="AL285">
        <f>VLOOKUP($C285,PODES_SULSEL!$D$1:$AL$311,30,FALSE)</f>
        <v>6.6445182724252495E-4</v>
      </c>
      <c r="AM285">
        <f>VLOOKUP($C285,PODES_SULSEL!$D$1:$AL$311,31,FALSE)</f>
        <v>0</v>
      </c>
      <c r="AN285">
        <f>VLOOKUP($C285,PODES_SULSEL!$D$1:$AL$311,10,FALSE)</f>
        <v>0</v>
      </c>
      <c r="AO285">
        <f>VLOOKUP($C285,PODES_SULSEL!$D$1:$AL$311,11,FALSE)</f>
        <v>0</v>
      </c>
      <c r="AP285">
        <f>VLOOKUP($C285,PODES_SULSEL!$D$1:$AL$311,12,FALSE)</f>
        <v>0</v>
      </c>
      <c r="AQ285">
        <f>VLOOKUP($C285,PODES_SULSEL!$D$1:$AL$311,13,FALSE)</f>
        <v>0</v>
      </c>
      <c r="AR285">
        <f>VLOOKUP($C285,PODES_SULSEL!$D$1:$AL$311,14,FALSE)</f>
        <v>0</v>
      </c>
      <c r="AS285">
        <f>VLOOKUP($C285,PODES_SULSEL!$D$1:$AL$311,15,FALSE)</f>
        <v>0</v>
      </c>
      <c r="AT285">
        <f>VLOOKUP($C285,PODES_SULSEL!$D$1:$AL$311,16,FALSE)</f>
        <v>0</v>
      </c>
      <c r="AU285">
        <f>VLOOKUP($C285,PODES_SULSEL!$D$1:$AL$311,17,FALSE)</f>
        <v>0</v>
      </c>
      <c r="AV285">
        <f>VLOOKUP($C285,PODES_SULSEL!$D$1:$AL$311,18,FALSE)</f>
        <v>0</v>
      </c>
      <c r="AW285">
        <f>VLOOKUP($C285,PODES_SULSEL!$D$1:$AL$311,19,FALSE)</f>
        <v>0</v>
      </c>
      <c r="AX285">
        <f>VLOOKUP($C285,PODES_SULSEL!$D$1:$AL$311,20,FALSE)</f>
        <v>26</v>
      </c>
      <c r="AY285">
        <f>VLOOKUP($C285,PODES_SULSEL!$D$1:$AL$311,35,FALSE)</f>
        <v>115.76923076923077</v>
      </c>
      <c r="AZ285">
        <f>VLOOKUP($C285,PODES_SULSEL!$D$1:$AL$311,32,FALSE)</f>
        <v>0</v>
      </c>
      <c r="BA285">
        <f>VLOOKUP($C285,PODES_SULSEL!$D$1:$AL$311,33,FALSE)</f>
        <v>0</v>
      </c>
      <c r="BB285">
        <f>VLOOKUP($C285,PODES_SULSEL!$D$1:$AL$311,23,FALSE)</f>
        <v>0</v>
      </c>
      <c r="BC285">
        <f>VLOOKUP($C285,PODES_SULSEL!$D$1:$AL$311,34,FALSE)</f>
        <v>0</v>
      </c>
      <c r="BD285">
        <f>VLOOKUP($J285,Zonal_Stats!$A$2:$T$308,17,FALSE)</f>
        <v>16.309989464099999</v>
      </c>
      <c r="BE285">
        <f>VLOOKUP($J285,Zonal_Stats!$A$2:$T$308,18,FALSE)</f>
        <v>1.4259500675900001</v>
      </c>
      <c r="BF285">
        <f>VLOOKUP($J285,Zonal_Stats!$A$2:$T$308,19,FALSE)</f>
        <v>2624.3178413099999</v>
      </c>
      <c r="BG285">
        <f>VLOOKUP($J285,Zonal_Stats!$A$2:$T$308,20,FALSE)</f>
        <v>39.486685511600001</v>
      </c>
    </row>
    <row r="286" spans="1:59">
      <c r="A286" t="s">
        <v>987</v>
      </c>
      <c r="B286" t="str">
        <f t="shared" si="4"/>
        <v>7326210</v>
      </c>
      <c r="C286">
        <v>7326210</v>
      </c>
      <c r="D286" t="s">
        <v>230</v>
      </c>
      <c r="E286">
        <v>73</v>
      </c>
      <c r="F286">
        <v>26</v>
      </c>
      <c r="G286">
        <v>210</v>
      </c>
      <c r="H286" t="s">
        <v>674</v>
      </c>
      <c r="I286" t="s">
        <v>691</v>
      </c>
      <c r="J286" t="s">
        <v>342</v>
      </c>
      <c r="K286">
        <v>2019</v>
      </c>
      <c r="L286">
        <f>VLOOKUP($J286,Zonal_Stats!$A$2:$J$308,10,FALSE)</f>
        <v>37046.847111199997</v>
      </c>
      <c r="M286">
        <f>VLOOKUP($J286,Zonal_Stats!$A$2:$P$308,8,FALSE)</f>
        <v>4705.4751849599998</v>
      </c>
      <c r="N286">
        <f>VLOOKUP($J286,Zonal_Stats!$A$2:$P$308,12,FALSE)</f>
        <v>28541.297256900001</v>
      </c>
      <c r="O286">
        <f>VLOOKUP($J286,Zonal_Stats!$A$2:$P$308,9,FALSE)</f>
        <v>66433.477628799999</v>
      </c>
      <c r="P286">
        <f>VLOOKUP($J286,Zonal_Stats!$A$2:$P$308,7,FALSE)</f>
        <v>264.09138294399997</v>
      </c>
      <c r="Q286">
        <f>VLOOKUP($J286,Zonal_Stats!$A$2:$P$308,11,FALSE)</f>
        <v>3091.1321033200002</v>
      </c>
      <c r="R286">
        <f>VLOOKUP($J286,Zonal_Stats!$A$2:$P$308,5,FALSE)</f>
        <v>10674.8148879</v>
      </c>
      <c r="S286">
        <f>VLOOKUP($J286,raw!$A$3:$AB591,11,FALSE)</f>
        <v>5.6875843021388657E-2</v>
      </c>
      <c r="T286">
        <f>VLOOKUP($J286,raw!$A$3:$AB591,12,FALSE)</f>
        <v>0</v>
      </c>
      <c r="U286">
        <f>VLOOKUP($J286,raw!$A$3:$AB591,13,FALSE)</f>
        <v>0.73389427708908728</v>
      </c>
      <c r="V286">
        <f>VLOOKUP($J286,raw!$A$3:$AB591,14,FALSE)</f>
        <v>2.8903590468238167E-4</v>
      </c>
      <c r="W286">
        <f>VLOOKUP($J286,raw!$A$3:$AB591,15,FALSE)</f>
        <v>0</v>
      </c>
      <c r="X286">
        <f>VLOOKUP($J286,Zonal_Stats!$A$2:$P$308,6,FALSE)</f>
        <v>1441.7747010000001</v>
      </c>
      <c r="Y286">
        <f>VLOOKUP($J286,raw!$A$3:$AB591,17,FALSE)</f>
        <v>4.5089601130451538E-2</v>
      </c>
      <c r="Z286">
        <f>VLOOKUP($J286,raw!$A$3:$AB591,20,FALSE)</f>
        <v>0.1186652964223778</v>
      </c>
      <c r="AA286">
        <f>VLOOKUP($J286,Zonal_Stats!$A$2:$P$308,13,FALSE)</f>
        <v>357747.15199500002</v>
      </c>
      <c r="AB286">
        <f>VLOOKUP($J286,Zonal_Stats!$A$2:$P$308,15,FALSE)</f>
        <v>1.80802635508E-3</v>
      </c>
      <c r="AC286">
        <f>VLOOKUP($J286,Zonal_Stats!$A$2:$P$308,16,FALSE)</f>
        <v>0.75810853091599995</v>
      </c>
      <c r="AD286">
        <f>VLOOKUP($J286,raw!$A$3:$AB591,24,FALSE)</f>
        <v>0</v>
      </c>
      <c r="AE286">
        <f>VLOOKUP($J286,Zonal_Stats!$A$2:$P$308,14,FALSE)</f>
        <v>0.43402815608700002</v>
      </c>
      <c r="AF286">
        <f>VLOOKUP($C286,PODES_SULSEL!$D$1:$AL$311,2,FALSE)</f>
        <v>1560</v>
      </c>
      <c r="AG286">
        <f>VLOOKUP($C286,PODES_SULSEL!$D$1:$AL$311,25,FALSE)</f>
        <v>0.99871794871794795</v>
      </c>
      <c r="AH286">
        <f>VLOOKUP($C286,PODES_SULSEL!$D$1:$AL$311,26,FALSE)</f>
        <v>0</v>
      </c>
      <c r="AI286">
        <f>VLOOKUP($C286,PODES_SULSEL!$D$1:$AL$311,27,FALSE)</f>
        <v>0</v>
      </c>
      <c r="AJ286">
        <f>VLOOKUP($C286,PODES_SULSEL!$D$1:$AL$311,28,FALSE)</f>
        <v>0</v>
      </c>
      <c r="AK286">
        <f>VLOOKUP($C286,PODES_SULSEL!$D$1:$AL$311,29,FALSE)</f>
        <v>780</v>
      </c>
      <c r="AL286">
        <f>VLOOKUP($C286,PODES_SULSEL!$D$1:$AL$311,30,FALSE)</f>
        <v>6.4102564102564103E-4</v>
      </c>
      <c r="AM286">
        <f>VLOOKUP($C286,PODES_SULSEL!$D$1:$AL$311,31,FALSE)</f>
        <v>0</v>
      </c>
      <c r="AN286">
        <f>VLOOKUP($C286,PODES_SULSEL!$D$1:$AL$311,10,FALSE)</f>
        <v>10</v>
      </c>
      <c r="AO286">
        <f>VLOOKUP($C286,PODES_SULSEL!$D$1:$AL$311,11,FALSE)</f>
        <v>0</v>
      </c>
      <c r="AP286">
        <f>VLOOKUP($C286,PODES_SULSEL!$D$1:$AL$311,12,FALSE)</f>
        <v>0</v>
      </c>
      <c r="AQ286">
        <f>VLOOKUP($C286,PODES_SULSEL!$D$1:$AL$311,13,FALSE)</f>
        <v>0</v>
      </c>
      <c r="AR286">
        <f>VLOOKUP($C286,PODES_SULSEL!$D$1:$AL$311,14,FALSE)</f>
        <v>0</v>
      </c>
      <c r="AS286">
        <f>VLOOKUP($C286,PODES_SULSEL!$D$1:$AL$311,15,FALSE)</f>
        <v>0</v>
      </c>
      <c r="AT286">
        <f>VLOOKUP($C286,PODES_SULSEL!$D$1:$AL$311,16,FALSE)</f>
        <v>5</v>
      </c>
      <c r="AU286">
        <f>VLOOKUP($C286,PODES_SULSEL!$D$1:$AL$311,17,FALSE)</f>
        <v>0</v>
      </c>
      <c r="AV286">
        <f>VLOOKUP($C286,PODES_SULSEL!$D$1:$AL$311,18,FALSE)</f>
        <v>2</v>
      </c>
      <c r="AW286">
        <f>VLOOKUP($C286,PODES_SULSEL!$D$1:$AL$311,19,FALSE)</f>
        <v>0</v>
      </c>
      <c r="AX286">
        <f>VLOOKUP($C286,PODES_SULSEL!$D$1:$AL$311,20,FALSE)</f>
        <v>8</v>
      </c>
      <c r="AY286">
        <f>VLOOKUP($C286,PODES_SULSEL!$D$1:$AL$311,35,FALSE)</f>
        <v>195</v>
      </c>
      <c r="AZ286">
        <f>VLOOKUP($C286,PODES_SULSEL!$D$1:$AL$311,32,FALSE)</f>
        <v>0</v>
      </c>
      <c r="BA286">
        <f>VLOOKUP($C286,PODES_SULSEL!$D$1:$AL$311,33,FALSE)</f>
        <v>0</v>
      </c>
      <c r="BB286">
        <f>VLOOKUP($C286,PODES_SULSEL!$D$1:$AL$311,23,FALSE)</f>
        <v>0</v>
      </c>
      <c r="BC286">
        <f>VLOOKUP($C286,PODES_SULSEL!$D$1:$AL$311,34,FALSE)</f>
        <v>0</v>
      </c>
      <c r="BD286">
        <f>VLOOKUP($J286,Zonal_Stats!$A$2:$T$308,17,FALSE)</f>
        <v>15.5952739754</v>
      </c>
      <c r="BE286">
        <f>VLOOKUP($J286,Zonal_Stats!$A$2:$T$308,18,FALSE)</f>
        <v>1.45032292673</v>
      </c>
      <c r="BF286">
        <f>VLOOKUP($J286,Zonal_Stats!$A$2:$T$308,19,FALSE)</f>
        <v>2610.1014642300001</v>
      </c>
      <c r="BG286">
        <f>VLOOKUP($J286,Zonal_Stats!$A$2:$T$308,20,FALSE)</f>
        <v>45.500789247699998</v>
      </c>
    </row>
    <row r="287" spans="1:59">
      <c r="A287" t="s">
        <v>988</v>
      </c>
      <c r="B287" t="str">
        <f t="shared" si="4"/>
        <v>7371010</v>
      </c>
      <c r="C287">
        <v>7371010</v>
      </c>
      <c r="D287" t="s">
        <v>230</v>
      </c>
      <c r="E287">
        <v>73</v>
      </c>
      <c r="F287">
        <v>71</v>
      </c>
      <c r="G287">
        <v>10</v>
      </c>
      <c r="H287" t="s">
        <v>674</v>
      </c>
      <c r="I287" t="s">
        <v>448</v>
      </c>
      <c r="J287" t="s">
        <v>471</v>
      </c>
      <c r="K287">
        <v>2019</v>
      </c>
      <c r="L287">
        <f>VLOOKUP($J287,Zonal_Stats!$A$2:$J$308,10,FALSE)</f>
        <v>36450.741033999999</v>
      </c>
      <c r="M287">
        <f>VLOOKUP($J287,Zonal_Stats!$A$2:$P$308,8,FALSE)</f>
        <v>40.438655622900001</v>
      </c>
      <c r="N287">
        <f>VLOOKUP($J287,Zonal_Stats!$A$2:$P$308,12,FALSE)</f>
        <v>11432.0079534</v>
      </c>
      <c r="O287">
        <f>VLOOKUP($J287,Zonal_Stats!$A$2:$P$308,9,FALSE)</f>
        <v>22745.412260100002</v>
      </c>
      <c r="P287">
        <f>VLOOKUP($J287,Zonal_Stats!$A$2:$P$308,7,FALSE)</f>
        <v>5169.24970588</v>
      </c>
      <c r="Q287">
        <f>VLOOKUP($J287,Zonal_Stats!$A$2:$P$308,11,FALSE)</f>
        <v>3691.8069105700001</v>
      </c>
      <c r="R287">
        <f>VLOOKUP($J287,Zonal_Stats!$A$2:$P$308,5,FALSE)</f>
        <v>9642.9931673400006</v>
      </c>
      <c r="S287">
        <f>VLOOKUP($J287,raw!$A$3:$AB592,11,FALSE)</f>
        <v>0</v>
      </c>
      <c r="T287">
        <f>VLOOKUP($J287,raw!$A$3:$AB592,12,FALSE)</f>
        <v>0.79530201342281881</v>
      </c>
      <c r="U287">
        <f>VLOOKUP($J287,raw!$A$3:$AB592,13,FALSE)</f>
        <v>0</v>
      </c>
      <c r="V287">
        <f>VLOOKUP($J287,raw!$A$3:$AB592,14,FALSE)</f>
        <v>0</v>
      </c>
      <c r="W287">
        <f>VLOOKUP($J287,raw!$A$3:$AB592,15,FALSE)</f>
        <v>0</v>
      </c>
      <c r="X287">
        <f>VLOOKUP($J287,Zonal_Stats!$A$2:$P$308,6,FALSE)</f>
        <v>5309.7836832100002</v>
      </c>
      <c r="Y287">
        <f>VLOOKUP($J287,raw!$A$3:$AB592,17,FALSE)</f>
        <v>0</v>
      </c>
      <c r="Z287">
        <f>VLOOKUP($J287,raw!$A$3:$AB592,20,FALSE)</f>
        <v>0</v>
      </c>
      <c r="AA287">
        <f>VLOOKUP($J287,Zonal_Stats!$A$2:$P$308,13,FALSE)</f>
        <v>123145.83562500001</v>
      </c>
      <c r="AB287">
        <f>VLOOKUP($J287,Zonal_Stats!$A$2:$P$308,15,FALSE)</f>
        <v>0.20947114163200001</v>
      </c>
      <c r="AC287">
        <f>VLOOKUP($J287,Zonal_Stats!$A$2:$P$308,16,FALSE)</f>
        <v>0</v>
      </c>
      <c r="AD287">
        <f>VLOOKUP($J287,raw!$A$3:$AB592,24,FALSE)</f>
        <v>8.7248322147651006E-2</v>
      </c>
      <c r="AE287">
        <f>VLOOKUP($J287,Zonal_Stats!$A$2:$P$308,14,FALSE)</f>
        <v>0.20297270658200001</v>
      </c>
      <c r="AF287">
        <f>VLOOKUP($C287,PODES_SULSEL!$D$1:$AL$311,2,FALSE)</f>
        <v>12089</v>
      </c>
      <c r="AG287">
        <f>VLOOKUP($C287,PODES_SULSEL!$D$1:$AL$311,25,FALSE)</f>
        <v>1</v>
      </c>
      <c r="AH287">
        <f>VLOOKUP($C287,PODES_SULSEL!$D$1:$AL$311,26,FALSE)</f>
        <v>6.6175862354206296E-4</v>
      </c>
      <c r="AI287">
        <f>VLOOKUP($C287,PODES_SULSEL!$D$1:$AL$311,27,FALSE)</f>
        <v>2417.8000000000002</v>
      </c>
      <c r="AJ287">
        <f>VLOOKUP($C287,PODES_SULSEL!$D$1:$AL$311,28,FALSE)</f>
        <v>0</v>
      </c>
      <c r="AK287">
        <f>VLOOKUP($C287,PODES_SULSEL!$D$1:$AL$311,29,FALSE)</f>
        <v>2014.8333333333333</v>
      </c>
      <c r="AL287">
        <f>VLOOKUP($C287,PODES_SULSEL!$D$1:$AL$311,30,FALSE)</f>
        <v>7.4447845148482004E-4</v>
      </c>
      <c r="AM287">
        <f>VLOOKUP($C287,PODES_SULSEL!$D$1:$AL$311,31,FALSE)</f>
        <v>604.45000000000005</v>
      </c>
      <c r="AN287">
        <f>VLOOKUP($C287,PODES_SULSEL!$D$1:$AL$311,10,FALSE)</f>
        <v>0</v>
      </c>
      <c r="AO287">
        <f>VLOOKUP($C287,PODES_SULSEL!$D$1:$AL$311,11,FALSE)</f>
        <v>0</v>
      </c>
      <c r="AP287">
        <f>VLOOKUP($C287,PODES_SULSEL!$D$1:$AL$311,12,FALSE)</f>
        <v>0</v>
      </c>
      <c r="AQ287">
        <f>VLOOKUP($C287,PODES_SULSEL!$D$1:$AL$311,13,FALSE)</f>
        <v>0</v>
      </c>
      <c r="AR287">
        <f>VLOOKUP($C287,PODES_SULSEL!$D$1:$AL$311,14,FALSE)</f>
        <v>0</v>
      </c>
      <c r="AS287">
        <f>VLOOKUP($C287,PODES_SULSEL!$D$1:$AL$311,15,FALSE)</f>
        <v>0</v>
      </c>
      <c r="AT287">
        <f>VLOOKUP($C287,PODES_SULSEL!$D$1:$AL$311,16,FALSE)</f>
        <v>0</v>
      </c>
      <c r="AU287">
        <f>VLOOKUP($C287,PODES_SULSEL!$D$1:$AL$311,17,FALSE)</f>
        <v>0</v>
      </c>
      <c r="AV287">
        <f>VLOOKUP($C287,PODES_SULSEL!$D$1:$AL$311,18,FALSE)</f>
        <v>0</v>
      </c>
      <c r="AW287">
        <f>VLOOKUP($C287,PODES_SULSEL!$D$1:$AL$311,19,FALSE)</f>
        <v>0</v>
      </c>
      <c r="AX287">
        <f>VLOOKUP($C287,PODES_SULSEL!$D$1:$AL$311,20,FALSE)</f>
        <v>18</v>
      </c>
      <c r="AY287">
        <f>VLOOKUP($C287,PODES_SULSEL!$D$1:$AL$311,35,FALSE)</f>
        <v>671.61111111111109</v>
      </c>
      <c r="AZ287">
        <f>VLOOKUP($C287,PODES_SULSEL!$D$1:$AL$311,32,FALSE)</f>
        <v>0</v>
      </c>
      <c r="BA287">
        <f>VLOOKUP($C287,PODES_SULSEL!$D$1:$AL$311,33,FALSE)</f>
        <v>0</v>
      </c>
      <c r="BB287">
        <f>VLOOKUP($C287,PODES_SULSEL!$D$1:$AL$311,23,FALSE)</f>
        <v>2</v>
      </c>
      <c r="BC287">
        <f>VLOOKUP($C287,PODES_SULSEL!$D$1:$AL$311,34,FALSE)</f>
        <v>6044.5</v>
      </c>
      <c r="BD287">
        <f>VLOOKUP($J287,Zonal_Stats!$A$2:$T$308,17,FALSE)</f>
        <v>27.084768167499998</v>
      </c>
      <c r="BE287">
        <f>VLOOKUP($J287,Zonal_Stats!$A$2:$T$308,18,FALSE)</f>
        <v>1.4284734725999999</v>
      </c>
      <c r="BF287">
        <f>VLOOKUP($J287,Zonal_Stats!$A$2:$T$308,19,FALSE)</f>
        <v>2779.6235993400001</v>
      </c>
      <c r="BG287">
        <f>VLOOKUP($J287,Zonal_Stats!$A$2:$T$308,20,FALSE)</f>
        <v>-27.521972656300001</v>
      </c>
    </row>
    <row r="288" spans="1:59">
      <c r="A288" t="s">
        <v>989</v>
      </c>
      <c r="B288" t="str">
        <f t="shared" si="4"/>
        <v>7371020</v>
      </c>
      <c r="C288">
        <v>7371020</v>
      </c>
      <c r="D288" t="s">
        <v>230</v>
      </c>
      <c r="E288">
        <v>73</v>
      </c>
      <c r="F288">
        <v>71</v>
      </c>
      <c r="G288">
        <v>20</v>
      </c>
      <c r="H288" t="s">
        <v>674</v>
      </c>
      <c r="I288" t="s">
        <v>448</v>
      </c>
      <c r="J288" t="s">
        <v>456</v>
      </c>
      <c r="K288">
        <v>2019</v>
      </c>
      <c r="L288">
        <f>VLOOKUP($J288,Zonal_Stats!$A$2:$J$308,10,FALSE)</f>
        <v>36312.246029399997</v>
      </c>
      <c r="M288">
        <f>VLOOKUP($J288,Zonal_Stats!$A$2:$P$308,8,FALSE)</f>
        <v>22.392680478199999</v>
      </c>
      <c r="N288">
        <f>VLOOKUP($J288,Zonal_Stats!$A$2:$P$308,12,FALSE)</f>
        <v>11285.8946277</v>
      </c>
      <c r="O288">
        <f>VLOOKUP($J288,Zonal_Stats!$A$2:$P$308,9,FALSE)</f>
        <v>21927.108844499999</v>
      </c>
      <c r="P288">
        <f>VLOOKUP($J288,Zonal_Stats!$A$2:$P$308,7,FALSE)</f>
        <v>4835.2560291700001</v>
      </c>
      <c r="Q288">
        <f>VLOOKUP($J288,Zonal_Stats!$A$2:$P$308,11,FALSE)</f>
        <v>2868.1346917800001</v>
      </c>
      <c r="R288">
        <f>VLOOKUP($J288,Zonal_Stats!$A$2:$P$308,5,FALSE)</f>
        <v>8669.5892690700002</v>
      </c>
      <c r="S288">
        <f>VLOOKUP($J288,raw!$A$3:$AB593,11,FALSE)</f>
        <v>0</v>
      </c>
      <c r="T288">
        <f>VLOOKUP($J288,raw!$A$3:$AB593,12,FALSE)</f>
        <v>1</v>
      </c>
      <c r="U288">
        <f>VLOOKUP($J288,raw!$A$3:$AB593,13,FALSE)</f>
        <v>0</v>
      </c>
      <c r="V288">
        <f>VLOOKUP($J288,raw!$A$3:$AB593,14,FALSE)</f>
        <v>0</v>
      </c>
      <c r="W288">
        <f>VLOOKUP($J288,raw!$A$3:$AB593,15,FALSE)</f>
        <v>0</v>
      </c>
      <c r="X288">
        <f>VLOOKUP($J288,Zonal_Stats!$A$2:$P$308,6,FALSE)</f>
        <v>4940.2095249000004</v>
      </c>
      <c r="Y288">
        <f>VLOOKUP($J288,raw!$A$3:$AB593,17,FALSE)</f>
        <v>0</v>
      </c>
      <c r="Z288">
        <f>VLOOKUP($J288,raw!$A$3:$AB593,20,FALSE)</f>
        <v>0</v>
      </c>
      <c r="AA288">
        <f>VLOOKUP($J288,Zonal_Stats!$A$2:$P$308,13,FALSE)</f>
        <v>132256.88631900001</v>
      </c>
      <c r="AB288">
        <f>VLOOKUP($J288,Zonal_Stats!$A$2:$P$308,15,FALSE)</f>
        <v>0.51592891574400002</v>
      </c>
      <c r="AC288">
        <f>VLOOKUP($J288,Zonal_Stats!$A$2:$P$308,16,FALSE)</f>
        <v>0</v>
      </c>
      <c r="AD288">
        <f>VLOOKUP($J288,raw!$A$3:$AB593,24,FALSE)</f>
        <v>0</v>
      </c>
      <c r="AE288">
        <f>VLOOKUP($J288,Zonal_Stats!$A$2:$P$308,14,FALSE)</f>
        <v>0.26439390015699998</v>
      </c>
      <c r="AF288">
        <f>VLOOKUP($C288,PODES_SULSEL!$D$1:$AL$311,2,FALSE)</f>
        <v>13195</v>
      </c>
      <c r="AG288">
        <f>VLOOKUP($C288,PODES_SULSEL!$D$1:$AL$311,25,FALSE)</f>
        <v>1</v>
      </c>
      <c r="AH288">
        <f>VLOOKUP($C288,PODES_SULSEL!$D$1:$AL$311,26,FALSE)</f>
        <v>9.0943539219401196E-4</v>
      </c>
      <c r="AI288">
        <f>VLOOKUP($C288,PODES_SULSEL!$D$1:$AL$311,27,FALSE)</f>
        <v>1015</v>
      </c>
      <c r="AJ288">
        <f>VLOOKUP($C288,PODES_SULSEL!$D$1:$AL$311,28,FALSE)</f>
        <v>2639</v>
      </c>
      <c r="AK288">
        <f>VLOOKUP($C288,PODES_SULSEL!$D$1:$AL$311,29,FALSE)</f>
        <v>1466.1111111111111</v>
      </c>
      <c r="AL288">
        <f>VLOOKUP($C288,PODES_SULSEL!$D$1:$AL$311,30,FALSE)</f>
        <v>2.2735884804850299E-4</v>
      </c>
      <c r="AM288">
        <f>VLOOKUP($C288,PODES_SULSEL!$D$1:$AL$311,31,FALSE)</f>
        <v>776.17647058823525</v>
      </c>
      <c r="AN288">
        <f>VLOOKUP($C288,PODES_SULSEL!$D$1:$AL$311,10,FALSE)</f>
        <v>0</v>
      </c>
      <c r="AO288">
        <f>VLOOKUP($C288,PODES_SULSEL!$D$1:$AL$311,11,FALSE)</f>
        <v>0</v>
      </c>
      <c r="AP288">
        <f>VLOOKUP($C288,PODES_SULSEL!$D$1:$AL$311,12,FALSE)</f>
        <v>14</v>
      </c>
      <c r="AQ288">
        <f>VLOOKUP($C288,PODES_SULSEL!$D$1:$AL$311,13,FALSE)</f>
        <v>0</v>
      </c>
      <c r="AR288">
        <f>VLOOKUP($C288,PODES_SULSEL!$D$1:$AL$311,14,FALSE)</f>
        <v>0</v>
      </c>
      <c r="AS288">
        <f>VLOOKUP($C288,PODES_SULSEL!$D$1:$AL$311,15,FALSE)</f>
        <v>0</v>
      </c>
      <c r="AT288">
        <f>VLOOKUP($C288,PODES_SULSEL!$D$1:$AL$311,16,FALSE)</f>
        <v>0</v>
      </c>
      <c r="AU288">
        <f>VLOOKUP($C288,PODES_SULSEL!$D$1:$AL$311,17,FALSE)</f>
        <v>0</v>
      </c>
      <c r="AV288">
        <f>VLOOKUP($C288,PODES_SULSEL!$D$1:$AL$311,18,FALSE)</f>
        <v>0</v>
      </c>
      <c r="AW288">
        <f>VLOOKUP($C288,PODES_SULSEL!$D$1:$AL$311,19,FALSE)</f>
        <v>0</v>
      </c>
      <c r="AX288">
        <f>VLOOKUP($C288,PODES_SULSEL!$D$1:$AL$311,20,FALSE)</f>
        <v>26</v>
      </c>
      <c r="AY288">
        <f>VLOOKUP($C288,PODES_SULSEL!$D$1:$AL$311,35,FALSE)</f>
        <v>507.5</v>
      </c>
      <c r="AZ288">
        <f>VLOOKUP($C288,PODES_SULSEL!$D$1:$AL$311,32,FALSE)</f>
        <v>0</v>
      </c>
      <c r="BA288">
        <f>VLOOKUP($C288,PODES_SULSEL!$D$1:$AL$311,33,FALSE)</f>
        <v>0</v>
      </c>
      <c r="BB288">
        <f>VLOOKUP($C288,PODES_SULSEL!$D$1:$AL$311,23,FALSE)</f>
        <v>0</v>
      </c>
      <c r="BC288">
        <f>VLOOKUP($C288,PODES_SULSEL!$D$1:$AL$311,34,FALSE)</f>
        <v>0</v>
      </c>
      <c r="BD288">
        <f>VLOOKUP($J288,Zonal_Stats!$A$2:$T$308,17,FALSE)</f>
        <v>27.102156501700001</v>
      </c>
      <c r="BE288">
        <f>VLOOKUP($J288,Zonal_Stats!$A$2:$T$308,18,FALSE)</f>
        <v>1.4283819198600001</v>
      </c>
      <c r="BF288">
        <f>VLOOKUP($J288,Zonal_Stats!$A$2:$T$308,19,FALSE)</f>
        <v>2783.0516111299999</v>
      </c>
      <c r="BG288">
        <f>VLOOKUP($J288,Zonal_Stats!$A$2:$T$308,20,FALSE)</f>
        <v>-27.9392089844</v>
      </c>
    </row>
    <row r="289" spans="1:59">
      <c r="A289" t="s">
        <v>990</v>
      </c>
      <c r="B289" t="str">
        <f t="shared" si="4"/>
        <v>7371030</v>
      </c>
      <c r="C289">
        <v>7371030</v>
      </c>
      <c r="D289" t="s">
        <v>230</v>
      </c>
      <c r="E289">
        <v>73</v>
      </c>
      <c r="F289">
        <v>71</v>
      </c>
      <c r="G289">
        <v>30</v>
      </c>
      <c r="H289" t="s">
        <v>674</v>
      </c>
      <c r="I289" t="s">
        <v>448</v>
      </c>
      <c r="J289" t="s">
        <v>567</v>
      </c>
      <c r="K289">
        <v>2019</v>
      </c>
      <c r="L289">
        <f>VLOOKUP($J289,Zonal_Stats!$A$2:$J$308,10,FALSE)</f>
        <v>33401.865783100002</v>
      </c>
      <c r="M289">
        <f>VLOOKUP($J289,Zonal_Stats!$A$2:$P$308,8,FALSE)</f>
        <v>81.503846044400007</v>
      </c>
      <c r="N289">
        <f>VLOOKUP($J289,Zonal_Stats!$A$2:$P$308,12,FALSE)</f>
        <v>14130.370397000001</v>
      </c>
      <c r="O289">
        <f>VLOOKUP($J289,Zonal_Stats!$A$2:$P$308,9,FALSE)</f>
        <v>22178.564076499999</v>
      </c>
      <c r="P289">
        <f>VLOOKUP($J289,Zonal_Stats!$A$2:$P$308,7,FALSE)</f>
        <v>7782.6522630500003</v>
      </c>
      <c r="Q289">
        <f>VLOOKUP($J289,Zonal_Stats!$A$2:$P$308,11,FALSE)</f>
        <v>1237.89282555</v>
      </c>
      <c r="R289">
        <f>VLOOKUP($J289,Zonal_Stats!$A$2:$P$308,5,FALSE)</f>
        <v>9515.7494615300002</v>
      </c>
      <c r="S289">
        <f>VLOOKUP($J289,raw!$A$3:$AB594,11,FALSE)</f>
        <v>0.18452380952380953</v>
      </c>
      <c r="T289">
        <f>VLOOKUP($J289,raw!$A$3:$AB594,12,FALSE)</f>
        <v>0.62301587301587302</v>
      </c>
      <c r="U289">
        <f>VLOOKUP($J289,raw!$A$3:$AB594,13,FALSE)</f>
        <v>0</v>
      </c>
      <c r="V289">
        <f>VLOOKUP($J289,raw!$A$3:$AB594,14,FALSE)</f>
        <v>0</v>
      </c>
      <c r="W289">
        <f>VLOOKUP($J289,raw!$A$3:$AB594,15,FALSE)</f>
        <v>4.7619047619047623E-3</v>
      </c>
      <c r="X289">
        <f>VLOOKUP($J289,Zonal_Stats!$A$2:$P$308,6,FALSE)</f>
        <v>7844.9912155900001</v>
      </c>
      <c r="Y289">
        <f>VLOOKUP($J289,raw!$A$3:$AB594,17,FALSE)</f>
        <v>0</v>
      </c>
      <c r="Z289">
        <f>VLOOKUP($J289,raw!$A$3:$AB594,20,FALSE)</f>
        <v>0.19722222222222222</v>
      </c>
      <c r="AA289">
        <f>VLOOKUP($J289,Zonal_Stats!$A$2:$P$308,13,FALSE)</f>
        <v>577674.35268400004</v>
      </c>
      <c r="AB289">
        <f>VLOOKUP($J289,Zonal_Stats!$A$2:$P$308,15,FALSE)</f>
        <v>0.574956009868</v>
      </c>
      <c r="AC289">
        <f>VLOOKUP($J289,Zonal_Stats!$A$2:$P$308,16,FALSE)</f>
        <v>0</v>
      </c>
      <c r="AD289">
        <f>VLOOKUP($J289,raw!$A$3:$AB594,24,FALSE)</f>
        <v>0.40317460317460319</v>
      </c>
      <c r="AE289">
        <f>VLOOKUP($J289,Zonal_Stats!$A$2:$P$308,14,FALSE)</f>
        <v>0.22273313306199999</v>
      </c>
      <c r="AF289">
        <f>VLOOKUP($C289,PODES_SULSEL!$D$1:$AL$311,2,FALSE)</f>
        <v>42881</v>
      </c>
      <c r="AG289">
        <f>VLOOKUP($C289,PODES_SULSEL!$D$1:$AL$311,25,FALSE)</f>
        <v>1</v>
      </c>
      <c r="AH289">
        <f>VLOOKUP($C289,PODES_SULSEL!$D$1:$AL$311,26,FALSE)</f>
        <v>7.4625125346890198E-4</v>
      </c>
      <c r="AI289">
        <f>VLOOKUP($C289,PODES_SULSEL!$D$1:$AL$311,27,FALSE)</f>
        <v>2382.2777777777778</v>
      </c>
      <c r="AJ289">
        <f>VLOOKUP($C289,PODES_SULSEL!$D$1:$AL$311,28,FALSE)</f>
        <v>14293.666666666666</v>
      </c>
      <c r="AK289">
        <f>VLOOKUP($C289,PODES_SULSEL!$D$1:$AL$311,29,FALSE)</f>
        <v>2522.4117647058824</v>
      </c>
      <c r="AL289">
        <f>VLOOKUP($C289,PODES_SULSEL!$D$1:$AL$311,30,FALSE)</f>
        <v>1.6324246169632201E-4</v>
      </c>
      <c r="AM289">
        <f>VLOOKUP($C289,PODES_SULSEL!$D$1:$AL$311,31,FALSE)</f>
        <v>579.47297297297303</v>
      </c>
      <c r="AN289">
        <f>VLOOKUP($C289,PODES_SULSEL!$D$1:$AL$311,10,FALSE)</f>
        <v>0</v>
      </c>
      <c r="AO289">
        <f>VLOOKUP($C289,PODES_SULSEL!$D$1:$AL$311,11,FALSE)</f>
        <v>0</v>
      </c>
      <c r="AP289">
        <f>VLOOKUP($C289,PODES_SULSEL!$D$1:$AL$311,12,FALSE)</f>
        <v>13</v>
      </c>
      <c r="AQ289">
        <f>VLOOKUP($C289,PODES_SULSEL!$D$1:$AL$311,13,FALSE)</f>
        <v>0</v>
      </c>
      <c r="AR289">
        <f>VLOOKUP($C289,PODES_SULSEL!$D$1:$AL$311,14,FALSE)</f>
        <v>0</v>
      </c>
      <c r="AS289">
        <f>VLOOKUP($C289,PODES_SULSEL!$D$1:$AL$311,15,FALSE)</f>
        <v>0</v>
      </c>
      <c r="AT289">
        <f>VLOOKUP($C289,PODES_SULSEL!$D$1:$AL$311,16,FALSE)</f>
        <v>0</v>
      </c>
      <c r="AU289">
        <f>VLOOKUP($C289,PODES_SULSEL!$D$1:$AL$311,17,FALSE)</f>
        <v>0</v>
      </c>
      <c r="AV289">
        <f>VLOOKUP($C289,PODES_SULSEL!$D$1:$AL$311,18,FALSE)</f>
        <v>0</v>
      </c>
      <c r="AW289">
        <f>VLOOKUP($C289,PODES_SULSEL!$D$1:$AL$311,19,FALSE)</f>
        <v>0</v>
      </c>
      <c r="AX289">
        <f>VLOOKUP($C289,PODES_SULSEL!$D$1:$AL$311,20,FALSE)</f>
        <v>21</v>
      </c>
      <c r="AY289">
        <f>VLOOKUP($C289,PODES_SULSEL!$D$1:$AL$311,35,FALSE)</f>
        <v>2041.952380952381</v>
      </c>
      <c r="AZ289">
        <f>VLOOKUP($C289,PODES_SULSEL!$D$1:$AL$311,32,FALSE)</f>
        <v>42881</v>
      </c>
      <c r="BA289">
        <f>VLOOKUP($C289,PODES_SULSEL!$D$1:$AL$311,33,FALSE)</f>
        <v>0</v>
      </c>
      <c r="BB289">
        <f>VLOOKUP($C289,PODES_SULSEL!$D$1:$AL$311,23,FALSE)</f>
        <v>6</v>
      </c>
      <c r="BC289">
        <f>VLOOKUP($C289,PODES_SULSEL!$D$1:$AL$311,34,FALSE)</f>
        <v>7146.833333333333</v>
      </c>
      <c r="BD289">
        <f>VLOOKUP($J289,Zonal_Stats!$A$2:$T$308,17,FALSE)</f>
        <v>26.992142989400001</v>
      </c>
      <c r="BE289">
        <f>VLOOKUP($J289,Zonal_Stats!$A$2:$T$308,18,FALSE)</f>
        <v>1.42297385289</v>
      </c>
      <c r="BF289">
        <f>VLOOKUP($J289,Zonal_Stats!$A$2:$T$308,19,FALSE)</f>
        <v>2657.4296887800001</v>
      </c>
      <c r="BG289">
        <f>VLOOKUP($J289,Zonal_Stats!$A$2:$T$308,20,FALSE)</f>
        <v>-25.9119591346</v>
      </c>
    </row>
    <row r="290" spans="1:59">
      <c r="A290" t="s">
        <v>991</v>
      </c>
      <c r="B290" t="str">
        <f t="shared" si="4"/>
        <v>7371031</v>
      </c>
      <c r="C290">
        <v>7371031</v>
      </c>
      <c r="D290" t="s">
        <v>230</v>
      </c>
      <c r="E290">
        <v>73</v>
      </c>
      <c r="F290">
        <v>71</v>
      </c>
      <c r="G290">
        <v>31</v>
      </c>
      <c r="H290" t="s">
        <v>674</v>
      </c>
      <c r="I290" t="s">
        <v>448</v>
      </c>
      <c r="J290" t="s">
        <v>520</v>
      </c>
      <c r="K290">
        <v>2019</v>
      </c>
      <c r="L290">
        <f>VLOOKUP($J290,Zonal_Stats!$A$2:$J$308,10,FALSE)</f>
        <v>37516.375424600003</v>
      </c>
      <c r="M290">
        <f>VLOOKUP($J290,Zonal_Stats!$A$2:$P$308,8,FALSE)</f>
        <v>38.944001224899999</v>
      </c>
      <c r="N290">
        <f>VLOOKUP($J290,Zonal_Stats!$A$2:$P$308,12,FALSE)</f>
        <v>9789.4329116299996</v>
      </c>
      <c r="O290">
        <f>VLOOKUP($J290,Zonal_Stats!$A$2:$P$308,9,FALSE)</f>
        <v>18879.9773083</v>
      </c>
      <c r="P290">
        <f>VLOOKUP($J290,Zonal_Stats!$A$2:$P$308,7,FALSE)</f>
        <v>4052.3820490399999</v>
      </c>
      <c r="Q290">
        <f>VLOOKUP($J290,Zonal_Stats!$A$2:$P$308,11,FALSE)</f>
        <v>1254.25957887</v>
      </c>
      <c r="R290">
        <f>VLOOKUP($J290,Zonal_Stats!$A$2:$P$308,5,FALSE)</f>
        <v>5580.9519991400002</v>
      </c>
      <c r="S290">
        <f>VLOOKUP($J290,raw!$A$3:$AB595,11,FALSE)</f>
        <v>0</v>
      </c>
      <c r="T290">
        <f>VLOOKUP($J290,raw!$A$3:$AB595,12,FALSE)</f>
        <v>1</v>
      </c>
      <c r="U290">
        <f>VLOOKUP($J290,raw!$A$3:$AB595,13,FALSE)</f>
        <v>0</v>
      </c>
      <c r="V290">
        <f>VLOOKUP($J290,raw!$A$3:$AB595,14,FALSE)</f>
        <v>0</v>
      </c>
      <c r="W290">
        <f>VLOOKUP($J290,raw!$A$3:$AB595,15,FALSE)</f>
        <v>0</v>
      </c>
      <c r="X290">
        <f>VLOOKUP($J290,Zonal_Stats!$A$2:$P$308,6,FALSE)</f>
        <v>3969.5455045399999</v>
      </c>
      <c r="Y290">
        <f>VLOOKUP($J290,raw!$A$3:$AB595,17,FALSE)</f>
        <v>0</v>
      </c>
      <c r="Z290">
        <f>VLOOKUP($J290,raw!$A$3:$AB595,20,FALSE)</f>
        <v>0</v>
      </c>
      <c r="AA290">
        <f>VLOOKUP($J290,Zonal_Stats!$A$2:$P$308,13,FALSE)</f>
        <v>276652.76850499999</v>
      </c>
      <c r="AB290">
        <f>VLOOKUP($J290,Zonal_Stats!$A$2:$P$308,15,FALSE)</f>
        <v>0.637144407641</v>
      </c>
      <c r="AC290">
        <f>VLOOKUP($J290,Zonal_Stats!$A$2:$P$308,16,FALSE)</f>
        <v>0</v>
      </c>
      <c r="AD290">
        <f>VLOOKUP($J290,raw!$A$3:$AB595,24,FALSE)</f>
        <v>0</v>
      </c>
      <c r="AE290">
        <f>VLOOKUP($J290,Zonal_Stats!$A$2:$P$308,14,FALSE)</f>
        <v>0.26174299872399998</v>
      </c>
      <c r="AF290">
        <f>VLOOKUP($C290,PODES_SULSEL!$D$1:$AL$311,2,FALSE)</f>
        <v>28375</v>
      </c>
      <c r="AG290">
        <f>VLOOKUP($C290,PODES_SULSEL!$D$1:$AL$311,25,FALSE)</f>
        <v>1</v>
      </c>
      <c r="AH290">
        <f>VLOOKUP($C290,PODES_SULSEL!$D$1:$AL$311,26,FALSE)</f>
        <v>7.0484581497797297E-4</v>
      </c>
      <c r="AI290">
        <f>VLOOKUP($C290,PODES_SULSEL!$D$1:$AL$311,27,FALSE)</f>
        <v>2026.7857142857142</v>
      </c>
      <c r="AJ290">
        <f>VLOOKUP($C290,PODES_SULSEL!$D$1:$AL$311,28,FALSE)</f>
        <v>2837.5</v>
      </c>
      <c r="AK290">
        <f>VLOOKUP($C290,PODES_SULSEL!$D$1:$AL$311,29,FALSE)</f>
        <v>2364.5833333333335</v>
      </c>
      <c r="AL290">
        <f>VLOOKUP($C290,PODES_SULSEL!$D$1:$AL$311,30,FALSE)</f>
        <v>7.04845814977973E-5</v>
      </c>
      <c r="AM290">
        <f>VLOOKUP($C290,PODES_SULSEL!$D$1:$AL$311,31,FALSE)</f>
        <v>405.35714285714283</v>
      </c>
      <c r="AN290">
        <f>VLOOKUP($C290,PODES_SULSEL!$D$1:$AL$311,10,FALSE)</f>
        <v>0</v>
      </c>
      <c r="AO290">
        <f>VLOOKUP($C290,PODES_SULSEL!$D$1:$AL$311,11,FALSE)</f>
        <v>0</v>
      </c>
      <c r="AP290">
        <f>VLOOKUP($C290,PODES_SULSEL!$D$1:$AL$311,12,FALSE)</f>
        <v>6</v>
      </c>
      <c r="AQ290">
        <f>VLOOKUP($C290,PODES_SULSEL!$D$1:$AL$311,13,FALSE)</f>
        <v>0</v>
      </c>
      <c r="AR290">
        <f>VLOOKUP($C290,PODES_SULSEL!$D$1:$AL$311,14,FALSE)</f>
        <v>0</v>
      </c>
      <c r="AS290">
        <f>VLOOKUP($C290,PODES_SULSEL!$D$1:$AL$311,15,FALSE)</f>
        <v>0</v>
      </c>
      <c r="AT290">
        <f>VLOOKUP($C290,PODES_SULSEL!$D$1:$AL$311,16,FALSE)</f>
        <v>0</v>
      </c>
      <c r="AU290">
        <f>VLOOKUP($C290,PODES_SULSEL!$D$1:$AL$311,17,FALSE)</f>
        <v>0</v>
      </c>
      <c r="AV290">
        <f>VLOOKUP($C290,PODES_SULSEL!$D$1:$AL$311,18,FALSE)</f>
        <v>0</v>
      </c>
      <c r="AW290">
        <f>VLOOKUP($C290,PODES_SULSEL!$D$1:$AL$311,19,FALSE)</f>
        <v>0</v>
      </c>
      <c r="AX290">
        <f>VLOOKUP($C290,PODES_SULSEL!$D$1:$AL$311,20,FALSE)</f>
        <v>22</v>
      </c>
      <c r="AY290">
        <f>VLOOKUP($C290,PODES_SULSEL!$D$1:$AL$311,35,FALSE)</f>
        <v>1289.7727272727273</v>
      </c>
      <c r="AZ290">
        <f>VLOOKUP($C290,PODES_SULSEL!$D$1:$AL$311,32,FALSE)</f>
        <v>0</v>
      </c>
      <c r="BA290">
        <f>VLOOKUP($C290,PODES_SULSEL!$D$1:$AL$311,33,FALSE)</f>
        <v>0</v>
      </c>
      <c r="BB290">
        <f>VLOOKUP($C290,PODES_SULSEL!$D$1:$AL$311,23,FALSE)</f>
        <v>3</v>
      </c>
      <c r="BC290">
        <f>VLOOKUP($C290,PODES_SULSEL!$D$1:$AL$311,34,FALSE)</f>
        <v>9458.3333333333339</v>
      </c>
      <c r="BD290">
        <f>VLOOKUP($J290,Zonal_Stats!$A$2:$T$308,17,FALSE)</f>
        <v>27.323269030999999</v>
      </c>
      <c r="BE290">
        <f>VLOOKUP($J290,Zonal_Stats!$A$2:$T$308,18,FALSE)</f>
        <v>1.4384469985999999</v>
      </c>
      <c r="BF290">
        <f>VLOOKUP($J290,Zonal_Stats!$A$2:$T$308,19,FALSE)</f>
        <v>2773.02595436</v>
      </c>
      <c r="BG290">
        <f>VLOOKUP($J290,Zonal_Stats!$A$2:$T$308,20,FALSE)</f>
        <v>-43.238333565799998</v>
      </c>
    </row>
    <row r="291" spans="1:59">
      <c r="A291" t="s">
        <v>992</v>
      </c>
      <c r="B291" t="str">
        <f t="shared" si="4"/>
        <v>7371040</v>
      </c>
      <c r="C291">
        <v>7371040</v>
      </c>
      <c r="D291" t="s">
        <v>230</v>
      </c>
      <c r="E291">
        <v>73</v>
      </c>
      <c r="F291">
        <v>71</v>
      </c>
      <c r="G291">
        <v>40</v>
      </c>
      <c r="H291" t="s">
        <v>674</v>
      </c>
      <c r="I291" t="s">
        <v>448</v>
      </c>
      <c r="J291" t="s">
        <v>448</v>
      </c>
      <c r="K291">
        <v>2019</v>
      </c>
      <c r="L291">
        <f>VLOOKUP($J291,Zonal_Stats!$A$2:$J$308,10,FALSE)</f>
        <v>38870.806854199996</v>
      </c>
      <c r="M291">
        <f>VLOOKUP($J291,Zonal_Stats!$A$2:$P$308,8,FALSE)</f>
        <v>18.75</v>
      </c>
      <c r="N291">
        <f>VLOOKUP($J291,Zonal_Stats!$A$2:$P$308,12,FALSE)</f>
        <v>8917.3072528800003</v>
      </c>
      <c r="O291">
        <f>VLOOKUP($J291,Zonal_Stats!$A$2:$P$308,9,FALSE)</f>
        <v>20880.275459299999</v>
      </c>
      <c r="P291">
        <f>VLOOKUP($J291,Zonal_Stats!$A$2:$P$308,7,FALSE)</f>
        <v>2830.1488752400001</v>
      </c>
      <c r="Q291">
        <f>VLOOKUP($J291,Zonal_Stats!$A$2:$P$308,11,FALSE)</f>
        <v>2098.4128880500002</v>
      </c>
      <c r="R291">
        <f>VLOOKUP($J291,Zonal_Stats!$A$2:$P$308,5,FALSE)</f>
        <v>8824.1955261200001</v>
      </c>
      <c r="S291">
        <f>VLOOKUP($J291,raw!$A$3:$AB596,11,FALSE)</f>
        <v>0</v>
      </c>
      <c r="T291">
        <f>VLOOKUP($J291,raw!$A$3:$AB596,12,FALSE)</f>
        <v>1</v>
      </c>
      <c r="U291">
        <f>VLOOKUP($J291,raw!$A$3:$AB596,13,FALSE)</f>
        <v>0</v>
      </c>
      <c r="V291">
        <f>VLOOKUP($J291,raw!$A$3:$AB596,14,FALSE)</f>
        <v>0</v>
      </c>
      <c r="W291">
        <f>VLOOKUP($J291,raw!$A$3:$AB596,15,FALSE)</f>
        <v>0</v>
      </c>
      <c r="X291">
        <f>VLOOKUP($J291,Zonal_Stats!$A$2:$P$308,6,FALSE)</f>
        <v>3006.2823739099999</v>
      </c>
      <c r="Y291">
        <f>VLOOKUP($J291,raw!$A$3:$AB596,17,FALSE)</f>
        <v>0</v>
      </c>
      <c r="Z291">
        <f>VLOOKUP($J291,raw!$A$3:$AB596,20,FALSE)</f>
        <v>0</v>
      </c>
      <c r="AA291">
        <f>VLOOKUP($J291,Zonal_Stats!$A$2:$P$308,13,FALSE)</f>
        <v>121055.523333</v>
      </c>
      <c r="AB291">
        <f>VLOOKUP($J291,Zonal_Stats!$A$2:$P$308,15,FALSE)</f>
        <v>0.58081013406600002</v>
      </c>
      <c r="AC291">
        <f>VLOOKUP($J291,Zonal_Stats!$A$2:$P$308,16,FALSE)</f>
        <v>0</v>
      </c>
      <c r="AD291">
        <f>VLOOKUP($J291,raw!$A$3:$AB596,24,FALSE)</f>
        <v>0</v>
      </c>
      <c r="AE291">
        <f>VLOOKUP($J291,Zonal_Stats!$A$2:$P$308,14,FALSE)</f>
        <v>0.276215047459</v>
      </c>
      <c r="AF291">
        <f>VLOOKUP($C291,PODES_SULSEL!$D$1:$AL$311,2,FALSE)</f>
        <v>17293</v>
      </c>
      <c r="AG291">
        <f>VLOOKUP($C291,PODES_SULSEL!$D$1:$AL$311,25,FALSE)</f>
        <v>1</v>
      </c>
      <c r="AH291">
        <f>VLOOKUP($C291,PODES_SULSEL!$D$1:$AL$311,26,FALSE)</f>
        <v>6.9392239634534199E-4</v>
      </c>
      <c r="AI291">
        <f>VLOOKUP($C291,PODES_SULSEL!$D$1:$AL$311,27,FALSE)</f>
        <v>3458.6</v>
      </c>
      <c r="AJ291">
        <f>VLOOKUP($C291,PODES_SULSEL!$D$1:$AL$311,28,FALSE)</f>
        <v>8646.5</v>
      </c>
      <c r="AK291">
        <f>VLOOKUP($C291,PODES_SULSEL!$D$1:$AL$311,29,FALSE)</f>
        <v>1572.090909090909</v>
      </c>
      <c r="AL291">
        <f>VLOOKUP($C291,PODES_SULSEL!$D$1:$AL$311,30,FALSE)</f>
        <v>2.8913433181055898E-4</v>
      </c>
      <c r="AM291">
        <f>VLOOKUP($C291,PODES_SULSEL!$D$1:$AL$311,31,FALSE)</f>
        <v>617.60714285714289</v>
      </c>
      <c r="AN291">
        <f>VLOOKUP($C291,PODES_SULSEL!$D$1:$AL$311,10,FALSE)</f>
        <v>0</v>
      </c>
      <c r="AO291">
        <f>VLOOKUP($C291,PODES_SULSEL!$D$1:$AL$311,11,FALSE)</f>
        <v>0</v>
      </c>
      <c r="AP291">
        <f>VLOOKUP($C291,PODES_SULSEL!$D$1:$AL$311,12,FALSE)</f>
        <v>0</v>
      </c>
      <c r="AQ291">
        <f>VLOOKUP($C291,PODES_SULSEL!$D$1:$AL$311,13,FALSE)</f>
        <v>0</v>
      </c>
      <c r="AR291">
        <f>VLOOKUP($C291,PODES_SULSEL!$D$1:$AL$311,14,FALSE)</f>
        <v>0</v>
      </c>
      <c r="AS291">
        <f>VLOOKUP($C291,PODES_SULSEL!$D$1:$AL$311,15,FALSE)</f>
        <v>0</v>
      </c>
      <c r="AT291">
        <f>VLOOKUP($C291,PODES_SULSEL!$D$1:$AL$311,16,FALSE)</f>
        <v>0</v>
      </c>
      <c r="AU291">
        <f>VLOOKUP($C291,PODES_SULSEL!$D$1:$AL$311,17,FALSE)</f>
        <v>0</v>
      </c>
      <c r="AV291">
        <f>VLOOKUP($C291,PODES_SULSEL!$D$1:$AL$311,18,FALSE)</f>
        <v>0</v>
      </c>
      <c r="AW291">
        <f>VLOOKUP($C291,PODES_SULSEL!$D$1:$AL$311,19,FALSE)</f>
        <v>0</v>
      </c>
      <c r="AX291">
        <f>VLOOKUP($C291,PODES_SULSEL!$D$1:$AL$311,20,FALSE)</f>
        <v>28</v>
      </c>
      <c r="AY291">
        <f>VLOOKUP($C291,PODES_SULSEL!$D$1:$AL$311,35,FALSE)</f>
        <v>617.60714285714289</v>
      </c>
      <c r="AZ291">
        <f>VLOOKUP($C291,PODES_SULSEL!$D$1:$AL$311,32,FALSE)</f>
        <v>0</v>
      </c>
      <c r="BA291">
        <f>VLOOKUP($C291,PODES_SULSEL!$D$1:$AL$311,33,FALSE)</f>
        <v>0</v>
      </c>
      <c r="BB291">
        <f>VLOOKUP($C291,PODES_SULSEL!$D$1:$AL$311,23,FALSE)</f>
        <v>0</v>
      </c>
      <c r="BC291">
        <f>VLOOKUP($C291,PODES_SULSEL!$D$1:$AL$311,34,FALSE)</f>
        <v>0</v>
      </c>
      <c r="BD291">
        <f>VLOOKUP($J291,Zonal_Stats!$A$2:$T$308,17,FALSE)</f>
        <v>27.259124182200001</v>
      </c>
      <c r="BE291">
        <f>VLOOKUP($J291,Zonal_Stats!$A$2:$T$308,18,FALSE)</f>
        <v>1.4471292495700001</v>
      </c>
      <c r="BF291">
        <f>VLOOKUP($J291,Zonal_Stats!$A$2:$T$308,19,FALSE)</f>
        <v>2854.3210306199999</v>
      </c>
      <c r="BG291">
        <f>VLOOKUP($J291,Zonal_Stats!$A$2:$T$308,20,FALSE)</f>
        <v>-39.564208984399997</v>
      </c>
    </row>
    <row r="292" spans="1:59">
      <c r="A292" t="s">
        <v>993</v>
      </c>
      <c r="B292" t="str">
        <f t="shared" si="4"/>
        <v>7371050</v>
      </c>
      <c r="C292">
        <v>7371050</v>
      </c>
      <c r="D292" t="s">
        <v>230</v>
      </c>
      <c r="E292">
        <v>73</v>
      </c>
      <c r="F292">
        <v>71</v>
      </c>
      <c r="G292">
        <v>50</v>
      </c>
      <c r="H292" t="s">
        <v>674</v>
      </c>
      <c r="I292" t="s">
        <v>448</v>
      </c>
      <c r="J292" t="s">
        <v>600</v>
      </c>
      <c r="K292">
        <v>2019</v>
      </c>
      <c r="L292">
        <f>VLOOKUP($J292,Zonal_Stats!$A$2:$J$308,10,FALSE)</f>
        <v>37894.280546499998</v>
      </c>
      <c r="M292">
        <f>VLOOKUP($J292,Zonal_Stats!$A$2:$P$308,8,FALSE)</f>
        <v>193.10833534099999</v>
      </c>
      <c r="N292">
        <f>VLOOKUP($J292,Zonal_Stats!$A$2:$P$308,12,FALSE)</f>
        <v>10531.315892500001</v>
      </c>
      <c r="O292">
        <f>VLOOKUP($J292,Zonal_Stats!$A$2:$P$308,9,FALSE)</f>
        <v>22905.375462799999</v>
      </c>
      <c r="P292">
        <f>VLOOKUP($J292,Zonal_Stats!$A$2:$P$308,7,FALSE)</f>
        <v>4805.2194893599999</v>
      </c>
      <c r="Q292">
        <f>VLOOKUP($J292,Zonal_Stats!$A$2:$P$308,11,FALSE)</f>
        <v>4020.60041585</v>
      </c>
      <c r="R292">
        <f>VLOOKUP($J292,Zonal_Stats!$A$2:$P$308,5,FALSE)</f>
        <v>10562.961884</v>
      </c>
      <c r="S292">
        <f>VLOOKUP($J292,raw!$A$3:$AB597,11,FALSE)</f>
        <v>0</v>
      </c>
      <c r="T292">
        <f>VLOOKUP($J292,raw!$A$3:$AB597,12,FALSE)</f>
        <v>0.66113744075829384</v>
      </c>
      <c r="U292">
        <f>VLOOKUP($J292,raw!$A$3:$AB597,13,FALSE)</f>
        <v>0</v>
      </c>
      <c r="V292">
        <f>VLOOKUP($J292,raw!$A$3:$AB597,14,FALSE)</f>
        <v>0</v>
      </c>
      <c r="W292">
        <f>VLOOKUP($J292,raw!$A$3:$AB597,15,FALSE)</f>
        <v>4.7393364928909956E-3</v>
      </c>
      <c r="X292">
        <f>VLOOKUP($J292,Zonal_Stats!$A$2:$P$308,6,FALSE)</f>
        <v>4994.2894258200004</v>
      </c>
      <c r="Y292">
        <f>VLOOKUP($J292,raw!$A$3:$AB597,17,FALSE)</f>
        <v>0</v>
      </c>
      <c r="Z292">
        <f>VLOOKUP($J292,raw!$A$3:$AB597,20,FALSE)</f>
        <v>0</v>
      </c>
      <c r="AA292">
        <f>VLOOKUP($J292,Zonal_Stats!$A$2:$P$308,13,FALSE)</f>
        <v>126472.624442</v>
      </c>
      <c r="AB292">
        <f>VLOOKUP($J292,Zonal_Stats!$A$2:$P$308,15,FALSE)</f>
        <v>0.321724267791</v>
      </c>
      <c r="AC292">
        <f>VLOOKUP($J292,Zonal_Stats!$A$2:$P$308,16,FALSE)</f>
        <v>0</v>
      </c>
      <c r="AD292">
        <f>VLOOKUP($J292,raw!$A$3:$AB597,24,FALSE)</f>
        <v>0</v>
      </c>
      <c r="AE292">
        <f>VLOOKUP($J292,Zonal_Stats!$A$2:$P$308,14,FALSE)</f>
        <v>0.18420989846700001</v>
      </c>
      <c r="AF292">
        <f>VLOOKUP($C292,PODES_SULSEL!$D$1:$AL$311,2,FALSE)</f>
        <v>6669</v>
      </c>
      <c r="AG292">
        <f>VLOOKUP($C292,PODES_SULSEL!$D$1:$AL$311,25,FALSE)</f>
        <v>1</v>
      </c>
      <c r="AH292">
        <f>VLOOKUP($C292,PODES_SULSEL!$D$1:$AL$311,26,FALSE)</f>
        <v>1.9493177387914201E-3</v>
      </c>
      <c r="AI292">
        <f>VLOOKUP($C292,PODES_SULSEL!$D$1:$AL$311,27,FALSE)</f>
        <v>1111.5</v>
      </c>
      <c r="AJ292">
        <f>VLOOKUP($C292,PODES_SULSEL!$D$1:$AL$311,28,FALSE)</f>
        <v>606.27272727272725</v>
      </c>
      <c r="AK292">
        <f>VLOOKUP($C292,PODES_SULSEL!$D$1:$AL$311,29,FALSE)</f>
        <v>1111.5</v>
      </c>
      <c r="AL292">
        <f>VLOOKUP($C292,PODES_SULSEL!$D$1:$AL$311,30,FALSE)</f>
        <v>2.9989503673714198E-4</v>
      </c>
      <c r="AM292">
        <f>VLOOKUP($C292,PODES_SULSEL!$D$1:$AL$311,31,FALSE)</f>
        <v>247</v>
      </c>
      <c r="AN292">
        <f>VLOOKUP($C292,PODES_SULSEL!$D$1:$AL$311,10,FALSE)</f>
        <v>0</v>
      </c>
      <c r="AO292">
        <f>VLOOKUP($C292,PODES_SULSEL!$D$1:$AL$311,11,FALSE)</f>
        <v>0</v>
      </c>
      <c r="AP292">
        <f>VLOOKUP($C292,PODES_SULSEL!$D$1:$AL$311,12,FALSE)</f>
        <v>1</v>
      </c>
      <c r="AQ292">
        <f>VLOOKUP($C292,PODES_SULSEL!$D$1:$AL$311,13,FALSE)</f>
        <v>0</v>
      </c>
      <c r="AR292">
        <f>VLOOKUP($C292,PODES_SULSEL!$D$1:$AL$311,14,FALSE)</f>
        <v>0</v>
      </c>
      <c r="AS292">
        <f>VLOOKUP($C292,PODES_SULSEL!$D$1:$AL$311,15,FALSE)</f>
        <v>0</v>
      </c>
      <c r="AT292">
        <f>VLOOKUP($C292,PODES_SULSEL!$D$1:$AL$311,16,FALSE)</f>
        <v>0</v>
      </c>
      <c r="AU292">
        <f>VLOOKUP($C292,PODES_SULSEL!$D$1:$AL$311,17,FALSE)</f>
        <v>0</v>
      </c>
      <c r="AV292">
        <f>VLOOKUP($C292,PODES_SULSEL!$D$1:$AL$311,18,FALSE)</f>
        <v>0</v>
      </c>
      <c r="AW292">
        <f>VLOOKUP($C292,PODES_SULSEL!$D$1:$AL$311,19,FALSE)</f>
        <v>0</v>
      </c>
      <c r="AX292">
        <f>VLOOKUP($C292,PODES_SULSEL!$D$1:$AL$311,20,FALSE)</f>
        <v>17</v>
      </c>
      <c r="AY292">
        <f>VLOOKUP($C292,PODES_SULSEL!$D$1:$AL$311,35,FALSE)</f>
        <v>392.29411764705884</v>
      </c>
      <c r="AZ292">
        <f>VLOOKUP($C292,PODES_SULSEL!$D$1:$AL$311,32,FALSE)</f>
        <v>0</v>
      </c>
      <c r="BA292">
        <f>VLOOKUP($C292,PODES_SULSEL!$D$1:$AL$311,33,FALSE)</f>
        <v>0</v>
      </c>
      <c r="BB292">
        <f>VLOOKUP($C292,PODES_SULSEL!$D$1:$AL$311,23,FALSE)</f>
        <v>0</v>
      </c>
      <c r="BC292">
        <f>VLOOKUP($C292,PODES_SULSEL!$D$1:$AL$311,34,FALSE)</f>
        <v>0</v>
      </c>
      <c r="BD292">
        <f>VLOOKUP($J292,Zonal_Stats!$A$2:$T$308,17,FALSE)</f>
        <v>27.136793668700001</v>
      </c>
      <c r="BE292">
        <f>VLOOKUP($J292,Zonal_Stats!$A$2:$T$308,18,FALSE)</f>
        <v>1.4138094584100001</v>
      </c>
      <c r="BF292">
        <f>VLOOKUP($J292,Zonal_Stats!$A$2:$T$308,19,FALSE)</f>
        <v>2809.57151484</v>
      </c>
      <c r="BG292">
        <f>VLOOKUP($J292,Zonal_Stats!$A$2:$T$308,20,FALSE)</f>
        <v>-22.776529947899999</v>
      </c>
    </row>
    <row r="293" spans="1:59">
      <c r="A293" t="s">
        <v>994</v>
      </c>
      <c r="B293" t="str">
        <f t="shared" si="4"/>
        <v>7371060</v>
      </c>
      <c r="C293">
        <v>7371060</v>
      </c>
      <c r="D293" t="s">
        <v>230</v>
      </c>
      <c r="E293">
        <v>73</v>
      </c>
      <c r="F293">
        <v>71</v>
      </c>
      <c r="G293">
        <v>60</v>
      </c>
      <c r="H293" t="s">
        <v>674</v>
      </c>
      <c r="I293" t="s">
        <v>448</v>
      </c>
      <c r="J293" t="s">
        <v>604</v>
      </c>
      <c r="K293">
        <v>2019</v>
      </c>
      <c r="L293">
        <f>VLOOKUP($J293,Zonal_Stats!$A$2:$J$308,10,FALSE)</f>
        <v>35152.457889800004</v>
      </c>
      <c r="M293">
        <f>VLOOKUP($J293,Zonal_Stats!$A$2:$P$308,8,FALSE)</f>
        <v>2797.0114316899999</v>
      </c>
      <c r="N293">
        <f>VLOOKUP($J293,Zonal_Stats!$A$2:$P$308,12,FALSE)</f>
        <v>116851.25674500001</v>
      </c>
      <c r="O293">
        <f>VLOOKUP($J293,Zonal_Stats!$A$2:$P$308,9,FALSE)</f>
        <v>37457.091878200001</v>
      </c>
      <c r="P293">
        <f>VLOOKUP($J293,Zonal_Stats!$A$2:$P$308,7,FALSE)</f>
        <v>17805.304445400001</v>
      </c>
      <c r="Q293">
        <f>VLOOKUP($J293,Zonal_Stats!$A$2:$P$308,11,FALSE)</f>
        <v>2981.30053567</v>
      </c>
      <c r="R293">
        <f>VLOOKUP($J293,Zonal_Stats!$A$2:$P$308,5,FALSE)</f>
        <v>13416.8470691</v>
      </c>
      <c r="S293">
        <f>VLOOKUP($J293,raw!$A$3:$AB598,11,FALSE)</f>
        <v>1.4750298517946197E-2</v>
      </c>
      <c r="T293">
        <f>VLOOKUP($J293,raw!$A$3:$AB598,12,FALSE)</f>
        <v>1.2502633981878205E-2</v>
      </c>
      <c r="U293">
        <f>VLOOKUP($J293,raw!$A$3:$AB598,13,FALSE)</f>
        <v>0</v>
      </c>
      <c r="V293">
        <f>VLOOKUP($J293,raw!$A$3:$AB598,14,FALSE)</f>
        <v>8.0564725714687077E-2</v>
      </c>
      <c r="W293">
        <f>VLOOKUP($J293,raw!$A$3:$AB598,15,FALSE)</f>
        <v>1.685748402050994E-3</v>
      </c>
      <c r="X293">
        <f>VLOOKUP($J293,Zonal_Stats!$A$2:$P$308,6,FALSE)</f>
        <v>21053.054422699999</v>
      </c>
      <c r="Y293">
        <f>VLOOKUP($J293,raw!$A$3:$AB598,17,FALSE)</f>
        <v>0</v>
      </c>
      <c r="Z293">
        <f>VLOOKUP($J293,raw!$A$3:$AB598,20,FALSE)</f>
        <v>2.1282573575893797E-2</v>
      </c>
      <c r="AA293">
        <f>VLOOKUP($J293,Zonal_Stats!$A$2:$P$308,13,FALSE)</f>
        <v>4897.3343154200002</v>
      </c>
      <c r="AB293">
        <f>VLOOKUP($J293,Zonal_Stats!$A$2:$P$308,15,FALSE)</f>
        <v>0.24723406277599999</v>
      </c>
      <c r="AC293">
        <f>VLOOKUP($J293,Zonal_Stats!$A$2:$P$308,16,FALSE)</f>
        <v>0</v>
      </c>
      <c r="AD293">
        <f>VLOOKUP($J293,raw!$A$3:$AB598,24,FALSE)</f>
        <v>2.9500597035892395E-3</v>
      </c>
      <c r="AE293">
        <f>VLOOKUP($J293,Zonal_Stats!$A$2:$P$308,14,FALSE)</f>
        <v>8.7078621621600003E-2</v>
      </c>
      <c r="AF293">
        <f>VLOOKUP($C293,PODES_SULSEL!$D$1:$AL$311,2,FALSE)</f>
        <v>9016</v>
      </c>
      <c r="AG293">
        <f>VLOOKUP($C293,PODES_SULSEL!$D$1:$AL$311,25,FALSE)</f>
        <v>1</v>
      </c>
      <c r="AH293">
        <f>VLOOKUP($C293,PODES_SULSEL!$D$1:$AL$311,26,FALSE)</f>
        <v>6.6548358473824299E-4</v>
      </c>
      <c r="AI293">
        <f>VLOOKUP($C293,PODES_SULSEL!$D$1:$AL$311,27,FALSE)</f>
        <v>4508</v>
      </c>
      <c r="AJ293">
        <f>VLOOKUP($C293,PODES_SULSEL!$D$1:$AL$311,28,FALSE)</f>
        <v>2254</v>
      </c>
      <c r="AK293">
        <f>VLOOKUP($C293,PODES_SULSEL!$D$1:$AL$311,29,FALSE)</f>
        <v>3005.3333333333335</v>
      </c>
      <c r="AL293">
        <f>VLOOKUP($C293,PODES_SULSEL!$D$1:$AL$311,30,FALSE)</f>
        <v>4.4365572315882801E-4</v>
      </c>
      <c r="AM293">
        <f>VLOOKUP($C293,PODES_SULSEL!$D$1:$AL$311,31,FALSE)</f>
        <v>751.33333333333337</v>
      </c>
      <c r="AN293">
        <f>VLOOKUP($C293,PODES_SULSEL!$D$1:$AL$311,10,FALSE)</f>
        <v>0</v>
      </c>
      <c r="AO293">
        <f>VLOOKUP($C293,PODES_SULSEL!$D$1:$AL$311,11,FALSE)</f>
        <v>0</v>
      </c>
      <c r="AP293">
        <f>VLOOKUP($C293,PODES_SULSEL!$D$1:$AL$311,12,FALSE)</f>
        <v>0</v>
      </c>
      <c r="AQ293">
        <f>VLOOKUP($C293,PODES_SULSEL!$D$1:$AL$311,13,FALSE)</f>
        <v>0</v>
      </c>
      <c r="AR293">
        <f>VLOOKUP($C293,PODES_SULSEL!$D$1:$AL$311,14,FALSE)</f>
        <v>0</v>
      </c>
      <c r="AS293">
        <f>VLOOKUP($C293,PODES_SULSEL!$D$1:$AL$311,15,FALSE)</f>
        <v>0</v>
      </c>
      <c r="AT293">
        <f>VLOOKUP($C293,PODES_SULSEL!$D$1:$AL$311,16,FALSE)</f>
        <v>0</v>
      </c>
      <c r="AU293">
        <f>VLOOKUP($C293,PODES_SULSEL!$D$1:$AL$311,17,FALSE)</f>
        <v>0</v>
      </c>
      <c r="AV293">
        <f>VLOOKUP($C293,PODES_SULSEL!$D$1:$AL$311,18,FALSE)</f>
        <v>0</v>
      </c>
      <c r="AW293">
        <f>VLOOKUP($C293,PODES_SULSEL!$D$1:$AL$311,19,FALSE)</f>
        <v>0</v>
      </c>
      <c r="AX293">
        <f>VLOOKUP($C293,PODES_SULSEL!$D$1:$AL$311,20,FALSE)</f>
        <v>16</v>
      </c>
      <c r="AY293">
        <f>VLOOKUP($C293,PODES_SULSEL!$D$1:$AL$311,35,FALSE)</f>
        <v>563.5</v>
      </c>
      <c r="AZ293">
        <f>VLOOKUP($C293,PODES_SULSEL!$D$1:$AL$311,32,FALSE)</f>
        <v>0</v>
      </c>
      <c r="BA293">
        <f>VLOOKUP($C293,PODES_SULSEL!$D$1:$AL$311,33,FALSE)</f>
        <v>0</v>
      </c>
      <c r="BB293">
        <f>VLOOKUP($C293,PODES_SULSEL!$D$1:$AL$311,23,FALSE)</f>
        <v>3</v>
      </c>
      <c r="BC293">
        <f>VLOOKUP($C293,PODES_SULSEL!$D$1:$AL$311,34,FALSE)</f>
        <v>3005.3333333333335</v>
      </c>
      <c r="BD293">
        <f>VLOOKUP($J293,Zonal_Stats!$A$2:$T$308,17,FALSE)</f>
        <v>26.843423440799999</v>
      </c>
      <c r="BE293">
        <f>VLOOKUP($J293,Zonal_Stats!$A$2:$T$308,18,FALSE)</f>
        <v>1.44734895717</v>
      </c>
      <c r="BF293">
        <f>VLOOKUP($J293,Zonal_Stats!$A$2:$T$308,19,FALSE)</f>
        <v>1825.4377716500001</v>
      </c>
      <c r="BG293">
        <f>VLOOKUP($J293,Zonal_Stats!$A$2:$T$308,20,FALSE)</f>
        <v>-69.899378369399997</v>
      </c>
    </row>
    <row r="294" spans="1:59">
      <c r="A294" t="s">
        <v>995</v>
      </c>
      <c r="B294" t="str">
        <f t="shared" si="4"/>
        <v>7371070</v>
      </c>
      <c r="C294">
        <v>7371070</v>
      </c>
      <c r="D294" t="s">
        <v>230</v>
      </c>
      <c r="E294">
        <v>73</v>
      </c>
      <c r="F294">
        <v>71</v>
      </c>
      <c r="G294">
        <v>70</v>
      </c>
      <c r="H294" t="s">
        <v>674</v>
      </c>
      <c r="I294" t="s">
        <v>448</v>
      </c>
      <c r="J294" t="s">
        <v>363</v>
      </c>
      <c r="K294">
        <v>2019</v>
      </c>
      <c r="L294">
        <f>VLOOKUP($J294,Zonal_Stats!$A$2:$J$308,10,FALSE)</f>
        <v>39905.253664900003</v>
      </c>
      <c r="M294">
        <f>VLOOKUP($J294,Zonal_Stats!$A$2:$P$308,8,FALSE)</f>
        <v>12.359550561800001</v>
      </c>
      <c r="N294">
        <f>VLOOKUP($J294,Zonal_Stats!$A$2:$P$308,12,FALSE)</f>
        <v>8408.8193277099999</v>
      </c>
      <c r="O294">
        <f>VLOOKUP($J294,Zonal_Stats!$A$2:$P$308,9,FALSE)</f>
        <v>21367.2893917</v>
      </c>
      <c r="P294">
        <f>VLOOKUP($J294,Zonal_Stats!$A$2:$P$308,7,FALSE)</f>
        <v>3088.2325748100002</v>
      </c>
      <c r="Q294">
        <f>VLOOKUP($J294,Zonal_Stats!$A$2:$P$308,11,FALSE)</f>
        <v>2408.2064030699999</v>
      </c>
      <c r="R294">
        <f>VLOOKUP($J294,Zonal_Stats!$A$2:$P$308,5,FALSE)</f>
        <v>10036.0445817</v>
      </c>
      <c r="S294">
        <f>VLOOKUP($J294,raw!$A$3:$AB599,11,FALSE)</f>
        <v>0</v>
      </c>
      <c r="T294">
        <f>VLOOKUP($J294,raw!$A$3:$AB599,12,FALSE)</f>
        <v>1</v>
      </c>
      <c r="U294">
        <f>VLOOKUP($J294,raw!$A$3:$AB599,13,FALSE)</f>
        <v>0</v>
      </c>
      <c r="V294">
        <f>VLOOKUP($J294,raw!$A$3:$AB599,14,FALSE)</f>
        <v>0</v>
      </c>
      <c r="W294">
        <f>VLOOKUP($J294,raw!$A$3:$AB599,15,FALSE)</f>
        <v>0</v>
      </c>
      <c r="X294">
        <f>VLOOKUP($J294,Zonal_Stats!$A$2:$P$308,6,FALSE)</f>
        <v>3302.7737680499999</v>
      </c>
      <c r="Y294">
        <f>VLOOKUP($J294,raw!$A$3:$AB599,17,FALSE)</f>
        <v>0</v>
      </c>
      <c r="Z294">
        <f>VLOOKUP($J294,raw!$A$3:$AB599,20,FALSE)</f>
        <v>0</v>
      </c>
      <c r="AA294">
        <f>VLOOKUP($J294,Zonal_Stats!$A$2:$P$308,13,FALSE)</f>
        <v>166509.65912500001</v>
      </c>
      <c r="AB294">
        <f>VLOOKUP($J294,Zonal_Stats!$A$2:$P$308,15,FALSE)</f>
        <v>0.45558901382299999</v>
      </c>
      <c r="AC294">
        <f>VLOOKUP($J294,Zonal_Stats!$A$2:$P$308,16,FALSE)</f>
        <v>0</v>
      </c>
      <c r="AD294">
        <f>VLOOKUP($J294,raw!$A$3:$AB599,24,FALSE)</f>
        <v>0</v>
      </c>
      <c r="AE294">
        <f>VLOOKUP($J294,Zonal_Stats!$A$2:$P$308,14,FALSE)</f>
        <v>0.28125219599599999</v>
      </c>
      <c r="AF294">
        <f>VLOOKUP($C294,PODES_SULSEL!$D$1:$AL$311,2,FALSE)</f>
        <v>12313</v>
      </c>
      <c r="AG294">
        <f>VLOOKUP($C294,PODES_SULSEL!$D$1:$AL$311,25,FALSE)</f>
        <v>1</v>
      </c>
      <c r="AH294">
        <f>VLOOKUP($C294,PODES_SULSEL!$D$1:$AL$311,26,FALSE)</f>
        <v>1.21822464062373E-3</v>
      </c>
      <c r="AI294">
        <f>VLOOKUP($C294,PODES_SULSEL!$D$1:$AL$311,27,FALSE)</f>
        <v>4104.333333333333</v>
      </c>
      <c r="AJ294">
        <f>VLOOKUP($C294,PODES_SULSEL!$D$1:$AL$311,28,FALSE)</f>
        <v>6156.5</v>
      </c>
      <c r="AK294">
        <f>VLOOKUP($C294,PODES_SULSEL!$D$1:$AL$311,29,FALSE)</f>
        <v>1368.1111111111111</v>
      </c>
      <c r="AL294">
        <f>VLOOKUP($C294,PODES_SULSEL!$D$1:$AL$311,30,FALSE)</f>
        <v>8.1214976041582001E-4</v>
      </c>
      <c r="AM294">
        <f>VLOOKUP($C294,PODES_SULSEL!$D$1:$AL$311,31,FALSE)</f>
        <v>724.29411764705878</v>
      </c>
      <c r="AN294">
        <f>VLOOKUP($C294,PODES_SULSEL!$D$1:$AL$311,10,FALSE)</f>
        <v>0</v>
      </c>
      <c r="AO294">
        <f>VLOOKUP($C294,PODES_SULSEL!$D$1:$AL$311,11,FALSE)</f>
        <v>0</v>
      </c>
      <c r="AP294">
        <f>VLOOKUP($C294,PODES_SULSEL!$D$1:$AL$311,12,FALSE)</f>
        <v>0</v>
      </c>
      <c r="AQ294">
        <f>VLOOKUP($C294,PODES_SULSEL!$D$1:$AL$311,13,FALSE)</f>
        <v>0</v>
      </c>
      <c r="AR294">
        <f>VLOOKUP($C294,PODES_SULSEL!$D$1:$AL$311,14,FALSE)</f>
        <v>0</v>
      </c>
      <c r="AS294">
        <f>VLOOKUP($C294,PODES_SULSEL!$D$1:$AL$311,15,FALSE)</f>
        <v>0</v>
      </c>
      <c r="AT294">
        <f>VLOOKUP($C294,PODES_SULSEL!$D$1:$AL$311,16,FALSE)</f>
        <v>0</v>
      </c>
      <c r="AU294">
        <f>VLOOKUP($C294,PODES_SULSEL!$D$1:$AL$311,17,FALSE)</f>
        <v>0</v>
      </c>
      <c r="AV294">
        <f>VLOOKUP($C294,PODES_SULSEL!$D$1:$AL$311,18,FALSE)</f>
        <v>0</v>
      </c>
      <c r="AW294">
        <f>VLOOKUP($C294,PODES_SULSEL!$D$1:$AL$311,19,FALSE)</f>
        <v>0</v>
      </c>
      <c r="AX294">
        <f>VLOOKUP($C294,PODES_SULSEL!$D$1:$AL$311,20,FALSE)</f>
        <v>24</v>
      </c>
      <c r="AY294">
        <f>VLOOKUP($C294,PODES_SULSEL!$D$1:$AL$311,35,FALSE)</f>
        <v>513.04166666666663</v>
      </c>
      <c r="AZ294">
        <f>VLOOKUP($C294,PODES_SULSEL!$D$1:$AL$311,32,FALSE)</f>
        <v>0</v>
      </c>
      <c r="BA294">
        <f>VLOOKUP($C294,PODES_SULSEL!$D$1:$AL$311,33,FALSE)</f>
        <v>0</v>
      </c>
      <c r="BB294">
        <f>VLOOKUP($C294,PODES_SULSEL!$D$1:$AL$311,23,FALSE)</f>
        <v>4</v>
      </c>
      <c r="BC294">
        <f>VLOOKUP($C294,PODES_SULSEL!$D$1:$AL$311,34,FALSE)</f>
        <v>3078.25</v>
      </c>
      <c r="BD294">
        <f>VLOOKUP($J294,Zonal_Stats!$A$2:$T$308,17,FALSE)</f>
        <v>27.207893907399999</v>
      </c>
      <c r="BE294">
        <f>VLOOKUP($J294,Zonal_Stats!$A$2:$T$308,18,FALSE)</f>
        <v>1.45364952087</v>
      </c>
      <c r="BF294">
        <f>VLOOKUP($J294,Zonal_Stats!$A$2:$T$308,19,FALSE)</f>
        <v>2879.29864159</v>
      </c>
      <c r="BG294">
        <f>VLOOKUP($J294,Zonal_Stats!$A$2:$T$308,20,FALSE)</f>
        <v>-32.848754882800002</v>
      </c>
    </row>
    <row r="295" spans="1:59">
      <c r="A295" t="s">
        <v>996</v>
      </c>
      <c r="B295" t="str">
        <f t="shared" si="4"/>
        <v>7371080</v>
      </c>
      <c r="C295">
        <v>7371080</v>
      </c>
      <c r="D295" t="s">
        <v>230</v>
      </c>
      <c r="E295">
        <v>73</v>
      </c>
      <c r="F295">
        <v>71</v>
      </c>
      <c r="G295">
        <v>80</v>
      </c>
      <c r="H295" t="s">
        <v>674</v>
      </c>
      <c r="I295" t="s">
        <v>448</v>
      </c>
      <c r="J295" t="s">
        <v>601</v>
      </c>
      <c r="K295">
        <v>2019</v>
      </c>
      <c r="L295">
        <f>VLOOKUP($J295,Zonal_Stats!$A$2:$J$308,10,FALSE)</f>
        <v>41076.918689099999</v>
      </c>
      <c r="M295">
        <f>VLOOKUP($J295,Zonal_Stats!$A$2:$P$308,8,FALSE)</f>
        <v>18.733484795799999</v>
      </c>
      <c r="N295">
        <f>VLOOKUP($J295,Zonal_Stats!$A$2:$P$308,12,FALSE)</f>
        <v>8187.6543799900001</v>
      </c>
      <c r="O295">
        <f>VLOOKUP($J295,Zonal_Stats!$A$2:$P$308,9,FALSE)</f>
        <v>22103.597476200001</v>
      </c>
      <c r="P295">
        <f>VLOOKUP($J295,Zonal_Stats!$A$2:$P$308,7,FALSE)</f>
        <v>3755.1424932800001</v>
      </c>
      <c r="Q295">
        <f>VLOOKUP($J295,Zonal_Stats!$A$2:$P$308,11,FALSE)</f>
        <v>2608.8200683599998</v>
      </c>
      <c r="R295">
        <f>VLOOKUP($J295,Zonal_Stats!$A$2:$P$308,5,FALSE)</f>
        <v>11563.776201000001</v>
      </c>
      <c r="S295">
        <f>VLOOKUP($J295,raw!$A$3:$AB600,11,FALSE)</f>
        <v>0</v>
      </c>
      <c r="T295">
        <f>VLOOKUP($J295,raw!$A$3:$AB600,12,FALSE)</f>
        <v>0.94326241134751776</v>
      </c>
      <c r="U295">
        <f>VLOOKUP($J295,raw!$A$3:$AB600,13,FALSE)</f>
        <v>0</v>
      </c>
      <c r="V295">
        <f>VLOOKUP($J295,raw!$A$3:$AB600,14,FALSE)</f>
        <v>0</v>
      </c>
      <c r="W295">
        <f>VLOOKUP($J295,raw!$A$3:$AB600,15,FALSE)</f>
        <v>2.8368794326241134E-2</v>
      </c>
      <c r="X295">
        <f>VLOOKUP($J295,Zonal_Stats!$A$2:$P$308,6,FALSE)</f>
        <v>3936.5338628200002</v>
      </c>
      <c r="Y295">
        <f>VLOOKUP($J295,raw!$A$3:$AB600,17,FALSE)</f>
        <v>0</v>
      </c>
      <c r="Z295">
        <f>VLOOKUP($J295,raw!$A$3:$AB600,20,FALSE)</f>
        <v>0</v>
      </c>
      <c r="AA295">
        <f>VLOOKUP($J295,Zonal_Stats!$A$2:$P$308,13,FALSE)</f>
        <v>90948.579524000001</v>
      </c>
      <c r="AB295">
        <f>VLOOKUP($J295,Zonal_Stats!$A$2:$P$308,15,FALSE)</f>
        <v>0.192709239028</v>
      </c>
      <c r="AC295">
        <f>VLOOKUP($J295,Zonal_Stats!$A$2:$P$308,16,FALSE)</f>
        <v>0</v>
      </c>
      <c r="AD295">
        <f>VLOOKUP($J295,raw!$A$3:$AB600,24,FALSE)</f>
        <v>0</v>
      </c>
      <c r="AE295">
        <f>VLOOKUP($J295,Zonal_Stats!$A$2:$P$308,14,FALSE)</f>
        <v>0.27054363848500002</v>
      </c>
      <c r="AF295">
        <f>VLOOKUP($C295,PODES_SULSEL!$D$1:$AL$311,2,FALSE)</f>
        <v>8541</v>
      </c>
      <c r="AG295">
        <f>VLOOKUP($C295,PODES_SULSEL!$D$1:$AL$311,25,FALSE)</f>
        <v>1</v>
      </c>
      <c r="AH295">
        <f>VLOOKUP($C295,PODES_SULSEL!$D$1:$AL$311,26,FALSE)</f>
        <v>9.3665847090504601E-4</v>
      </c>
      <c r="AI295">
        <f>VLOOKUP($C295,PODES_SULSEL!$D$1:$AL$311,27,FALSE)</f>
        <v>0</v>
      </c>
      <c r="AJ295">
        <f>VLOOKUP($C295,PODES_SULSEL!$D$1:$AL$311,28,FALSE)</f>
        <v>4270.5</v>
      </c>
      <c r="AK295">
        <f>VLOOKUP($C295,PODES_SULSEL!$D$1:$AL$311,29,FALSE)</f>
        <v>1423.5</v>
      </c>
      <c r="AL295">
        <f>VLOOKUP($C295,PODES_SULSEL!$D$1:$AL$311,30,FALSE)</f>
        <v>2.3416461772626099E-4</v>
      </c>
      <c r="AM295">
        <f>VLOOKUP($C295,PODES_SULSEL!$D$1:$AL$311,31,FALSE)</f>
        <v>949</v>
      </c>
      <c r="AN295">
        <f>VLOOKUP($C295,PODES_SULSEL!$D$1:$AL$311,10,FALSE)</f>
        <v>0</v>
      </c>
      <c r="AO295">
        <f>VLOOKUP($C295,PODES_SULSEL!$D$1:$AL$311,11,FALSE)</f>
        <v>0</v>
      </c>
      <c r="AP295">
        <f>VLOOKUP($C295,PODES_SULSEL!$D$1:$AL$311,12,FALSE)</f>
        <v>0</v>
      </c>
      <c r="AQ295">
        <f>VLOOKUP($C295,PODES_SULSEL!$D$1:$AL$311,13,FALSE)</f>
        <v>0</v>
      </c>
      <c r="AR295">
        <f>VLOOKUP($C295,PODES_SULSEL!$D$1:$AL$311,14,FALSE)</f>
        <v>0</v>
      </c>
      <c r="AS295">
        <f>VLOOKUP($C295,PODES_SULSEL!$D$1:$AL$311,15,FALSE)</f>
        <v>0</v>
      </c>
      <c r="AT295">
        <f>VLOOKUP($C295,PODES_SULSEL!$D$1:$AL$311,16,FALSE)</f>
        <v>0</v>
      </c>
      <c r="AU295">
        <f>VLOOKUP($C295,PODES_SULSEL!$D$1:$AL$311,17,FALSE)</f>
        <v>0</v>
      </c>
      <c r="AV295">
        <f>VLOOKUP($C295,PODES_SULSEL!$D$1:$AL$311,18,FALSE)</f>
        <v>0</v>
      </c>
      <c r="AW295">
        <f>VLOOKUP($C295,PODES_SULSEL!$D$1:$AL$311,19,FALSE)</f>
        <v>0</v>
      </c>
      <c r="AX295">
        <f>VLOOKUP($C295,PODES_SULSEL!$D$1:$AL$311,20,FALSE)</f>
        <v>17</v>
      </c>
      <c r="AY295">
        <f>VLOOKUP($C295,PODES_SULSEL!$D$1:$AL$311,35,FALSE)</f>
        <v>502.41176470588238</v>
      </c>
      <c r="AZ295">
        <f>VLOOKUP($C295,PODES_SULSEL!$D$1:$AL$311,32,FALSE)</f>
        <v>0</v>
      </c>
      <c r="BA295">
        <f>VLOOKUP($C295,PODES_SULSEL!$D$1:$AL$311,33,FALSE)</f>
        <v>0</v>
      </c>
      <c r="BB295">
        <f>VLOOKUP($C295,PODES_SULSEL!$D$1:$AL$311,23,FALSE)</f>
        <v>3</v>
      </c>
      <c r="BC295">
        <f>VLOOKUP($C295,PODES_SULSEL!$D$1:$AL$311,34,FALSE)</f>
        <v>2847</v>
      </c>
      <c r="BD295">
        <f>VLOOKUP($J295,Zonal_Stats!$A$2:$T$308,17,FALSE)</f>
        <v>0</v>
      </c>
      <c r="BE295">
        <f>VLOOKUP($J295,Zonal_Stats!$A$2:$T$308,18,FALSE)</f>
        <v>0</v>
      </c>
      <c r="BF295">
        <f>VLOOKUP($J295,Zonal_Stats!$A$2:$T$308,19,FALSE)</f>
        <v>0</v>
      </c>
      <c r="BG295">
        <f>VLOOKUP($J295,Zonal_Stats!$A$2:$T$308,20,FALSE)</f>
        <v>0</v>
      </c>
    </row>
    <row r="296" spans="1:59">
      <c r="A296" t="s">
        <v>997</v>
      </c>
      <c r="B296" t="str">
        <f t="shared" si="4"/>
        <v>7371081</v>
      </c>
      <c r="C296">
        <v>7371081</v>
      </c>
      <c r="D296" t="s">
        <v>230</v>
      </c>
      <c r="E296">
        <v>73</v>
      </c>
      <c r="F296">
        <v>71</v>
      </c>
      <c r="G296">
        <v>81</v>
      </c>
      <c r="H296" t="s">
        <v>674</v>
      </c>
      <c r="I296" t="s">
        <v>448</v>
      </c>
      <c r="J296" t="s">
        <v>418</v>
      </c>
      <c r="K296">
        <v>2019</v>
      </c>
      <c r="L296">
        <f>VLOOKUP($J296,Zonal_Stats!$A$2:$J$308,10,FALSE)</f>
        <v>43375.707788599997</v>
      </c>
      <c r="M296">
        <f>VLOOKUP($J296,Zonal_Stats!$A$2:$P$308,8,FALSE)</f>
        <v>6649.6122662300004</v>
      </c>
      <c r="N296">
        <f>VLOOKUP($J296,Zonal_Stats!$A$2:$P$308,12,FALSE)</f>
        <v>31887.663345000001</v>
      </c>
      <c r="O296">
        <f>VLOOKUP($J296,Zonal_Stats!$A$2:$P$308,9,FALSE)</f>
        <v>46746.342474500001</v>
      </c>
      <c r="P296">
        <f>VLOOKUP($J296,Zonal_Stats!$A$2:$P$308,7,FALSE)</f>
        <v>27601.0682996</v>
      </c>
      <c r="Q296">
        <f>VLOOKUP($J296,Zonal_Stats!$A$2:$P$308,11,FALSE)</f>
        <v>24887.470962200001</v>
      </c>
      <c r="R296">
        <f>VLOOKUP($J296,Zonal_Stats!$A$2:$P$308,5,FALSE)</f>
        <v>35335.841637400001</v>
      </c>
      <c r="S296">
        <f>VLOOKUP($J296,raw!$A$3:$AB601,11,FALSE)</f>
        <v>0</v>
      </c>
      <c r="T296">
        <f>VLOOKUP($J296,raw!$A$3:$AB601,12,FALSE)</f>
        <v>0.58163265306122447</v>
      </c>
      <c r="U296">
        <f>VLOOKUP($J296,raw!$A$3:$AB601,13,FALSE)</f>
        <v>0</v>
      </c>
      <c r="V296">
        <f>VLOOKUP($J296,raw!$A$3:$AB601,14,FALSE)</f>
        <v>0</v>
      </c>
      <c r="W296">
        <f>VLOOKUP($J296,raw!$A$3:$AB601,15,FALSE)</f>
        <v>0</v>
      </c>
      <c r="X296">
        <f>VLOOKUP($J296,Zonal_Stats!$A$2:$P$308,6,FALSE)</f>
        <v>27870.033860799998</v>
      </c>
      <c r="Y296">
        <f>VLOOKUP($J296,raw!$A$3:$AB601,17,FALSE)</f>
        <v>0</v>
      </c>
      <c r="Z296">
        <f>VLOOKUP($J296,raw!$A$3:$AB601,20,FALSE)</f>
        <v>0.11224489795918367</v>
      </c>
      <c r="AA296">
        <f>VLOOKUP($J296,Zonal_Stats!$A$2:$P$308,13,FALSE)</f>
        <v>0</v>
      </c>
      <c r="AB296">
        <f>VLOOKUP($J296,Zonal_Stats!$A$2:$P$308,15,FALSE)</f>
        <v>0</v>
      </c>
      <c r="AC296">
        <f>VLOOKUP($J296,Zonal_Stats!$A$2:$P$308,16,FALSE)</f>
        <v>0</v>
      </c>
      <c r="AD296">
        <f>VLOOKUP($J296,raw!$A$3:$AB601,24,FALSE)</f>
        <v>0</v>
      </c>
      <c r="AE296">
        <f>VLOOKUP($J296,Zonal_Stats!$A$2:$P$308,14,FALSE)</f>
        <v>1.19578602667E-2</v>
      </c>
      <c r="AF296">
        <f>VLOOKUP($C296,PODES_SULSEL!$D$1:$AL$311,2,FALSE)</f>
        <v>3302</v>
      </c>
      <c r="AG296">
        <f>VLOOKUP($C296,PODES_SULSEL!$D$1:$AL$311,25,FALSE)</f>
        <v>1</v>
      </c>
      <c r="AH296">
        <f>VLOOKUP($C296,PODES_SULSEL!$D$1:$AL$311,26,FALSE)</f>
        <v>6.0569351907934497E-4</v>
      </c>
      <c r="AI296">
        <f>VLOOKUP($C296,PODES_SULSEL!$D$1:$AL$311,27,FALSE)</f>
        <v>0</v>
      </c>
      <c r="AJ296">
        <f>VLOOKUP($C296,PODES_SULSEL!$D$1:$AL$311,28,FALSE)</f>
        <v>0</v>
      </c>
      <c r="AK296">
        <f>VLOOKUP($C296,PODES_SULSEL!$D$1:$AL$311,29,FALSE)</f>
        <v>550.33333333333337</v>
      </c>
      <c r="AL296">
        <f>VLOOKUP($C296,PODES_SULSEL!$D$1:$AL$311,30,FALSE)</f>
        <v>0</v>
      </c>
      <c r="AM296">
        <f>VLOOKUP($C296,PODES_SULSEL!$D$1:$AL$311,31,FALSE)</f>
        <v>0</v>
      </c>
      <c r="AN296">
        <f>VLOOKUP($C296,PODES_SULSEL!$D$1:$AL$311,10,FALSE)</f>
        <v>0</v>
      </c>
      <c r="AO296">
        <f>VLOOKUP($C296,PODES_SULSEL!$D$1:$AL$311,11,FALSE)</f>
        <v>0</v>
      </c>
      <c r="AP296">
        <f>VLOOKUP($C296,PODES_SULSEL!$D$1:$AL$311,12,FALSE)</f>
        <v>0</v>
      </c>
      <c r="AQ296">
        <f>VLOOKUP($C296,PODES_SULSEL!$D$1:$AL$311,13,FALSE)</f>
        <v>0</v>
      </c>
      <c r="AR296">
        <f>VLOOKUP($C296,PODES_SULSEL!$D$1:$AL$311,14,FALSE)</f>
        <v>0</v>
      </c>
      <c r="AS296">
        <f>VLOOKUP($C296,PODES_SULSEL!$D$1:$AL$311,15,FALSE)</f>
        <v>0</v>
      </c>
      <c r="AT296">
        <f>VLOOKUP($C296,PODES_SULSEL!$D$1:$AL$311,16,FALSE)</f>
        <v>0</v>
      </c>
      <c r="AU296">
        <f>VLOOKUP($C296,PODES_SULSEL!$D$1:$AL$311,17,FALSE)</f>
        <v>0</v>
      </c>
      <c r="AV296">
        <f>VLOOKUP($C296,PODES_SULSEL!$D$1:$AL$311,18,FALSE)</f>
        <v>0</v>
      </c>
      <c r="AW296">
        <f>VLOOKUP($C296,PODES_SULSEL!$D$1:$AL$311,19,FALSE)</f>
        <v>0</v>
      </c>
      <c r="AX296">
        <f>VLOOKUP($C296,PODES_SULSEL!$D$1:$AL$311,20,FALSE)</f>
        <v>6</v>
      </c>
      <c r="AY296">
        <f>VLOOKUP($C296,PODES_SULSEL!$D$1:$AL$311,35,FALSE)</f>
        <v>550.33333333333337</v>
      </c>
      <c r="AZ296">
        <f>VLOOKUP($C296,PODES_SULSEL!$D$1:$AL$311,32,FALSE)</f>
        <v>0</v>
      </c>
      <c r="BA296">
        <f>VLOOKUP($C296,PODES_SULSEL!$D$1:$AL$311,33,FALSE)</f>
        <v>0</v>
      </c>
      <c r="BB296">
        <f>VLOOKUP($C296,PODES_SULSEL!$D$1:$AL$311,23,FALSE)</f>
        <v>0</v>
      </c>
      <c r="BC296">
        <f>VLOOKUP($C296,PODES_SULSEL!$D$1:$AL$311,34,FALSE)</f>
        <v>0</v>
      </c>
      <c r="BD296">
        <f>VLOOKUP($J296,Zonal_Stats!$A$2:$T$308,17,FALSE)</f>
        <v>0</v>
      </c>
      <c r="BE296">
        <f>VLOOKUP($J296,Zonal_Stats!$A$2:$T$308,18,FALSE)</f>
        <v>0</v>
      </c>
      <c r="BF296">
        <f>VLOOKUP($J296,Zonal_Stats!$A$2:$T$308,19,FALSE)</f>
        <v>0</v>
      </c>
      <c r="BG296">
        <f>VLOOKUP($J296,Zonal_Stats!$A$2:$T$308,20,FALSE)</f>
        <v>0</v>
      </c>
    </row>
    <row r="297" spans="1:59">
      <c r="A297" t="s">
        <v>998</v>
      </c>
      <c r="B297" t="str">
        <f t="shared" si="4"/>
        <v>7371090</v>
      </c>
      <c r="C297">
        <v>7371090</v>
      </c>
      <c r="D297" t="s">
        <v>230</v>
      </c>
      <c r="E297">
        <v>73</v>
      </c>
      <c r="F297">
        <v>71</v>
      </c>
      <c r="G297">
        <v>90</v>
      </c>
      <c r="H297" t="s">
        <v>674</v>
      </c>
      <c r="I297" t="s">
        <v>448</v>
      </c>
      <c r="J297" t="s">
        <v>564</v>
      </c>
      <c r="K297">
        <v>2019</v>
      </c>
      <c r="L297">
        <f>VLOOKUP($J297,Zonal_Stats!$A$2:$J$308,10,FALSE)</f>
        <v>42313.834945199997</v>
      </c>
      <c r="M297">
        <f>VLOOKUP($J297,Zonal_Stats!$A$2:$P$308,8,FALSE)</f>
        <v>289.88924597200003</v>
      </c>
      <c r="N297">
        <f>VLOOKUP($J297,Zonal_Stats!$A$2:$P$308,12,FALSE)</f>
        <v>5817.4717478599996</v>
      </c>
      <c r="O297">
        <f>VLOOKUP($J297,Zonal_Stats!$A$2:$P$308,9,FALSE)</f>
        <v>19227.068265900001</v>
      </c>
      <c r="P297">
        <f>VLOOKUP($J297,Zonal_Stats!$A$2:$P$308,7,FALSE)</f>
        <v>1518.18380533</v>
      </c>
      <c r="Q297">
        <f>VLOOKUP($J297,Zonal_Stats!$A$2:$P$308,11,FALSE)</f>
        <v>692.97151605500005</v>
      </c>
      <c r="R297">
        <f>VLOOKUP($J297,Zonal_Stats!$A$2:$P$308,5,FALSE)</f>
        <v>9627.5334935299998</v>
      </c>
      <c r="S297">
        <f>VLOOKUP($J297,raw!$A$3:$AB602,11,FALSE)</f>
        <v>2.0161290322580645E-2</v>
      </c>
      <c r="T297">
        <f>VLOOKUP($J297,raw!$A$3:$AB602,12,FALSE)</f>
        <v>0.59375</v>
      </c>
      <c r="U297">
        <f>VLOOKUP($J297,raw!$A$3:$AB602,13,FALSE)</f>
        <v>1.2096774193548387E-2</v>
      </c>
      <c r="V297">
        <f>VLOOKUP($J297,raw!$A$3:$AB602,14,FALSE)</f>
        <v>0</v>
      </c>
      <c r="W297">
        <f>VLOOKUP($J297,raw!$A$3:$AB602,15,FALSE)</f>
        <v>0</v>
      </c>
      <c r="X297">
        <f>VLOOKUP($J297,Zonal_Stats!$A$2:$P$308,6,FALSE)</f>
        <v>1597.8731090900001</v>
      </c>
      <c r="Y297">
        <f>VLOOKUP($J297,raw!$A$3:$AB602,17,FALSE)</f>
        <v>1.6129032258064516E-2</v>
      </c>
      <c r="Z297">
        <f>VLOOKUP($J297,raw!$A$3:$AB602,20,FALSE)</f>
        <v>2.0161290322580645E-2</v>
      </c>
      <c r="AA297">
        <f>VLOOKUP($J297,Zonal_Stats!$A$2:$P$308,13,FALSE)</f>
        <v>75533.502037300001</v>
      </c>
      <c r="AB297">
        <f>VLOOKUP($J297,Zonal_Stats!$A$2:$P$308,15,FALSE)</f>
        <v>0.59154884910799999</v>
      </c>
      <c r="AC297">
        <f>VLOOKUP($J297,Zonal_Stats!$A$2:$P$308,16,FALSE)</f>
        <v>0</v>
      </c>
      <c r="AD297">
        <f>VLOOKUP($J297,raw!$A$3:$AB602,24,FALSE)</f>
        <v>0.36189516129032256</v>
      </c>
      <c r="AE297">
        <f>VLOOKUP($J297,Zonal_Stats!$A$2:$P$308,14,FALSE)</f>
        <v>0.18756003467499999</v>
      </c>
      <c r="AF297">
        <f>VLOOKUP($C297,PODES_SULSEL!$D$1:$AL$311,2,FALSE)</f>
        <v>31899</v>
      </c>
      <c r="AG297">
        <f>VLOOKUP($C297,PODES_SULSEL!$D$1:$AL$311,25,FALSE)</f>
        <v>1</v>
      </c>
      <c r="AH297">
        <f>VLOOKUP($C297,PODES_SULSEL!$D$1:$AL$311,26,FALSE)</f>
        <v>3.1348945107997098E-4</v>
      </c>
      <c r="AI297">
        <f>VLOOKUP($C297,PODES_SULSEL!$D$1:$AL$311,27,FALSE)</f>
        <v>15949.5</v>
      </c>
      <c r="AJ297">
        <f>VLOOKUP($C297,PODES_SULSEL!$D$1:$AL$311,28,FALSE)</f>
        <v>0</v>
      </c>
      <c r="AK297">
        <f>VLOOKUP($C297,PODES_SULSEL!$D$1:$AL$311,29,FALSE)</f>
        <v>2126.6</v>
      </c>
      <c r="AL297">
        <f>VLOOKUP($C297,PODES_SULSEL!$D$1:$AL$311,30,FALSE)</f>
        <v>6.2697890215994195E-5</v>
      </c>
      <c r="AM297">
        <f>VLOOKUP($C297,PODES_SULSEL!$D$1:$AL$311,31,FALSE)</f>
        <v>1678.8947368421052</v>
      </c>
      <c r="AN297">
        <f>VLOOKUP($C297,PODES_SULSEL!$D$1:$AL$311,10,FALSE)</f>
        <v>0</v>
      </c>
      <c r="AO297">
        <f>VLOOKUP($C297,PODES_SULSEL!$D$1:$AL$311,11,FALSE)</f>
        <v>0</v>
      </c>
      <c r="AP297">
        <f>VLOOKUP($C297,PODES_SULSEL!$D$1:$AL$311,12,FALSE)</f>
        <v>0</v>
      </c>
      <c r="AQ297">
        <f>VLOOKUP($C297,PODES_SULSEL!$D$1:$AL$311,13,FALSE)</f>
        <v>0</v>
      </c>
      <c r="AR297">
        <f>VLOOKUP($C297,PODES_SULSEL!$D$1:$AL$311,14,FALSE)</f>
        <v>0</v>
      </c>
      <c r="AS297">
        <f>VLOOKUP($C297,PODES_SULSEL!$D$1:$AL$311,15,FALSE)</f>
        <v>0</v>
      </c>
      <c r="AT297">
        <f>VLOOKUP($C297,PODES_SULSEL!$D$1:$AL$311,16,FALSE)</f>
        <v>0</v>
      </c>
      <c r="AU297">
        <f>VLOOKUP($C297,PODES_SULSEL!$D$1:$AL$311,17,FALSE)</f>
        <v>0</v>
      </c>
      <c r="AV297">
        <f>VLOOKUP($C297,PODES_SULSEL!$D$1:$AL$311,18,FALSE)</f>
        <v>0</v>
      </c>
      <c r="AW297">
        <f>VLOOKUP($C297,PODES_SULSEL!$D$1:$AL$311,19,FALSE)</f>
        <v>0</v>
      </c>
      <c r="AX297">
        <f>VLOOKUP($C297,PODES_SULSEL!$D$1:$AL$311,20,FALSE)</f>
        <v>29</v>
      </c>
      <c r="AY297">
        <f>VLOOKUP($C297,PODES_SULSEL!$D$1:$AL$311,35,FALSE)</f>
        <v>1099.9655172413793</v>
      </c>
      <c r="AZ297">
        <f>VLOOKUP($C297,PODES_SULSEL!$D$1:$AL$311,32,FALSE)</f>
        <v>0</v>
      </c>
      <c r="BA297">
        <f>VLOOKUP($C297,PODES_SULSEL!$D$1:$AL$311,33,FALSE)</f>
        <v>0</v>
      </c>
      <c r="BB297">
        <f>VLOOKUP($C297,PODES_SULSEL!$D$1:$AL$311,23,FALSE)</f>
        <v>4</v>
      </c>
      <c r="BC297">
        <f>VLOOKUP($C297,PODES_SULSEL!$D$1:$AL$311,34,FALSE)</f>
        <v>7974.75</v>
      </c>
      <c r="BD297">
        <f>VLOOKUP($J297,Zonal_Stats!$A$2:$T$308,17,FALSE)</f>
        <v>27.255720504399999</v>
      </c>
      <c r="BE297">
        <f>VLOOKUP($J297,Zonal_Stats!$A$2:$T$308,18,FALSE)</f>
        <v>1.4315516154000001</v>
      </c>
      <c r="BF297">
        <f>VLOOKUP($J297,Zonal_Stats!$A$2:$T$308,19,FALSE)</f>
        <v>2859.1499548100001</v>
      </c>
      <c r="BG297">
        <f>VLOOKUP($J297,Zonal_Stats!$A$2:$T$308,20,FALSE)</f>
        <v>-39.843180338499998</v>
      </c>
    </row>
    <row r="298" spans="1:59">
      <c r="A298" t="s">
        <v>999</v>
      </c>
      <c r="B298" t="str">
        <f t="shared" si="4"/>
        <v>7371100</v>
      </c>
      <c r="C298">
        <v>7371100</v>
      </c>
      <c r="D298" t="s">
        <v>230</v>
      </c>
      <c r="E298">
        <v>73</v>
      </c>
      <c r="F298">
        <v>71</v>
      </c>
      <c r="G298">
        <v>100</v>
      </c>
      <c r="H298" t="s">
        <v>674</v>
      </c>
      <c r="I298" t="s">
        <v>448</v>
      </c>
      <c r="J298" t="s">
        <v>491</v>
      </c>
      <c r="K298">
        <v>2019</v>
      </c>
      <c r="L298">
        <f>VLOOKUP($J298,Zonal_Stats!$A$2:$J$308,10,FALSE)</f>
        <v>40704.526773600002</v>
      </c>
      <c r="M298">
        <f>VLOOKUP($J298,Zonal_Stats!$A$2:$P$308,8,FALSE)</f>
        <v>151.991468849</v>
      </c>
      <c r="N298">
        <f>VLOOKUP($J298,Zonal_Stats!$A$2:$P$308,12,FALSE)</f>
        <v>6695.9605984399996</v>
      </c>
      <c r="O298">
        <f>VLOOKUP($J298,Zonal_Stats!$A$2:$P$308,9,FALSE)</f>
        <v>17843.608091599999</v>
      </c>
      <c r="P298">
        <f>VLOOKUP($J298,Zonal_Stats!$A$2:$P$308,7,FALSE)</f>
        <v>1057.0183416299999</v>
      </c>
      <c r="Q298">
        <f>VLOOKUP($J298,Zonal_Stats!$A$2:$P$308,11,FALSE)</f>
        <v>453.70139774199998</v>
      </c>
      <c r="R298">
        <f>VLOOKUP($J298,Zonal_Stats!$A$2:$P$308,5,FALSE)</f>
        <v>6800.4922540999996</v>
      </c>
      <c r="S298">
        <f>VLOOKUP($J298,raw!$A$3:$AB603,11,FALSE)</f>
        <v>2.4219247928616953E-2</v>
      </c>
      <c r="T298">
        <f>VLOOKUP($J298,raw!$A$3:$AB603,12,FALSE)</f>
        <v>0.73804971319311663</v>
      </c>
      <c r="U298">
        <f>VLOOKUP($J298,raw!$A$3:$AB603,13,FALSE)</f>
        <v>0.11089866156787763</v>
      </c>
      <c r="V298">
        <f>VLOOKUP($J298,raw!$A$3:$AB603,14,FALSE)</f>
        <v>0</v>
      </c>
      <c r="W298">
        <f>VLOOKUP($J298,raw!$A$3:$AB603,15,FALSE)</f>
        <v>0</v>
      </c>
      <c r="X298">
        <f>VLOOKUP($J298,Zonal_Stats!$A$2:$P$308,6,FALSE)</f>
        <v>1082.67363194</v>
      </c>
      <c r="Y298">
        <f>VLOOKUP($J298,raw!$A$3:$AB603,17,FALSE)</f>
        <v>4.1427660930528999E-2</v>
      </c>
      <c r="Z298">
        <f>VLOOKUP($J298,raw!$A$3:$AB603,20,FALSE)</f>
        <v>2.4219247928616953E-2</v>
      </c>
      <c r="AA298">
        <f>VLOOKUP($J298,Zonal_Stats!$A$2:$P$308,13,FALSE)</f>
        <v>164580.26051600001</v>
      </c>
      <c r="AB298">
        <f>VLOOKUP($J298,Zonal_Stats!$A$2:$P$308,15,FALSE)</f>
        <v>0.484117415745</v>
      </c>
      <c r="AC298">
        <f>VLOOKUP($J298,Zonal_Stats!$A$2:$P$308,16,FALSE)</f>
        <v>0</v>
      </c>
      <c r="AD298">
        <f>VLOOKUP($J298,raw!$A$3:$AB603,24,FALSE)</f>
        <v>0.42128744423199488</v>
      </c>
      <c r="AE298">
        <f>VLOOKUP($J298,Zonal_Stats!$A$2:$P$308,14,FALSE)</f>
        <v>0.259724196942</v>
      </c>
      <c r="AF298">
        <f>VLOOKUP($C298,PODES_SULSEL!$D$1:$AL$311,2,FALSE)</f>
        <v>33288</v>
      </c>
      <c r="AG298">
        <f>VLOOKUP($C298,PODES_SULSEL!$D$1:$AL$311,25,FALSE)</f>
        <v>1</v>
      </c>
      <c r="AH298">
        <f>VLOOKUP($C298,PODES_SULSEL!$D$1:$AL$311,26,FALSE)</f>
        <v>5.1069454458062898E-4</v>
      </c>
      <c r="AI298">
        <f>VLOOKUP($C298,PODES_SULSEL!$D$1:$AL$311,27,FALSE)</f>
        <v>1958.1176470588234</v>
      </c>
      <c r="AJ298">
        <f>VLOOKUP($C298,PODES_SULSEL!$D$1:$AL$311,28,FALSE)</f>
        <v>4161</v>
      </c>
      <c r="AK298">
        <f>VLOOKUP($C298,PODES_SULSEL!$D$1:$AL$311,29,FALSE)</f>
        <v>2560.6153846153848</v>
      </c>
      <c r="AL298">
        <f>VLOOKUP($C298,PODES_SULSEL!$D$1:$AL$311,30,FALSE)</f>
        <v>1.62220620043258E-3</v>
      </c>
      <c r="AM298">
        <f>VLOOKUP($C298,PODES_SULSEL!$D$1:$AL$311,31,FALSE)</f>
        <v>405.95121951219511</v>
      </c>
      <c r="AN298">
        <f>VLOOKUP($C298,PODES_SULSEL!$D$1:$AL$311,10,FALSE)</f>
        <v>0</v>
      </c>
      <c r="AO298">
        <f>VLOOKUP($C298,PODES_SULSEL!$D$1:$AL$311,11,FALSE)</f>
        <v>0</v>
      </c>
      <c r="AP298">
        <f>VLOOKUP($C298,PODES_SULSEL!$D$1:$AL$311,12,FALSE)</f>
        <v>0</v>
      </c>
      <c r="AQ298">
        <f>VLOOKUP($C298,PODES_SULSEL!$D$1:$AL$311,13,FALSE)</f>
        <v>0</v>
      </c>
      <c r="AR298">
        <f>VLOOKUP($C298,PODES_SULSEL!$D$1:$AL$311,14,FALSE)</f>
        <v>0</v>
      </c>
      <c r="AS298">
        <f>VLOOKUP($C298,PODES_SULSEL!$D$1:$AL$311,15,FALSE)</f>
        <v>0</v>
      </c>
      <c r="AT298">
        <f>VLOOKUP($C298,PODES_SULSEL!$D$1:$AL$311,16,FALSE)</f>
        <v>0</v>
      </c>
      <c r="AU298">
        <f>VLOOKUP($C298,PODES_SULSEL!$D$1:$AL$311,17,FALSE)</f>
        <v>0</v>
      </c>
      <c r="AV298">
        <f>VLOOKUP($C298,PODES_SULSEL!$D$1:$AL$311,18,FALSE)</f>
        <v>0</v>
      </c>
      <c r="AW298">
        <f>VLOOKUP($C298,PODES_SULSEL!$D$1:$AL$311,19,FALSE)</f>
        <v>0</v>
      </c>
      <c r="AX298">
        <f>VLOOKUP($C298,PODES_SULSEL!$D$1:$AL$311,20,FALSE)</f>
        <v>22</v>
      </c>
      <c r="AY298">
        <f>VLOOKUP($C298,PODES_SULSEL!$D$1:$AL$311,35,FALSE)</f>
        <v>1513.090909090909</v>
      </c>
      <c r="AZ298">
        <f>VLOOKUP($C298,PODES_SULSEL!$D$1:$AL$311,32,FALSE)</f>
        <v>0</v>
      </c>
      <c r="BA298">
        <f>VLOOKUP($C298,PODES_SULSEL!$D$1:$AL$311,33,FALSE)</f>
        <v>0</v>
      </c>
      <c r="BB298">
        <f>VLOOKUP($C298,PODES_SULSEL!$D$1:$AL$311,23,FALSE)</f>
        <v>3</v>
      </c>
      <c r="BC298">
        <f>VLOOKUP($C298,PODES_SULSEL!$D$1:$AL$311,34,FALSE)</f>
        <v>11096</v>
      </c>
      <c r="BD298">
        <f>VLOOKUP($J298,Zonal_Stats!$A$2:$T$308,17,FALSE)</f>
        <v>27.445590538099999</v>
      </c>
      <c r="BE298">
        <f>VLOOKUP($J298,Zonal_Stats!$A$2:$T$308,18,FALSE)</f>
        <v>1.4253744828099999</v>
      </c>
      <c r="BF298">
        <f>VLOOKUP($J298,Zonal_Stats!$A$2:$T$308,19,FALSE)</f>
        <v>2811.7630411499999</v>
      </c>
      <c r="BG298">
        <f>VLOOKUP($J298,Zonal_Stats!$A$2:$T$308,20,FALSE)</f>
        <v>-50.045654296899997</v>
      </c>
    </row>
    <row r="299" spans="1:59">
      <c r="A299" t="s">
        <v>1000</v>
      </c>
      <c r="B299" t="str">
        <f t="shared" si="4"/>
        <v>7371101</v>
      </c>
      <c r="C299">
        <v>7371101</v>
      </c>
      <c r="D299" t="s">
        <v>230</v>
      </c>
      <c r="E299">
        <v>73</v>
      </c>
      <c r="F299">
        <v>71</v>
      </c>
      <c r="G299">
        <v>101</v>
      </c>
      <c r="H299" t="s">
        <v>674</v>
      </c>
      <c r="I299" t="s">
        <v>448</v>
      </c>
      <c r="J299" t="s">
        <v>460</v>
      </c>
      <c r="K299">
        <v>2019</v>
      </c>
      <c r="L299">
        <f>VLOOKUP($J299,Zonal_Stats!$A$2:$J$308,10,FALSE)</f>
        <v>40890.735204099998</v>
      </c>
      <c r="M299">
        <f>VLOOKUP($J299,Zonal_Stats!$A$2:$P$308,8,FALSE)</f>
        <v>145.38630189099999</v>
      </c>
      <c r="N299">
        <f>VLOOKUP($J299,Zonal_Stats!$A$2:$P$308,12,FALSE)</f>
        <v>7350.3414012599997</v>
      </c>
      <c r="O299">
        <f>VLOOKUP($J299,Zonal_Stats!$A$2:$P$308,9,FALSE)</f>
        <v>14024.0813153</v>
      </c>
      <c r="P299">
        <f>VLOOKUP($J299,Zonal_Stats!$A$2:$P$308,7,FALSE)</f>
        <v>4118.2924438099999</v>
      </c>
      <c r="Q299">
        <f>VLOOKUP($J299,Zonal_Stats!$A$2:$P$308,11,FALSE)</f>
        <v>993.35044600100002</v>
      </c>
      <c r="R299">
        <f>VLOOKUP($J299,Zonal_Stats!$A$2:$P$308,5,FALSE)</f>
        <v>2907.8731036200002</v>
      </c>
      <c r="S299">
        <f>VLOOKUP($J299,raw!$A$3:$AB604,11,FALSE)</f>
        <v>0.37428445618670192</v>
      </c>
      <c r="T299">
        <f>VLOOKUP($J299,raw!$A$3:$AB604,12,FALSE)</f>
        <v>0.58608542492294147</v>
      </c>
      <c r="U299">
        <f>VLOOKUP($J299,raw!$A$3:$AB604,13,FALSE)</f>
        <v>0</v>
      </c>
      <c r="V299">
        <f>VLOOKUP($J299,raw!$A$3:$AB604,14,FALSE)</f>
        <v>6.1646851607221487E-3</v>
      </c>
      <c r="W299">
        <f>VLOOKUP($J299,raw!$A$3:$AB604,15,FALSE)</f>
        <v>0</v>
      </c>
      <c r="X299">
        <f>VLOOKUP($J299,Zonal_Stats!$A$2:$P$308,6,FALSE)</f>
        <v>3944.32721713</v>
      </c>
      <c r="Y299">
        <f>VLOOKUP($J299,raw!$A$3:$AB604,17,FALSE)</f>
        <v>0</v>
      </c>
      <c r="Z299">
        <f>VLOOKUP($J299,raw!$A$3:$AB604,20,FALSE)</f>
        <v>0.37692646411272568</v>
      </c>
      <c r="AA299">
        <f>VLOOKUP($J299,Zonal_Stats!$A$2:$P$308,13,FALSE)</f>
        <v>455667.36323000002</v>
      </c>
      <c r="AB299">
        <f>VLOOKUP($J299,Zonal_Stats!$A$2:$P$308,15,FALSE)</f>
        <v>0.54989976825999998</v>
      </c>
      <c r="AC299">
        <f>VLOOKUP($J299,Zonal_Stats!$A$2:$P$308,16,FALSE)</f>
        <v>0</v>
      </c>
      <c r="AD299">
        <f>VLOOKUP($J299,raw!$A$3:$AB604,24,FALSE)</f>
        <v>0.27256715103478646</v>
      </c>
      <c r="AE299">
        <f>VLOOKUP($J299,Zonal_Stats!$A$2:$P$308,14,FALSE)</f>
        <v>0.246869196199</v>
      </c>
      <c r="AF299">
        <f>VLOOKUP($C299,PODES_SULSEL!$D$1:$AL$311,2,FALSE)</f>
        <v>28431</v>
      </c>
      <c r="AG299">
        <f>VLOOKUP($C299,PODES_SULSEL!$D$1:$AL$311,25,FALSE)</f>
        <v>1</v>
      </c>
      <c r="AH299">
        <f>VLOOKUP($C299,PODES_SULSEL!$D$1:$AL$311,26,FALSE)</f>
        <v>5.27593120185712E-4</v>
      </c>
      <c r="AI299">
        <f>VLOOKUP($C299,PODES_SULSEL!$D$1:$AL$311,27,FALSE)</f>
        <v>2584.6363636363635</v>
      </c>
      <c r="AJ299">
        <f>VLOOKUP($C299,PODES_SULSEL!$D$1:$AL$311,28,FALSE)</f>
        <v>7107.75</v>
      </c>
      <c r="AK299">
        <f>VLOOKUP($C299,PODES_SULSEL!$D$1:$AL$311,29,FALSE)</f>
        <v>2030.7857142857142</v>
      </c>
      <c r="AL299">
        <f>VLOOKUP($C299,PODES_SULSEL!$D$1:$AL$311,30,FALSE)</f>
        <v>2.1103724807428501E-4</v>
      </c>
      <c r="AM299">
        <f>VLOOKUP($C299,PODES_SULSEL!$D$1:$AL$311,31,FALSE)</f>
        <v>546.75</v>
      </c>
      <c r="AN299">
        <f>VLOOKUP($C299,PODES_SULSEL!$D$1:$AL$311,10,FALSE)</f>
        <v>0</v>
      </c>
      <c r="AO299">
        <f>VLOOKUP($C299,PODES_SULSEL!$D$1:$AL$311,11,FALSE)</f>
        <v>0</v>
      </c>
      <c r="AP299">
        <f>VLOOKUP($C299,PODES_SULSEL!$D$1:$AL$311,12,FALSE)</f>
        <v>12</v>
      </c>
      <c r="AQ299">
        <f>VLOOKUP($C299,PODES_SULSEL!$D$1:$AL$311,13,FALSE)</f>
        <v>0</v>
      </c>
      <c r="AR299">
        <f>VLOOKUP($C299,PODES_SULSEL!$D$1:$AL$311,14,FALSE)</f>
        <v>0</v>
      </c>
      <c r="AS299">
        <f>VLOOKUP($C299,PODES_SULSEL!$D$1:$AL$311,15,FALSE)</f>
        <v>0</v>
      </c>
      <c r="AT299">
        <f>VLOOKUP($C299,PODES_SULSEL!$D$1:$AL$311,16,FALSE)</f>
        <v>0</v>
      </c>
      <c r="AU299">
        <f>VLOOKUP($C299,PODES_SULSEL!$D$1:$AL$311,17,FALSE)</f>
        <v>0</v>
      </c>
      <c r="AV299">
        <f>VLOOKUP($C299,PODES_SULSEL!$D$1:$AL$311,18,FALSE)</f>
        <v>0</v>
      </c>
      <c r="AW299">
        <f>VLOOKUP($C299,PODES_SULSEL!$D$1:$AL$311,19,FALSE)</f>
        <v>0</v>
      </c>
      <c r="AX299">
        <f>VLOOKUP($C299,PODES_SULSEL!$D$1:$AL$311,20,FALSE)</f>
        <v>15</v>
      </c>
      <c r="AY299">
        <f>VLOOKUP($C299,PODES_SULSEL!$D$1:$AL$311,35,FALSE)</f>
        <v>1895.4</v>
      </c>
      <c r="AZ299">
        <f>VLOOKUP($C299,PODES_SULSEL!$D$1:$AL$311,32,FALSE)</f>
        <v>0</v>
      </c>
      <c r="BA299">
        <f>VLOOKUP($C299,PODES_SULSEL!$D$1:$AL$311,33,FALSE)</f>
        <v>0</v>
      </c>
      <c r="BB299">
        <f>VLOOKUP($C299,PODES_SULSEL!$D$1:$AL$311,23,FALSE)</f>
        <v>0</v>
      </c>
      <c r="BC299">
        <f>VLOOKUP($C299,PODES_SULSEL!$D$1:$AL$311,34,FALSE)</f>
        <v>0</v>
      </c>
      <c r="BD299">
        <f>VLOOKUP($J299,Zonal_Stats!$A$2:$T$308,17,FALSE)</f>
        <v>27.406137696599998</v>
      </c>
      <c r="BE299">
        <f>VLOOKUP($J299,Zonal_Stats!$A$2:$T$308,18,FALSE)</f>
        <v>1.3933931497400001</v>
      </c>
      <c r="BF299">
        <f>VLOOKUP($J299,Zonal_Stats!$A$2:$T$308,19,FALSE)</f>
        <v>2707.9804746599998</v>
      </c>
      <c r="BG299">
        <f>VLOOKUP($J299,Zonal_Stats!$A$2:$T$308,20,FALSE)</f>
        <v>-43.912222055299999</v>
      </c>
    </row>
    <row r="300" spans="1:59">
      <c r="A300" t="s">
        <v>1001</v>
      </c>
      <c r="B300" t="str">
        <f t="shared" si="4"/>
        <v>7371110</v>
      </c>
      <c r="C300">
        <v>7371110</v>
      </c>
      <c r="D300" t="s">
        <v>230</v>
      </c>
      <c r="E300">
        <v>73</v>
      </c>
      <c r="F300">
        <v>71</v>
      </c>
      <c r="G300">
        <v>110</v>
      </c>
      <c r="H300" t="s">
        <v>674</v>
      </c>
      <c r="I300" t="s">
        <v>448</v>
      </c>
      <c r="J300" t="s">
        <v>354</v>
      </c>
      <c r="K300">
        <v>2019</v>
      </c>
      <c r="L300">
        <f>VLOOKUP($J300,Zonal_Stats!$A$2:$J$308,10,FALSE)</f>
        <v>49000.959172100003</v>
      </c>
      <c r="M300">
        <f>VLOOKUP($J300,Zonal_Stats!$A$2:$P$308,8,FALSE)</f>
        <v>133.93695346800001</v>
      </c>
      <c r="N300">
        <f>VLOOKUP($J300,Zonal_Stats!$A$2:$P$308,12,FALSE)</f>
        <v>2459.07878278</v>
      </c>
      <c r="O300">
        <f>VLOOKUP($J300,Zonal_Stats!$A$2:$P$308,9,FALSE)</f>
        <v>12702.9921899</v>
      </c>
      <c r="P300">
        <f>VLOOKUP($J300,Zonal_Stats!$A$2:$P$308,7,FALSE)</f>
        <v>3992.2149832199998</v>
      </c>
      <c r="Q300">
        <f>VLOOKUP($J300,Zonal_Stats!$A$2:$P$308,11,FALSE)</f>
        <v>3228.68249642</v>
      </c>
      <c r="R300">
        <f>VLOOKUP($J300,Zonal_Stats!$A$2:$P$308,5,FALSE)</f>
        <v>11014.773376900001</v>
      </c>
      <c r="S300">
        <f>VLOOKUP($J300,raw!$A$3:$AB605,11,FALSE)</f>
        <v>0.15353371242891958</v>
      </c>
      <c r="T300">
        <f>VLOOKUP($J300,raw!$A$3:$AB605,12,FALSE)</f>
        <v>0.72867587327376115</v>
      </c>
      <c r="U300">
        <f>VLOOKUP($J300,raw!$A$3:$AB605,13,FALSE)</f>
        <v>8.1234768480909826E-4</v>
      </c>
      <c r="V300">
        <f>VLOOKUP($J300,raw!$A$3:$AB605,14,FALSE)</f>
        <v>0</v>
      </c>
      <c r="W300">
        <f>VLOOKUP($J300,raw!$A$3:$AB605,15,FALSE)</f>
        <v>0</v>
      </c>
      <c r="X300">
        <f>VLOOKUP($J300,Zonal_Stats!$A$2:$P$308,6,FALSE)</f>
        <v>3715.4993028099998</v>
      </c>
      <c r="Y300">
        <f>VLOOKUP($J300,raw!$A$3:$AB605,17,FALSE)</f>
        <v>1.3539128080151638E-3</v>
      </c>
      <c r="Z300">
        <f>VLOOKUP($J300,raw!$A$3:$AB605,20,FALSE)</f>
        <v>0.1760086650419713</v>
      </c>
      <c r="AA300">
        <f>VLOOKUP($J300,Zonal_Stats!$A$2:$P$308,13,FALSE)</f>
        <v>356014.67664199998</v>
      </c>
      <c r="AB300">
        <f>VLOOKUP($J300,Zonal_Stats!$A$2:$P$308,15,FALSE)</f>
        <v>0.30610520996099999</v>
      </c>
      <c r="AC300">
        <f>VLOOKUP($J300,Zonal_Stats!$A$2:$P$308,16,FALSE)</f>
        <v>0</v>
      </c>
      <c r="AD300">
        <f>VLOOKUP($J300,raw!$A$3:$AB605,24,FALSE)</f>
        <v>0.50013539128080153</v>
      </c>
      <c r="AE300">
        <f>VLOOKUP($J300,Zonal_Stats!$A$2:$P$308,14,FALSE)</f>
        <v>0.276649395415</v>
      </c>
      <c r="AF300">
        <f>VLOOKUP($C300,PODES_SULSEL!$D$1:$AL$311,2,FALSE)</f>
        <v>44212</v>
      </c>
      <c r="AG300">
        <f>VLOOKUP($C300,PODES_SULSEL!$D$1:$AL$311,25,FALSE)</f>
        <v>1</v>
      </c>
      <c r="AH300">
        <f>VLOOKUP($C300,PODES_SULSEL!$D$1:$AL$311,26,FALSE)</f>
        <v>6.5593051660182695E-4</v>
      </c>
      <c r="AI300">
        <f>VLOOKUP($C300,PODES_SULSEL!$D$1:$AL$311,27,FALSE)</f>
        <v>5526.5</v>
      </c>
      <c r="AJ300">
        <f>VLOOKUP($C300,PODES_SULSEL!$D$1:$AL$311,28,FALSE)</f>
        <v>7368.666666666667</v>
      </c>
      <c r="AK300">
        <f>VLOOKUP($C300,PODES_SULSEL!$D$1:$AL$311,29,FALSE)</f>
        <v>2326.9473684210525</v>
      </c>
      <c r="AL300">
        <f>VLOOKUP($C300,PODES_SULSEL!$D$1:$AL$311,30,FALSE)</f>
        <v>3.3927440513887598E-4</v>
      </c>
      <c r="AM300">
        <f>VLOOKUP($C300,PODES_SULSEL!$D$1:$AL$311,31,FALSE)</f>
        <v>405.61467889908255</v>
      </c>
      <c r="AN300">
        <f>VLOOKUP($C300,PODES_SULSEL!$D$1:$AL$311,10,FALSE)</f>
        <v>0</v>
      </c>
      <c r="AO300">
        <f>VLOOKUP($C300,PODES_SULSEL!$D$1:$AL$311,11,FALSE)</f>
        <v>0</v>
      </c>
      <c r="AP300">
        <f>VLOOKUP($C300,PODES_SULSEL!$D$1:$AL$311,12,FALSE)</f>
        <v>0</v>
      </c>
      <c r="AQ300">
        <f>VLOOKUP($C300,PODES_SULSEL!$D$1:$AL$311,13,FALSE)</f>
        <v>0</v>
      </c>
      <c r="AR300">
        <f>VLOOKUP($C300,PODES_SULSEL!$D$1:$AL$311,14,FALSE)</f>
        <v>0</v>
      </c>
      <c r="AS300">
        <f>VLOOKUP($C300,PODES_SULSEL!$D$1:$AL$311,15,FALSE)</f>
        <v>0</v>
      </c>
      <c r="AT300">
        <f>VLOOKUP($C300,PODES_SULSEL!$D$1:$AL$311,16,FALSE)</f>
        <v>0</v>
      </c>
      <c r="AU300">
        <f>VLOOKUP($C300,PODES_SULSEL!$D$1:$AL$311,17,FALSE)</f>
        <v>0</v>
      </c>
      <c r="AV300">
        <f>VLOOKUP($C300,PODES_SULSEL!$D$1:$AL$311,18,FALSE)</f>
        <v>0</v>
      </c>
      <c r="AW300">
        <f>VLOOKUP($C300,PODES_SULSEL!$D$1:$AL$311,19,FALSE)</f>
        <v>0</v>
      </c>
      <c r="AX300">
        <f>VLOOKUP($C300,PODES_SULSEL!$D$1:$AL$311,20,FALSE)</f>
        <v>20</v>
      </c>
      <c r="AY300">
        <f>VLOOKUP($C300,PODES_SULSEL!$D$1:$AL$311,35,FALSE)</f>
        <v>2210.6</v>
      </c>
      <c r="AZ300">
        <f>VLOOKUP($C300,PODES_SULSEL!$D$1:$AL$311,32,FALSE)</f>
        <v>0</v>
      </c>
      <c r="BA300">
        <f>VLOOKUP($C300,PODES_SULSEL!$D$1:$AL$311,33,FALSE)</f>
        <v>0</v>
      </c>
      <c r="BB300">
        <f>VLOOKUP($C300,PODES_SULSEL!$D$1:$AL$311,23,FALSE)</f>
        <v>6</v>
      </c>
      <c r="BC300">
        <f>VLOOKUP($C300,PODES_SULSEL!$D$1:$AL$311,34,FALSE)</f>
        <v>7368.666666666667</v>
      </c>
      <c r="BD300">
        <f>VLOOKUP($J300,Zonal_Stats!$A$2:$T$308,17,FALSE)</f>
        <v>27.121348837300001</v>
      </c>
      <c r="BE300">
        <f>VLOOKUP($J300,Zonal_Stats!$A$2:$T$308,18,FALSE)</f>
        <v>1.4123613720799999</v>
      </c>
      <c r="BF300">
        <f>VLOOKUP($J300,Zonal_Stats!$A$2:$T$308,19,FALSE)</f>
        <v>2890.3897391400001</v>
      </c>
      <c r="BG300">
        <f>VLOOKUP($J300,Zonal_Stats!$A$2:$T$308,20,FALSE)</f>
        <v>-45.748645600800003</v>
      </c>
    </row>
    <row r="301" spans="1:59">
      <c r="A301" t="s">
        <v>1002</v>
      </c>
      <c r="B301" t="str">
        <f t="shared" si="4"/>
        <v>7371111</v>
      </c>
      <c r="C301">
        <v>7371111</v>
      </c>
      <c r="D301" t="s">
        <v>230</v>
      </c>
      <c r="E301">
        <v>73</v>
      </c>
      <c r="F301">
        <v>71</v>
      </c>
      <c r="G301">
        <v>111</v>
      </c>
      <c r="H301" t="s">
        <v>674</v>
      </c>
      <c r="I301" t="s">
        <v>448</v>
      </c>
      <c r="J301" t="s">
        <v>566</v>
      </c>
      <c r="K301">
        <v>2019</v>
      </c>
      <c r="L301">
        <f>VLOOKUP($J301,Zonal_Stats!$A$2:$J$308,10,FALSE)</f>
        <v>45328.968312700003</v>
      </c>
      <c r="M301">
        <f>VLOOKUP($J301,Zonal_Stats!$A$2:$P$308,8,FALSE)</f>
        <v>211.15800705699999</v>
      </c>
      <c r="N301">
        <f>VLOOKUP($J301,Zonal_Stats!$A$2:$P$308,12,FALSE)</f>
        <v>2658.9347898800002</v>
      </c>
      <c r="O301">
        <f>VLOOKUP($J301,Zonal_Stats!$A$2:$P$308,9,FALSE)</f>
        <v>15477.762944300001</v>
      </c>
      <c r="P301">
        <f>VLOOKUP($J301,Zonal_Stats!$A$2:$P$308,7,FALSE)</f>
        <v>1526.38494339</v>
      </c>
      <c r="Q301">
        <f>VLOOKUP($J301,Zonal_Stats!$A$2:$P$308,11,FALSE)</f>
        <v>1148.75705842</v>
      </c>
      <c r="R301">
        <f>VLOOKUP($J301,Zonal_Stats!$A$2:$P$308,5,FALSE)</f>
        <v>8991.8974329100001</v>
      </c>
      <c r="S301">
        <f>VLOOKUP($J301,raw!$A$3:$AB606,11,FALSE)</f>
        <v>7.057911065149948E-2</v>
      </c>
      <c r="T301">
        <f>VLOOKUP($J301,raw!$A$3:$AB606,12,FALSE)</f>
        <v>0.55739400206825229</v>
      </c>
      <c r="U301">
        <f>VLOOKUP($J301,raw!$A$3:$AB606,13,FALSE)</f>
        <v>2.1199586349534644E-2</v>
      </c>
      <c r="V301">
        <f>VLOOKUP($J301,raw!$A$3:$AB606,14,FALSE)</f>
        <v>0</v>
      </c>
      <c r="W301">
        <f>VLOOKUP($J301,raw!$A$3:$AB606,15,FALSE)</f>
        <v>0</v>
      </c>
      <c r="X301">
        <f>VLOOKUP($J301,Zonal_Stats!$A$2:$P$308,6,FALSE)</f>
        <v>1408.55176293</v>
      </c>
      <c r="Y301">
        <f>VLOOKUP($J301,raw!$A$3:$AB606,17,FALSE)</f>
        <v>1.9131334022750777E-2</v>
      </c>
      <c r="Z301">
        <f>VLOOKUP($J301,raw!$A$3:$AB606,20,FALSE)</f>
        <v>7.057911065149948E-2</v>
      </c>
      <c r="AA301">
        <f>VLOOKUP($J301,Zonal_Stats!$A$2:$P$308,13,FALSE)</f>
        <v>163255.31901599999</v>
      </c>
      <c r="AB301">
        <f>VLOOKUP($J301,Zonal_Stats!$A$2:$P$308,15,FALSE)</f>
        <v>0.472070419523</v>
      </c>
      <c r="AC301">
        <f>VLOOKUP($J301,Zonal_Stats!$A$2:$P$308,16,FALSE)</f>
        <v>0</v>
      </c>
      <c r="AD301">
        <f>VLOOKUP($J301,raw!$A$3:$AB606,24,FALSE)</f>
        <v>0.47750775594622547</v>
      </c>
      <c r="AE301">
        <f>VLOOKUP($J301,Zonal_Stats!$A$2:$P$308,14,FALSE)</f>
        <v>0.19230792954199999</v>
      </c>
      <c r="AF301">
        <f>VLOOKUP($C301,PODES_SULSEL!$D$1:$AL$311,2,FALSE)</f>
        <v>34084</v>
      </c>
      <c r="AG301">
        <f>VLOOKUP($C301,PODES_SULSEL!$D$1:$AL$311,25,FALSE)</f>
        <v>1</v>
      </c>
      <c r="AH301">
        <f>VLOOKUP($C301,PODES_SULSEL!$D$1:$AL$311,26,FALSE)</f>
        <v>3.5207135312756698E-4</v>
      </c>
      <c r="AI301">
        <f>VLOOKUP($C301,PODES_SULSEL!$D$1:$AL$311,27,FALSE)</f>
        <v>1704.2</v>
      </c>
      <c r="AJ301">
        <f>VLOOKUP($C301,PODES_SULSEL!$D$1:$AL$311,28,FALSE)</f>
        <v>8521</v>
      </c>
      <c r="AK301">
        <f>VLOOKUP($C301,PODES_SULSEL!$D$1:$AL$311,29,FALSE)</f>
        <v>1793.8947368421052</v>
      </c>
      <c r="AL301">
        <f>VLOOKUP($C301,PODES_SULSEL!$D$1:$AL$311,30,FALSE)</f>
        <v>5.8678558854594501E-5</v>
      </c>
      <c r="AM301">
        <f>VLOOKUP($C301,PODES_SULSEL!$D$1:$AL$311,31,FALSE)</f>
        <v>655.46153846153845</v>
      </c>
      <c r="AN301">
        <f>VLOOKUP($C301,PODES_SULSEL!$D$1:$AL$311,10,FALSE)</f>
        <v>0</v>
      </c>
      <c r="AO301">
        <f>VLOOKUP($C301,PODES_SULSEL!$D$1:$AL$311,11,FALSE)</f>
        <v>0</v>
      </c>
      <c r="AP301">
        <f>VLOOKUP($C301,PODES_SULSEL!$D$1:$AL$311,12,FALSE)</f>
        <v>2</v>
      </c>
      <c r="AQ301">
        <f>VLOOKUP($C301,PODES_SULSEL!$D$1:$AL$311,13,FALSE)</f>
        <v>0</v>
      </c>
      <c r="AR301">
        <f>VLOOKUP($C301,PODES_SULSEL!$D$1:$AL$311,14,FALSE)</f>
        <v>0</v>
      </c>
      <c r="AS301">
        <f>VLOOKUP($C301,PODES_SULSEL!$D$1:$AL$311,15,FALSE)</f>
        <v>0</v>
      </c>
      <c r="AT301">
        <f>VLOOKUP($C301,PODES_SULSEL!$D$1:$AL$311,16,FALSE)</f>
        <v>0</v>
      </c>
      <c r="AU301">
        <f>VLOOKUP($C301,PODES_SULSEL!$D$1:$AL$311,17,FALSE)</f>
        <v>0</v>
      </c>
      <c r="AV301">
        <f>VLOOKUP($C301,PODES_SULSEL!$D$1:$AL$311,18,FALSE)</f>
        <v>0</v>
      </c>
      <c r="AW301">
        <f>VLOOKUP($C301,PODES_SULSEL!$D$1:$AL$311,19,FALSE)</f>
        <v>0</v>
      </c>
      <c r="AX301">
        <f>VLOOKUP($C301,PODES_SULSEL!$D$1:$AL$311,20,FALSE)</f>
        <v>16</v>
      </c>
      <c r="AY301">
        <f>VLOOKUP($C301,PODES_SULSEL!$D$1:$AL$311,35,FALSE)</f>
        <v>2130.25</v>
      </c>
      <c r="AZ301">
        <f>VLOOKUP($C301,PODES_SULSEL!$D$1:$AL$311,32,FALSE)</f>
        <v>0</v>
      </c>
      <c r="BA301">
        <f>VLOOKUP($C301,PODES_SULSEL!$D$1:$AL$311,33,FALSE)</f>
        <v>0</v>
      </c>
      <c r="BB301">
        <f>VLOOKUP($C301,PODES_SULSEL!$D$1:$AL$311,23,FALSE)</f>
        <v>0</v>
      </c>
      <c r="BC301">
        <f>VLOOKUP($C301,PODES_SULSEL!$D$1:$AL$311,34,FALSE)</f>
        <v>0</v>
      </c>
      <c r="BD301">
        <f>VLOOKUP($J301,Zonal_Stats!$A$2:$T$308,17,FALSE)</f>
        <v>27.237692979399998</v>
      </c>
      <c r="BE301">
        <f>VLOOKUP($J301,Zonal_Stats!$A$2:$T$308,18,FALSE)</f>
        <v>1.38564735651</v>
      </c>
      <c r="BF301">
        <f>VLOOKUP($J301,Zonal_Stats!$A$2:$T$308,19,FALSE)</f>
        <v>2844.1136986900001</v>
      </c>
      <c r="BG301">
        <f>VLOOKUP($J301,Zonal_Stats!$A$2:$T$308,20,FALSE)</f>
        <v>-39.1099319458</v>
      </c>
    </row>
    <row r="302" spans="1:59">
      <c r="A302" t="s">
        <v>1003</v>
      </c>
      <c r="B302" t="str">
        <f t="shared" si="4"/>
        <v>7372010</v>
      </c>
      <c r="C302">
        <v>7372010</v>
      </c>
      <c r="D302" t="s">
        <v>230</v>
      </c>
      <c r="E302">
        <v>73</v>
      </c>
      <c r="F302">
        <v>72</v>
      </c>
      <c r="G302">
        <v>10</v>
      </c>
      <c r="H302" t="s">
        <v>674</v>
      </c>
      <c r="I302" t="s">
        <v>692</v>
      </c>
      <c r="J302" t="s">
        <v>321</v>
      </c>
      <c r="K302">
        <v>2019</v>
      </c>
      <c r="L302">
        <f>VLOOKUP($J302,Zonal_Stats!$A$2:$J$308,10,FALSE)</f>
        <v>11895.157664</v>
      </c>
      <c r="M302">
        <f>VLOOKUP($J302,Zonal_Stats!$A$2:$P$308,8,FALSE)</f>
        <v>865.88899804000005</v>
      </c>
      <c r="N302">
        <f>VLOOKUP($J302,Zonal_Stats!$A$2:$P$308,12,FALSE)</f>
        <v>116134.496425</v>
      </c>
      <c r="O302">
        <f>VLOOKUP($J302,Zonal_Stats!$A$2:$P$308,9,FALSE)</f>
        <v>8695.3452830200004</v>
      </c>
      <c r="P302">
        <f>VLOOKUP($J302,Zonal_Stats!$A$2:$P$308,7,FALSE)</f>
        <v>2307.62363921</v>
      </c>
      <c r="Q302">
        <f>VLOOKUP($J302,Zonal_Stats!$A$2:$P$308,11,FALSE)</f>
        <v>1122.6080635799999</v>
      </c>
      <c r="R302">
        <f>VLOOKUP($J302,Zonal_Stats!$A$2:$P$308,5,FALSE)</f>
        <v>4641.6889348200002</v>
      </c>
      <c r="S302">
        <f>VLOOKUP($J302,raw!$A$3:$AB607,11,FALSE)</f>
        <v>0.12042274486454302</v>
      </c>
      <c r="T302">
        <f>VLOOKUP($J302,raw!$A$3:$AB607,12,FALSE)</f>
        <v>3.0961595713009823E-2</v>
      </c>
      <c r="U302">
        <f>VLOOKUP($J302,raw!$A$3:$AB607,13,FALSE)</f>
        <v>0.14111342661506401</v>
      </c>
      <c r="V302">
        <f>VLOOKUP($J302,raw!$A$3:$AB607,14,FALSE)</f>
        <v>0</v>
      </c>
      <c r="W302">
        <f>VLOOKUP($J302,raw!$A$3:$AB607,15,FALSE)</f>
        <v>0</v>
      </c>
      <c r="X302">
        <f>VLOOKUP($J302,Zonal_Stats!$A$2:$P$308,6,FALSE)</f>
        <v>2450.5488965700001</v>
      </c>
      <c r="Y302">
        <f>VLOOKUP($J302,raw!$A$3:$AB607,17,FALSE)</f>
        <v>1.5183090205418279E-2</v>
      </c>
      <c r="Z302">
        <f>VLOOKUP($J302,raw!$A$3:$AB607,20,FALSE)</f>
        <v>0.54688895504614465</v>
      </c>
      <c r="AA302">
        <f>VLOOKUP($J302,Zonal_Stats!$A$2:$P$308,13,FALSE)</f>
        <v>294529.83358099998</v>
      </c>
      <c r="AB302">
        <f>VLOOKUP($J302,Zonal_Stats!$A$2:$P$308,15,FALSE)</f>
        <v>5.7717888460500001E-2</v>
      </c>
      <c r="AC302">
        <f>VLOOKUP($J302,Zonal_Stats!$A$2:$P$308,16,FALSE)</f>
        <v>0.45179549134500002</v>
      </c>
      <c r="AD302">
        <f>VLOOKUP($J302,raw!$A$3:$AB607,24,FALSE)</f>
        <v>0</v>
      </c>
      <c r="AE302">
        <f>VLOOKUP($J302,Zonal_Stats!$A$2:$P$308,14,FALSE)</f>
        <v>0.14174412767700001</v>
      </c>
      <c r="AF302">
        <f>VLOOKUP($C302,PODES_SULSEL!$D$1:$AL$311,2,FALSE)</f>
        <v>5224</v>
      </c>
      <c r="AG302">
        <f>VLOOKUP($C302,PODES_SULSEL!$D$1:$AL$311,25,FALSE)</f>
        <v>0.99961715160796305</v>
      </c>
      <c r="AH302">
        <f>VLOOKUP($C302,PODES_SULSEL!$D$1:$AL$311,26,FALSE)</f>
        <v>5.7427258805513E-4</v>
      </c>
      <c r="AI302">
        <f>VLOOKUP($C302,PODES_SULSEL!$D$1:$AL$311,27,FALSE)</f>
        <v>5224</v>
      </c>
      <c r="AJ302">
        <f>VLOOKUP($C302,PODES_SULSEL!$D$1:$AL$311,28,FALSE)</f>
        <v>0</v>
      </c>
      <c r="AK302">
        <f>VLOOKUP($C302,PODES_SULSEL!$D$1:$AL$311,29,FALSE)</f>
        <v>1044.8</v>
      </c>
      <c r="AL302">
        <f>VLOOKUP($C302,PODES_SULSEL!$D$1:$AL$311,30,FALSE)</f>
        <v>0</v>
      </c>
      <c r="AM302">
        <f>VLOOKUP($C302,PODES_SULSEL!$D$1:$AL$311,31,FALSE)</f>
        <v>2612</v>
      </c>
      <c r="AN302">
        <f>VLOOKUP($C302,PODES_SULSEL!$D$1:$AL$311,10,FALSE)</f>
        <v>0</v>
      </c>
      <c r="AO302">
        <f>VLOOKUP($C302,PODES_SULSEL!$D$1:$AL$311,11,FALSE)</f>
        <v>0</v>
      </c>
      <c r="AP302">
        <f>VLOOKUP($C302,PODES_SULSEL!$D$1:$AL$311,12,FALSE)</f>
        <v>1</v>
      </c>
      <c r="AQ302">
        <f>VLOOKUP($C302,PODES_SULSEL!$D$1:$AL$311,13,FALSE)</f>
        <v>0</v>
      </c>
      <c r="AR302">
        <f>VLOOKUP($C302,PODES_SULSEL!$D$1:$AL$311,14,FALSE)</f>
        <v>0</v>
      </c>
      <c r="AS302">
        <f>VLOOKUP($C302,PODES_SULSEL!$D$1:$AL$311,15,FALSE)</f>
        <v>0</v>
      </c>
      <c r="AT302">
        <f>VLOOKUP($C302,PODES_SULSEL!$D$1:$AL$311,16,FALSE)</f>
        <v>4</v>
      </c>
      <c r="AU302">
        <f>VLOOKUP($C302,PODES_SULSEL!$D$1:$AL$311,17,FALSE)</f>
        <v>0</v>
      </c>
      <c r="AV302">
        <f>VLOOKUP($C302,PODES_SULSEL!$D$1:$AL$311,18,FALSE)</f>
        <v>0</v>
      </c>
      <c r="AW302">
        <f>VLOOKUP($C302,PODES_SULSEL!$D$1:$AL$311,19,FALSE)</f>
        <v>0</v>
      </c>
      <c r="AX302">
        <f>VLOOKUP($C302,PODES_SULSEL!$D$1:$AL$311,20,FALSE)</f>
        <v>8</v>
      </c>
      <c r="AY302">
        <f>VLOOKUP($C302,PODES_SULSEL!$D$1:$AL$311,35,FALSE)</f>
        <v>653</v>
      </c>
      <c r="AZ302">
        <f>VLOOKUP($C302,PODES_SULSEL!$D$1:$AL$311,32,FALSE)</f>
        <v>1741.3333333333333</v>
      </c>
      <c r="BA302">
        <f>VLOOKUP($C302,PODES_SULSEL!$D$1:$AL$311,33,FALSE)</f>
        <v>0</v>
      </c>
      <c r="BB302">
        <f>VLOOKUP($C302,PODES_SULSEL!$D$1:$AL$311,23,FALSE)</f>
        <v>0</v>
      </c>
      <c r="BC302">
        <f>VLOOKUP($C302,PODES_SULSEL!$D$1:$AL$311,34,FALSE)</f>
        <v>0</v>
      </c>
      <c r="BD302">
        <f>VLOOKUP($J302,Zonal_Stats!$A$2:$T$308,17,FALSE)</f>
        <v>25.962795202199999</v>
      </c>
      <c r="BE302">
        <f>VLOOKUP($J302,Zonal_Stats!$A$2:$T$308,18,FALSE)</f>
        <v>1.4212680718799999</v>
      </c>
      <c r="BF302">
        <f>VLOOKUP($J302,Zonal_Stats!$A$2:$T$308,19,FALSE)</f>
        <v>2121.11478425</v>
      </c>
      <c r="BG302">
        <f>VLOOKUP($J302,Zonal_Stats!$A$2:$T$308,20,FALSE)</f>
        <v>-14.154725686100001</v>
      </c>
    </row>
    <row r="303" spans="1:59">
      <c r="A303" t="s">
        <v>1004</v>
      </c>
      <c r="B303" t="str">
        <f t="shared" si="4"/>
        <v>7372011</v>
      </c>
      <c r="C303">
        <v>7372011</v>
      </c>
      <c r="D303" t="s">
        <v>230</v>
      </c>
      <c r="E303">
        <v>73</v>
      </c>
      <c r="F303">
        <v>72</v>
      </c>
      <c r="G303">
        <v>11</v>
      </c>
      <c r="H303" t="s">
        <v>674</v>
      </c>
      <c r="I303" t="s">
        <v>692</v>
      </c>
      <c r="J303" t="s">
        <v>322</v>
      </c>
      <c r="K303">
        <v>2019</v>
      </c>
      <c r="L303">
        <f>VLOOKUP($J303,Zonal_Stats!$A$2:$J$308,10,FALSE)</f>
        <v>13570.681425999999</v>
      </c>
      <c r="M303">
        <f>VLOOKUP($J303,Zonal_Stats!$A$2:$P$308,8,FALSE)</f>
        <v>173.25674847400001</v>
      </c>
      <c r="N303">
        <f>VLOOKUP($J303,Zonal_Stats!$A$2:$P$308,12,FALSE)</f>
        <v>115503.54996600001</v>
      </c>
      <c r="O303">
        <f>VLOOKUP($J303,Zonal_Stats!$A$2:$P$308,9,FALSE)</f>
        <v>8499.7561062299992</v>
      </c>
      <c r="P303">
        <f>VLOOKUP($J303,Zonal_Stats!$A$2:$P$308,7,FALSE)</f>
        <v>4336.4996901599998</v>
      </c>
      <c r="Q303">
        <f>VLOOKUP($J303,Zonal_Stats!$A$2:$P$308,11,FALSE)</f>
        <v>1100.2399525599999</v>
      </c>
      <c r="R303">
        <f>VLOOKUP($J303,Zonal_Stats!$A$2:$P$308,5,FALSE)</f>
        <v>7847.2023104700002</v>
      </c>
      <c r="S303">
        <f>VLOOKUP($J303,raw!$A$3:$AB608,11,FALSE)</f>
        <v>1.7074981440237565E-2</v>
      </c>
      <c r="T303">
        <f>VLOOKUP($J303,raw!$A$3:$AB608,12,FALSE)</f>
        <v>0.36971046770601335</v>
      </c>
      <c r="U303">
        <f>VLOOKUP($J303,raw!$A$3:$AB608,13,FALSE)</f>
        <v>0</v>
      </c>
      <c r="V303">
        <f>VLOOKUP($J303,raw!$A$3:$AB608,14,FALSE)</f>
        <v>0</v>
      </c>
      <c r="W303">
        <f>VLOOKUP($J303,raw!$A$3:$AB608,15,FALSE)</f>
        <v>0</v>
      </c>
      <c r="X303">
        <f>VLOOKUP($J303,Zonal_Stats!$A$2:$P$308,6,FALSE)</f>
        <v>4821.1807896700002</v>
      </c>
      <c r="Y303">
        <f>VLOOKUP($J303,raw!$A$3:$AB608,17,FALSE)</f>
        <v>0</v>
      </c>
      <c r="Z303">
        <f>VLOOKUP($J303,raw!$A$3:$AB608,20,FALSE)</f>
        <v>0.54342984409799555</v>
      </c>
      <c r="AA303">
        <f>VLOOKUP($J303,Zonal_Stats!$A$2:$P$308,13,FALSE)</f>
        <v>140600.55351999999</v>
      </c>
      <c r="AB303">
        <f>VLOOKUP($J303,Zonal_Stats!$A$2:$P$308,15,FALSE)</f>
        <v>9.8593355530499999E-2</v>
      </c>
      <c r="AC303">
        <f>VLOOKUP($J303,Zonal_Stats!$A$2:$P$308,16,FALSE)</f>
        <v>0.139969417816</v>
      </c>
      <c r="AD303">
        <f>VLOOKUP($J303,raw!$A$3:$AB608,24,FALSE)</f>
        <v>0</v>
      </c>
      <c r="AE303">
        <f>VLOOKUP($J303,Zonal_Stats!$A$2:$P$308,14,FALSE)</f>
        <v>0.122961602093</v>
      </c>
      <c r="AF303">
        <f>VLOOKUP($C303,PODES_SULSEL!$D$1:$AL$311,2,FALSE)</f>
        <v>12062</v>
      </c>
      <c r="AG303">
        <f>VLOOKUP($C303,PODES_SULSEL!$D$1:$AL$311,25,FALSE)</f>
        <v>1</v>
      </c>
      <c r="AH303">
        <f>VLOOKUP($C303,PODES_SULSEL!$D$1:$AL$311,26,FALSE)</f>
        <v>8.2904990880451005E-4</v>
      </c>
      <c r="AI303">
        <f>VLOOKUP($C303,PODES_SULSEL!$D$1:$AL$311,27,FALSE)</f>
        <v>3015.5</v>
      </c>
      <c r="AJ303">
        <f>VLOOKUP($C303,PODES_SULSEL!$D$1:$AL$311,28,FALSE)</f>
        <v>12062</v>
      </c>
      <c r="AK303">
        <f>VLOOKUP($C303,PODES_SULSEL!$D$1:$AL$311,29,FALSE)</f>
        <v>1340.2222222222222</v>
      </c>
      <c r="AL303">
        <f>VLOOKUP($C303,PODES_SULSEL!$D$1:$AL$311,30,FALSE)</f>
        <v>8.2904990880451005E-5</v>
      </c>
      <c r="AM303">
        <f>VLOOKUP($C303,PODES_SULSEL!$D$1:$AL$311,31,FALSE)</f>
        <v>1096.5454545454545</v>
      </c>
      <c r="AN303">
        <f>VLOOKUP($C303,PODES_SULSEL!$D$1:$AL$311,10,FALSE)</f>
        <v>4</v>
      </c>
      <c r="AO303">
        <f>VLOOKUP($C303,PODES_SULSEL!$D$1:$AL$311,11,FALSE)</f>
        <v>0</v>
      </c>
      <c r="AP303">
        <f>VLOOKUP($C303,PODES_SULSEL!$D$1:$AL$311,12,FALSE)</f>
        <v>3</v>
      </c>
      <c r="AQ303">
        <f>VLOOKUP($C303,PODES_SULSEL!$D$1:$AL$311,13,FALSE)</f>
        <v>0</v>
      </c>
      <c r="AR303">
        <f>VLOOKUP($C303,PODES_SULSEL!$D$1:$AL$311,14,FALSE)</f>
        <v>0</v>
      </c>
      <c r="AS303">
        <f>VLOOKUP($C303,PODES_SULSEL!$D$1:$AL$311,15,FALSE)</f>
        <v>0</v>
      </c>
      <c r="AT303">
        <f>VLOOKUP($C303,PODES_SULSEL!$D$1:$AL$311,16,FALSE)</f>
        <v>2</v>
      </c>
      <c r="AU303">
        <f>VLOOKUP($C303,PODES_SULSEL!$D$1:$AL$311,17,FALSE)</f>
        <v>0</v>
      </c>
      <c r="AV303">
        <f>VLOOKUP($C303,PODES_SULSEL!$D$1:$AL$311,18,FALSE)</f>
        <v>0</v>
      </c>
      <c r="AW303">
        <f>VLOOKUP($C303,PODES_SULSEL!$D$1:$AL$311,19,FALSE)</f>
        <v>0</v>
      </c>
      <c r="AX303">
        <f>VLOOKUP($C303,PODES_SULSEL!$D$1:$AL$311,20,FALSE)</f>
        <v>12</v>
      </c>
      <c r="AY303">
        <f>VLOOKUP($C303,PODES_SULSEL!$D$1:$AL$311,35,FALSE)</f>
        <v>1005.1666666666666</v>
      </c>
      <c r="AZ303">
        <f>VLOOKUP($C303,PODES_SULSEL!$D$1:$AL$311,32,FALSE)</f>
        <v>12062</v>
      </c>
      <c r="BA303">
        <f>VLOOKUP($C303,PODES_SULSEL!$D$1:$AL$311,33,FALSE)</f>
        <v>0</v>
      </c>
      <c r="BB303">
        <f>VLOOKUP($C303,PODES_SULSEL!$D$1:$AL$311,23,FALSE)</f>
        <v>0</v>
      </c>
      <c r="BC303">
        <f>VLOOKUP($C303,PODES_SULSEL!$D$1:$AL$311,34,FALSE)</f>
        <v>0</v>
      </c>
      <c r="BD303">
        <f>VLOOKUP($J303,Zonal_Stats!$A$2:$T$308,17,FALSE)</f>
        <v>26.619839245400001</v>
      </c>
      <c r="BE303">
        <f>VLOOKUP($J303,Zonal_Stats!$A$2:$T$308,18,FALSE)</f>
        <v>1.4468969198399999</v>
      </c>
      <c r="BF303">
        <f>VLOOKUP($J303,Zonal_Stats!$A$2:$T$308,19,FALSE)</f>
        <v>2070.9784258499999</v>
      </c>
      <c r="BG303">
        <f>VLOOKUP($J303,Zonal_Stats!$A$2:$T$308,20,FALSE)</f>
        <v>-14.584021935100001</v>
      </c>
    </row>
    <row r="304" spans="1:59">
      <c r="A304" t="s">
        <v>1005</v>
      </c>
      <c r="B304" t="str">
        <f t="shared" si="4"/>
        <v>7372020</v>
      </c>
      <c r="C304">
        <v>7372020</v>
      </c>
      <c r="D304" t="s">
        <v>230</v>
      </c>
      <c r="E304">
        <v>73</v>
      </c>
      <c r="F304">
        <v>72</v>
      </c>
      <c r="G304">
        <v>20</v>
      </c>
      <c r="H304" t="s">
        <v>674</v>
      </c>
      <c r="I304" t="s">
        <v>692</v>
      </c>
      <c r="J304" t="s">
        <v>597</v>
      </c>
      <c r="K304">
        <v>2019</v>
      </c>
      <c r="L304">
        <f>VLOOKUP($J304,Zonal_Stats!$A$2:$J$308,10,FALSE)</f>
        <v>7794.3654288799999</v>
      </c>
      <c r="M304">
        <f>VLOOKUP($J304,Zonal_Stats!$A$2:$P$308,8,FALSE)</f>
        <v>155.872883065</v>
      </c>
      <c r="N304">
        <f>VLOOKUP($J304,Zonal_Stats!$A$2:$P$308,12,FALSE)</f>
        <v>116362.12804700001</v>
      </c>
      <c r="O304">
        <f>VLOOKUP($J304,Zonal_Stats!$A$2:$P$308,9,FALSE)</f>
        <v>3299.24029281</v>
      </c>
      <c r="P304">
        <f>VLOOKUP($J304,Zonal_Stats!$A$2:$P$308,7,FALSE)</f>
        <v>5719.3567558100003</v>
      </c>
      <c r="Q304">
        <f>VLOOKUP($J304,Zonal_Stats!$A$2:$P$308,11,FALSE)</f>
        <v>2724.1654112199999</v>
      </c>
      <c r="R304">
        <f>VLOOKUP($J304,Zonal_Stats!$A$2:$P$308,5,FALSE)</f>
        <v>3488.2042173</v>
      </c>
      <c r="S304">
        <f>VLOOKUP($J304,raw!$A$3:$AB609,11,FALSE)</f>
        <v>9.6473029045643158E-2</v>
      </c>
      <c r="T304">
        <f>VLOOKUP($J304,raw!$A$3:$AB609,12,FALSE)</f>
        <v>0.28734439834024894</v>
      </c>
      <c r="U304">
        <f>VLOOKUP($J304,raw!$A$3:$AB609,13,FALSE)</f>
        <v>0</v>
      </c>
      <c r="V304">
        <f>VLOOKUP($J304,raw!$A$3:$AB609,14,FALSE)</f>
        <v>0</v>
      </c>
      <c r="W304">
        <f>VLOOKUP($J304,raw!$A$3:$AB609,15,FALSE)</f>
        <v>0</v>
      </c>
      <c r="X304">
        <f>VLOOKUP($J304,Zonal_Stats!$A$2:$P$308,6,FALSE)</f>
        <v>5649.1869499200002</v>
      </c>
      <c r="Y304">
        <f>VLOOKUP($J304,raw!$A$3:$AB609,17,FALSE)</f>
        <v>0</v>
      </c>
      <c r="Z304">
        <f>VLOOKUP($J304,raw!$A$3:$AB609,20,FALSE)</f>
        <v>0.63278008298755184</v>
      </c>
      <c r="AA304">
        <f>VLOOKUP($J304,Zonal_Stats!$A$2:$P$308,13,FALSE)</f>
        <v>171540.29087999999</v>
      </c>
      <c r="AB304">
        <f>VLOOKUP($J304,Zonal_Stats!$A$2:$P$308,15,FALSE)</f>
        <v>0.12901852338600001</v>
      </c>
      <c r="AC304">
        <f>VLOOKUP($J304,Zonal_Stats!$A$2:$P$308,16,FALSE)</f>
        <v>8.1494640680700003E-2</v>
      </c>
      <c r="AD304">
        <f>VLOOKUP($J304,raw!$A$3:$AB609,24,FALSE)</f>
        <v>0</v>
      </c>
      <c r="AE304">
        <f>VLOOKUP($J304,Zonal_Stats!$A$2:$P$308,14,FALSE)</f>
        <v>0.12520792147500001</v>
      </c>
      <c r="AF304">
        <f>VLOOKUP($C304,PODES_SULSEL!$D$1:$AL$311,2,FALSE)</f>
        <v>9175</v>
      </c>
      <c r="AG304">
        <f>VLOOKUP($C304,PODES_SULSEL!$D$1:$AL$311,25,FALSE)</f>
        <v>0.99989100817438603</v>
      </c>
      <c r="AH304">
        <f>VLOOKUP($C304,PODES_SULSEL!$D$1:$AL$311,26,FALSE)</f>
        <v>7.6294277929155301E-4</v>
      </c>
      <c r="AI304">
        <f>VLOOKUP($C304,PODES_SULSEL!$D$1:$AL$311,27,FALSE)</f>
        <v>9175</v>
      </c>
      <c r="AJ304">
        <f>VLOOKUP($C304,PODES_SULSEL!$D$1:$AL$311,28,FALSE)</f>
        <v>3058.3333333333335</v>
      </c>
      <c r="AK304">
        <f>VLOOKUP($C304,PODES_SULSEL!$D$1:$AL$311,29,FALSE)</f>
        <v>1835</v>
      </c>
      <c r="AL304">
        <f>VLOOKUP($C304,PODES_SULSEL!$D$1:$AL$311,30,FALSE)</f>
        <v>2.17983651226158E-4</v>
      </c>
      <c r="AM304">
        <f>VLOOKUP($C304,PODES_SULSEL!$D$1:$AL$311,31,FALSE)</f>
        <v>1019.4444444444445</v>
      </c>
      <c r="AN304">
        <f>VLOOKUP($C304,PODES_SULSEL!$D$1:$AL$311,10,FALSE)</f>
        <v>3</v>
      </c>
      <c r="AO304">
        <f>VLOOKUP($C304,PODES_SULSEL!$D$1:$AL$311,11,FALSE)</f>
        <v>0</v>
      </c>
      <c r="AP304">
        <f>VLOOKUP($C304,PODES_SULSEL!$D$1:$AL$311,12,FALSE)</f>
        <v>1</v>
      </c>
      <c r="AQ304">
        <f>VLOOKUP($C304,PODES_SULSEL!$D$1:$AL$311,13,FALSE)</f>
        <v>0</v>
      </c>
      <c r="AR304">
        <f>VLOOKUP($C304,PODES_SULSEL!$D$1:$AL$311,14,FALSE)</f>
        <v>0</v>
      </c>
      <c r="AS304">
        <f>VLOOKUP($C304,PODES_SULSEL!$D$1:$AL$311,15,FALSE)</f>
        <v>0</v>
      </c>
      <c r="AT304">
        <f>VLOOKUP($C304,PODES_SULSEL!$D$1:$AL$311,16,FALSE)</f>
        <v>2</v>
      </c>
      <c r="AU304">
        <f>VLOOKUP($C304,PODES_SULSEL!$D$1:$AL$311,17,FALSE)</f>
        <v>0</v>
      </c>
      <c r="AV304">
        <f>VLOOKUP($C304,PODES_SULSEL!$D$1:$AL$311,18,FALSE)</f>
        <v>0</v>
      </c>
      <c r="AW304">
        <f>VLOOKUP($C304,PODES_SULSEL!$D$1:$AL$311,19,FALSE)</f>
        <v>0</v>
      </c>
      <c r="AX304">
        <f>VLOOKUP($C304,PODES_SULSEL!$D$1:$AL$311,20,FALSE)</f>
        <v>9</v>
      </c>
      <c r="AY304">
        <f>VLOOKUP($C304,PODES_SULSEL!$D$1:$AL$311,35,FALSE)</f>
        <v>1019.4444444444445</v>
      </c>
      <c r="AZ304">
        <f>VLOOKUP($C304,PODES_SULSEL!$D$1:$AL$311,32,FALSE)</f>
        <v>0</v>
      </c>
      <c r="BA304">
        <f>VLOOKUP($C304,PODES_SULSEL!$D$1:$AL$311,33,FALSE)</f>
        <v>0</v>
      </c>
      <c r="BB304">
        <f>VLOOKUP($C304,PODES_SULSEL!$D$1:$AL$311,23,FALSE)</f>
        <v>0</v>
      </c>
      <c r="BC304">
        <f>VLOOKUP($C304,PODES_SULSEL!$D$1:$AL$311,34,FALSE)</f>
        <v>0</v>
      </c>
      <c r="BD304">
        <f>VLOOKUP($J304,Zonal_Stats!$A$2:$T$308,17,FALSE)</f>
        <v>26.727746808700001</v>
      </c>
      <c r="BE304">
        <f>VLOOKUP($J304,Zonal_Stats!$A$2:$T$308,18,FALSE)</f>
        <v>1.45269641876</v>
      </c>
      <c r="BF304">
        <f>VLOOKUP($J304,Zonal_Stats!$A$2:$T$308,19,FALSE)</f>
        <v>2053.9134255899999</v>
      </c>
      <c r="BG304">
        <f>VLOOKUP($J304,Zonal_Stats!$A$2:$T$308,20,FALSE)</f>
        <v>-12.012438964799999</v>
      </c>
    </row>
    <row r="305" spans="1:59">
      <c r="A305" t="s">
        <v>1006</v>
      </c>
      <c r="B305" t="str">
        <f t="shared" si="4"/>
        <v>7372030</v>
      </c>
      <c r="C305">
        <v>7372030</v>
      </c>
      <c r="D305" t="s">
        <v>230</v>
      </c>
      <c r="E305">
        <v>73</v>
      </c>
      <c r="F305">
        <v>72</v>
      </c>
      <c r="G305">
        <v>30</v>
      </c>
      <c r="H305" t="s">
        <v>674</v>
      </c>
      <c r="I305" t="s">
        <v>692</v>
      </c>
      <c r="J305" t="s">
        <v>556</v>
      </c>
      <c r="K305">
        <v>2019</v>
      </c>
      <c r="L305">
        <f>VLOOKUP($J305,Zonal_Stats!$A$2:$J$308,10,FALSE)</f>
        <v>7704.14094277</v>
      </c>
      <c r="M305">
        <f>VLOOKUP($J305,Zonal_Stats!$A$2:$P$308,8,FALSE)</f>
        <v>61.277848743299998</v>
      </c>
      <c r="N305">
        <f>VLOOKUP($J305,Zonal_Stats!$A$2:$P$308,12,FALSE)</f>
        <v>116043.20488799999</v>
      </c>
      <c r="O305">
        <f>VLOOKUP($J305,Zonal_Stats!$A$2:$P$308,9,FALSE)</f>
        <v>2475.8480530000002</v>
      </c>
      <c r="P305">
        <f>VLOOKUP($J305,Zonal_Stats!$A$2:$P$308,7,FALSE)</f>
        <v>4598.2907825599996</v>
      </c>
      <c r="Q305">
        <f>VLOOKUP($J305,Zonal_Stats!$A$2:$P$308,11,FALSE)</f>
        <v>2672.6910158199998</v>
      </c>
      <c r="R305">
        <f>VLOOKUP($J305,Zonal_Stats!$A$2:$P$308,5,FALSE)</f>
        <v>2746.9412062599999</v>
      </c>
      <c r="S305">
        <f>VLOOKUP($J305,raw!$A$3:$AB610,11,FALSE)</f>
        <v>5.2154195011337869E-2</v>
      </c>
      <c r="T305">
        <f>VLOOKUP($J305,raw!$A$3:$AB610,12,FALSE)</f>
        <v>0.46825396825396826</v>
      </c>
      <c r="U305">
        <f>VLOOKUP($J305,raw!$A$3:$AB610,13,FALSE)</f>
        <v>0</v>
      </c>
      <c r="V305">
        <f>VLOOKUP($J305,raw!$A$3:$AB610,14,FALSE)</f>
        <v>0</v>
      </c>
      <c r="W305">
        <f>VLOOKUP($J305,raw!$A$3:$AB610,15,FALSE)</f>
        <v>0</v>
      </c>
      <c r="X305">
        <f>VLOOKUP($J305,Zonal_Stats!$A$2:$P$308,6,FALSE)</f>
        <v>4510.0172429200002</v>
      </c>
      <c r="Y305">
        <f>VLOOKUP($J305,raw!$A$3:$AB610,17,FALSE)</f>
        <v>0</v>
      </c>
      <c r="Z305">
        <f>VLOOKUP($J305,raw!$A$3:$AB610,20,FALSE)</f>
        <v>0.4943310657596372</v>
      </c>
      <c r="AA305">
        <f>VLOOKUP($J305,Zonal_Stats!$A$2:$P$308,13,FALSE)</f>
        <v>286467.47247699997</v>
      </c>
      <c r="AB305">
        <f>VLOOKUP($J305,Zonal_Stats!$A$2:$P$308,15,FALSE)</f>
        <v>3.7792896062099999E-4</v>
      </c>
      <c r="AC305">
        <f>VLOOKUP($J305,Zonal_Stats!$A$2:$P$308,16,FALSE)</f>
        <v>2.8549844217499998E-2</v>
      </c>
      <c r="AD305">
        <f>VLOOKUP($J305,raw!$A$3:$AB610,24,FALSE)</f>
        <v>0</v>
      </c>
      <c r="AE305">
        <f>VLOOKUP($J305,Zonal_Stats!$A$2:$P$308,14,FALSE)</f>
        <v>0.125128701743</v>
      </c>
      <c r="AF305">
        <f>VLOOKUP($C305,PODES_SULSEL!$D$1:$AL$311,2,FALSE)</f>
        <v>11038</v>
      </c>
      <c r="AG305">
        <f>VLOOKUP($C305,PODES_SULSEL!$D$1:$AL$311,25,FALSE)</f>
        <v>0.99963761551005603</v>
      </c>
      <c r="AH305">
        <f>VLOOKUP($C305,PODES_SULSEL!$D$1:$AL$311,26,FALSE)</f>
        <v>1.17774959231744E-3</v>
      </c>
      <c r="AI305">
        <f>VLOOKUP($C305,PODES_SULSEL!$D$1:$AL$311,27,FALSE)</f>
        <v>2759.5</v>
      </c>
      <c r="AJ305">
        <f>VLOOKUP($C305,PODES_SULSEL!$D$1:$AL$311,28,FALSE)</f>
        <v>5519</v>
      </c>
      <c r="AK305">
        <f>VLOOKUP($C305,PODES_SULSEL!$D$1:$AL$311,29,FALSE)</f>
        <v>1379.75</v>
      </c>
      <c r="AL305">
        <f>VLOOKUP($C305,PODES_SULSEL!$D$1:$AL$311,30,FALSE)</f>
        <v>1.8119224497191501E-4</v>
      </c>
      <c r="AM305">
        <f>VLOOKUP($C305,PODES_SULSEL!$D$1:$AL$311,31,FALSE)</f>
        <v>919.83333333333337</v>
      </c>
      <c r="AN305">
        <f>VLOOKUP($C305,PODES_SULSEL!$D$1:$AL$311,10,FALSE)</f>
        <v>2</v>
      </c>
      <c r="AO305">
        <f>VLOOKUP($C305,PODES_SULSEL!$D$1:$AL$311,11,FALSE)</f>
        <v>0</v>
      </c>
      <c r="AP305">
        <f>VLOOKUP($C305,PODES_SULSEL!$D$1:$AL$311,12,FALSE)</f>
        <v>0</v>
      </c>
      <c r="AQ305">
        <f>VLOOKUP($C305,PODES_SULSEL!$D$1:$AL$311,13,FALSE)</f>
        <v>0</v>
      </c>
      <c r="AR305">
        <f>VLOOKUP($C305,PODES_SULSEL!$D$1:$AL$311,14,FALSE)</f>
        <v>0</v>
      </c>
      <c r="AS305">
        <f>VLOOKUP($C305,PODES_SULSEL!$D$1:$AL$311,15,FALSE)</f>
        <v>0</v>
      </c>
      <c r="AT305">
        <f>VLOOKUP($C305,PODES_SULSEL!$D$1:$AL$311,16,FALSE)</f>
        <v>8</v>
      </c>
      <c r="AU305">
        <f>VLOOKUP($C305,PODES_SULSEL!$D$1:$AL$311,17,FALSE)</f>
        <v>0</v>
      </c>
      <c r="AV305">
        <f>VLOOKUP($C305,PODES_SULSEL!$D$1:$AL$311,18,FALSE)</f>
        <v>0</v>
      </c>
      <c r="AW305">
        <f>VLOOKUP($C305,PODES_SULSEL!$D$1:$AL$311,19,FALSE)</f>
        <v>0</v>
      </c>
      <c r="AX305">
        <f>VLOOKUP($C305,PODES_SULSEL!$D$1:$AL$311,20,FALSE)</f>
        <v>14</v>
      </c>
      <c r="AY305">
        <f>VLOOKUP($C305,PODES_SULSEL!$D$1:$AL$311,35,FALSE)</f>
        <v>788.42857142857144</v>
      </c>
      <c r="AZ305">
        <f>VLOOKUP($C305,PODES_SULSEL!$D$1:$AL$311,32,FALSE)</f>
        <v>0</v>
      </c>
      <c r="BA305">
        <f>VLOOKUP($C305,PODES_SULSEL!$D$1:$AL$311,33,FALSE)</f>
        <v>0</v>
      </c>
      <c r="BB305">
        <f>VLOOKUP($C305,PODES_SULSEL!$D$1:$AL$311,23,FALSE)</f>
        <v>0</v>
      </c>
      <c r="BC305">
        <f>VLOOKUP($C305,PODES_SULSEL!$D$1:$AL$311,34,FALSE)</f>
        <v>0</v>
      </c>
      <c r="BD305">
        <f>VLOOKUP($J305,Zonal_Stats!$A$2:$T$308,17,FALSE)</f>
        <v>26.7979753561</v>
      </c>
      <c r="BE305">
        <f>VLOOKUP($J305,Zonal_Stats!$A$2:$T$308,18,FALSE)</f>
        <v>1.43113009135</v>
      </c>
      <c r="BF305">
        <f>VLOOKUP($J305,Zonal_Stats!$A$2:$T$308,19,FALSE)</f>
        <v>2049.81937694</v>
      </c>
      <c r="BG305">
        <f>VLOOKUP($J305,Zonal_Stats!$A$2:$T$308,20,FALSE)</f>
        <v>-0.63232421875</v>
      </c>
    </row>
    <row r="306" spans="1:59">
      <c r="A306" t="s">
        <v>1007</v>
      </c>
      <c r="B306" t="str">
        <f t="shared" si="4"/>
        <v>7373010</v>
      </c>
      <c r="C306">
        <v>7373010</v>
      </c>
      <c r="D306" t="s">
        <v>230</v>
      </c>
      <c r="E306">
        <v>73</v>
      </c>
      <c r="F306">
        <v>73</v>
      </c>
      <c r="G306">
        <v>10</v>
      </c>
      <c r="H306" t="s">
        <v>674</v>
      </c>
      <c r="I306" t="s">
        <v>693</v>
      </c>
      <c r="J306" t="s">
        <v>611</v>
      </c>
      <c r="K306">
        <v>2019</v>
      </c>
      <c r="L306">
        <f>VLOOKUP($J306,Zonal_Stats!$A$2:$J$308,10,FALSE)</f>
        <v>6779.97966645</v>
      </c>
      <c r="M306">
        <f>VLOOKUP($J306,Zonal_Stats!$A$2:$P$308,8,FALSE)</f>
        <v>230.47952113700001</v>
      </c>
      <c r="N306">
        <f>VLOOKUP($J306,Zonal_Stats!$A$2:$P$308,12,FALSE)</f>
        <v>35909.771939500002</v>
      </c>
      <c r="O306">
        <f>VLOOKUP($J306,Zonal_Stats!$A$2:$P$308,9,FALSE)</f>
        <v>59935.143176600002</v>
      </c>
      <c r="P306">
        <f>VLOOKUP($J306,Zonal_Stats!$A$2:$P$308,7,FALSE)</f>
        <v>1475.1752074599999</v>
      </c>
      <c r="Q306">
        <f>VLOOKUP($J306,Zonal_Stats!$A$2:$P$308,11,FALSE)</f>
        <v>3353.5682714599998</v>
      </c>
      <c r="R306">
        <f>VLOOKUP($J306,Zonal_Stats!$A$2:$P$308,5,FALSE)</f>
        <v>30131.2863622</v>
      </c>
      <c r="S306">
        <f>VLOOKUP($J306,raw!$A$3:$AB611,11,FALSE)</f>
        <v>0.16513761467889909</v>
      </c>
      <c r="T306">
        <f>VLOOKUP($J306,raw!$A$3:$AB611,12,FALSE)</f>
        <v>0.35137614678899082</v>
      </c>
      <c r="U306">
        <f>VLOOKUP($J306,raw!$A$3:$AB611,13,FALSE)</f>
        <v>6.4220183486238536E-3</v>
      </c>
      <c r="V306">
        <f>VLOOKUP($J306,raw!$A$3:$AB611,14,FALSE)</f>
        <v>0</v>
      </c>
      <c r="W306">
        <f>VLOOKUP($J306,raw!$A$3:$AB611,15,FALSE)</f>
        <v>0</v>
      </c>
      <c r="X306">
        <f>VLOOKUP($J306,Zonal_Stats!$A$2:$P$308,6,FALSE)</f>
        <v>1265.6533432599999</v>
      </c>
      <c r="Y306">
        <f>VLOOKUP($J306,raw!$A$3:$AB611,17,FALSE)</f>
        <v>2.3853211009174313E-2</v>
      </c>
      <c r="Z306">
        <f>VLOOKUP($J306,raw!$A$3:$AB611,20,FALSE)</f>
        <v>0.44587155963302755</v>
      </c>
      <c r="AA306">
        <f>VLOOKUP($J306,Zonal_Stats!$A$2:$P$308,13,FALSE)</f>
        <v>1215398.34381</v>
      </c>
      <c r="AB306">
        <f>VLOOKUP($J306,Zonal_Stats!$A$2:$P$308,15,FALSE)</f>
        <v>0.39349017058500002</v>
      </c>
      <c r="AC306">
        <f>VLOOKUP($J306,Zonal_Stats!$A$2:$P$308,16,FALSE)</f>
        <v>1.5737704009899999E-2</v>
      </c>
      <c r="AD306">
        <f>VLOOKUP($J306,raw!$A$3:$AB611,24,FALSE)</f>
        <v>0</v>
      </c>
      <c r="AE306">
        <f>VLOOKUP($J306,Zonal_Stats!$A$2:$P$308,14,FALSE)</f>
        <v>0.238273687811</v>
      </c>
      <c r="AF306">
        <f>VLOOKUP($C306,PODES_SULSEL!$D$1:$AL$311,2,FALSE)</f>
        <v>3242</v>
      </c>
      <c r="AG306">
        <f>VLOOKUP($C306,PODES_SULSEL!$D$1:$AL$311,25,FALSE)</f>
        <v>1</v>
      </c>
      <c r="AH306">
        <f>VLOOKUP($C306,PODES_SULSEL!$D$1:$AL$311,26,FALSE)</f>
        <v>9.2535471930906802E-4</v>
      </c>
      <c r="AI306">
        <f>VLOOKUP($C306,PODES_SULSEL!$D$1:$AL$311,27,FALSE)</f>
        <v>810.5</v>
      </c>
      <c r="AJ306">
        <f>VLOOKUP($C306,PODES_SULSEL!$D$1:$AL$311,28,FALSE)</f>
        <v>3242</v>
      </c>
      <c r="AK306">
        <f>VLOOKUP($C306,PODES_SULSEL!$D$1:$AL$311,29,FALSE)</f>
        <v>1621</v>
      </c>
      <c r="AL306">
        <f>VLOOKUP($C306,PODES_SULSEL!$D$1:$AL$311,30,FALSE)</f>
        <v>0</v>
      </c>
      <c r="AM306">
        <f>VLOOKUP($C306,PODES_SULSEL!$D$1:$AL$311,31,FALSE)</f>
        <v>1621</v>
      </c>
      <c r="AN306">
        <f>VLOOKUP($C306,PODES_SULSEL!$D$1:$AL$311,10,FALSE)</f>
        <v>0</v>
      </c>
      <c r="AO306">
        <f>VLOOKUP($C306,PODES_SULSEL!$D$1:$AL$311,11,FALSE)</f>
        <v>0</v>
      </c>
      <c r="AP306">
        <f>VLOOKUP($C306,PODES_SULSEL!$D$1:$AL$311,12,FALSE)</f>
        <v>0</v>
      </c>
      <c r="AQ306">
        <f>VLOOKUP($C306,PODES_SULSEL!$D$1:$AL$311,13,FALSE)</f>
        <v>0</v>
      </c>
      <c r="AR306">
        <f>VLOOKUP($C306,PODES_SULSEL!$D$1:$AL$311,14,FALSE)</f>
        <v>0</v>
      </c>
      <c r="AS306">
        <f>VLOOKUP($C306,PODES_SULSEL!$D$1:$AL$311,15,FALSE)</f>
        <v>0</v>
      </c>
      <c r="AT306">
        <f>VLOOKUP($C306,PODES_SULSEL!$D$1:$AL$311,16,FALSE)</f>
        <v>0</v>
      </c>
      <c r="AU306">
        <f>VLOOKUP($C306,PODES_SULSEL!$D$1:$AL$311,17,FALSE)</f>
        <v>0</v>
      </c>
      <c r="AV306">
        <f>VLOOKUP($C306,PODES_SULSEL!$D$1:$AL$311,18,FALSE)</f>
        <v>0</v>
      </c>
      <c r="AW306">
        <f>VLOOKUP($C306,PODES_SULSEL!$D$1:$AL$311,19,FALSE)</f>
        <v>0</v>
      </c>
      <c r="AX306">
        <f>VLOOKUP($C306,PODES_SULSEL!$D$1:$AL$311,20,FALSE)</f>
        <v>8</v>
      </c>
      <c r="AY306">
        <f>VLOOKUP($C306,PODES_SULSEL!$D$1:$AL$311,35,FALSE)</f>
        <v>405.25</v>
      </c>
      <c r="AZ306">
        <f>VLOOKUP($C306,PODES_SULSEL!$D$1:$AL$311,32,FALSE)</f>
        <v>0</v>
      </c>
      <c r="BA306">
        <f>VLOOKUP($C306,PODES_SULSEL!$D$1:$AL$311,33,FALSE)</f>
        <v>0</v>
      </c>
      <c r="BB306">
        <f>VLOOKUP($C306,PODES_SULSEL!$D$1:$AL$311,23,FALSE)</f>
        <v>0</v>
      </c>
      <c r="BC306">
        <f>VLOOKUP($C306,PODES_SULSEL!$D$1:$AL$311,34,FALSE)</f>
        <v>0</v>
      </c>
      <c r="BD306">
        <f>VLOOKUP($J306,Zonal_Stats!$A$2:$T$308,17,FALSE)</f>
        <v>27.039331205700002</v>
      </c>
      <c r="BE306">
        <f>VLOOKUP($J306,Zonal_Stats!$A$2:$T$308,18,FALSE)</f>
        <v>1.4551587538299999</v>
      </c>
      <c r="BF306">
        <f>VLOOKUP($J306,Zonal_Stats!$A$2:$T$308,19,FALSE)</f>
        <v>2865.4093569199999</v>
      </c>
      <c r="BG306">
        <f>VLOOKUP($J306,Zonal_Stats!$A$2:$T$308,20,FALSE)</f>
        <v>-60.839177911900002</v>
      </c>
    </row>
    <row r="307" spans="1:59">
      <c r="A307" t="s">
        <v>1008</v>
      </c>
      <c r="B307" t="str">
        <f t="shared" si="4"/>
        <v>7373011</v>
      </c>
      <c r="C307">
        <v>7373011</v>
      </c>
      <c r="D307" t="s">
        <v>230</v>
      </c>
      <c r="E307">
        <v>73</v>
      </c>
      <c r="F307">
        <v>73</v>
      </c>
      <c r="G307">
        <v>11</v>
      </c>
      <c r="H307" t="s">
        <v>674</v>
      </c>
      <c r="I307" t="s">
        <v>693</v>
      </c>
      <c r="J307" t="s">
        <v>540</v>
      </c>
      <c r="K307">
        <v>2019</v>
      </c>
      <c r="L307">
        <f>VLOOKUP($J307,Zonal_Stats!$A$2:$J$308,10,FALSE)</f>
        <v>10577.2781543</v>
      </c>
      <c r="M307">
        <f>VLOOKUP($J307,Zonal_Stats!$A$2:$P$308,8,FALSE)</f>
        <v>1191.14266404</v>
      </c>
      <c r="N307">
        <f>VLOOKUP($J307,Zonal_Stats!$A$2:$P$308,12,FALSE)</f>
        <v>29828.740333099999</v>
      </c>
      <c r="O307">
        <f>VLOOKUP($J307,Zonal_Stats!$A$2:$P$308,9,FALSE)</f>
        <v>63169.082055899999</v>
      </c>
      <c r="P307">
        <f>VLOOKUP($J307,Zonal_Stats!$A$2:$P$308,7,FALSE)</f>
        <v>999.20238676400004</v>
      </c>
      <c r="Q307">
        <f>VLOOKUP($J307,Zonal_Stats!$A$2:$P$308,11,FALSE)</f>
        <v>4149.9013456000002</v>
      </c>
      <c r="R307">
        <f>VLOOKUP($J307,Zonal_Stats!$A$2:$P$308,5,FALSE)</f>
        <v>25613.3105053</v>
      </c>
      <c r="S307">
        <f>VLOOKUP($J307,raw!$A$3:$AB612,11,FALSE)</f>
        <v>6.4000000000000001E-2</v>
      </c>
      <c r="T307">
        <f>VLOOKUP($J307,raw!$A$3:$AB612,12,FALSE)</f>
        <v>2.3578947368421053E-2</v>
      </c>
      <c r="U307">
        <f>VLOOKUP($J307,raw!$A$3:$AB612,13,FALSE)</f>
        <v>0.11052631578947368</v>
      </c>
      <c r="V307">
        <f>VLOOKUP($J307,raw!$A$3:$AB612,14,FALSE)</f>
        <v>0</v>
      </c>
      <c r="W307">
        <f>VLOOKUP($J307,raw!$A$3:$AB612,15,FALSE)</f>
        <v>0</v>
      </c>
      <c r="X307">
        <f>VLOOKUP($J307,Zonal_Stats!$A$2:$P$308,6,FALSE)</f>
        <v>2972.3540612500001</v>
      </c>
      <c r="Y307">
        <f>VLOOKUP($J307,raw!$A$3:$AB612,17,FALSE)</f>
        <v>0</v>
      </c>
      <c r="Z307">
        <f>VLOOKUP($J307,raw!$A$3:$AB612,20,FALSE)</f>
        <v>0.36315789473684212</v>
      </c>
      <c r="AA307">
        <f>VLOOKUP($J307,Zonal_Stats!$A$2:$P$308,13,FALSE)</f>
        <v>1452670.96533</v>
      </c>
      <c r="AB307">
        <f>VLOOKUP($J307,Zonal_Stats!$A$2:$P$308,15,FALSE)</f>
        <v>2.3249708156800001E-2</v>
      </c>
      <c r="AC307">
        <f>VLOOKUP($J307,Zonal_Stats!$A$2:$P$308,16,FALSE)</f>
        <v>0.73424456576700003</v>
      </c>
      <c r="AD307">
        <f>VLOOKUP($J307,raw!$A$3:$AB612,24,FALSE)</f>
        <v>0</v>
      </c>
      <c r="AE307">
        <f>VLOOKUP($J307,Zonal_Stats!$A$2:$P$308,14,FALSE)</f>
        <v>0.30812805417299999</v>
      </c>
      <c r="AF307">
        <f>VLOOKUP($C307,PODES_SULSEL!$D$1:$AL$311,2,FALSE)</f>
        <v>1649</v>
      </c>
      <c r="AG307">
        <f>VLOOKUP($C307,PODES_SULSEL!$D$1:$AL$311,25,FALSE)</f>
        <v>0.98605215281989</v>
      </c>
      <c r="AH307">
        <f>VLOOKUP($C307,PODES_SULSEL!$D$1:$AL$311,26,FALSE)</f>
        <v>1.21285627653123E-3</v>
      </c>
      <c r="AI307">
        <f>VLOOKUP($C307,PODES_SULSEL!$D$1:$AL$311,27,FALSE)</f>
        <v>0</v>
      </c>
      <c r="AJ307">
        <f>VLOOKUP($C307,PODES_SULSEL!$D$1:$AL$311,28,FALSE)</f>
        <v>0</v>
      </c>
      <c r="AK307">
        <f>VLOOKUP($C307,PODES_SULSEL!$D$1:$AL$311,29,FALSE)</f>
        <v>274.83333333333331</v>
      </c>
      <c r="AL307">
        <f>VLOOKUP($C307,PODES_SULSEL!$D$1:$AL$311,30,FALSE)</f>
        <v>6.06428138265615E-4</v>
      </c>
      <c r="AM307">
        <f>VLOOKUP($C307,PODES_SULSEL!$D$1:$AL$311,31,FALSE)</f>
        <v>0</v>
      </c>
      <c r="AN307">
        <f>VLOOKUP($C307,PODES_SULSEL!$D$1:$AL$311,10,FALSE)</f>
        <v>0</v>
      </c>
      <c r="AO307">
        <f>VLOOKUP($C307,PODES_SULSEL!$D$1:$AL$311,11,FALSE)</f>
        <v>0</v>
      </c>
      <c r="AP307">
        <f>VLOOKUP($C307,PODES_SULSEL!$D$1:$AL$311,12,FALSE)</f>
        <v>0</v>
      </c>
      <c r="AQ307">
        <f>VLOOKUP($C307,PODES_SULSEL!$D$1:$AL$311,13,FALSE)</f>
        <v>0</v>
      </c>
      <c r="AR307">
        <f>VLOOKUP($C307,PODES_SULSEL!$D$1:$AL$311,14,FALSE)</f>
        <v>0</v>
      </c>
      <c r="AS307">
        <f>VLOOKUP($C307,PODES_SULSEL!$D$1:$AL$311,15,FALSE)</f>
        <v>0</v>
      </c>
      <c r="AT307">
        <f>VLOOKUP($C307,PODES_SULSEL!$D$1:$AL$311,16,FALSE)</f>
        <v>0</v>
      </c>
      <c r="AU307">
        <f>VLOOKUP($C307,PODES_SULSEL!$D$1:$AL$311,17,FALSE)</f>
        <v>0</v>
      </c>
      <c r="AV307">
        <f>VLOOKUP($C307,PODES_SULSEL!$D$1:$AL$311,18,FALSE)</f>
        <v>0</v>
      </c>
      <c r="AW307">
        <f>VLOOKUP($C307,PODES_SULSEL!$D$1:$AL$311,19,FALSE)</f>
        <v>0</v>
      </c>
      <c r="AX307">
        <f>VLOOKUP($C307,PODES_SULSEL!$D$1:$AL$311,20,FALSE)</f>
        <v>8</v>
      </c>
      <c r="AY307">
        <f>VLOOKUP($C307,PODES_SULSEL!$D$1:$AL$311,35,FALSE)</f>
        <v>206.125</v>
      </c>
      <c r="AZ307">
        <f>VLOOKUP($C307,PODES_SULSEL!$D$1:$AL$311,32,FALSE)</f>
        <v>0</v>
      </c>
      <c r="BA307">
        <f>VLOOKUP($C307,PODES_SULSEL!$D$1:$AL$311,33,FALSE)</f>
        <v>0</v>
      </c>
      <c r="BB307">
        <f>VLOOKUP($C307,PODES_SULSEL!$D$1:$AL$311,23,FALSE)</f>
        <v>0</v>
      </c>
      <c r="BC307">
        <f>VLOOKUP($C307,PODES_SULSEL!$D$1:$AL$311,34,FALSE)</f>
        <v>0</v>
      </c>
      <c r="BD307">
        <f>VLOOKUP($J307,Zonal_Stats!$A$2:$T$308,17,FALSE)</f>
        <v>25.158711233399998</v>
      </c>
      <c r="BE307">
        <f>VLOOKUP($J307,Zonal_Stats!$A$2:$T$308,18,FALSE)</f>
        <v>1.6007930261100001</v>
      </c>
      <c r="BF307">
        <f>VLOOKUP($J307,Zonal_Stats!$A$2:$T$308,19,FALSE)</f>
        <v>3084.8834187399998</v>
      </c>
      <c r="BG307">
        <f>VLOOKUP($J307,Zonal_Stats!$A$2:$T$308,20,FALSE)</f>
        <v>-56.173755786999997</v>
      </c>
    </row>
    <row r="308" spans="1:59">
      <c r="A308" t="s">
        <v>1009</v>
      </c>
      <c r="B308" t="str">
        <f t="shared" si="4"/>
        <v>7373020</v>
      </c>
      <c r="C308">
        <v>7373020</v>
      </c>
      <c r="D308" t="s">
        <v>230</v>
      </c>
      <c r="E308">
        <v>73</v>
      </c>
      <c r="F308">
        <v>73</v>
      </c>
      <c r="G308">
        <v>20</v>
      </c>
      <c r="H308" t="s">
        <v>674</v>
      </c>
      <c r="I308" t="s">
        <v>693</v>
      </c>
      <c r="J308" t="s">
        <v>609</v>
      </c>
      <c r="K308">
        <v>2019</v>
      </c>
      <c r="L308">
        <f>VLOOKUP($J308,Zonal_Stats!$A$2:$J$308,10,FALSE)</f>
        <v>10203.755884</v>
      </c>
      <c r="M308">
        <f>VLOOKUP($J308,Zonal_Stats!$A$2:$P$308,8,FALSE)</f>
        <v>100.460708811</v>
      </c>
      <c r="N308">
        <f>VLOOKUP($J308,Zonal_Stats!$A$2:$P$308,12,FALSE)</f>
        <v>33234.191398000003</v>
      </c>
      <c r="O308">
        <f>VLOOKUP($J308,Zonal_Stats!$A$2:$P$308,9,FALSE)</f>
        <v>57768.613166100004</v>
      </c>
      <c r="P308">
        <f>VLOOKUP($J308,Zonal_Stats!$A$2:$P$308,7,FALSE)</f>
        <v>2156.2964406900001</v>
      </c>
      <c r="Q308">
        <f>VLOOKUP($J308,Zonal_Stats!$A$2:$P$308,11,FALSE)</f>
        <v>1024.81979348</v>
      </c>
      <c r="R308">
        <f>VLOOKUP($J308,Zonal_Stats!$A$2:$P$308,5,FALSE)</f>
        <v>31001.169111800002</v>
      </c>
      <c r="S308">
        <f>VLOOKUP($J308,raw!$A$3:$AB613,11,FALSE)</f>
        <v>0.18736842105263157</v>
      </c>
      <c r="T308">
        <f>VLOOKUP($J308,raw!$A$3:$AB613,12,FALSE)</f>
        <v>0.75578947368421057</v>
      </c>
      <c r="U308">
        <f>VLOOKUP($J308,raw!$A$3:$AB613,13,FALSE)</f>
        <v>0</v>
      </c>
      <c r="V308">
        <f>VLOOKUP($J308,raw!$A$3:$AB613,14,FALSE)</f>
        <v>0</v>
      </c>
      <c r="W308">
        <f>VLOOKUP($J308,raw!$A$3:$AB613,15,FALSE)</f>
        <v>0</v>
      </c>
      <c r="X308">
        <f>VLOOKUP($J308,Zonal_Stats!$A$2:$P$308,6,FALSE)</f>
        <v>2160.90546361</v>
      </c>
      <c r="Y308">
        <f>VLOOKUP($J308,raw!$A$3:$AB613,17,FALSE)</f>
        <v>0</v>
      </c>
      <c r="Z308">
        <f>VLOOKUP($J308,raw!$A$3:$AB613,20,FALSE)</f>
        <v>0.24421052631578946</v>
      </c>
      <c r="AA308">
        <f>VLOOKUP($J308,Zonal_Stats!$A$2:$P$308,13,FALSE)</f>
        <v>335203.53217700002</v>
      </c>
      <c r="AB308">
        <f>VLOOKUP($J308,Zonal_Stats!$A$2:$P$308,15,FALSE)</f>
        <v>0.388449562192</v>
      </c>
      <c r="AC308">
        <f>VLOOKUP($J308,Zonal_Stats!$A$2:$P$308,16,FALSE)</f>
        <v>0</v>
      </c>
      <c r="AD308">
        <f>VLOOKUP($J308,raw!$A$3:$AB613,24,FALSE)</f>
        <v>0</v>
      </c>
      <c r="AE308">
        <f>VLOOKUP($J308,Zonal_Stats!$A$2:$P$308,14,FALSE)</f>
        <v>0.269147763629</v>
      </c>
      <c r="AF308">
        <f>VLOOKUP($C308,PODES_SULSEL!$D$1:$AL$311,2,FALSE)</f>
        <v>6546</v>
      </c>
      <c r="AG308">
        <f>VLOOKUP($C308,PODES_SULSEL!$D$1:$AL$311,25,FALSE)</f>
        <v>0.99984723495264205</v>
      </c>
      <c r="AH308">
        <f>VLOOKUP($C308,PODES_SULSEL!$D$1:$AL$311,26,FALSE)</f>
        <v>1.3748854262144799E-3</v>
      </c>
      <c r="AI308">
        <f>VLOOKUP($C308,PODES_SULSEL!$D$1:$AL$311,27,FALSE)</f>
        <v>2182</v>
      </c>
      <c r="AJ308">
        <f>VLOOKUP($C308,PODES_SULSEL!$D$1:$AL$311,28,FALSE)</f>
        <v>6546</v>
      </c>
      <c r="AK308">
        <f>VLOOKUP($C308,PODES_SULSEL!$D$1:$AL$311,29,FALSE)</f>
        <v>818.25</v>
      </c>
      <c r="AL308">
        <f>VLOOKUP($C308,PODES_SULSEL!$D$1:$AL$311,30,FALSE)</f>
        <v>1.52765047357164E-4</v>
      </c>
      <c r="AM308">
        <f>VLOOKUP($C308,PODES_SULSEL!$D$1:$AL$311,31,FALSE)</f>
        <v>436.4</v>
      </c>
      <c r="AN308">
        <f>VLOOKUP($C308,PODES_SULSEL!$D$1:$AL$311,10,FALSE)</f>
        <v>0</v>
      </c>
      <c r="AO308">
        <f>VLOOKUP($C308,PODES_SULSEL!$D$1:$AL$311,11,FALSE)</f>
        <v>0</v>
      </c>
      <c r="AP308">
        <f>VLOOKUP($C308,PODES_SULSEL!$D$1:$AL$311,12,FALSE)</f>
        <v>2</v>
      </c>
      <c r="AQ308">
        <f>VLOOKUP($C308,PODES_SULSEL!$D$1:$AL$311,13,FALSE)</f>
        <v>0</v>
      </c>
      <c r="AR308">
        <f>VLOOKUP($C308,PODES_SULSEL!$D$1:$AL$311,14,FALSE)</f>
        <v>0</v>
      </c>
      <c r="AS308">
        <f>VLOOKUP($C308,PODES_SULSEL!$D$1:$AL$311,15,FALSE)</f>
        <v>0</v>
      </c>
      <c r="AT308">
        <f>VLOOKUP($C308,PODES_SULSEL!$D$1:$AL$311,16,FALSE)</f>
        <v>0</v>
      </c>
      <c r="AU308">
        <f>VLOOKUP($C308,PODES_SULSEL!$D$1:$AL$311,17,FALSE)</f>
        <v>0</v>
      </c>
      <c r="AV308">
        <f>VLOOKUP($C308,PODES_SULSEL!$D$1:$AL$311,18,FALSE)</f>
        <v>0</v>
      </c>
      <c r="AW308">
        <f>VLOOKUP($C308,PODES_SULSEL!$D$1:$AL$311,19,FALSE)</f>
        <v>0</v>
      </c>
      <c r="AX308">
        <f>VLOOKUP($C308,PODES_SULSEL!$D$1:$AL$311,20,FALSE)</f>
        <v>12</v>
      </c>
      <c r="AY308">
        <f>VLOOKUP($C308,PODES_SULSEL!$D$1:$AL$311,35,FALSE)</f>
        <v>545.5</v>
      </c>
      <c r="AZ308">
        <f>VLOOKUP($C308,PODES_SULSEL!$D$1:$AL$311,32,FALSE)</f>
        <v>0</v>
      </c>
      <c r="BA308">
        <f>VLOOKUP($C308,PODES_SULSEL!$D$1:$AL$311,33,FALSE)</f>
        <v>0</v>
      </c>
      <c r="BB308">
        <f>VLOOKUP($C308,PODES_SULSEL!$D$1:$AL$311,23,FALSE)</f>
        <v>0</v>
      </c>
      <c r="BC308">
        <f>VLOOKUP($C308,PODES_SULSEL!$D$1:$AL$311,34,FALSE)</f>
        <v>0</v>
      </c>
      <c r="BD308">
        <f>VLOOKUP($J308,Zonal_Stats!$A$2:$T$308,17,FALSE)</f>
        <v>27.022704925500001</v>
      </c>
      <c r="BE308">
        <f>VLOOKUP($J308,Zonal_Stats!$A$2:$T$308,18,FALSE)</f>
        <v>1.4745166778600001</v>
      </c>
      <c r="BF308">
        <f>VLOOKUP($J308,Zonal_Stats!$A$2:$T$308,19,FALSE)</f>
        <v>2961.3065080199999</v>
      </c>
      <c r="BG308">
        <f>VLOOKUP($J308,Zonal_Stats!$A$2:$T$308,20,FALSE)</f>
        <v>-38.628808593800002</v>
      </c>
    </row>
    <row r="309" spans="1:59">
      <c r="A309" t="s">
        <v>1010</v>
      </c>
      <c r="B309" t="str">
        <f t="shared" si="4"/>
        <v>7373021</v>
      </c>
      <c r="C309">
        <v>7373021</v>
      </c>
      <c r="D309" t="s">
        <v>230</v>
      </c>
      <c r="E309">
        <v>73</v>
      </c>
      <c r="F309">
        <v>73</v>
      </c>
      <c r="G309">
        <v>21</v>
      </c>
      <c r="H309" t="s">
        <v>674</v>
      </c>
      <c r="I309" t="s">
        <v>693</v>
      </c>
      <c r="J309" t="s">
        <v>612</v>
      </c>
      <c r="K309">
        <v>2019</v>
      </c>
      <c r="L309">
        <f>VLOOKUP($J309,Zonal_Stats!$A$2:$J$308,10,FALSE)</f>
        <v>10130.839973800001</v>
      </c>
      <c r="M309">
        <f>VLOOKUP($J309,Zonal_Stats!$A$2:$P$308,8,FALSE)</f>
        <v>104.509599361</v>
      </c>
      <c r="N309">
        <f>VLOOKUP($J309,Zonal_Stats!$A$2:$P$308,12,FALSE)</f>
        <v>34889.346948799997</v>
      </c>
      <c r="O309">
        <f>VLOOKUP($J309,Zonal_Stats!$A$2:$P$308,9,FALSE)</f>
        <v>56653.032024</v>
      </c>
      <c r="P309">
        <f>VLOOKUP($J309,Zonal_Stats!$A$2:$P$308,7,FALSE)</f>
        <v>933.47576030300002</v>
      </c>
      <c r="Q309">
        <f>VLOOKUP($J309,Zonal_Stats!$A$2:$P$308,11,FALSE)</f>
        <v>2137.3878862800002</v>
      </c>
      <c r="R309">
        <f>VLOOKUP($J309,Zonal_Stats!$A$2:$P$308,5,FALSE)</f>
        <v>31920.8543833</v>
      </c>
      <c r="S309">
        <f>VLOOKUP($J309,raw!$A$3:$AB614,11,FALSE)</f>
        <v>0</v>
      </c>
      <c r="T309">
        <f>VLOOKUP($J309,raw!$A$3:$AB614,12,FALSE)</f>
        <v>0.54024767801857587</v>
      </c>
      <c r="U309">
        <f>VLOOKUP($J309,raw!$A$3:$AB614,13,FALSE)</f>
        <v>9.2879256965944269E-3</v>
      </c>
      <c r="V309">
        <f>VLOOKUP($J309,raw!$A$3:$AB614,14,FALSE)</f>
        <v>0</v>
      </c>
      <c r="W309">
        <f>VLOOKUP($J309,raw!$A$3:$AB614,15,FALSE)</f>
        <v>0</v>
      </c>
      <c r="X309">
        <f>VLOOKUP($J309,Zonal_Stats!$A$2:$P$308,6,FALSE)</f>
        <v>820.73511351599996</v>
      </c>
      <c r="Y309">
        <f>VLOOKUP($J309,raw!$A$3:$AB614,17,FALSE)</f>
        <v>1.8575851393188854E-2</v>
      </c>
      <c r="Z309">
        <f>VLOOKUP($J309,raw!$A$3:$AB614,20,FALSE)</f>
        <v>2.6315789473684209E-2</v>
      </c>
      <c r="AA309">
        <f>VLOOKUP($J309,Zonal_Stats!$A$2:$P$308,13,FALSE)</f>
        <v>1235536.3795700001</v>
      </c>
      <c r="AB309">
        <f>VLOOKUP($J309,Zonal_Stats!$A$2:$P$308,15,FALSE)</f>
        <v>0.45800108541000001</v>
      </c>
      <c r="AC309">
        <f>VLOOKUP($J309,Zonal_Stats!$A$2:$P$308,16,FALSE)</f>
        <v>0</v>
      </c>
      <c r="AD309">
        <f>VLOOKUP($J309,raw!$A$3:$AB614,24,FALSE)</f>
        <v>0</v>
      </c>
      <c r="AE309">
        <f>VLOOKUP($J309,Zonal_Stats!$A$2:$P$308,14,FALSE)</f>
        <v>0.22610605335100001</v>
      </c>
      <c r="AF309">
        <f>VLOOKUP($C309,PODES_SULSEL!$D$1:$AL$311,2,FALSE)</f>
        <v>8360</v>
      </c>
      <c r="AG309">
        <f>VLOOKUP($C309,PODES_SULSEL!$D$1:$AL$311,25,FALSE)</f>
        <v>1</v>
      </c>
      <c r="AH309">
        <f>VLOOKUP($C309,PODES_SULSEL!$D$1:$AL$311,26,FALSE)</f>
        <v>0</v>
      </c>
      <c r="AI309">
        <f>VLOOKUP($C309,PODES_SULSEL!$D$1:$AL$311,27,FALSE)</f>
        <v>4180</v>
      </c>
      <c r="AJ309">
        <f>VLOOKUP($C309,PODES_SULSEL!$D$1:$AL$311,28,FALSE)</f>
        <v>8360</v>
      </c>
      <c r="AK309">
        <f>VLOOKUP($C309,PODES_SULSEL!$D$1:$AL$311,29,FALSE)</f>
        <v>1393.3333333333333</v>
      </c>
      <c r="AL309">
        <f>VLOOKUP($C309,PODES_SULSEL!$D$1:$AL$311,30,FALSE)</f>
        <v>1.1961722488038201E-4</v>
      </c>
      <c r="AM309">
        <f>VLOOKUP($C309,PODES_SULSEL!$D$1:$AL$311,31,FALSE)</f>
        <v>696.66666666666663</v>
      </c>
      <c r="AN309">
        <f>VLOOKUP($C309,PODES_SULSEL!$D$1:$AL$311,10,FALSE)</f>
        <v>0</v>
      </c>
      <c r="AO309">
        <f>VLOOKUP($C309,PODES_SULSEL!$D$1:$AL$311,11,FALSE)</f>
        <v>0</v>
      </c>
      <c r="AP309">
        <f>VLOOKUP($C309,PODES_SULSEL!$D$1:$AL$311,12,FALSE)</f>
        <v>0</v>
      </c>
      <c r="AQ309">
        <f>VLOOKUP($C309,PODES_SULSEL!$D$1:$AL$311,13,FALSE)</f>
        <v>0</v>
      </c>
      <c r="AR309">
        <f>VLOOKUP($C309,PODES_SULSEL!$D$1:$AL$311,14,FALSE)</f>
        <v>0</v>
      </c>
      <c r="AS309">
        <f>VLOOKUP($C309,PODES_SULSEL!$D$1:$AL$311,15,FALSE)</f>
        <v>0</v>
      </c>
      <c r="AT309">
        <f>VLOOKUP($C309,PODES_SULSEL!$D$1:$AL$311,16,FALSE)</f>
        <v>0</v>
      </c>
      <c r="AU309">
        <f>VLOOKUP($C309,PODES_SULSEL!$D$1:$AL$311,17,FALSE)</f>
        <v>0</v>
      </c>
      <c r="AV309">
        <f>VLOOKUP($C309,PODES_SULSEL!$D$1:$AL$311,18,FALSE)</f>
        <v>0</v>
      </c>
      <c r="AW309">
        <f>VLOOKUP($C309,PODES_SULSEL!$D$1:$AL$311,19,FALSE)</f>
        <v>0</v>
      </c>
      <c r="AX309">
        <f>VLOOKUP($C309,PODES_SULSEL!$D$1:$AL$311,20,FALSE)</f>
        <v>14</v>
      </c>
      <c r="AY309">
        <f>VLOOKUP($C309,PODES_SULSEL!$D$1:$AL$311,35,FALSE)</f>
        <v>597.14285714285711</v>
      </c>
      <c r="AZ309">
        <f>VLOOKUP($C309,PODES_SULSEL!$D$1:$AL$311,32,FALSE)</f>
        <v>0</v>
      </c>
      <c r="BA309">
        <f>VLOOKUP($C309,PODES_SULSEL!$D$1:$AL$311,33,FALSE)</f>
        <v>0</v>
      </c>
      <c r="BB309">
        <f>VLOOKUP($C309,PODES_SULSEL!$D$1:$AL$311,23,FALSE)</f>
        <v>0</v>
      </c>
      <c r="BC309">
        <f>VLOOKUP($C309,PODES_SULSEL!$D$1:$AL$311,34,FALSE)</f>
        <v>0</v>
      </c>
      <c r="BD309">
        <f>VLOOKUP($J309,Zonal_Stats!$A$2:$T$308,17,FALSE)</f>
        <v>27.092419941100001</v>
      </c>
      <c r="BE309">
        <f>VLOOKUP($J309,Zonal_Stats!$A$2:$T$308,18,FALSE)</f>
        <v>1.42677021027</v>
      </c>
      <c r="BF309">
        <f>VLOOKUP($J309,Zonal_Stats!$A$2:$T$308,19,FALSE)</f>
        <v>2928.9954151000002</v>
      </c>
      <c r="BG309">
        <f>VLOOKUP($J309,Zonal_Stats!$A$2:$T$308,20,FALSE)</f>
        <v>-71.925740559900007</v>
      </c>
    </row>
    <row r="310" spans="1:59">
      <c r="A310" t="s">
        <v>1011</v>
      </c>
      <c r="B310" t="str">
        <f t="shared" si="4"/>
        <v>7373022</v>
      </c>
      <c r="C310">
        <v>7373022</v>
      </c>
      <c r="D310" t="s">
        <v>230</v>
      </c>
      <c r="E310">
        <v>73</v>
      </c>
      <c r="F310">
        <v>73</v>
      </c>
      <c r="G310">
        <v>22</v>
      </c>
      <c r="H310" t="s">
        <v>674</v>
      </c>
      <c r="I310" t="s">
        <v>693</v>
      </c>
      <c r="J310" t="s">
        <v>483</v>
      </c>
      <c r="K310">
        <v>2019</v>
      </c>
      <c r="L310">
        <f>VLOOKUP($J310,Zonal_Stats!$A$2:$J$308,10,FALSE)</f>
        <v>11835.590812</v>
      </c>
      <c r="M310">
        <f>VLOOKUP($J310,Zonal_Stats!$A$2:$P$308,8,FALSE)</f>
        <v>1453.3044269</v>
      </c>
      <c r="N310">
        <f>VLOOKUP($J310,Zonal_Stats!$A$2:$P$308,12,FALSE)</f>
        <v>26470.1325282</v>
      </c>
      <c r="O310">
        <f>VLOOKUP($J310,Zonal_Stats!$A$2:$P$308,9,FALSE)</f>
        <v>60569.993352899997</v>
      </c>
      <c r="P310">
        <f>VLOOKUP($J310,Zonal_Stats!$A$2:$P$308,7,FALSE)</f>
        <v>658.53600558899996</v>
      </c>
      <c r="Q310">
        <f>VLOOKUP($J310,Zonal_Stats!$A$2:$P$308,11,FALSE)</f>
        <v>4645.07490177</v>
      </c>
      <c r="R310">
        <f>VLOOKUP($J310,Zonal_Stats!$A$2:$P$308,5,FALSE)</f>
        <v>27659.9918143</v>
      </c>
      <c r="S310">
        <f>VLOOKUP($J310,raw!$A$3:$AB615,11,FALSE)</f>
        <v>1.1831275720164609E-2</v>
      </c>
      <c r="T310">
        <f>VLOOKUP($J310,raw!$A$3:$AB615,12,FALSE)</f>
        <v>5.1697530864197531E-2</v>
      </c>
      <c r="U310">
        <f>VLOOKUP($J310,raw!$A$3:$AB615,13,FALSE)</f>
        <v>0.45267489711934156</v>
      </c>
      <c r="V310">
        <f>VLOOKUP($J310,raw!$A$3:$AB615,14,FALSE)</f>
        <v>0</v>
      </c>
      <c r="W310">
        <f>VLOOKUP($J310,raw!$A$3:$AB615,15,FALSE)</f>
        <v>0</v>
      </c>
      <c r="X310">
        <f>VLOOKUP($J310,Zonal_Stats!$A$2:$P$308,6,FALSE)</f>
        <v>1496.35367931</v>
      </c>
      <c r="Y310">
        <f>VLOOKUP($J310,raw!$A$3:$AB615,17,FALSE)</f>
        <v>1.5432098765432098E-2</v>
      </c>
      <c r="Z310">
        <f>VLOOKUP($J310,raw!$A$3:$AB615,20,FALSE)</f>
        <v>0.47839506172839508</v>
      </c>
      <c r="AA310">
        <f>VLOOKUP($J310,Zonal_Stats!$A$2:$P$308,13,FALSE)</f>
        <v>1085901.9354300001</v>
      </c>
      <c r="AB310">
        <f>VLOOKUP($J310,Zonal_Stats!$A$2:$P$308,15,FALSE)</f>
        <v>1.1133452241199999E-2</v>
      </c>
      <c r="AC310">
        <f>VLOOKUP($J310,Zonal_Stats!$A$2:$P$308,16,FALSE)</f>
        <v>0.84325594782500002</v>
      </c>
      <c r="AD310">
        <f>VLOOKUP($J310,raw!$A$3:$AB615,24,FALSE)</f>
        <v>0</v>
      </c>
      <c r="AE310">
        <f>VLOOKUP($J310,Zonal_Stats!$A$2:$P$308,14,FALSE)</f>
        <v>0.33223876284300002</v>
      </c>
      <c r="AF310">
        <f>VLOOKUP($C310,PODES_SULSEL!$D$1:$AL$311,2,FALSE)</f>
        <v>2112</v>
      </c>
      <c r="AG310">
        <f>VLOOKUP($C310,PODES_SULSEL!$D$1:$AL$311,25,FALSE)</f>
        <v>0.99621212121212099</v>
      </c>
      <c r="AH310">
        <f>VLOOKUP($C310,PODES_SULSEL!$D$1:$AL$311,26,FALSE)</f>
        <v>4.7348484848484801E-4</v>
      </c>
      <c r="AI310">
        <f>VLOOKUP($C310,PODES_SULSEL!$D$1:$AL$311,27,FALSE)</f>
        <v>0</v>
      </c>
      <c r="AJ310">
        <f>VLOOKUP($C310,PODES_SULSEL!$D$1:$AL$311,28,FALSE)</f>
        <v>0</v>
      </c>
      <c r="AK310">
        <f>VLOOKUP($C310,PODES_SULSEL!$D$1:$AL$311,29,FALSE)</f>
        <v>528</v>
      </c>
      <c r="AL310">
        <f>VLOOKUP($C310,PODES_SULSEL!$D$1:$AL$311,30,FALSE)</f>
        <v>0</v>
      </c>
      <c r="AM310">
        <f>VLOOKUP($C310,PODES_SULSEL!$D$1:$AL$311,31,FALSE)</f>
        <v>0</v>
      </c>
      <c r="AN310">
        <f>VLOOKUP($C310,PODES_SULSEL!$D$1:$AL$311,10,FALSE)</f>
        <v>0</v>
      </c>
      <c r="AO310">
        <f>VLOOKUP($C310,PODES_SULSEL!$D$1:$AL$311,11,FALSE)</f>
        <v>0</v>
      </c>
      <c r="AP310">
        <f>VLOOKUP($C310,PODES_SULSEL!$D$1:$AL$311,12,FALSE)</f>
        <v>0</v>
      </c>
      <c r="AQ310">
        <f>VLOOKUP($C310,PODES_SULSEL!$D$1:$AL$311,13,FALSE)</f>
        <v>0</v>
      </c>
      <c r="AR310">
        <f>VLOOKUP($C310,PODES_SULSEL!$D$1:$AL$311,14,FALSE)</f>
        <v>0</v>
      </c>
      <c r="AS310">
        <f>VLOOKUP($C310,PODES_SULSEL!$D$1:$AL$311,15,FALSE)</f>
        <v>0</v>
      </c>
      <c r="AT310">
        <f>VLOOKUP($C310,PODES_SULSEL!$D$1:$AL$311,16,FALSE)</f>
        <v>0</v>
      </c>
      <c r="AU310">
        <f>VLOOKUP($C310,PODES_SULSEL!$D$1:$AL$311,17,FALSE)</f>
        <v>0</v>
      </c>
      <c r="AV310">
        <f>VLOOKUP($C310,PODES_SULSEL!$D$1:$AL$311,18,FALSE)</f>
        <v>0</v>
      </c>
      <c r="AW310">
        <f>VLOOKUP($C310,PODES_SULSEL!$D$1:$AL$311,19,FALSE)</f>
        <v>0</v>
      </c>
      <c r="AX310">
        <f>VLOOKUP($C310,PODES_SULSEL!$D$1:$AL$311,20,FALSE)</f>
        <v>8</v>
      </c>
      <c r="AY310">
        <f>VLOOKUP($C310,PODES_SULSEL!$D$1:$AL$311,35,FALSE)</f>
        <v>264</v>
      </c>
      <c r="AZ310">
        <f>VLOOKUP($C310,PODES_SULSEL!$D$1:$AL$311,32,FALSE)</f>
        <v>0</v>
      </c>
      <c r="BA310">
        <f>VLOOKUP($C310,PODES_SULSEL!$D$1:$AL$311,33,FALSE)</f>
        <v>0</v>
      </c>
      <c r="BB310">
        <f>VLOOKUP($C310,PODES_SULSEL!$D$1:$AL$311,23,FALSE)</f>
        <v>0</v>
      </c>
      <c r="BC310">
        <f>VLOOKUP($C310,PODES_SULSEL!$D$1:$AL$311,34,FALSE)</f>
        <v>0</v>
      </c>
      <c r="BD310">
        <f>VLOOKUP($J310,Zonal_Stats!$A$2:$T$308,17,FALSE)</f>
        <v>23.9350186052</v>
      </c>
      <c r="BE310">
        <f>VLOOKUP($J310,Zonal_Stats!$A$2:$T$308,18,FALSE)</f>
        <v>1.6828074561199999</v>
      </c>
      <c r="BF310">
        <f>VLOOKUP($J310,Zonal_Stats!$A$2:$T$308,19,FALSE)</f>
        <v>3108.2034486399998</v>
      </c>
      <c r="BG310">
        <f>VLOOKUP($J310,Zonal_Stats!$A$2:$T$308,20,FALSE)</f>
        <v>-30.4094184028</v>
      </c>
    </row>
    <row r="311" spans="1:59">
      <c r="A311" t="s">
        <v>1012</v>
      </c>
      <c r="B311" t="str">
        <f t="shared" si="4"/>
        <v>7373030</v>
      </c>
      <c r="C311">
        <v>7373030</v>
      </c>
      <c r="D311" t="s">
        <v>230</v>
      </c>
      <c r="E311">
        <v>73</v>
      </c>
      <c r="F311">
        <v>73</v>
      </c>
      <c r="G311">
        <v>30</v>
      </c>
      <c r="H311" t="s">
        <v>674</v>
      </c>
      <c r="I311" t="s">
        <v>693</v>
      </c>
      <c r="J311" t="s">
        <v>613</v>
      </c>
      <c r="K311">
        <v>2019</v>
      </c>
      <c r="L311">
        <f>VLOOKUP($J311,Zonal_Stats!$A$2:$J$308,10,FALSE)</f>
        <v>12991.1987503</v>
      </c>
      <c r="M311">
        <f>VLOOKUP($J311,Zonal_Stats!$A$2:$P$308,8,FALSE)</f>
        <v>265.74387293500001</v>
      </c>
      <c r="N311">
        <f>VLOOKUP($J311,Zonal_Stats!$A$2:$P$308,12,FALSE)</f>
        <v>31999.101714600001</v>
      </c>
      <c r="O311">
        <f>VLOOKUP($J311,Zonal_Stats!$A$2:$P$308,9,FALSE)</f>
        <v>55459.277938300002</v>
      </c>
      <c r="P311">
        <f>VLOOKUP($J311,Zonal_Stats!$A$2:$P$308,7,FALSE)</f>
        <v>497.92097648700002</v>
      </c>
      <c r="Q311">
        <f>VLOOKUP($J311,Zonal_Stats!$A$2:$P$308,11,FALSE)</f>
        <v>596.47101988700001</v>
      </c>
      <c r="R311">
        <f>VLOOKUP($J311,Zonal_Stats!$A$2:$P$308,5,FALSE)</f>
        <v>29322.287334100001</v>
      </c>
      <c r="S311">
        <f>VLOOKUP($J311,raw!$A$3:$AB616,11,FALSE)</f>
        <v>0</v>
      </c>
      <c r="T311">
        <f>VLOOKUP($J311,raw!$A$3:$AB616,12,FALSE)</f>
        <v>0.40707964601769914</v>
      </c>
      <c r="U311">
        <f>VLOOKUP($J311,raw!$A$3:$AB616,13,FALSE)</f>
        <v>9.0265486725663716E-2</v>
      </c>
      <c r="V311">
        <f>VLOOKUP($J311,raw!$A$3:$AB616,14,FALSE)</f>
        <v>0</v>
      </c>
      <c r="W311">
        <f>VLOOKUP($J311,raw!$A$3:$AB616,15,FALSE)</f>
        <v>0</v>
      </c>
      <c r="X311">
        <f>VLOOKUP($J311,Zonal_Stats!$A$2:$P$308,6,FALSE)</f>
        <v>822.05345650699996</v>
      </c>
      <c r="Y311">
        <f>VLOOKUP($J311,raw!$A$3:$AB616,17,FALSE)</f>
        <v>3.7168141592920353E-2</v>
      </c>
      <c r="Z311">
        <f>VLOOKUP($J311,raw!$A$3:$AB616,20,FALSE)</f>
        <v>0.28849557522123892</v>
      </c>
      <c r="AA311">
        <f>VLOOKUP($J311,Zonal_Stats!$A$2:$P$308,13,FALSE)</f>
        <v>1007513.44657</v>
      </c>
      <c r="AB311">
        <f>VLOOKUP($J311,Zonal_Stats!$A$2:$P$308,15,FALSE)</f>
        <v>0.16869098881700001</v>
      </c>
      <c r="AC311">
        <f>VLOOKUP($J311,Zonal_Stats!$A$2:$P$308,16,FALSE)</f>
        <v>0.30201732342199999</v>
      </c>
      <c r="AD311">
        <f>VLOOKUP($J311,raw!$A$3:$AB616,24,FALSE)</f>
        <v>0.1929203539823009</v>
      </c>
      <c r="AE311">
        <f>VLOOKUP($J311,Zonal_Stats!$A$2:$P$308,14,FALSE)</f>
        <v>0.253283524777</v>
      </c>
      <c r="AF311">
        <f>VLOOKUP($C311,PODES_SULSEL!$D$1:$AL$311,2,FALSE)</f>
        <v>4830</v>
      </c>
      <c r="AG311">
        <f>VLOOKUP($C311,PODES_SULSEL!$D$1:$AL$311,25,FALSE)</f>
        <v>0.99979296066252499</v>
      </c>
      <c r="AH311">
        <f>VLOOKUP($C311,PODES_SULSEL!$D$1:$AL$311,26,FALSE)</f>
        <v>1.0351966873706001E-3</v>
      </c>
      <c r="AI311">
        <f>VLOOKUP($C311,PODES_SULSEL!$D$1:$AL$311,27,FALSE)</f>
        <v>1207.5</v>
      </c>
      <c r="AJ311">
        <f>VLOOKUP($C311,PODES_SULSEL!$D$1:$AL$311,28,FALSE)</f>
        <v>4830</v>
      </c>
      <c r="AK311">
        <f>VLOOKUP($C311,PODES_SULSEL!$D$1:$AL$311,29,FALSE)</f>
        <v>1207.5</v>
      </c>
      <c r="AL311">
        <f>VLOOKUP($C311,PODES_SULSEL!$D$1:$AL$311,30,FALSE)</f>
        <v>0</v>
      </c>
      <c r="AM311">
        <f>VLOOKUP($C311,PODES_SULSEL!$D$1:$AL$311,31,FALSE)</f>
        <v>805</v>
      </c>
      <c r="AN311">
        <f>VLOOKUP($C311,PODES_SULSEL!$D$1:$AL$311,10,FALSE)</f>
        <v>0</v>
      </c>
      <c r="AO311">
        <f>VLOOKUP($C311,PODES_SULSEL!$D$1:$AL$311,11,FALSE)</f>
        <v>0</v>
      </c>
      <c r="AP311">
        <f>VLOOKUP($C311,PODES_SULSEL!$D$1:$AL$311,12,FALSE)</f>
        <v>0</v>
      </c>
      <c r="AQ311">
        <f>VLOOKUP($C311,PODES_SULSEL!$D$1:$AL$311,13,FALSE)</f>
        <v>0</v>
      </c>
      <c r="AR311">
        <f>VLOOKUP($C311,PODES_SULSEL!$D$1:$AL$311,14,FALSE)</f>
        <v>0</v>
      </c>
      <c r="AS311">
        <f>VLOOKUP($C311,PODES_SULSEL!$D$1:$AL$311,15,FALSE)</f>
        <v>0</v>
      </c>
      <c r="AT311">
        <f>VLOOKUP($C311,PODES_SULSEL!$D$1:$AL$311,16,FALSE)</f>
        <v>0</v>
      </c>
      <c r="AU311">
        <f>VLOOKUP($C311,PODES_SULSEL!$D$1:$AL$311,17,FALSE)</f>
        <v>0</v>
      </c>
      <c r="AV311">
        <f>VLOOKUP($C311,PODES_SULSEL!$D$1:$AL$311,18,FALSE)</f>
        <v>0</v>
      </c>
      <c r="AW311">
        <f>VLOOKUP($C311,PODES_SULSEL!$D$1:$AL$311,19,FALSE)</f>
        <v>0</v>
      </c>
      <c r="AX311">
        <f>VLOOKUP($C311,PODES_SULSEL!$D$1:$AL$311,20,FALSE)</f>
        <v>12</v>
      </c>
      <c r="AY311">
        <f>VLOOKUP($C311,PODES_SULSEL!$D$1:$AL$311,35,FALSE)</f>
        <v>402.5</v>
      </c>
      <c r="AZ311">
        <f>VLOOKUP($C311,PODES_SULSEL!$D$1:$AL$311,32,FALSE)</f>
        <v>0</v>
      </c>
      <c r="BA311">
        <f>VLOOKUP($C311,PODES_SULSEL!$D$1:$AL$311,33,FALSE)</f>
        <v>0</v>
      </c>
      <c r="BB311">
        <f>VLOOKUP($C311,PODES_SULSEL!$D$1:$AL$311,23,FALSE)</f>
        <v>0</v>
      </c>
      <c r="BC311">
        <f>VLOOKUP($C311,PODES_SULSEL!$D$1:$AL$311,34,FALSE)</f>
        <v>0</v>
      </c>
      <c r="BD311">
        <f>VLOOKUP($J311,Zonal_Stats!$A$2:$T$308,17,FALSE)</f>
        <v>26.7992275167</v>
      </c>
      <c r="BE311">
        <f>VLOOKUP($J311,Zonal_Stats!$A$2:$T$308,18,FALSE)</f>
        <v>1.5413494110099999</v>
      </c>
      <c r="BF311">
        <f>VLOOKUP($J311,Zonal_Stats!$A$2:$T$308,19,FALSE)</f>
        <v>2943.38895942</v>
      </c>
      <c r="BG311">
        <f>VLOOKUP($J311,Zonal_Stats!$A$2:$T$308,20,FALSE)</f>
        <v>-72.672167968799997</v>
      </c>
    </row>
    <row r="312" spans="1:59">
      <c r="A312" t="s">
        <v>1013</v>
      </c>
      <c r="B312" t="str">
        <f t="shared" si="4"/>
        <v>7373031</v>
      </c>
      <c r="C312">
        <v>7373031</v>
      </c>
      <c r="D312" t="s">
        <v>230</v>
      </c>
      <c r="E312">
        <v>73</v>
      </c>
      <c r="F312">
        <v>73</v>
      </c>
      <c r="G312">
        <v>31</v>
      </c>
      <c r="H312" t="s">
        <v>674</v>
      </c>
      <c r="I312" t="s">
        <v>693</v>
      </c>
      <c r="J312" t="s">
        <v>335</v>
      </c>
      <c r="K312">
        <v>2019</v>
      </c>
      <c r="L312">
        <f>VLOOKUP($J312,Zonal_Stats!$A$2:$J$308,10,FALSE)</f>
        <v>16636.7430905</v>
      </c>
      <c r="M312">
        <f>VLOOKUP($J312,Zonal_Stats!$A$2:$P$308,8,FALSE)</f>
        <v>781.41901811299999</v>
      </c>
      <c r="N312">
        <f>VLOOKUP($J312,Zonal_Stats!$A$2:$P$308,12,FALSE)</f>
        <v>31362.653591300001</v>
      </c>
      <c r="O312">
        <f>VLOOKUP($J312,Zonal_Stats!$A$2:$P$308,9,FALSE)</f>
        <v>52001.646936500001</v>
      </c>
      <c r="P312">
        <f>VLOOKUP($J312,Zonal_Stats!$A$2:$P$308,7,FALSE)</f>
        <v>646.15006630100004</v>
      </c>
      <c r="Q312">
        <f>VLOOKUP($J312,Zonal_Stats!$A$2:$P$308,11,FALSE)</f>
        <v>1424.3419988200001</v>
      </c>
      <c r="R312">
        <f>VLOOKUP($J312,Zonal_Stats!$A$2:$P$308,5,FALSE)</f>
        <v>25977.640608400001</v>
      </c>
      <c r="S312">
        <f>VLOOKUP($J312,raw!$A$3:$AB617,11,FALSE)</f>
        <v>0.19191489361702127</v>
      </c>
      <c r="T312">
        <f>VLOOKUP($J312,raw!$A$3:$AB617,12,FALSE)</f>
        <v>0.21319148936170212</v>
      </c>
      <c r="U312">
        <f>VLOOKUP($J312,raw!$A$3:$AB617,13,FALSE)</f>
        <v>0.18978723404255318</v>
      </c>
      <c r="V312">
        <f>VLOOKUP($J312,raw!$A$3:$AB617,14,FALSE)</f>
        <v>0</v>
      </c>
      <c r="W312">
        <f>VLOOKUP($J312,raw!$A$3:$AB617,15,FALSE)</f>
        <v>0</v>
      </c>
      <c r="X312">
        <f>VLOOKUP($J312,Zonal_Stats!$A$2:$P$308,6,FALSE)</f>
        <v>1657.20578359</v>
      </c>
      <c r="Y312">
        <f>VLOOKUP($J312,raw!$A$3:$AB617,17,FALSE)</f>
        <v>4.6808510638297876E-3</v>
      </c>
      <c r="Z312">
        <f>VLOOKUP($J312,raw!$A$3:$AB617,20,FALSE)</f>
        <v>0.33489361702127657</v>
      </c>
      <c r="AA312">
        <f>VLOOKUP($J312,Zonal_Stats!$A$2:$P$308,13,FALSE)</f>
        <v>683076.73891700001</v>
      </c>
      <c r="AB312">
        <f>VLOOKUP($J312,Zonal_Stats!$A$2:$P$308,15,FALSE)</f>
        <v>0.23366445522400001</v>
      </c>
      <c r="AC312">
        <f>VLOOKUP($J312,Zonal_Stats!$A$2:$P$308,16,FALSE)</f>
        <v>0.41704064226300003</v>
      </c>
      <c r="AD312">
        <f>VLOOKUP($J312,raw!$A$3:$AB617,24,FALSE)</f>
        <v>0</v>
      </c>
      <c r="AE312">
        <f>VLOOKUP($J312,Zonal_Stats!$A$2:$P$308,14,FALSE)</f>
        <v>0.26386537705300001</v>
      </c>
      <c r="AF312">
        <f>VLOOKUP($C312,PODES_SULSEL!$D$1:$AL$311,2,FALSE)</f>
        <v>6540</v>
      </c>
      <c r="AG312">
        <f>VLOOKUP($C312,PODES_SULSEL!$D$1:$AL$311,25,FALSE)</f>
        <v>1</v>
      </c>
      <c r="AH312">
        <f>VLOOKUP($C312,PODES_SULSEL!$D$1:$AL$311,26,FALSE)</f>
        <v>1.6819571865443401E-3</v>
      </c>
      <c r="AI312">
        <f>VLOOKUP($C312,PODES_SULSEL!$D$1:$AL$311,27,FALSE)</f>
        <v>3270</v>
      </c>
      <c r="AJ312">
        <f>VLOOKUP($C312,PODES_SULSEL!$D$1:$AL$311,28,FALSE)</f>
        <v>3270</v>
      </c>
      <c r="AK312">
        <f>VLOOKUP($C312,PODES_SULSEL!$D$1:$AL$311,29,FALSE)</f>
        <v>2180</v>
      </c>
      <c r="AL312">
        <f>VLOOKUP($C312,PODES_SULSEL!$D$1:$AL$311,30,FALSE)</f>
        <v>0</v>
      </c>
      <c r="AM312">
        <f>VLOOKUP($C312,PODES_SULSEL!$D$1:$AL$311,31,FALSE)</f>
        <v>1308</v>
      </c>
      <c r="AN312">
        <f>VLOOKUP($C312,PODES_SULSEL!$D$1:$AL$311,10,FALSE)</f>
        <v>0</v>
      </c>
      <c r="AO312">
        <f>VLOOKUP($C312,PODES_SULSEL!$D$1:$AL$311,11,FALSE)</f>
        <v>0</v>
      </c>
      <c r="AP312">
        <f>VLOOKUP($C312,PODES_SULSEL!$D$1:$AL$311,12,FALSE)</f>
        <v>0</v>
      </c>
      <c r="AQ312">
        <f>VLOOKUP($C312,PODES_SULSEL!$D$1:$AL$311,13,FALSE)</f>
        <v>0</v>
      </c>
      <c r="AR312">
        <f>VLOOKUP($C312,PODES_SULSEL!$D$1:$AL$311,14,FALSE)</f>
        <v>0</v>
      </c>
      <c r="AS312">
        <f>VLOOKUP($C312,PODES_SULSEL!$D$1:$AL$311,15,FALSE)</f>
        <v>0</v>
      </c>
      <c r="AT312">
        <f>VLOOKUP($C312,PODES_SULSEL!$D$1:$AL$311,16,FALSE)</f>
        <v>0</v>
      </c>
      <c r="AU312">
        <f>VLOOKUP($C312,PODES_SULSEL!$D$1:$AL$311,17,FALSE)</f>
        <v>0</v>
      </c>
      <c r="AV312">
        <f>VLOOKUP($C312,PODES_SULSEL!$D$1:$AL$311,18,FALSE)</f>
        <v>0</v>
      </c>
      <c r="AW312">
        <f>VLOOKUP($C312,PODES_SULSEL!$D$1:$AL$311,19,FALSE)</f>
        <v>0</v>
      </c>
      <c r="AX312">
        <f>VLOOKUP($C312,PODES_SULSEL!$D$1:$AL$311,20,FALSE)</f>
        <v>10</v>
      </c>
      <c r="AY312">
        <f>VLOOKUP($C312,PODES_SULSEL!$D$1:$AL$311,35,FALSE)</f>
        <v>654</v>
      </c>
      <c r="AZ312">
        <f>VLOOKUP($C312,PODES_SULSEL!$D$1:$AL$311,32,FALSE)</f>
        <v>0</v>
      </c>
      <c r="BA312">
        <f>VLOOKUP($C312,PODES_SULSEL!$D$1:$AL$311,33,FALSE)</f>
        <v>0</v>
      </c>
      <c r="BB312">
        <f>VLOOKUP($C312,PODES_SULSEL!$D$1:$AL$311,23,FALSE)</f>
        <v>0</v>
      </c>
      <c r="BC312">
        <f>VLOOKUP($C312,PODES_SULSEL!$D$1:$AL$311,34,FALSE)</f>
        <v>0</v>
      </c>
      <c r="BD312">
        <f>VLOOKUP($J312,Zonal_Stats!$A$2:$T$308,17,FALSE)</f>
        <v>26.4567111032</v>
      </c>
      <c r="BE312">
        <f>VLOOKUP($J312,Zonal_Stats!$A$2:$T$308,18,FALSE)</f>
        <v>1.63444350316</v>
      </c>
      <c r="BF312">
        <f>VLOOKUP($J312,Zonal_Stats!$A$2:$T$308,19,FALSE)</f>
        <v>2988.42677946</v>
      </c>
      <c r="BG312">
        <f>VLOOKUP($J312,Zonal_Stats!$A$2:$T$308,20,FALSE)</f>
        <v>-69.648709810699998</v>
      </c>
    </row>
    <row r="313" spans="1:59">
      <c r="A313" t="s">
        <v>1014</v>
      </c>
      <c r="B313" t="str">
        <f t="shared" si="4"/>
        <v>7373040</v>
      </c>
      <c r="C313">
        <v>7373040</v>
      </c>
      <c r="D313" t="s">
        <v>230</v>
      </c>
      <c r="E313">
        <v>73</v>
      </c>
      <c r="F313">
        <v>73</v>
      </c>
      <c r="G313">
        <v>40</v>
      </c>
      <c r="H313" t="s">
        <v>674</v>
      </c>
      <c r="I313" t="s">
        <v>693</v>
      </c>
      <c r="J313" t="s">
        <v>581</v>
      </c>
      <c r="K313">
        <v>2019</v>
      </c>
      <c r="L313">
        <f>VLOOKUP($J313,Zonal_Stats!$A$2:$J$308,10,FALSE)</f>
        <v>19770.9868207</v>
      </c>
      <c r="M313">
        <f>VLOOKUP($J313,Zonal_Stats!$A$2:$P$308,8,FALSE)</f>
        <v>373.494135277</v>
      </c>
      <c r="N313">
        <f>VLOOKUP($J313,Zonal_Stats!$A$2:$P$308,12,FALSE)</f>
        <v>32379.187346300001</v>
      </c>
      <c r="O313">
        <f>VLOOKUP($J313,Zonal_Stats!$A$2:$P$308,9,FALSE)</f>
        <v>47780.155404600002</v>
      </c>
      <c r="P313">
        <f>VLOOKUP($J313,Zonal_Stats!$A$2:$P$308,7,FALSE)</f>
        <v>2895.7368144699999</v>
      </c>
      <c r="Q313">
        <f>VLOOKUP($J313,Zonal_Stats!$A$2:$P$308,11,FALSE)</f>
        <v>775.15846640500001</v>
      </c>
      <c r="R313">
        <f>VLOOKUP($J313,Zonal_Stats!$A$2:$P$308,5,FALSE)</f>
        <v>23274.4470826</v>
      </c>
      <c r="S313">
        <f>VLOOKUP($J313,raw!$A$3:$AB618,11,FALSE)</f>
        <v>0.43605509099852435</v>
      </c>
      <c r="T313">
        <f>VLOOKUP($J313,raw!$A$3:$AB618,12,FALSE)</f>
        <v>8.7801278898180027E-2</v>
      </c>
      <c r="U313">
        <f>VLOOKUP($J313,raw!$A$3:$AB618,13,FALSE)</f>
        <v>2.4594195769798326E-4</v>
      </c>
      <c r="V313">
        <f>VLOOKUP($J313,raw!$A$3:$AB618,14,FALSE)</f>
        <v>0</v>
      </c>
      <c r="W313">
        <f>VLOOKUP($J313,raw!$A$3:$AB618,15,FALSE)</f>
        <v>0</v>
      </c>
      <c r="X313">
        <f>VLOOKUP($J313,Zonal_Stats!$A$2:$P$308,6,FALSE)</f>
        <v>2816.4696235900001</v>
      </c>
      <c r="Y313">
        <f>VLOOKUP($J313,raw!$A$3:$AB618,17,FALSE)</f>
        <v>1.2297097884899164E-2</v>
      </c>
      <c r="Z313">
        <f>VLOOKUP($J313,raw!$A$3:$AB618,20,FALSE)</f>
        <v>0.68347270044269548</v>
      </c>
      <c r="AA313">
        <f>VLOOKUP($J313,Zonal_Stats!$A$2:$P$308,13,FALSE)</f>
        <v>1033707.75086</v>
      </c>
      <c r="AB313">
        <f>VLOOKUP($J313,Zonal_Stats!$A$2:$P$308,15,FALSE)</f>
        <v>0.35908963346900002</v>
      </c>
      <c r="AC313">
        <f>VLOOKUP($J313,Zonal_Stats!$A$2:$P$308,16,FALSE)</f>
        <v>0.135392906492</v>
      </c>
      <c r="AD313">
        <f>VLOOKUP($J313,raw!$A$3:$AB618,24,FALSE)</f>
        <v>0</v>
      </c>
      <c r="AE313">
        <f>VLOOKUP($J313,Zonal_Stats!$A$2:$P$308,14,FALSE)</f>
        <v>0.26626812815799999</v>
      </c>
      <c r="AF313">
        <f>VLOOKUP($C313,PODES_SULSEL!$D$1:$AL$311,2,FALSE)</f>
        <v>3602</v>
      </c>
      <c r="AG313">
        <f>VLOOKUP($C313,PODES_SULSEL!$D$1:$AL$311,25,FALSE)</f>
        <v>0.99861188228761799</v>
      </c>
      <c r="AH313">
        <f>VLOOKUP($C313,PODES_SULSEL!$D$1:$AL$311,26,FALSE)</f>
        <v>2.7762354247640202E-4</v>
      </c>
      <c r="AI313">
        <f>VLOOKUP($C313,PODES_SULSEL!$D$1:$AL$311,27,FALSE)</f>
        <v>0</v>
      </c>
      <c r="AJ313">
        <f>VLOOKUP($C313,PODES_SULSEL!$D$1:$AL$311,28,FALSE)</f>
        <v>0</v>
      </c>
      <c r="AK313">
        <f>VLOOKUP($C313,PODES_SULSEL!$D$1:$AL$311,29,FALSE)</f>
        <v>720.4</v>
      </c>
      <c r="AL313">
        <f>VLOOKUP($C313,PODES_SULSEL!$D$1:$AL$311,30,FALSE)</f>
        <v>2.7762354247640202E-4</v>
      </c>
      <c r="AM313">
        <f>VLOOKUP($C313,PODES_SULSEL!$D$1:$AL$311,31,FALSE)</f>
        <v>0</v>
      </c>
      <c r="AN313">
        <f>VLOOKUP($C313,PODES_SULSEL!$D$1:$AL$311,10,FALSE)</f>
        <v>1</v>
      </c>
      <c r="AO313">
        <f>VLOOKUP($C313,PODES_SULSEL!$D$1:$AL$311,11,FALSE)</f>
        <v>0</v>
      </c>
      <c r="AP313">
        <f>VLOOKUP($C313,PODES_SULSEL!$D$1:$AL$311,12,FALSE)</f>
        <v>3</v>
      </c>
      <c r="AQ313">
        <f>VLOOKUP($C313,PODES_SULSEL!$D$1:$AL$311,13,FALSE)</f>
        <v>0</v>
      </c>
      <c r="AR313">
        <f>VLOOKUP($C313,PODES_SULSEL!$D$1:$AL$311,14,FALSE)</f>
        <v>0</v>
      </c>
      <c r="AS313">
        <f>VLOOKUP($C313,PODES_SULSEL!$D$1:$AL$311,15,FALSE)</f>
        <v>0</v>
      </c>
      <c r="AT313">
        <f>VLOOKUP($C313,PODES_SULSEL!$D$1:$AL$311,16,FALSE)</f>
        <v>0</v>
      </c>
      <c r="AU313">
        <f>VLOOKUP($C313,PODES_SULSEL!$D$1:$AL$311,17,FALSE)</f>
        <v>0</v>
      </c>
      <c r="AV313">
        <f>VLOOKUP($C313,PODES_SULSEL!$D$1:$AL$311,18,FALSE)</f>
        <v>0</v>
      </c>
      <c r="AW313">
        <f>VLOOKUP($C313,PODES_SULSEL!$D$1:$AL$311,19,FALSE)</f>
        <v>0</v>
      </c>
      <c r="AX313">
        <f>VLOOKUP($C313,PODES_SULSEL!$D$1:$AL$311,20,FALSE)</f>
        <v>14</v>
      </c>
      <c r="AY313">
        <f>VLOOKUP($C313,PODES_SULSEL!$D$1:$AL$311,35,FALSE)</f>
        <v>257.28571428571428</v>
      </c>
      <c r="AZ313">
        <f>VLOOKUP($C313,PODES_SULSEL!$D$1:$AL$311,32,FALSE)</f>
        <v>1801</v>
      </c>
      <c r="BA313">
        <f>VLOOKUP($C313,PODES_SULSEL!$D$1:$AL$311,33,FALSE)</f>
        <v>0</v>
      </c>
      <c r="BB313">
        <f>VLOOKUP($C313,PODES_SULSEL!$D$1:$AL$311,23,FALSE)</f>
        <v>0</v>
      </c>
      <c r="BC313">
        <f>VLOOKUP($C313,PODES_SULSEL!$D$1:$AL$311,34,FALSE)</f>
        <v>0</v>
      </c>
      <c r="BD313">
        <f>VLOOKUP($J313,Zonal_Stats!$A$2:$T$308,17,FALSE)</f>
        <v>26.9443485356</v>
      </c>
      <c r="BE313">
        <f>VLOOKUP($J313,Zonal_Stats!$A$2:$T$308,18,FALSE)</f>
        <v>1.48741705874</v>
      </c>
      <c r="BF313">
        <f>VLOOKUP($J313,Zonal_Stats!$A$2:$T$308,19,FALSE)</f>
        <v>2955.2229315499999</v>
      </c>
      <c r="BG313">
        <f>VLOOKUP($J313,Zonal_Stats!$A$2:$T$308,20,FALSE)</f>
        <v>-48.196195561800003</v>
      </c>
    </row>
    <row r="314" spans="1:59">
      <c r="A314" t="s">
        <v>1015</v>
      </c>
      <c r="B314" t="str">
        <f t="shared" si="4"/>
        <v>7373041</v>
      </c>
      <c r="C314">
        <v>7373041</v>
      </c>
      <c r="D314" t="s">
        <v>230</v>
      </c>
      <c r="E314">
        <v>73</v>
      </c>
      <c r="F314">
        <v>73</v>
      </c>
      <c r="G314">
        <v>41</v>
      </c>
      <c r="H314" t="s">
        <v>674</v>
      </c>
      <c r="I314" t="s">
        <v>693</v>
      </c>
      <c r="J314" t="s">
        <v>610</v>
      </c>
      <c r="K314">
        <v>2019</v>
      </c>
      <c r="L314">
        <f>VLOOKUP($J314,Zonal_Stats!$A$2:$J$308,10,FALSE)</f>
        <v>12375.8553192</v>
      </c>
      <c r="M314">
        <f>VLOOKUP($J314,Zonal_Stats!$A$2:$P$308,8,FALSE)</f>
        <v>1294.66288031</v>
      </c>
      <c r="N314">
        <f>VLOOKUP($J314,Zonal_Stats!$A$2:$P$308,12,FALSE)</f>
        <v>24346.985178899999</v>
      </c>
      <c r="O314">
        <f>VLOOKUP($J314,Zonal_Stats!$A$2:$P$308,9,FALSE)</f>
        <v>55682.033806599997</v>
      </c>
      <c r="P314">
        <f>VLOOKUP($J314,Zonal_Stats!$A$2:$P$308,7,FALSE)</f>
        <v>325.82072195900002</v>
      </c>
      <c r="Q314">
        <f>VLOOKUP($J314,Zonal_Stats!$A$2:$P$308,11,FALSE)</f>
        <v>5128.7180234699999</v>
      </c>
      <c r="R314">
        <f>VLOOKUP($J314,Zonal_Stats!$A$2:$P$308,5,FALSE)</f>
        <v>23193.6745596</v>
      </c>
      <c r="S314">
        <f>VLOOKUP($J314,raw!$A$3:$AB619,11,FALSE)</f>
        <v>2.095295658305631E-2</v>
      </c>
      <c r="T314">
        <f>VLOOKUP($J314,raw!$A$3:$AB619,12,FALSE)</f>
        <v>1.4505893019038985E-2</v>
      </c>
      <c r="U314">
        <f>VLOOKUP($J314,raw!$A$3:$AB619,13,FALSE)</f>
        <v>0.60592323964944095</v>
      </c>
      <c r="V314">
        <f>VLOOKUP($J314,raw!$A$3:$AB619,14,FALSE)</f>
        <v>0</v>
      </c>
      <c r="W314">
        <f>VLOOKUP($J314,raw!$A$3:$AB619,15,FALSE)</f>
        <v>0</v>
      </c>
      <c r="X314">
        <f>VLOOKUP($J314,Zonal_Stats!$A$2:$P$308,6,FALSE)</f>
        <v>1055.3004265100001</v>
      </c>
      <c r="Y314">
        <f>VLOOKUP($J314,raw!$A$3:$AB619,17,FALSE)</f>
        <v>1.9844867532990834E-2</v>
      </c>
      <c r="Z314">
        <f>VLOOKUP($J314,raw!$A$3:$AB619,20,FALSE)</f>
        <v>0.37090762566737179</v>
      </c>
      <c r="AA314">
        <f>VLOOKUP($J314,Zonal_Stats!$A$2:$P$308,13,FALSE)</f>
        <v>809965.23497400002</v>
      </c>
      <c r="AB314">
        <f>VLOOKUP($J314,Zonal_Stats!$A$2:$P$308,15,FALSE)</f>
        <v>7.80656488266E-3</v>
      </c>
      <c r="AC314">
        <f>VLOOKUP($J314,Zonal_Stats!$A$2:$P$308,16,FALSE)</f>
        <v>0.88912458672299999</v>
      </c>
      <c r="AD314">
        <f>VLOOKUP($J314,raw!$A$3:$AB619,24,FALSE)</f>
        <v>0</v>
      </c>
      <c r="AE314">
        <f>VLOOKUP($J314,Zonal_Stats!$A$2:$P$308,14,FALSE)</f>
        <v>0.341658297083</v>
      </c>
      <c r="AF314">
        <f>VLOOKUP($C314,PODES_SULSEL!$D$1:$AL$311,2,FALSE)</f>
        <v>2434</v>
      </c>
      <c r="AG314">
        <f>VLOOKUP($C314,PODES_SULSEL!$D$1:$AL$311,25,FALSE)</f>
        <v>0.97699260476581695</v>
      </c>
      <c r="AH314">
        <f>VLOOKUP($C314,PODES_SULSEL!$D$1:$AL$311,26,FALSE)</f>
        <v>8.2169268693508602E-4</v>
      </c>
      <c r="AI314">
        <f>VLOOKUP($C314,PODES_SULSEL!$D$1:$AL$311,27,FALSE)</f>
        <v>0</v>
      </c>
      <c r="AJ314">
        <f>VLOOKUP($C314,PODES_SULSEL!$D$1:$AL$311,28,FALSE)</f>
        <v>0</v>
      </c>
      <c r="AK314">
        <f>VLOOKUP($C314,PODES_SULSEL!$D$1:$AL$311,29,FALSE)</f>
        <v>486.8</v>
      </c>
      <c r="AL314">
        <f>VLOOKUP($C314,PODES_SULSEL!$D$1:$AL$311,30,FALSE)</f>
        <v>0</v>
      </c>
      <c r="AM314">
        <f>VLOOKUP($C314,PODES_SULSEL!$D$1:$AL$311,31,FALSE)</f>
        <v>811.33333333333337</v>
      </c>
      <c r="AN314">
        <f>VLOOKUP($C314,PODES_SULSEL!$D$1:$AL$311,10,FALSE)</f>
        <v>0</v>
      </c>
      <c r="AO314">
        <f>VLOOKUP($C314,PODES_SULSEL!$D$1:$AL$311,11,FALSE)</f>
        <v>0</v>
      </c>
      <c r="AP314">
        <f>VLOOKUP($C314,PODES_SULSEL!$D$1:$AL$311,12,FALSE)</f>
        <v>0</v>
      </c>
      <c r="AQ314">
        <f>VLOOKUP($C314,PODES_SULSEL!$D$1:$AL$311,13,FALSE)</f>
        <v>0</v>
      </c>
      <c r="AR314">
        <f>VLOOKUP($C314,PODES_SULSEL!$D$1:$AL$311,14,FALSE)</f>
        <v>0</v>
      </c>
      <c r="AS314">
        <f>VLOOKUP($C314,PODES_SULSEL!$D$1:$AL$311,15,FALSE)</f>
        <v>0</v>
      </c>
      <c r="AT314">
        <f>VLOOKUP($C314,PODES_SULSEL!$D$1:$AL$311,16,FALSE)</f>
        <v>0</v>
      </c>
      <c r="AU314">
        <f>VLOOKUP($C314,PODES_SULSEL!$D$1:$AL$311,17,FALSE)</f>
        <v>0</v>
      </c>
      <c r="AV314">
        <f>VLOOKUP($C314,PODES_SULSEL!$D$1:$AL$311,18,FALSE)</f>
        <v>0</v>
      </c>
      <c r="AW314">
        <f>VLOOKUP($C314,PODES_SULSEL!$D$1:$AL$311,19,FALSE)</f>
        <v>0</v>
      </c>
      <c r="AX314">
        <f>VLOOKUP($C314,PODES_SULSEL!$D$1:$AL$311,20,FALSE)</f>
        <v>10</v>
      </c>
      <c r="AY314">
        <f>VLOOKUP($C314,PODES_SULSEL!$D$1:$AL$311,35,FALSE)</f>
        <v>243.4</v>
      </c>
      <c r="AZ314">
        <f>VLOOKUP($C314,PODES_SULSEL!$D$1:$AL$311,32,FALSE)</f>
        <v>811.33333333333337</v>
      </c>
      <c r="BA314">
        <f>VLOOKUP($C314,PODES_SULSEL!$D$1:$AL$311,33,FALSE)</f>
        <v>0</v>
      </c>
      <c r="BB314">
        <f>VLOOKUP($C314,PODES_SULSEL!$D$1:$AL$311,23,FALSE)</f>
        <v>0</v>
      </c>
      <c r="BC314">
        <f>VLOOKUP($C314,PODES_SULSEL!$D$1:$AL$311,34,FALSE)</f>
        <v>0</v>
      </c>
      <c r="BD314">
        <f>VLOOKUP($J314,Zonal_Stats!$A$2:$T$308,17,FALSE)</f>
        <v>23.469455757599999</v>
      </c>
      <c r="BE314">
        <f>VLOOKUP($J314,Zonal_Stats!$A$2:$T$308,18,FALSE)</f>
        <v>1.64678115519</v>
      </c>
      <c r="BF314">
        <f>VLOOKUP($J314,Zonal_Stats!$A$2:$T$308,19,FALSE)</f>
        <v>3120.4995077799999</v>
      </c>
      <c r="BG314">
        <f>VLOOKUP($J314,Zonal_Stats!$A$2:$T$308,20,FALSE)</f>
        <v>-21.224390274400001</v>
      </c>
    </row>
  </sheetData>
  <autoFilter ref="A2:BC314" xr:uid="{47293449-3A78-4B4C-B696-658341CB1EF4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CE8E-939C-4828-8246-38736A14E8E9}">
  <dimension ref="A1:BI844"/>
  <sheetViews>
    <sheetView tabSelected="1" topLeftCell="AV1" workbookViewId="0">
      <selection activeCell="BH1" sqref="BH1"/>
    </sheetView>
  </sheetViews>
  <sheetFormatPr defaultRowHeight="14.45"/>
  <cols>
    <col min="3" max="3" width="9.5703125" customWidth="1"/>
    <col min="56" max="56" width="17.7109375" bestFit="1" customWidth="1"/>
    <col min="57" max="57" width="12.42578125" bestFit="1" customWidth="1"/>
    <col min="58" max="58" width="16.7109375" bestFit="1" customWidth="1"/>
    <col min="59" max="59" width="12.7109375" bestFit="1" customWidth="1"/>
    <col min="60" max="61" width="12" bestFit="1" customWidth="1"/>
  </cols>
  <sheetData>
    <row r="1" spans="1:61">
      <c r="A1" t="s">
        <v>695</v>
      </c>
      <c r="B1" t="s">
        <v>696</v>
      </c>
      <c r="C1" t="s">
        <v>696</v>
      </c>
      <c r="D1" t="s">
        <v>697</v>
      </c>
      <c r="E1" t="s">
        <v>698</v>
      </c>
      <c r="F1" t="s">
        <v>699</v>
      </c>
      <c r="G1" t="s">
        <v>700</v>
      </c>
      <c r="H1" t="s">
        <v>701</v>
      </c>
      <c r="I1" t="s">
        <v>702</v>
      </c>
      <c r="J1" t="s">
        <v>632</v>
      </c>
      <c r="K1" t="s">
        <v>703</v>
      </c>
      <c r="L1" t="s">
        <v>14</v>
      </c>
      <c r="M1" t="s">
        <v>25</v>
      </c>
      <c r="N1" t="s">
        <v>29</v>
      </c>
      <c r="O1" t="s">
        <v>33</v>
      </c>
      <c r="P1" t="s">
        <v>37</v>
      </c>
      <c r="Q1" t="s">
        <v>42</v>
      </c>
      <c r="R1" t="s">
        <v>45</v>
      </c>
      <c r="S1" t="s">
        <v>51</v>
      </c>
      <c r="T1" t="s">
        <v>57</v>
      </c>
      <c r="U1" t="s">
        <v>61</v>
      </c>
      <c r="V1" t="s">
        <v>63</v>
      </c>
      <c r="W1" t="s">
        <v>66</v>
      </c>
      <c r="X1" t="s">
        <v>69</v>
      </c>
      <c r="Y1" t="s">
        <v>694</v>
      </c>
      <c r="Z1" t="s">
        <v>88</v>
      </c>
      <c r="AA1" t="s">
        <v>93</v>
      </c>
      <c r="AB1" t="s">
        <v>98</v>
      </c>
      <c r="AC1" t="s">
        <v>101</v>
      </c>
      <c r="AD1" t="s">
        <v>103</v>
      </c>
      <c r="AE1" t="s">
        <v>107</v>
      </c>
      <c r="AF1" t="s">
        <v>271</v>
      </c>
      <c r="AG1" t="s">
        <v>272</v>
      </c>
      <c r="AH1" t="s">
        <v>273</v>
      </c>
      <c r="AI1" t="s">
        <v>275</v>
      </c>
      <c r="AJ1" t="s">
        <v>276</v>
      </c>
      <c r="AK1" t="s">
        <v>277</v>
      </c>
      <c r="AL1" t="s">
        <v>278</v>
      </c>
      <c r="AM1" t="s">
        <v>1016</v>
      </c>
      <c r="AN1" t="s">
        <v>282</v>
      </c>
      <c r="AO1" t="s">
        <v>284</v>
      </c>
      <c r="AP1" t="s">
        <v>285</v>
      </c>
      <c r="AQ1" t="s">
        <v>286</v>
      </c>
      <c r="AR1" t="s">
        <v>287</v>
      </c>
      <c r="AS1" t="s">
        <v>288</v>
      </c>
      <c r="AT1" t="s">
        <v>289</v>
      </c>
      <c r="AU1" t="s">
        <v>290</v>
      </c>
      <c r="AV1" t="s">
        <v>291</v>
      </c>
      <c r="AW1" t="s">
        <v>292</v>
      </c>
      <c r="AX1" t="s">
        <v>293</v>
      </c>
      <c r="AY1" t="s">
        <v>294</v>
      </c>
      <c r="AZ1" t="s">
        <v>295</v>
      </c>
      <c r="BA1" t="s">
        <v>296</v>
      </c>
      <c r="BB1" t="s">
        <v>222</v>
      </c>
      <c r="BC1" t="s">
        <v>297</v>
      </c>
      <c r="BD1" t="s">
        <v>298</v>
      </c>
      <c r="BE1" t="s">
        <v>299</v>
      </c>
      <c r="BF1" t="s">
        <v>300</v>
      </c>
      <c r="BG1" t="s">
        <v>301</v>
      </c>
      <c r="BH1" t="s">
        <v>1017</v>
      </c>
      <c r="BI1" t="s">
        <v>1018</v>
      </c>
    </row>
    <row r="2" spans="1:61">
      <c r="A2" t="s">
        <v>704</v>
      </c>
      <c r="B2" t="s">
        <v>1019</v>
      </c>
      <c r="C2">
        <v>7301010</v>
      </c>
      <c r="D2" t="s">
        <v>230</v>
      </c>
      <c r="E2">
        <v>73</v>
      </c>
      <c r="F2">
        <v>1</v>
      </c>
      <c r="G2">
        <v>10</v>
      </c>
      <c r="H2" t="s">
        <v>674</v>
      </c>
      <c r="I2" t="s">
        <v>675</v>
      </c>
      <c r="J2" t="s">
        <v>498</v>
      </c>
      <c r="K2">
        <v>2019</v>
      </c>
      <c r="L2">
        <v>221140.99058799999</v>
      </c>
      <c r="M2">
        <v>3151.6597844200001</v>
      </c>
      <c r="N2">
        <v>295618.47022800002</v>
      </c>
      <c r="O2">
        <v>0</v>
      </c>
      <c r="P2">
        <v>1829.3324560999999</v>
      </c>
      <c r="Q2">
        <v>37238.208728999998</v>
      </c>
      <c r="R2">
        <v>239141.95418100001</v>
      </c>
      <c r="S2">
        <v>5.2097921685059657E-3</v>
      </c>
      <c r="T2">
        <v>2.8009635314548203E-3</v>
      </c>
      <c r="U2">
        <v>0.51240826844434484</v>
      </c>
      <c r="V2">
        <v>0</v>
      </c>
      <c r="W2">
        <v>0</v>
      </c>
      <c r="X2">
        <v>2381.47453881</v>
      </c>
      <c r="Y2">
        <v>2.9746232704050194E-2</v>
      </c>
      <c r="Z2">
        <v>0.44098369839224694</v>
      </c>
      <c r="AA2">
        <v>13494.7745483</v>
      </c>
      <c r="AB2">
        <v>7.1251552221199999E-2</v>
      </c>
      <c r="AC2">
        <v>6.32591033779E-2</v>
      </c>
      <c r="AD2">
        <v>0</v>
      </c>
      <c r="AE2">
        <v>3.3717702183100003E-2</v>
      </c>
      <c r="AF2">
        <v>3332</v>
      </c>
      <c r="AG2">
        <v>0.99729891956782701</v>
      </c>
      <c r="AH2">
        <v>3.0012004801920701E-4</v>
      </c>
      <c r="AI2">
        <v>0</v>
      </c>
      <c r="AJ2">
        <v>0</v>
      </c>
      <c r="AK2">
        <v>416.5</v>
      </c>
      <c r="AL2">
        <v>3332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16</v>
      </c>
      <c r="AY2">
        <v>208.25</v>
      </c>
      <c r="AZ2">
        <v>0</v>
      </c>
      <c r="BA2">
        <v>1666</v>
      </c>
      <c r="BB2">
        <v>0</v>
      </c>
      <c r="BC2">
        <v>0</v>
      </c>
      <c r="BD2">
        <v>26.856540779300001</v>
      </c>
      <c r="BE2">
        <v>1.27199866102</v>
      </c>
      <c r="BF2">
        <v>1572.6085141399999</v>
      </c>
      <c r="BG2">
        <v>-47.190450431499997</v>
      </c>
      <c r="BH2">
        <v>3029</v>
      </c>
      <c r="BI2">
        <v>15805</v>
      </c>
    </row>
    <row r="3" spans="1:61">
      <c r="A3" t="s">
        <v>705</v>
      </c>
      <c r="B3" t="s">
        <v>1020</v>
      </c>
      <c r="C3">
        <v>7301011</v>
      </c>
      <c r="D3" t="s">
        <v>230</v>
      </c>
      <c r="E3">
        <v>73</v>
      </c>
      <c r="F3">
        <v>1</v>
      </c>
      <c r="G3">
        <v>11</v>
      </c>
      <c r="H3" t="s">
        <v>674</v>
      </c>
      <c r="I3" t="s">
        <v>675</v>
      </c>
      <c r="J3" t="s">
        <v>497</v>
      </c>
      <c r="K3">
        <v>2019</v>
      </c>
      <c r="L3">
        <v>268465.238273</v>
      </c>
      <c r="M3">
        <v>1996.3779635799999</v>
      </c>
      <c r="N3">
        <v>355496.805933</v>
      </c>
      <c r="O3">
        <v>0</v>
      </c>
      <c r="P3">
        <v>5500.7265700500002</v>
      </c>
      <c r="Q3">
        <v>115340.194571</v>
      </c>
      <c r="R3">
        <v>297442.69776399998</v>
      </c>
      <c r="S3">
        <v>0.10058772521437519</v>
      </c>
      <c r="T3">
        <v>5.4918585605549667E-3</v>
      </c>
      <c r="U3">
        <v>5.2028133731573372E-3</v>
      </c>
      <c r="V3">
        <v>0</v>
      </c>
      <c r="W3">
        <v>0</v>
      </c>
      <c r="X3">
        <v>5516.5597073400004</v>
      </c>
      <c r="Y3">
        <v>5.3955101647557568E-3</v>
      </c>
      <c r="Z3">
        <v>0.87811927931399947</v>
      </c>
      <c r="AA3">
        <v>27291.032707099999</v>
      </c>
      <c r="AB3">
        <v>0</v>
      </c>
      <c r="AC3">
        <v>6.5020280173000003E-2</v>
      </c>
      <c r="AD3">
        <v>0</v>
      </c>
      <c r="AE3">
        <v>1.36908368609E-2</v>
      </c>
      <c r="AF3">
        <v>2148</v>
      </c>
      <c r="AG3">
        <v>0.97299813780260702</v>
      </c>
      <c r="AH3">
        <v>4.6554934823091199E-4</v>
      </c>
      <c r="AI3">
        <v>0</v>
      </c>
      <c r="AJ3">
        <v>0</v>
      </c>
      <c r="AK3">
        <v>358</v>
      </c>
      <c r="AL3">
        <v>1.3966480446927301E-3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12</v>
      </c>
      <c r="AY3">
        <v>179</v>
      </c>
      <c r="AZ3">
        <v>0</v>
      </c>
      <c r="BA3">
        <v>0</v>
      </c>
      <c r="BB3">
        <v>0</v>
      </c>
      <c r="BC3">
        <v>0</v>
      </c>
      <c r="BD3">
        <v>26.929729282699999</v>
      </c>
      <c r="BE3">
        <v>1.28198253245</v>
      </c>
      <c r="BF3">
        <v>1446.3004666899999</v>
      </c>
      <c r="BG3">
        <v>-45.2643335315</v>
      </c>
      <c r="BH3">
        <v>2680</v>
      </c>
      <c r="BI3">
        <v>13574</v>
      </c>
    </row>
    <row r="4" spans="1:61">
      <c r="A4" t="s">
        <v>706</v>
      </c>
      <c r="B4" t="s">
        <v>1021</v>
      </c>
      <c r="C4">
        <v>7301020</v>
      </c>
      <c r="D4" t="s">
        <v>230</v>
      </c>
      <c r="E4">
        <v>73</v>
      </c>
      <c r="F4">
        <v>1</v>
      </c>
      <c r="G4">
        <v>20</v>
      </c>
      <c r="H4" t="s">
        <v>674</v>
      </c>
      <c r="I4" t="s">
        <v>675</v>
      </c>
      <c r="J4" t="s">
        <v>499</v>
      </c>
      <c r="K4">
        <v>2019</v>
      </c>
      <c r="L4">
        <v>184133.489482</v>
      </c>
      <c r="M4">
        <v>1649.5884335999999</v>
      </c>
      <c r="N4">
        <v>251716.26276799999</v>
      </c>
      <c r="O4">
        <v>0</v>
      </c>
      <c r="P4">
        <v>988.06232734699995</v>
      </c>
      <c r="Q4">
        <v>15319.7328925</v>
      </c>
      <c r="R4">
        <v>195682.763179</v>
      </c>
      <c r="S4">
        <v>4.3062613039359228E-4</v>
      </c>
      <c r="T4">
        <v>1.8947549737318061E-3</v>
      </c>
      <c r="U4">
        <v>0.45844457841701836</v>
      </c>
      <c r="V4">
        <v>0</v>
      </c>
      <c r="W4">
        <v>0</v>
      </c>
      <c r="X4">
        <v>1274.7818317799999</v>
      </c>
      <c r="Y4">
        <v>5.6325897855481873E-2</v>
      </c>
      <c r="Z4">
        <v>0.37972612178106968</v>
      </c>
      <c r="AA4">
        <v>32140.159860899999</v>
      </c>
      <c r="AB4">
        <v>1.75427899513E-2</v>
      </c>
      <c r="AC4">
        <v>0.213668099965</v>
      </c>
      <c r="AD4">
        <v>0</v>
      </c>
      <c r="AE4">
        <v>4.5007419628300002E-2</v>
      </c>
      <c r="AF4">
        <v>2415</v>
      </c>
      <c r="AG4">
        <v>1</v>
      </c>
      <c r="AH4">
        <v>4.1407867494824E-4</v>
      </c>
      <c r="AI4">
        <v>0</v>
      </c>
      <c r="AJ4">
        <v>0</v>
      </c>
      <c r="AK4">
        <v>402.5</v>
      </c>
      <c r="AL4">
        <v>8.2815734989648E-4</v>
      </c>
      <c r="AM4">
        <v>2415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14</v>
      </c>
      <c r="AY4">
        <v>172.5</v>
      </c>
      <c r="AZ4">
        <v>109.77272727272727</v>
      </c>
      <c r="BA4">
        <v>2415</v>
      </c>
      <c r="BB4">
        <v>0</v>
      </c>
      <c r="BC4">
        <v>0</v>
      </c>
      <c r="BD4">
        <v>26.632104910500001</v>
      </c>
      <c r="BE4">
        <v>1.2586854159200001</v>
      </c>
      <c r="BF4">
        <v>1631.8517590599999</v>
      </c>
      <c r="BG4">
        <v>-49.618323692899999</v>
      </c>
      <c r="BH4">
        <v>1465</v>
      </c>
      <c r="BI4">
        <v>6897</v>
      </c>
    </row>
    <row r="5" spans="1:61">
      <c r="A5" t="s">
        <v>707</v>
      </c>
      <c r="B5" t="s">
        <v>1022</v>
      </c>
      <c r="C5">
        <v>7301021</v>
      </c>
      <c r="D5" t="s">
        <v>230</v>
      </c>
      <c r="E5">
        <v>73</v>
      </c>
      <c r="F5">
        <v>1</v>
      </c>
      <c r="G5">
        <v>21</v>
      </c>
      <c r="H5" t="s">
        <v>674</v>
      </c>
      <c r="I5" t="s">
        <v>675</v>
      </c>
      <c r="J5" t="s">
        <v>562</v>
      </c>
      <c r="K5">
        <v>2019</v>
      </c>
      <c r="L5">
        <v>163497.970887</v>
      </c>
      <c r="M5">
        <v>4252.9763386900004</v>
      </c>
      <c r="N5">
        <v>242261.11567299999</v>
      </c>
      <c r="O5">
        <v>0</v>
      </c>
      <c r="P5">
        <v>32967.399813999997</v>
      </c>
      <c r="Q5">
        <v>35940.016541700003</v>
      </c>
      <c r="R5">
        <v>185273.86063700001</v>
      </c>
      <c r="S5">
        <v>0</v>
      </c>
      <c r="T5">
        <v>9.7142857142857142E-2</v>
      </c>
      <c r="U5">
        <v>0</v>
      </c>
      <c r="V5">
        <v>0</v>
      </c>
      <c r="W5">
        <v>0</v>
      </c>
      <c r="X5">
        <v>33099.946289400003</v>
      </c>
      <c r="Y5">
        <v>0</v>
      </c>
      <c r="Z5">
        <v>0.60457142857142854</v>
      </c>
      <c r="AA5">
        <v>27753.0207639</v>
      </c>
      <c r="AB5">
        <v>0</v>
      </c>
      <c r="AC5">
        <v>4.3830972778299997E-2</v>
      </c>
      <c r="AD5">
        <v>0</v>
      </c>
      <c r="AE5">
        <v>2.7196527407300001E-2</v>
      </c>
      <c r="AF5">
        <v>3945</v>
      </c>
      <c r="AG5">
        <v>1</v>
      </c>
      <c r="AH5">
        <v>2.5348542458808601E-4</v>
      </c>
      <c r="AI5">
        <v>0</v>
      </c>
      <c r="AJ5">
        <v>0</v>
      </c>
      <c r="AK5">
        <v>493.125</v>
      </c>
      <c r="AL5">
        <v>5.0697084917617201E-4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18</v>
      </c>
      <c r="AY5">
        <v>219.16666666666666</v>
      </c>
      <c r="AZ5">
        <v>0</v>
      </c>
      <c r="BA5">
        <v>0</v>
      </c>
      <c r="BB5">
        <v>2</v>
      </c>
      <c r="BC5">
        <v>1972.5</v>
      </c>
      <c r="BD5">
        <v>27.334658561400001</v>
      </c>
      <c r="BE5">
        <v>1.3531713485700001</v>
      </c>
      <c r="BF5">
        <v>1581.18883951</v>
      </c>
      <c r="BG5">
        <v>-73.178487141900007</v>
      </c>
      <c r="BH5">
        <v>3228</v>
      </c>
      <c r="BI5">
        <v>17912</v>
      </c>
    </row>
    <row r="6" spans="1:61">
      <c r="A6" t="s">
        <v>708</v>
      </c>
      <c r="B6" t="s">
        <v>1023</v>
      </c>
      <c r="C6">
        <v>7301022</v>
      </c>
      <c r="D6" t="s">
        <v>230</v>
      </c>
      <c r="E6">
        <v>73</v>
      </c>
      <c r="F6">
        <v>1</v>
      </c>
      <c r="G6">
        <v>22</v>
      </c>
      <c r="H6" t="s">
        <v>674</v>
      </c>
      <c r="I6" t="s">
        <v>675</v>
      </c>
      <c r="J6" t="s">
        <v>500</v>
      </c>
      <c r="K6">
        <v>2019</v>
      </c>
      <c r="L6">
        <v>188167.821012</v>
      </c>
      <c r="M6">
        <v>861.54126472300004</v>
      </c>
      <c r="N6">
        <v>258492.260236</v>
      </c>
      <c r="O6">
        <v>0</v>
      </c>
      <c r="P6">
        <v>946.29084623100005</v>
      </c>
      <c r="Q6">
        <v>5654.6625272900001</v>
      </c>
      <c r="R6">
        <v>202213.42477300001</v>
      </c>
      <c r="S6">
        <v>0.31099598930481281</v>
      </c>
      <c r="T6">
        <v>1.3368983957219251E-3</v>
      </c>
      <c r="U6">
        <v>0.28609625668449196</v>
      </c>
      <c r="V6">
        <v>0</v>
      </c>
      <c r="W6">
        <v>0</v>
      </c>
      <c r="X6">
        <v>1172.42777189</v>
      </c>
      <c r="Y6">
        <v>2.038770053475936E-2</v>
      </c>
      <c r="Z6">
        <v>0.61480614973262027</v>
      </c>
      <c r="AA6">
        <v>65612.865813099997</v>
      </c>
      <c r="AB6">
        <v>8.9655772120499994E-2</v>
      </c>
      <c r="AC6">
        <v>0.15290482976399999</v>
      </c>
      <c r="AD6">
        <v>0</v>
      </c>
      <c r="AE6">
        <v>4.7989991572599998E-2</v>
      </c>
      <c r="AF6">
        <v>2068</v>
      </c>
      <c r="AG6">
        <v>1</v>
      </c>
      <c r="AH6">
        <v>4.8355899419729202E-4</v>
      </c>
      <c r="AI6">
        <v>0</v>
      </c>
      <c r="AJ6">
        <v>0</v>
      </c>
      <c r="AK6">
        <v>344.66666666666669</v>
      </c>
      <c r="AL6">
        <v>9.6711798839458404E-4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11</v>
      </c>
      <c r="AY6">
        <v>188</v>
      </c>
      <c r="AZ6">
        <v>0</v>
      </c>
      <c r="BA6">
        <v>0</v>
      </c>
      <c r="BB6">
        <v>2</v>
      </c>
      <c r="BC6">
        <v>1034</v>
      </c>
      <c r="BD6">
        <v>26.863325099600001</v>
      </c>
      <c r="BE6">
        <v>1.32962947781</v>
      </c>
      <c r="BF6">
        <v>1631.7188633999999</v>
      </c>
      <c r="BG6">
        <v>-64.653161000400004</v>
      </c>
      <c r="BH6">
        <v>2480</v>
      </c>
      <c r="BI6">
        <v>14025</v>
      </c>
    </row>
    <row r="7" spans="1:61">
      <c r="A7" t="s">
        <v>709</v>
      </c>
      <c r="B7" t="s">
        <v>1024</v>
      </c>
      <c r="C7">
        <v>7301030</v>
      </c>
      <c r="D7" t="s">
        <v>230</v>
      </c>
      <c r="E7">
        <v>73</v>
      </c>
      <c r="F7">
        <v>1</v>
      </c>
      <c r="G7">
        <v>30</v>
      </c>
      <c r="H7" t="s">
        <v>674</v>
      </c>
      <c r="I7" t="s">
        <v>675</v>
      </c>
      <c r="J7" t="s">
        <v>373</v>
      </c>
      <c r="K7">
        <v>2019</v>
      </c>
      <c r="L7">
        <v>99706.858871899996</v>
      </c>
      <c r="M7">
        <v>744.582855139</v>
      </c>
      <c r="N7">
        <v>173876.772616</v>
      </c>
      <c r="O7">
        <v>0</v>
      </c>
      <c r="P7">
        <v>5344.4314415400004</v>
      </c>
      <c r="Q7">
        <v>81201.433506000001</v>
      </c>
      <c r="R7">
        <v>117137.81952</v>
      </c>
      <c r="S7">
        <v>4.436761740132527E-2</v>
      </c>
      <c r="T7">
        <v>2.8329972150196868E-3</v>
      </c>
      <c r="U7">
        <v>1.0227600115240565E-2</v>
      </c>
      <c r="V7">
        <v>0</v>
      </c>
      <c r="W7">
        <v>0</v>
      </c>
      <c r="X7">
        <v>6276.0456972600005</v>
      </c>
      <c r="Y7">
        <v>6.5783155670796119E-3</v>
      </c>
      <c r="Z7">
        <v>0.8190242965523864</v>
      </c>
      <c r="AA7">
        <v>86172.041385000004</v>
      </c>
      <c r="AB7">
        <v>1.6342474537800002E-2</v>
      </c>
      <c r="AC7">
        <v>0.36172104848800002</v>
      </c>
      <c r="AD7">
        <v>0</v>
      </c>
      <c r="AE7">
        <v>6.5518219858599999E-2</v>
      </c>
      <c r="AF7">
        <v>4412</v>
      </c>
      <c r="AG7">
        <v>0.99932003626473198</v>
      </c>
      <c r="AH7">
        <v>4.53309156844968E-4</v>
      </c>
      <c r="AI7">
        <v>0</v>
      </c>
      <c r="AJ7">
        <v>0</v>
      </c>
      <c r="AK7">
        <v>339.38461538461536</v>
      </c>
      <c r="AL7">
        <v>1.3599274705349E-3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24</v>
      </c>
      <c r="AY7">
        <v>183.83333333333334</v>
      </c>
      <c r="AZ7">
        <v>1470.6666666666667</v>
      </c>
      <c r="BA7">
        <v>1103</v>
      </c>
      <c r="BB7">
        <v>2</v>
      </c>
      <c r="BC7">
        <v>2206</v>
      </c>
      <c r="BD7">
        <v>26.210144159999999</v>
      </c>
      <c r="BE7">
        <v>1.2420265134499999</v>
      </c>
      <c r="BF7">
        <v>1719.7741125800001</v>
      </c>
      <c r="BG7">
        <v>-88.643638315800004</v>
      </c>
      <c r="BH7">
        <v>3131</v>
      </c>
      <c r="BI7">
        <v>16842</v>
      </c>
    </row>
    <row r="8" spans="1:61">
      <c r="A8" t="s">
        <v>710</v>
      </c>
      <c r="B8" t="s">
        <v>1025</v>
      </c>
      <c r="C8">
        <v>7301040</v>
      </c>
      <c r="D8" t="s">
        <v>230</v>
      </c>
      <c r="E8">
        <v>73</v>
      </c>
      <c r="F8">
        <v>1</v>
      </c>
      <c r="G8">
        <v>40</v>
      </c>
      <c r="H8" t="s">
        <v>674</v>
      </c>
      <c r="I8" t="s">
        <v>675</v>
      </c>
      <c r="J8" t="s">
        <v>365</v>
      </c>
      <c r="K8">
        <v>2019</v>
      </c>
      <c r="L8">
        <v>80609.428924399996</v>
      </c>
      <c r="M8">
        <v>539.82782507800005</v>
      </c>
      <c r="N8">
        <v>158281.29271800001</v>
      </c>
      <c r="O8">
        <v>0</v>
      </c>
      <c r="P8">
        <v>4265.1978865299998</v>
      </c>
      <c r="Q8">
        <v>72216.436268699996</v>
      </c>
      <c r="R8">
        <v>100896.83751500001</v>
      </c>
      <c r="S8">
        <v>0.24475861514981123</v>
      </c>
      <c r="T8">
        <v>5.6229416017350795E-3</v>
      </c>
      <c r="U8">
        <v>1.9680295606072776E-2</v>
      </c>
      <c r="V8">
        <v>0</v>
      </c>
      <c r="W8">
        <v>2.9721262752028274E-3</v>
      </c>
      <c r="X8">
        <v>4723.9608295600001</v>
      </c>
      <c r="Y8">
        <v>2.0885211663587435E-3</v>
      </c>
      <c r="Z8">
        <v>0.94304763434814043</v>
      </c>
      <c r="AA8">
        <v>79737.980101499998</v>
      </c>
      <c r="AB8">
        <v>3.9775895032500001E-2</v>
      </c>
      <c r="AC8">
        <v>0.28803942941999999</v>
      </c>
      <c r="AD8">
        <v>0</v>
      </c>
      <c r="AE8">
        <v>6.9054764171700006E-2</v>
      </c>
      <c r="AF8">
        <v>3758</v>
      </c>
      <c r="AG8">
        <v>1</v>
      </c>
      <c r="AH8">
        <v>7.9829696647152704E-4</v>
      </c>
      <c r="AI8">
        <v>0</v>
      </c>
      <c r="AJ8">
        <v>3758</v>
      </c>
      <c r="AK8">
        <v>417.55555555555554</v>
      </c>
      <c r="AL8">
        <v>2.6609898882384202E-4</v>
      </c>
      <c r="AM8">
        <v>0</v>
      </c>
      <c r="AN8">
        <v>1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15</v>
      </c>
      <c r="AY8">
        <v>250.53333333333333</v>
      </c>
      <c r="AZ8">
        <v>1879</v>
      </c>
      <c r="BA8">
        <v>3758</v>
      </c>
      <c r="BB8">
        <v>1</v>
      </c>
      <c r="BC8">
        <v>3758</v>
      </c>
      <c r="BD8">
        <v>26.456032451199999</v>
      </c>
      <c r="BE8">
        <v>1.2179390212200001</v>
      </c>
      <c r="BF8">
        <v>1740.9717129000001</v>
      </c>
      <c r="BG8">
        <v>-94.675474005200002</v>
      </c>
      <c r="BH8">
        <v>1937</v>
      </c>
      <c r="BI8">
        <v>9424</v>
      </c>
    </row>
    <row r="9" spans="1:61">
      <c r="A9" t="s">
        <v>711</v>
      </c>
      <c r="B9" t="s">
        <v>1026</v>
      </c>
      <c r="C9">
        <v>7301041</v>
      </c>
      <c r="D9" t="s">
        <v>230</v>
      </c>
      <c r="E9">
        <v>73</v>
      </c>
      <c r="F9">
        <v>1</v>
      </c>
      <c r="G9">
        <v>41</v>
      </c>
      <c r="H9" t="s">
        <v>674</v>
      </c>
      <c r="I9" t="s">
        <v>675</v>
      </c>
      <c r="J9" t="s">
        <v>352</v>
      </c>
      <c r="K9">
        <v>2019</v>
      </c>
      <c r="L9">
        <v>76121.2347649</v>
      </c>
      <c r="M9">
        <v>103.599689828</v>
      </c>
      <c r="N9">
        <v>154351.28406899999</v>
      </c>
      <c r="O9">
        <v>0</v>
      </c>
      <c r="P9">
        <v>1792.2798565000001</v>
      </c>
      <c r="Q9">
        <v>67861.996206199998</v>
      </c>
      <c r="R9">
        <v>96763.255668199999</v>
      </c>
      <c r="S9">
        <v>0</v>
      </c>
      <c r="T9">
        <v>0.45681381957773515</v>
      </c>
      <c r="U9">
        <v>1.9193857965451055E-3</v>
      </c>
      <c r="V9">
        <v>0</v>
      </c>
      <c r="W9">
        <v>0</v>
      </c>
      <c r="X9">
        <v>2593.8657547600001</v>
      </c>
      <c r="Y9">
        <v>0</v>
      </c>
      <c r="Z9">
        <v>0.53550863723608444</v>
      </c>
      <c r="AA9">
        <v>96382.905439299997</v>
      </c>
      <c r="AB9">
        <v>0.19576204017599999</v>
      </c>
      <c r="AC9">
        <v>0.103779919018</v>
      </c>
      <c r="AD9">
        <v>0</v>
      </c>
      <c r="AE9">
        <v>5.4174349491299997E-2</v>
      </c>
      <c r="AF9">
        <v>6072</v>
      </c>
      <c r="AG9">
        <v>1</v>
      </c>
      <c r="AH9">
        <v>8.2345191040843202E-4</v>
      </c>
      <c r="AI9">
        <v>0</v>
      </c>
      <c r="AJ9">
        <v>0</v>
      </c>
      <c r="AK9">
        <v>6072</v>
      </c>
      <c r="AL9">
        <v>4.9407114624505904E-4</v>
      </c>
      <c r="AM9">
        <v>1518</v>
      </c>
      <c r="AN9">
        <v>0</v>
      </c>
      <c r="AO9">
        <v>0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1012</v>
      </c>
      <c r="AZ9">
        <v>0</v>
      </c>
      <c r="BA9">
        <v>0</v>
      </c>
      <c r="BB9">
        <v>6</v>
      </c>
      <c r="BC9">
        <v>1012</v>
      </c>
      <c r="BD9">
        <v>26.818750052799999</v>
      </c>
      <c r="BE9">
        <v>1.11434364319</v>
      </c>
      <c r="BF9">
        <v>1692.47758148</v>
      </c>
      <c r="BG9">
        <v>-84.414611816399997</v>
      </c>
      <c r="BH9">
        <v>1326</v>
      </c>
      <c r="BI9">
        <v>6757</v>
      </c>
    </row>
    <row r="10" spans="1:61">
      <c r="A10" t="s">
        <v>712</v>
      </c>
      <c r="B10" t="s">
        <v>1027</v>
      </c>
      <c r="C10">
        <v>7301042</v>
      </c>
      <c r="D10" t="s">
        <v>230</v>
      </c>
      <c r="E10">
        <v>73</v>
      </c>
      <c r="F10">
        <v>1</v>
      </c>
      <c r="G10">
        <v>42</v>
      </c>
      <c r="H10" t="s">
        <v>674</v>
      </c>
      <c r="I10" t="s">
        <v>675</v>
      </c>
      <c r="J10" t="s">
        <v>367</v>
      </c>
      <c r="K10">
        <v>2019</v>
      </c>
      <c r="L10">
        <v>70855.710672200003</v>
      </c>
      <c r="M10">
        <v>385.07514235999997</v>
      </c>
      <c r="N10">
        <v>153105.36343500001</v>
      </c>
      <c r="O10">
        <v>0</v>
      </c>
      <c r="P10">
        <v>7025.8684612500001</v>
      </c>
      <c r="Q10">
        <v>63171.714039300001</v>
      </c>
      <c r="R10">
        <v>94912.1671393</v>
      </c>
      <c r="S10">
        <v>0.21349267540478026</v>
      </c>
      <c r="T10">
        <v>7.7101002313030063E-5</v>
      </c>
      <c r="U10">
        <v>6.1680801850424051E-4</v>
      </c>
      <c r="V10">
        <v>0</v>
      </c>
      <c r="W10">
        <v>0</v>
      </c>
      <c r="X10">
        <v>11399.297137</v>
      </c>
      <c r="Y10">
        <v>0</v>
      </c>
      <c r="Z10">
        <v>0.99460292983808785</v>
      </c>
      <c r="AA10">
        <v>122503.41154</v>
      </c>
      <c r="AB10">
        <v>2.91055304046E-2</v>
      </c>
      <c r="AC10">
        <v>0.39052551852799999</v>
      </c>
      <c r="AD10">
        <v>0</v>
      </c>
      <c r="AE10">
        <v>8.7293068620600003E-2</v>
      </c>
      <c r="AF10">
        <v>3842</v>
      </c>
      <c r="AG10">
        <v>0.99583550234252904</v>
      </c>
      <c r="AH10">
        <v>5.2056220718375802E-4</v>
      </c>
      <c r="AI10">
        <v>0</v>
      </c>
      <c r="AJ10">
        <v>0</v>
      </c>
      <c r="AK10">
        <v>349.27272727272725</v>
      </c>
      <c r="AL10">
        <v>1.04112441436751E-3</v>
      </c>
      <c r="AM10">
        <v>0</v>
      </c>
      <c r="AN10">
        <v>5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20</v>
      </c>
      <c r="AY10">
        <v>192.1</v>
      </c>
      <c r="AZ10">
        <v>768.4</v>
      </c>
      <c r="BA10">
        <v>1921</v>
      </c>
      <c r="BB10">
        <v>0</v>
      </c>
      <c r="BC10">
        <v>0</v>
      </c>
      <c r="BD10">
        <v>26.071408895400001</v>
      </c>
      <c r="BE10">
        <v>1.2427057419400001</v>
      </c>
      <c r="BF10">
        <v>1824.9027326099999</v>
      </c>
      <c r="BG10">
        <v>-100.463783431</v>
      </c>
      <c r="BH10">
        <v>1024</v>
      </c>
      <c r="BI10">
        <v>4850</v>
      </c>
    </row>
    <row r="11" spans="1:61">
      <c r="A11" t="s">
        <v>713</v>
      </c>
      <c r="B11" t="s">
        <v>1028</v>
      </c>
      <c r="C11">
        <v>7301050</v>
      </c>
      <c r="D11" t="s">
        <v>230</v>
      </c>
      <c r="E11">
        <v>73</v>
      </c>
      <c r="F11">
        <v>1</v>
      </c>
      <c r="G11">
        <v>50</v>
      </c>
      <c r="H11" t="s">
        <v>674</v>
      </c>
      <c r="I11" t="s">
        <v>675</v>
      </c>
      <c r="J11" t="s">
        <v>369</v>
      </c>
      <c r="K11">
        <v>2019</v>
      </c>
      <c r="L11">
        <v>51607.466440199998</v>
      </c>
      <c r="M11">
        <v>338.88429004800003</v>
      </c>
      <c r="N11">
        <v>138449.91516199999</v>
      </c>
      <c r="O11">
        <v>0</v>
      </c>
      <c r="P11">
        <v>15891.7224491</v>
      </c>
      <c r="Q11">
        <v>44432.287284099999</v>
      </c>
      <c r="R11">
        <v>79895.916334900001</v>
      </c>
      <c r="S11">
        <v>0.24888104393872534</v>
      </c>
      <c r="T11">
        <v>9.4559667149971636E-3</v>
      </c>
      <c r="U11">
        <v>0</v>
      </c>
      <c r="V11">
        <v>0</v>
      </c>
      <c r="W11">
        <v>0</v>
      </c>
      <c r="X11">
        <v>19542.1085561</v>
      </c>
      <c r="Y11">
        <v>0</v>
      </c>
      <c r="Z11">
        <v>0.90657504885582807</v>
      </c>
      <c r="AA11">
        <v>38363.549278600003</v>
      </c>
      <c r="AB11">
        <v>3.1442496574500003E-2</v>
      </c>
      <c r="AC11">
        <v>5.3306337723899998E-2</v>
      </c>
      <c r="AD11">
        <v>0</v>
      </c>
      <c r="AE11">
        <v>7.86861322068E-2</v>
      </c>
      <c r="AF11">
        <v>4339</v>
      </c>
      <c r="AG11">
        <v>0.99262502880848102</v>
      </c>
      <c r="AH11">
        <v>4.60935699469923E-4</v>
      </c>
      <c r="AI11">
        <v>0</v>
      </c>
      <c r="AJ11">
        <v>0</v>
      </c>
      <c r="AK11">
        <v>482.11111111111109</v>
      </c>
      <c r="AL11">
        <v>1.84374279787969E-3</v>
      </c>
      <c r="AM11">
        <v>0</v>
      </c>
      <c r="AN11">
        <v>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23</v>
      </c>
      <c r="AY11">
        <v>188.65217391304347</v>
      </c>
      <c r="AZ11">
        <v>0</v>
      </c>
      <c r="BA11">
        <v>0</v>
      </c>
      <c r="BB11">
        <v>0</v>
      </c>
      <c r="BC11">
        <v>0</v>
      </c>
      <c r="BD11">
        <v>26.625663218900002</v>
      </c>
      <c r="BE11">
        <v>1.2795532458500001</v>
      </c>
      <c r="BF11">
        <v>1803.9241689099999</v>
      </c>
      <c r="BG11">
        <v>-106.890223323</v>
      </c>
      <c r="BH11">
        <v>579</v>
      </c>
      <c r="BI11">
        <v>2958</v>
      </c>
    </row>
    <row r="12" spans="1:61">
      <c r="A12" t="s">
        <v>714</v>
      </c>
      <c r="B12" t="s">
        <v>1029</v>
      </c>
      <c r="C12">
        <v>7301051</v>
      </c>
      <c r="D12" t="s">
        <v>230</v>
      </c>
      <c r="E12">
        <v>73</v>
      </c>
      <c r="F12">
        <v>1</v>
      </c>
      <c r="G12">
        <v>51</v>
      </c>
      <c r="H12" t="s">
        <v>674</v>
      </c>
      <c r="I12" t="s">
        <v>675</v>
      </c>
      <c r="J12" t="s">
        <v>376</v>
      </c>
      <c r="K12">
        <v>2019</v>
      </c>
      <c r="L12">
        <v>62762.829039299999</v>
      </c>
      <c r="M12">
        <v>380.593755488</v>
      </c>
      <c r="N12">
        <v>146638.58288500001</v>
      </c>
      <c r="O12">
        <v>0</v>
      </c>
      <c r="P12">
        <v>9399.1989798300001</v>
      </c>
      <c r="Q12">
        <v>55241.385853799999</v>
      </c>
      <c r="R12">
        <v>88208.6941735</v>
      </c>
      <c r="S12">
        <v>0.45861197800564718</v>
      </c>
      <c r="T12">
        <v>0</v>
      </c>
      <c r="U12">
        <v>0</v>
      </c>
      <c r="V12">
        <v>0</v>
      </c>
      <c r="W12">
        <v>0</v>
      </c>
      <c r="X12">
        <v>16831.211514499999</v>
      </c>
      <c r="Y12">
        <v>0</v>
      </c>
      <c r="Z12">
        <v>0.99777084262148907</v>
      </c>
      <c r="AA12">
        <v>57409.483878699997</v>
      </c>
      <c r="AB12">
        <v>1.6985530869399999E-2</v>
      </c>
      <c r="AC12">
        <v>0.249725108004</v>
      </c>
      <c r="AD12">
        <v>0</v>
      </c>
      <c r="AE12">
        <v>8.1770498741300005E-2</v>
      </c>
      <c r="AF12">
        <v>1944</v>
      </c>
      <c r="AG12">
        <v>1</v>
      </c>
      <c r="AH12">
        <v>5.1440329218107E-4</v>
      </c>
      <c r="AI12">
        <v>0</v>
      </c>
      <c r="AJ12">
        <v>0</v>
      </c>
      <c r="AK12">
        <v>324</v>
      </c>
      <c r="AL12">
        <v>1.02880658436214E-3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14</v>
      </c>
      <c r="AY12">
        <v>138.85714285714286</v>
      </c>
      <c r="AZ12">
        <v>972</v>
      </c>
      <c r="BA12">
        <v>0</v>
      </c>
      <c r="BB12">
        <v>1</v>
      </c>
      <c r="BC12">
        <v>1944</v>
      </c>
      <c r="BD12">
        <v>26.3801979078</v>
      </c>
      <c r="BE12">
        <v>1.2308312291700001</v>
      </c>
      <c r="BF12">
        <v>1800.4525323600001</v>
      </c>
      <c r="BG12">
        <v>-99.231692991399996</v>
      </c>
      <c r="BH12">
        <v>1318</v>
      </c>
      <c r="BI12">
        <v>6220</v>
      </c>
    </row>
    <row r="13" spans="1:61">
      <c r="A13" t="s">
        <v>715</v>
      </c>
      <c r="B13" t="s">
        <v>1030</v>
      </c>
      <c r="C13">
        <v>7302010</v>
      </c>
      <c r="D13" t="s">
        <v>230</v>
      </c>
      <c r="E13">
        <v>73</v>
      </c>
      <c r="F13">
        <v>2</v>
      </c>
      <c r="G13">
        <v>10</v>
      </c>
      <c r="H13" t="s">
        <v>674</v>
      </c>
      <c r="I13" t="s">
        <v>676</v>
      </c>
      <c r="J13" t="s">
        <v>406</v>
      </c>
      <c r="K13">
        <v>2019</v>
      </c>
      <c r="L13">
        <v>14426.3092868</v>
      </c>
      <c r="M13">
        <v>272.58959545699997</v>
      </c>
      <c r="N13">
        <v>83504.793140499998</v>
      </c>
      <c r="O13">
        <v>9509.7072044699999</v>
      </c>
      <c r="P13">
        <v>13146.0109995</v>
      </c>
      <c r="Q13">
        <v>3114.0352298299999</v>
      </c>
      <c r="R13">
        <v>26025.517315599998</v>
      </c>
      <c r="S13">
        <v>0.57562872069007409</v>
      </c>
      <c r="T13">
        <v>9.4216984570526061E-2</v>
      </c>
      <c r="U13">
        <v>0</v>
      </c>
      <c r="V13">
        <v>0</v>
      </c>
      <c r="W13">
        <v>0</v>
      </c>
      <c r="X13">
        <v>14917.863772299999</v>
      </c>
      <c r="Y13">
        <v>0</v>
      </c>
      <c r="Z13">
        <v>0.87534928927226341</v>
      </c>
      <c r="AA13">
        <v>838215.40988499997</v>
      </c>
      <c r="AB13">
        <v>0.110245775802</v>
      </c>
      <c r="AC13">
        <v>1.8905528597799998E-2</v>
      </c>
      <c r="AD13">
        <v>0</v>
      </c>
      <c r="AE13">
        <v>0.11091326556800001</v>
      </c>
      <c r="AF13">
        <v>28336</v>
      </c>
      <c r="AG13">
        <v>0.99834133258046298</v>
      </c>
      <c r="AH13">
        <v>3.5290796160361299E-4</v>
      </c>
      <c r="AI13">
        <v>14168</v>
      </c>
      <c r="AJ13">
        <v>28336</v>
      </c>
      <c r="AK13">
        <v>2576</v>
      </c>
      <c r="AL13">
        <v>3.8819875776397502E-4</v>
      </c>
      <c r="AM13">
        <v>3148.4444444444443</v>
      </c>
      <c r="AN13">
        <v>1</v>
      </c>
      <c r="AO13">
        <v>0</v>
      </c>
      <c r="AP13">
        <v>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2</v>
      </c>
      <c r="AW13">
        <v>0</v>
      </c>
      <c r="AX13">
        <v>42</v>
      </c>
      <c r="AY13">
        <v>674.66666666666663</v>
      </c>
      <c r="AZ13">
        <v>977.10344827586209</v>
      </c>
      <c r="BA13">
        <v>28336</v>
      </c>
      <c r="BB13">
        <v>0</v>
      </c>
      <c r="BC13">
        <v>0</v>
      </c>
      <c r="BD13">
        <v>26.521139851400001</v>
      </c>
      <c r="BE13">
        <v>1.34507148985</v>
      </c>
      <c r="BF13">
        <v>1937.9847172899999</v>
      </c>
      <c r="BG13">
        <v>-111.55918472499999</v>
      </c>
      <c r="BH13">
        <v>1019</v>
      </c>
      <c r="BI13">
        <v>4666</v>
      </c>
    </row>
    <row r="14" spans="1:61">
      <c r="A14" t="s">
        <v>716</v>
      </c>
      <c r="B14" t="s">
        <v>1031</v>
      </c>
      <c r="C14">
        <v>7302020</v>
      </c>
      <c r="D14" t="s">
        <v>230</v>
      </c>
      <c r="E14">
        <v>73</v>
      </c>
      <c r="F14">
        <v>2</v>
      </c>
      <c r="G14">
        <v>20</v>
      </c>
      <c r="H14" t="s">
        <v>674</v>
      </c>
      <c r="I14" t="s">
        <v>676</v>
      </c>
      <c r="J14" t="s">
        <v>598</v>
      </c>
      <c r="K14">
        <v>2019</v>
      </c>
      <c r="L14">
        <v>12574.5247067</v>
      </c>
      <c r="M14">
        <v>148.586354957</v>
      </c>
      <c r="N14">
        <v>91145.392484600001</v>
      </c>
      <c r="O14">
        <v>5485.2685050800001</v>
      </c>
      <c r="P14">
        <v>8671.6217678800003</v>
      </c>
      <c r="Q14">
        <v>1155.6797606</v>
      </c>
      <c r="R14">
        <v>33355.457432399999</v>
      </c>
      <c r="S14">
        <v>0.17053701015965167</v>
      </c>
      <c r="T14">
        <v>0.51451378809869375</v>
      </c>
      <c r="U14">
        <v>0</v>
      </c>
      <c r="V14">
        <v>0</v>
      </c>
      <c r="W14">
        <v>0</v>
      </c>
      <c r="X14">
        <v>10410.5131793</v>
      </c>
      <c r="Y14">
        <v>0</v>
      </c>
      <c r="Z14">
        <v>0.21335268505079827</v>
      </c>
      <c r="AA14">
        <v>701455.85371099995</v>
      </c>
      <c r="AB14">
        <v>0.42960864982399999</v>
      </c>
      <c r="AC14">
        <v>0</v>
      </c>
      <c r="AD14">
        <v>0</v>
      </c>
      <c r="AE14">
        <v>8.9543032299100003E-2</v>
      </c>
      <c r="AF14">
        <v>13589</v>
      </c>
      <c r="AG14">
        <v>1</v>
      </c>
      <c r="AH14">
        <v>1.1774229155934899E-3</v>
      </c>
      <c r="AI14">
        <v>4529.666666666667</v>
      </c>
      <c r="AJ14">
        <v>13589</v>
      </c>
      <c r="AK14">
        <v>1941.2857142857142</v>
      </c>
      <c r="AL14">
        <v>2.9435572889837302E-4</v>
      </c>
      <c r="AM14">
        <v>543.55999999999995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18</v>
      </c>
      <c r="AY14">
        <v>754.94444444444446</v>
      </c>
      <c r="AZ14">
        <v>0</v>
      </c>
      <c r="BA14">
        <v>0</v>
      </c>
      <c r="BB14">
        <v>0</v>
      </c>
      <c r="BC14">
        <v>0</v>
      </c>
      <c r="BD14">
        <v>27.0717578175</v>
      </c>
      <c r="BE14">
        <v>1.3264623369499999</v>
      </c>
      <c r="BF14">
        <v>1871.44629642</v>
      </c>
      <c r="BG14">
        <v>-112.76953996899999</v>
      </c>
      <c r="BH14">
        <v>1007</v>
      </c>
      <c r="BI14">
        <v>4673</v>
      </c>
    </row>
    <row r="15" spans="1:61">
      <c r="A15" t="s">
        <v>717</v>
      </c>
      <c r="B15" t="s">
        <v>1032</v>
      </c>
      <c r="C15">
        <v>7302021</v>
      </c>
      <c r="D15" t="s">
        <v>230</v>
      </c>
      <c r="E15">
        <v>73</v>
      </c>
      <c r="F15">
        <v>2</v>
      </c>
      <c r="G15">
        <v>21</v>
      </c>
      <c r="H15" t="s">
        <v>674</v>
      </c>
      <c r="I15" t="s">
        <v>676</v>
      </c>
      <c r="J15" t="s">
        <v>599</v>
      </c>
      <c r="K15">
        <v>2019</v>
      </c>
      <c r="L15">
        <v>3548.1525781800001</v>
      </c>
      <c r="M15">
        <v>394.69522242599999</v>
      </c>
      <c r="N15">
        <v>94574.390081499994</v>
      </c>
      <c r="O15">
        <v>13686.6066594</v>
      </c>
      <c r="P15">
        <v>5764.4708289999999</v>
      </c>
      <c r="Q15">
        <v>3596.2850554400002</v>
      </c>
      <c r="R15">
        <v>39575.380481200002</v>
      </c>
      <c r="S15">
        <v>0.26712236058473199</v>
      </c>
      <c r="T15">
        <v>3.7154845695722791E-2</v>
      </c>
      <c r="U15">
        <v>7.3768272874932322E-3</v>
      </c>
      <c r="V15">
        <v>0</v>
      </c>
      <c r="W15">
        <v>0</v>
      </c>
      <c r="X15">
        <v>6145.5902061799998</v>
      </c>
      <c r="Y15">
        <v>4.7374120194910665E-4</v>
      </c>
      <c r="Z15">
        <v>0.83723605847319982</v>
      </c>
      <c r="AA15">
        <v>870449.45328799996</v>
      </c>
      <c r="AB15">
        <v>0.22917919755800001</v>
      </c>
      <c r="AC15">
        <v>2.9239847761300002E-2</v>
      </c>
      <c r="AD15">
        <v>0</v>
      </c>
      <c r="AE15">
        <v>0.12093968275399999</v>
      </c>
      <c r="AF15">
        <v>12841</v>
      </c>
      <c r="AG15">
        <v>0.98964255120317701</v>
      </c>
      <c r="AH15">
        <v>3.89377774316642E-4</v>
      </c>
      <c r="AI15">
        <v>0</v>
      </c>
      <c r="AJ15">
        <v>0</v>
      </c>
      <c r="AK15">
        <v>1426.7777777777778</v>
      </c>
      <c r="AL15">
        <v>4.6725332917997001E-4</v>
      </c>
      <c r="AM15">
        <v>2568.1999999999998</v>
      </c>
      <c r="AN15">
        <v>1</v>
      </c>
      <c r="AO15">
        <v>0</v>
      </c>
      <c r="AP15">
        <v>16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25</v>
      </c>
      <c r="AY15">
        <v>513.64</v>
      </c>
      <c r="AZ15">
        <v>1167.3636363636363</v>
      </c>
      <c r="BA15">
        <v>3210.25</v>
      </c>
      <c r="BB15">
        <v>1</v>
      </c>
      <c r="BC15">
        <v>12841</v>
      </c>
      <c r="BD15">
        <v>26.8273146057</v>
      </c>
      <c r="BE15">
        <v>1.3291560229099999</v>
      </c>
      <c r="BF15">
        <v>2037.6675060800001</v>
      </c>
      <c r="BG15">
        <v>-133.23624913800001</v>
      </c>
      <c r="BH15">
        <v>1134</v>
      </c>
      <c r="BI15">
        <v>5366</v>
      </c>
    </row>
    <row r="16" spans="1:61">
      <c r="A16" t="s">
        <v>718</v>
      </c>
      <c r="B16" t="s">
        <v>1033</v>
      </c>
      <c r="C16">
        <v>7302030</v>
      </c>
      <c r="D16" t="s">
        <v>230</v>
      </c>
      <c r="E16">
        <v>73</v>
      </c>
      <c r="F16">
        <v>2</v>
      </c>
      <c r="G16">
        <v>30</v>
      </c>
      <c r="H16" t="s">
        <v>674</v>
      </c>
      <c r="I16" t="s">
        <v>676</v>
      </c>
      <c r="J16" t="s">
        <v>361</v>
      </c>
      <c r="K16">
        <v>2019</v>
      </c>
      <c r="L16">
        <v>15861.091737299999</v>
      </c>
      <c r="M16">
        <v>593.50676541600001</v>
      </c>
      <c r="N16">
        <v>111355.890233</v>
      </c>
      <c r="O16">
        <v>5355.0675388700001</v>
      </c>
      <c r="P16">
        <v>7769.79242041</v>
      </c>
      <c r="Q16">
        <v>9490.0797424600005</v>
      </c>
      <c r="R16">
        <v>55353.0822061</v>
      </c>
      <c r="S16">
        <v>0.55543284342876564</v>
      </c>
      <c r="T16">
        <v>4.4601138390960839E-2</v>
      </c>
      <c r="U16">
        <v>8.4954549316115877E-3</v>
      </c>
      <c r="V16">
        <v>0</v>
      </c>
      <c r="W16">
        <v>0</v>
      </c>
      <c r="X16">
        <v>7674.6334538299998</v>
      </c>
      <c r="Y16">
        <v>1.953954634270665E-3</v>
      </c>
      <c r="Z16">
        <v>0.9080791776399626</v>
      </c>
      <c r="AA16">
        <v>1001969.83079</v>
      </c>
      <c r="AB16">
        <v>5.1927735300999998E-2</v>
      </c>
      <c r="AC16">
        <v>6.5997227242800003E-3</v>
      </c>
      <c r="AD16">
        <v>0</v>
      </c>
      <c r="AE16">
        <v>0.109593647544</v>
      </c>
      <c r="AF16">
        <v>9319</v>
      </c>
      <c r="AG16">
        <v>1</v>
      </c>
      <c r="AH16">
        <v>3.2192295310655601E-4</v>
      </c>
      <c r="AI16">
        <v>0</v>
      </c>
      <c r="AJ16">
        <v>0</v>
      </c>
      <c r="AK16">
        <v>1553.1666666666667</v>
      </c>
      <c r="AL16">
        <v>3.2192295310655601E-4</v>
      </c>
      <c r="AM16">
        <v>1863.8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16</v>
      </c>
      <c r="AY16">
        <v>582.4375</v>
      </c>
      <c r="AZ16">
        <v>0</v>
      </c>
      <c r="BA16">
        <v>9319</v>
      </c>
      <c r="BB16">
        <v>0</v>
      </c>
      <c r="BC16">
        <v>0</v>
      </c>
      <c r="BD16">
        <v>26.639888836600001</v>
      </c>
      <c r="BE16">
        <v>1.31387538752</v>
      </c>
      <c r="BF16">
        <v>2000.15830252</v>
      </c>
      <c r="BG16">
        <v>-128.42198799100001</v>
      </c>
      <c r="BH16">
        <v>936</v>
      </c>
      <c r="BI16">
        <v>4503</v>
      </c>
    </row>
    <row r="17" spans="1:61">
      <c r="A17" t="s">
        <v>719</v>
      </c>
      <c r="B17" t="s">
        <v>1034</v>
      </c>
      <c r="C17">
        <v>7302040</v>
      </c>
      <c r="D17" t="s">
        <v>230</v>
      </c>
      <c r="E17">
        <v>73</v>
      </c>
      <c r="F17">
        <v>2</v>
      </c>
      <c r="G17">
        <v>40</v>
      </c>
      <c r="H17" t="s">
        <v>674</v>
      </c>
      <c r="I17" t="s">
        <v>676</v>
      </c>
      <c r="J17" t="s">
        <v>374</v>
      </c>
      <c r="K17">
        <v>2019</v>
      </c>
      <c r="L17">
        <v>9440.0242750300004</v>
      </c>
      <c r="M17">
        <v>235.89587096400001</v>
      </c>
      <c r="N17">
        <v>105962.154593</v>
      </c>
      <c r="O17">
        <v>13942.4661175</v>
      </c>
      <c r="P17">
        <v>9381.2946342699997</v>
      </c>
      <c r="Q17">
        <v>4071.32761557</v>
      </c>
      <c r="R17">
        <v>51983.037242799997</v>
      </c>
      <c r="S17">
        <v>0.27664097794313047</v>
      </c>
      <c r="T17">
        <v>6.3778899813978204E-2</v>
      </c>
      <c r="U17">
        <v>0</v>
      </c>
      <c r="V17">
        <v>0</v>
      </c>
      <c r="W17">
        <v>0</v>
      </c>
      <c r="X17">
        <v>9407.9129049599997</v>
      </c>
      <c r="Y17">
        <v>0</v>
      </c>
      <c r="Z17">
        <v>0.93117193728408187</v>
      </c>
      <c r="AA17">
        <v>1260350.3313</v>
      </c>
      <c r="AB17">
        <v>1.28224392521E-2</v>
      </c>
      <c r="AC17">
        <v>7.917099759E-2</v>
      </c>
      <c r="AD17">
        <v>0</v>
      </c>
      <c r="AE17">
        <v>0.13355705827100001</v>
      </c>
      <c r="AF17">
        <v>9200</v>
      </c>
      <c r="AG17">
        <v>0.99923913043478196</v>
      </c>
      <c r="AH17">
        <v>4.3478260869565197E-4</v>
      </c>
      <c r="AI17">
        <v>0</v>
      </c>
      <c r="AJ17">
        <v>0</v>
      </c>
      <c r="AK17">
        <v>836.36363636363637</v>
      </c>
      <c r="AL17">
        <v>9.7826086956521703E-4</v>
      </c>
      <c r="AM17">
        <v>9200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26</v>
      </c>
      <c r="AY17">
        <v>353.84615384615387</v>
      </c>
      <c r="AZ17">
        <v>1840</v>
      </c>
      <c r="BA17">
        <v>4600</v>
      </c>
      <c r="BB17">
        <v>0</v>
      </c>
      <c r="BC17">
        <v>0</v>
      </c>
      <c r="BD17">
        <v>26.4555487698</v>
      </c>
      <c r="BE17">
        <v>1.33941990496</v>
      </c>
      <c r="BF17">
        <v>2109.6763365699999</v>
      </c>
      <c r="BG17">
        <v>-144.510145072</v>
      </c>
      <c r="BH17">
        <v>1253</v>
      </c>
      <c r="BI17">
        <v>5827</v>
      </c>
    </row>
    <row r="18" spans="1:61">
      <c r="A18" t="s">
        <v>720</v>
      </c>
      <c r="B18" t="s">
        <v>1035</v>
      </c>
      <c r="C18">
        <v>7302050</v>
      </c>
      <c r="D18" t="s">
        <v>230</v>
      </c>
      <c r="E18">
        <v>73</v>
      </c>
      <c r="F18">
        <v>2</v>
      </c>
      <c r="G18">
        <v>50</v>
      </c>
      <c r="H18" t="s">
        <v>674</v>
      </c>
      <c r="I18" t="s">
        <v>676</v>
      </c>
      <c r="J18" t="s">
        <v>409</v>
      </c>
      <c r="K18">
        <v>2019</v>
      </c>
      <c r="L18">
        <v>6863.1214360599997</v>
      </c>
      <c r="M18">
        <v>302.50817111499998</v>
      </c>
      <c r="N18">
        <v>101384.583404</v>
      </c>
      <c r="O18">
        <v>20921.830898</v>
      </c>
      <c r="P18">
        <v>11013.794009200001</v>
      </c>
      <c r="Q18">
        <v>4847.4687664900002</v>
      </c>
      <c r="R18">
        <v>49624.151960800002</v>
      </c>
      <c r="S18">
        <v>0.28025477707006369</v>
      </c>
      <c r="T18">
        <v>1.3363307106282004E-2</v>
      </c>
      <c r="U18">
        <v>0</v>
      </c>
      <c r="V18">
        <v>0</v>
      </c>
      <c r="W18">
        <v>0</v>
      </c>
      <c r="X18">
        <v>11045.380529599999</v>
      </c>
      <c r="Y18">
        <v>0</v>
      </c>
      <c r="Z18">
        <v>0.9835144248782316</v>
      </c>
      <c r="AA18">
        <v>1327991.77492</v>
      </c>
      <c r="AB18">
        <v>0.10014750234399999</v>
      </c>
      <c r="AC18">
        <v>0.15374790204800001</v>
      </c>
      <c r="AD18">
        <v>0</v>
      </c>
      <c r="AE18">
        <v>0.138109746369</v>
      </c>
      <c r="AF18">
        <v>9828</v>
      </c>
      <c r="AG18">
        <v>1</v>
      </c>
      <c r="AH18">
        <v>3.0525030525030498E-4</v>
      </c>
      <c r="AI18">
        <v>0</v>
      </c>
      <c r="AJ18">
        <v>0</v>
      </c>
      <c r="AK18">
        <v>1228.5</v>
      </c>
      <c r="AL18">
        <v>7.1225071225071196E-4</v>
      </c>
      <c r="AM18">
        <v>9828</v>
      </c>
      <c r="AN18">
        <v>0</v>
      </c>
      <c r="AO18">
        <v>0</v>
      </c>
      <c r="AP18">
        <v>3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16</v>
      </c>
      <c r="AY18">
        <v>614.25</v>
      </c>
      <c r="AZ18">
        <v>756</v>
      </c>
      <c r="BA18">
        <v>2457</v>
      </c>
      <c r="BB18">
        <v>9</v>
      </c>
      <c r="BC18">
        <v>1092</v>
      </c>
      <c r="BD18">
        <v>26.690443372800001</v>
      </c>
      <c r="BE18">
        <v>1.3441568739900001</v>
      </c>
      <c r="BF18">
        <v>2148.1779980299998</v>
      </c>
      <c r="BG18">
        <v>-152.86690699799999</v>
      </c>
      <c r="BH18">
        <v>948</v>
      </c>
      <c r="BI18">
        <v>3602</v>
      </c>
    </row>
    <row r="19" spans="1:61">
      <c r="A19" t="s">
        <v>721</v>
      </c>
      <c r="B19" t="s">
        <v>1036</v>
      </c>
      <c r="C19">
        <v>7302060</v>
      </c>
      <c r="D19" t="s">
        <v>230</v>
      </c>
      <c r="E19">
        <v>73</v>
      </c>
      <c r="F19">
        <v>2</v>
      </c>
      <c r="G19">
        <v>60</v>
      </c>
      <c r="H19" t="s">
        <v>674</v>
      </c>
      <c r="I19" t="s">
        <v>676</v>
      </c>
      <c r="J19" t="s">
        <v>411</v>
      </c>
      <c r="K19">
        <v>2019</v>
      </c>
      <c r="L19">
        <v>4382.3197246</v>
      </c>
      <c r="M19">
        <v>313.56791459700003</v>
      </c>
      <c r="N19">
        <v>93687.659135499998</v>
      </c>
      <c r="O19">
        <v>28254.885830700001</v>
      </c>
      <c r="P19">
        <v>4545.3618677599998</v>
      </c>
      <c r="Q19">
        <v>4181.6232840499997</v>
      </c>
      <c r="R19">
        <v>44432.949784900004</v>
      </c>
      <c r="S19">
        <v>0.37264549857768892</v>
      </c>
      <c r="T19">
        <v>4.4898900591988929E-2</v>
      </c>
      <c r="U19">
        <v>1.7067732759283461E-2</v>
      </c>
      <c r="V19">
        <v>0</v>
      </c>
      <c r="W19">
        <v>0</v>
      </c>
      <c r="X19">
        <v>4461.0725758099998</v>
      </c>
      <c r="Y19">
        <v>5.3817175367110014E-3</v>
      </c>
      <c r="Z19">
        <v>0.90997155377873451</v>
      </c>
      <c r="AA19">
        <v>1323773.6808</v>
      </c>
      <c r="AB19">
        <v>0.136294931545</v>
      </c>
      <c r="AC19">
        <v>9.5302155593499999E-2</v>
      </c>
      <c r="AD19">
        <v>0</v>
      </c>
      <c r="AE19">
        <v>0.14806936643900001</v>
      </c>
      <c r="AF19">
        <v>14424</v>
      </c>
      <c r="AG19">
        <v>0.92110371602884</v>
      </c>
      <c r="AH19">
        <v>4.1597337770382599E-4</v>
      </c>
      <c r="AI19">
        <v>0</v>
      </c>
      <c r="AJ19">
        <v>0</v>
      </c>
      <c r="AK19">
        <v>1442.4</v>
      </c>
      <c r="AL19">
        <v>3.46644481419855E-4</v>
      </c>
      <c r="AM19">
        <v>4808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38</v>
      </c>
      <c r="AY19">
        <v>379.57894736842104</v>
      </c>
      <c r="AZ19">
        <v>1602.6666666666667</v>
      </c>
      <c r="BA19">
        <v>4808</v>
      </c>
      <c r="BB19">
        <v>0</v>
      </c>
      <c r="BC19">
        <v>0</v>
      </c>
      <c r="BD19">
        <v>26.623400270400001</v>
      </c>
      <c r="BE19">
        <v>1.3601164081799999</v>
      </c>
      <c r="BF19">
        <v>2222.3911327000001</v>
      </c>
      <c r="BG19">
        <v>-161.55712562900001</v>
      </c>
      <c r="BH19">
        <v>931</v>
      </c>
      <c r="BI19">
        <v>3842</v>
      </c>
    </row>
    <row r="20" spans="1:61">
      <c r="A20" t="s">
        <v>722</v>
      </c>
      <c r="B20" t="s">
        <v>1037</v>
      </c>
      <c r="C20">
        <v>7302070</v>
      </c>
      <c r="D20" t="s">
        <v>230</v>
      </c>
      <c r="E20">
        <v>73</v>
      </c>
      <c r="F20">
        <v>2</v>
      </c>
      <c r="G20">
        <v>70</v>
      </c>
      <c r="H20" t="s">
        <v>674</v>
      </c>
      <c r="I20" t="s">
        <v>676</v>
      </c>
      <c r="J20" t="s">
        <v>377</v>
      </c>
      <c r="K20">
        <v>2019</v>
      </c>
      <c r="L20">
        <v>2082.09345235</v>
      </c>
      <c r="M20">
        <v>233.92549693800001</v>
      </c>
      <c r="N20">
        <v>79220.273303900001</v>
      </c>
      <c r="O20">
        <v>27594.126652999999</v>
      </c>
      <c r="P20">
        <v>8528.9554835800009</v>
      </c>
      <c r="Q20">
        <v>10537.5249989</v>
      </c>
      <c r="R20">
        <v>29393.726638700002</v>
      </c>
      <c r="S20">
        <v>0.33620641090642783</v>
      </c>
      <c r="T20">
        <v>9.1882147484648749E-2</v>
      </c>
      <c r="U20">
        <v>0</v>
      </c>
      <c r="V20">
        <v>0</v>
      </c>
      <c r="W20">
        <v>0</v>
      </c>
      <c r="X20">
        <v>8316.1795540099993</v>
      </c>
      <c r="Y20">
        <v>0</v>
      </c>
      <c r="Z20">
        <v>0.90777984338910489</v>
      </c>
      <c r="AA20">
        <v>1076610.95729</v>
      </c>
      <c r="AB20">
        <v>2.16666338702E-2</v>
      </c>
      <c r="AC20">
        <v>8.7022045563600006E-2</v>
      </c>
      <c r="AD20">
        <v>0</v>
      </c>
      <c r="AE20">
        <v>0.17293982244799999</v>
      </c>
      <c r="AF20">
        <v>15576</v>
      </c>
      <c r="AG20">
        <v>0.99826656394452995</v>
      </c>
      <c r="AH20">
        <v>4.4940934771443202E-4</v>
      </c>
      <c r="AI20">
        <v>0</v>
      </c>
      <c r="AJ20">
        <v>0</v>
      </c>
      <c r="AK20">
        <v>1112.5714285714287</v>
      </c>
      <c r="AL20">
        <v>1.28402670775552E-4</v>
      </c>
      <c r="AM20">
        <v>5192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34</v>
      </c>
      <c r="AY20">
        <v>458.11764705882354</v>
      </c>
      <c r="AZ20">
        <v>283.2</v>
      </c>
      <c r="BA20">
        <v>15576</v>
      </c>
      <c r="BB20">
        <v>5</v>
      </c>
      <c r="BC20">
        <v>3115.2</v>
      </c>
      <c r="BD20">
        <v>25.1880781019</v>
      </c>
      <c r="BE20">
        <v>1.39032096863</v>
      </c>
      <c r="BF20">
        <v>2272.6573525600002</v>
      </c>
      <c r="BG20">
        <v>-140.54463123100001</v>
      </c>
      <c r="BH20">
        <v>1381</v>
      </c>
      <c r="BI20">
        <v>6604</v>
      </c>
    </row>
    <row r="21" spans="1:61">
      <c r="A21" t="s">
        <v>723</v>
      </c>
      <c r="B21" t="s">
        <v>1038</v>
      </c>
      <c r="C21">
        <v>7302080</v>
      </c>
      <c r="D21" t="s">
        <v>230</v>
      </c>
      <c r="E21">
        <v>73</v>
      </c>
      <c r="F21">
        <v>2</v>
      </c>
      <c r="G21">
        <v>80</v>
      </c>
      <c r="H21" t="s">
        <v>674</v>
      </c>
      <c r="I21" t="s">
        <v>676</v>
      </c>
      <c r="J21" t="s">
        <v>522</v>
      </c>
      <c r="K21">
        <v>2019</v>
      </c>
      <c r="L21">
        <v>5482.0053582199998</v>
      </c>
      <c r="M21">
        <v>319.877161392</v>
      </c>
      <c r="N21">
        <v>82673.099399900006</v>
      </c>
      <c r="O21">
        <v>19984.553785200002</v>
      </c>
      <c r="P21">
        <v>12785.6295443</v>
      </c>
      <c r="Q21">
        <v>9709.3911410100009</v>
      </c>
      <c r="R21">
        <v>29182.644352800002</v>
      </c>
      <c r="S21">
        <v>0.30570461487657891</v>
      </c>
      <c r="T21">
        <v>7.776768760835466E-2</v>
      </c>
      <c r="U21">
        <v>0</v>
      </c>
      <c r="V21">
        <v>0</v>
      </c>
      <c r="W21">
        <v>0</v>
      </c>
      <c r="X21">
        <v>12846.4722346</v>
      </c>
      <c r="Y21">
        <v>0</v>
      </c>
      <c r="Z21">
        <v>0.92140675307520847</v>
      </c>
      <c r="AA21">
        <v>896797.50117299997</v>
      </c>
      <c r="AB21">
        <v>4.0849826460499998E-2</v>
      </c>
      <c r="AC21">
        <v>1.4371736960300001E-2</v>
      </c>
      <c r="AD21">
        <v>0</v>
      </c>
      <c r="AE21">
        <v>0.145014199058</v>
      </c>
      <c r="AF21">
        <v>12448</v>
      </c>
      <c r="AG21">
        <v>0.99871465295629802</v>
      </c>
      <c r="AH21">
        <v>3.2133676092544898E-4</v>
      </c>
      <c r="AI21">
        <v>0</v>
      </c>
      <c r="AJ21">
        <v>0</v>
      </c>
      <c r="AK21">
        <v>1244.8</v>
      </c>
      <c r="AL21">
        <v>4.0167095115681203E-4</v>
      </c>
      <c r="AM21">
        <v>6224</v>
      </c>
      <c r="AN21">
        <v>0</v>
      </c>
      <c r="AO21">
        <v>0</v>
      </c>
      <c r="AP21">
        <v>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0</v>
      </c>
      <c r="AX21">
        <v>30</v>
      </c>
      <c r="AY21">
        <v>414.93333333333334</v>
      </c>
      <c r="AZ21">
        <v>401.54838709677421</v>
      </c>
      <c r="BA21">
        <v>0</v>
      </c>
      <c r="BB21">
        <v>2</v>
      </c>
      <c r="BC21">
        <v>6224</v>
      </c>
      <c r="BD21">
        <v>25.864006936700001</v>
      </c>
      <c r="BE21">
        <v>1.3664488072000001</v>
      </c>
      <c r="BF21">
        <v>2135.5676736199998</v>
      </c>
      <c r="BG21">
        <v>-131.87803068100001</v>
      </c>
      <c r="BH21">
        <v>873</v>
      </c>
      <c r="BI21">
        <v>4383</v>
      </c>
    </row>
    <row r="22" spans="1:61">
      <c r="A22" t="s">
        <v>724</v>
      </c>
      <c r="B22" t="s">
        <v>1039</v>
      </c>
      <c r="C22">
        <v>7302090</v>
      </c>
      <c r="D22" t="s">
        <v>230</v>
      </c>
      <c r="E22">
        <v>73</v>
      </c>
      <c r="F22">
        <v>2</v>
      </c>
      <c r="G22">
        <v>90</v>
      </c>
      <c r="H22" t="s">
        <v>674</v>
      </c>
      <c r="I22" t="s">
        <v>676</v>
      </c>
      <c r="J22" t="s">
        <v>420</v>
      </c>
      <c r="K22">
        <v>2019</v>
      </c>
      <c r="L22">
        <v>12877.7207404</v>
      </c>
      <c r="M22">
        <v>672.78460124200001</v>
      </c>
      <c r="N22">
        <v>69182.377510499995</v>
      </c>
      <c r="O22">
        <v>19616.014729800001</v>
      </c>
      <c r="P22">
        <v>6207.7984883500003</v>
      </c>
      <c r="Q22">
        <v>13001.2843278</v>
      </c>
      <c r="R22">
        <v>16167.5974948</v>
      </c>
      <c r="S22">
        <v>0.15915502649143329</v>
      </c>
      <c r="T22">
        <v>4.7615771003922107E-2</v>
      </c>
      <c r="U22">
        <v>0.16149452969104797</v>
      </c>
      <c r="V22">
        <v>0</v>
      </c>
      <c r="W22">
        <v>0</v>
      </c>
      <c r="X22">
        <v>6725.8508021500002</v>
      </c>
      <c r="Y22">
        <v>4.8166242345007914E-3</v>
      </c>
      <c r="Z22">
        <v>0.76838918323814764</v>
      </c>
      <c r="AA22">
        <v>1427106.42362</v>
      </c>
      <c r="AB22">
        <v>1.4090537532699999E-3</v>
      </c>
      <c r="AC22">
        <v>0.33095085189099999</v>
      </c>
      <c r="AD22">
        <v>0</v>
      </c>
      <c r="AE22">
        <v>0.27306356070100002</v>
      </c>
      <c r="AF22">
        <v>10151</v>
      </c>
      <c r="AG22">
        <v>0.99192197813023297</v>
      </c>
      <c r="AH22">
        <v>3.94049847305684E-4</v>
      </c>
      <c r="AI22">
        <v>0</v>
      </c>
      <c r="AJ22">
        <v>0</v>
      </c>
      <c r="AK22">
        <v>1450.1428571428571</v>
      </c>
      <c r="AL22">
        <v>7.8809969461136799E-4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25</v>
      </c>
      <c r="AY22">
        <v>406.04</v>
      </c>
      <c r="AZ22">
        <v>1691.8333333333333</v>
      </c>
      <c r="BA22">
        <v>0</v>
      </c>
      <c r="BB22">
        <v>0</v>
      </c>
      <c r="BC22">
        <v>0</v>
      </c>
      <c r="BD22">
        <v>22.376496521499998</v>
      </c>
      <c r="BE22">
        <v>1.4665249353200001</v>
      </c>
      <c r="BF22">
        <v>2504.2688232400001</v>
      </c>
      <c r="BG22">
        <v>-123.13764480099999</v>
      </c>
      <c r="BH22">
        <v>1148</v>
      </c>
      <c r="BI22">
        <v>6013</v>
      </c>
    </row>
    <row r="23" spans="1:61">
      <c r="A23" t="s">
        <v>725</v>
      </c>
      <c r="B23" t="s">
        <v>1040</v>
      </c>
      <c r="C23">
        <v>7303010</v>
      </c>
      <c r="D23" t="s">
        <v>230</v>
      </c>
      <c r="E23">
        <v>73</v>
      </c>
      <c r="F23">
        <v>3</v>
      </c>
      <c r="G23">
        <v>10</v>
      </c>
      <c r="H23" t="s">
        <v>674</v>
      </c>
      <c r="I23" t="s">
        <v>333</v>
      </c>
      <c r="J23" t="s">
        <v>356</v>
      </c>
      <c r="K23">
        <v>2019</v>
      </c>
      <c r="L23">
        <v>34838.265375700001</v>
      </c>
      <c r="M23">
        <v>257.24199463000002</v>
      </c>
      <c r="N23">
        <v>65157.316368599997</v>
      </c>
      <c r="O23">
        <v>6478.0258817599997</v>
      </c>
      <c r="P23">
        <v>10686.7757258</v>
      </c>
      <c r="Q23">
        <v>4690.8214171</v>
      </c>
      <c r="R23">
        <v>9692.5398574299998</v>
      </c>
      <c r="S23">
        <v>0.91271250951535143</v>
      </c>
      <c r="T23">
        <v>5.5062166962699825E-2</v>
      </c>
      <c r="U23">
        <v>0</v>
      </c>
      <c r="V23">
        <v>0</v>
      </c>
      <c r="W23">
        <v>0</v>
      </c>
      <c r="X23">
        <v>11438.022522400001</v>
      </c>
      <c r="Y23">
        <v>0</v>
      </c>
      <c r="Z23">
        <v>0.93554935295610253</v>
      </c>
      <c r="AA23">
        <v>89120.829921700002</v>
      </c>
      <c r="AB23">
        <v>6.3312767166600004E-2</v>
      </c>
      <c r="AC23">
        <v>0.16404854331800001</v>
      </c>
      <c r="AD23">
        <v>0</v>
      </c>
      <c r="AE23">
        <v>7.9520724857500003E-2</v>
      </c>
      <c r="AF23">
        <v>10472</v>
      </c>
      <c r="AG23">
        <v>0.99828113063407098</v>
      </c>
      <c r="AH23">
        <v>7.6394194041252798E-4</v>
      </c>
      <c r="AI23">
        <v>0</v>
      </c>
      <c r="AJ23">
        <v>0</v>
      </c>
      <c r="AK23">
        <v>1047.2</v>
      </c>
      <c r="AL23">
        <v>1.90985485103132E-4</v>
      </c>
      <c r="AM23">
        <v>2094.4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22</v>
      </c>
      <c r="AY23">
        <v>476</v>
      </c>
      <c r="AZ23">
        <v>10472</v>
      </c>
      <c r="BA23">
        <v>0</v>
      </c>
      <c r="BB23">
        <v>1</v>
      </c>
      <c r="BC23">
        <v>10472</v>
      </c>
      <c r="BD23">
        <v>26.559504324100001</v>
      </c>
      <c r="BE23">
        <v>1.33314343294</v>
      </c>
      <c r="BF23">
        <v>1726.2927548299999</v>
      </c>
      <c r="BG23">
        <v>-74.750457763699998</v>
      </c>
      <c r="BH23">
        <v>2000</v>
      </c>
      <c r="BI23">
        <v>10128</v>
      </c>
    </row>
    <row r="24" spans="1:61">
      <c r="A24" t="s">
        <v>726</v>
      </c>
      <c r="B24" t="s">
        <v>1041</v>
      </c>
      <c r="C24">
        <v>7303011</v>
      </c>
      <c r="D24" t="s">
        <v>230</v>
      </c>
      <c r="E24">
        <v>73</v>
      </c>
      <c r="F24">
        <v>3</v>
      </c>
      <c r="G24">
        <v>11</v>
      </c>
      <c r="H24" t="s">
        <v>674</v>
      </c>
      <c r="I24" t="s">
        <v>333</v>
      </c>
      <c r="J24" t="s">
        <v>603</v>
      </c>
      <c r="K24">
        <v>2019</v>
      </c>
      <c r="L24">
        <v>25935.259845</v>
      </c>
      <c r="M24">
        <v>1115.0156397000001</v>
      </c>
      <c r="N24">
        <v>59804.087075000003</v>
      </c>
      <c r="O24">
        <v>13298.9630996</v>
      </c>
      <c r="P24">
        <v>1836.1531614200001</v>
      </c>
      <c r="Q24">
        <v>11228.9170073</v>
      </c>
      <c r="R24">
        <v>4562.1011860899998</v>
      </c>
      <c r="S24">
        <v>0.17915961212867476</v>
      </c>
      <c r="T24">
        <v>9.2350315530244733E-4</v>
      </c>
      <c r="U24">
        <v>0.33184546713867941</v>
      </c>
      <c r="V24">
        <v>0</v>
      </c>
      <c r="W24">
        <v>0</v>
      </c>
      <c r="X24">
        <v>2232.5024216400002</v>
      </c>
      <c r="Y24">
        <v>4.1711559181160533E-2</v>
      </c>
      <c r="Z24">
        <v>0.60227797444974607</v>
      </c>
      <c r="AA24">
        <v>1626193.77407</v>
      </c>
      <c r="AB24">
        <v>0</v>
      </c>
      <c r="AC24">
        <v>0.515343199739</v>
      </c>
      <c r="AD24">
        <v>0</v>
      </c>
      <c r="AE24">
        <v>0.39478834114799999</v>
      </c>
      <c r="AF24">
        <v>3546</v>
      </c>
      <c r="AG24">
        <v>1</v>
      </c>
      <c r="AH24">
        <v>8.46023688663282E-4</v>
      </c>
      <c r="AI24">
        <v>0</v>
      </c>
      <c r="AJ24">
        <v>0</v>
      </c>
      <c r="AK24">
        <v>886.5</v>
      </c>
      <c r="AL24">
        <v>5.64015792442188E-4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0</v>
      </c>
      <c r="AV24">
        <v>1</v>
      </c>
      <c r="AW24">
        <v>0</v>
      </c>
      <c r="AX24">
        <v>12</v>
      </c>
      <c r="AY24">
        <v>295.5</v>
      </c>
      <c r="AZ24">
        <v>322.36363636363637</v>
      </c>
      <c r="BA24">
        <v>0</v>
      </c>
      <c r="BB24">
        <v>1</v>
      </c>
      <c r="BC24">
        <v>3546</v>
      </c>
      <c r="BD24">
        <v>19.5617957314</v>
      </c>
      <c r="BE24">
        <v>1.3081473112099999</v>
      </c>
      <c r="BF24">
        <v>2791.8168366800001</v>
      </c>
      <c r="BG24">
        <v>-88.317614746100006</v>
      </c>
      <c r="BH24">
        <v>1893</v>
      </c>
      <c r="BI24">
        <v>9756</v>
      </c>
    </row>
    <row r="25" spans="1:61">
      <c r="A25" t="s">
        <v>727</v>
      </c>
      <c r="B25" t="s">
        <v>1042</v>
      </c>
      <c r="C25">
        <v>7303012</v>
      </c>
      <c r="D25" t="s">
        <v>230</v>
      </c>
      <c r="E25">
        <v>73</v>
      </c>
      <c r="F25">
        <v>3</v>
      </c>
      <c r="G25">
        <v>12</v>
      </c>
      <c r="H25" t="s">
        <v>674</v>
      </c>
      <c r="I25" t="s">
        <v>333</v>
      </c>
      <c r="J25" t="s">
        <v>552</v>
      </c>
      <c r="K25">
        <v>2019</v>
      </c>
      <c r="L25">
        <v>29658.272152599999</v>
      </c>
      <c r="M25">
        <v>276.00906541900002</v>
      </c>
      <c r="N25">
        <v>63505.304161300002</v>
      </c>
      <c r="O25">
        <v>11463.1471908</v>
      </c>
      <c r="P25">
        <v>5206.2809322499998</v>
      </c>
      <c r="Q25">
        <v>5688.1188004799997</v>
      </c>
      <c r="R25">
        <v>6920.7610622499997</v>
      </c>
      <c r="S25">
        <v>0.51490947816826416</v>
      </c>
      <c r="T25">
        <v>0</v>
      </c>
      <c r="U25">
        <v>0</v>
      </c>
      <c r="V25">
        <v>0</v>
      </c>
      <c r="W25">
        <v>0</v>
      </c>
      <c r="X25">
        <v>6124.2492612699998</v>
      </c>
      <c r="Y25">
        <v>0</v>
      </c>
      <c r="Z25">
        <v>0.96166134185303509</v>
      </c>
      <c r="AA25">
        <v>1119860.82834</v>
      </c>
      <c r="AB25">
        <v>0</v>
      </c>
      <c r="AC25">
        <v>0.50739333045599999</v>
      </c>
      <c r="AD25">
        <v>0</v>
      </c>
      <c r="AE25">
        <v>0.170611056328</v>
      </c>
      <c r="AF25">
        <v>4285</v>
      </c>
      <c r="AG25">
        <v>1</v>
      </c>
      <c r="AH25">
        <v>0</v>
      </c>
      <c r="AI25">
        <v>0</v>
      </c>
      <c r="AJ25">
        <v>0</v>
      </c>
      <c r="AK25">
        <v>1071.25</v>
      </c>
      <c r="AL25">
        <v>2.3337222870478401E-4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12</v>
      </c>
      <c r="AY25">
        <v>357.08333333333331</v>
      </c>
      <c r="AZ25">
        <v>2142.5</v>
      </c>
      <c r="BA25">
        <v>0</v>
      </c>
      <c r="BB25">
        <v>4</v>
      </c>
      <c r="BC25">
        <v>1071.25</v>
      </c>
      <c r="BD25">
        <v>24.482296225599999</v>
      </c>
      <c r="BE25">
        <v>1.32355408669</v>
      </c>
      <c r="BF25">
        <v>2189.9995912499999</v>
      </c>
      <c r="BG25">
        <v>-88.252719116199998</v>
      </c>
      <c r="BH25">
        <v>691</v>
      </c>
      <c r="BI25">
        <v>3061</v>
      </c>
    </row>
    <row r="26" spans="1:61">
      <c r="A26" t="s">
        <v>728</v>
      </c>
      <c r="B26" t="s">
        <v>1043</v>
      </c>
      <c r="C26">
        <v>7303020</v>
      </c>
      <c r="D26" t="s">
        <v>230</v>
      </c>
      <c r="E26">
        <v>73</v>
      </c>
      <c r="F26">
        <v>3</v>
      </c>
      <c r="G26">
        <v>20</v>
      </c>
      <c r="H26" t="s">
        <v>674</v>
      </c>
      <c r="I26" t="s">
        <v>333</v>
      </c>
      <c r="J26" t="s">
        <v>333</v>
      </c>
      <c r="K26">
        <v>2019</v>
      </c>
      <c r="L26">
        <v>27161.710879800001</v>
      </c>
      <c r="M26">
        <v>163.240577487</v>
      </c>
      <c r="N26">
        <v>67755.146020300002</v>
      </c>
      <c r="O26">
        <v>10165.7133878</v>
      </c>
      <c r="P26">
        <v>5786.7595720500003</v>
      </c>
      <c r="Q26">
        <v>3607.0161372299999</v>
      </c>
      <c r="R26">
        <v>9841.6863268699999</v>
      </c>
      <c r="S26">
        <v>0.73161533626649911</v>
      </c>
      <c r="T26">
        <v>8.3909490886235075E-2</v>
      </c>
      <c r="U26">
        <v>3.1426775612822125E-4</v>
      </c>
      <c r="V26">
        <v>0</v>
      </c>
      <c r="W26">
        <v>0</v>
      </c>
      <c r="X26">
        <v>6559.9852853100001</v>
      </c>
      <c r="Y26">
        <v>9.4280326838466376E-4</v>
      </c>
      <c r="Z26">
        <v>0.86360779384035202</v>
      </c>
      <c r="AA26">
        <v>666485.97920199996</v>
      </c>
      <c r="AB26">
        <v>9.5960927854399997E-2</v>
      </c>
      <c r="AC26">
        <v>0.25967064132200002</v>
      </c>
      <c r="AD26">
        <v>0</v>
      </c>
      <c r="AE26">
        <v>0.12814192725000001</v>
      </c>
      <c r="AF26">
        <v>11107</v>
      </c>
      <c r="AG26">
        <v>1</v>
      </c>
      <c r="AH26">
        <v>1.08039974790672E-3</v>
      </c>
      <c r="AI26">
        <v>0</v>
      </c>
      <c r="AJ26">
        <v>11107</v>
      </c>
      <c r="AK26">
        <v>1009.7272727272727</v>
      </c>
      <c r="AL26">
        <v>1.8006662465111999E-4</v>
      </c>
      <c r="AM26">
        <v>1110.7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17</v>
      </c>
      <c r="AY26">
        <v>653.35294117647061</v>
      </c>
      <c r="AZ26">
        <v>3702.3333333333335</v>
      </c>
      <c r="BA26">
        <v>0</v>
      </c>
      <c r="BB26">
        <v>0</v>
      </c>
      <c r="BC26">
        <v>0</v>
      </c>
      <c r="BD26">
        <v>25.364613047300001</v>
      </c>
      <c r="BE26">
        <v>1.2764018290800001</v>
      </c>
      <c r="BF26">
        <v>1971.9989127399999</v>
      </c>
      <c r="BG26">
        <v>-76.875696130700007</v>
      </c>
      <c r="BH26">
        <v>1046</v>
      </c>
      <c r="BI26">
        <v>5685</v>
      </c>
    </row>
    <row r="27" spans="1:61">
      <c r="A27" t="s">
        <v>729</v>
      </c>
      <c r="B27" t="s">
        <v>1044</v>
      </c>
      <c r="C27">
        <v>7303021</v>
      </c>
      <c r="D27" t="s">
        <v>230</v>
      </c>
      <c r="E27">
        <v>73</v>
      </c>
      <c r="F27">
        <v>3</v>
      </c>
      <c r="G27">
        <v>21</v>
      </c>
      <c r="H27" t="s">
        <v>674</v>
      </c>
      <c r="I27" t="s">
        <v>333</v>
      </c>
      <c r="J27" t="s">
        <v>400</v>
      </c>
      <c r="K27">
        <v>2019</v>
      </c>
      <c r="L27">
        <v>23447.121607699999</v>
      </c>
      <c r="M27">
        <v>258.316385588</v>
      </c>
      <c r="N27">
        <v>67661.928862300003</v>
      </c>
      <c r="O27">
        <v>12886.5611214</v>
      </c>
      <c r="P27">
        <v>4098.4452209499996</v>
      </c>
      <c r="Q27">
        <v>6429.5528263699998</v>
      </c>
      <c r="R27">
        <v>9592.5958635200004</v>
      </c>
      <c r="S27">
        <v>0.42922275293095963</v>
      </c>
      <c r="T27">
        <v>1.1723838471558836E-2</v>
      </c>
      <c r="U27">
        <v>2.4316109422492401E-2</v>
      </c>
      <c r="V27">
        <v>0</v>
      </c>
      <c r="W27">
        <v>0</v>
      </c>
      <c r="X27">
        <v>4841.7995909800002</v>
      </c>
      <c r="Y27">
        <v>4.125054277029961E-3</v>
      </c>
      <c r="Z27">
        <v>0.89036039947894052</v>
      </c>
      <c r="AA27">
        <v>1015911.03278</v>
      </c>
      <c r="AB27">
        <v>1.8548921992900001E-2</v>
      </c>
      <c r="AC27">
        <v>0.253225991416</v>
      </c>
      <c r="AD27">
        <v>0</v>
      </c>
      <c r="AE27">
        <v>0.180052597826</v>
      </c>
      <c r="AF27">
        <v>6419</v>
      </c>
      <c r="AG27">
        <v>0.99002959962611004</v>
      </c>
      <c r="AH27">
        <v>4.67362517526094E-4</v>
      </c>
      <c r="AI27">
        <v>0</v>
      </c>
      <c r="AJ27">
        <v>0</v>
      </c>
      <c r="AK27">
        <v>1283.8</v>
      </c>
      <c r="AL27">
        <v>7.7893752921015698E-4</v>
      </c>
      <c r="AM27">
        <v>6419</v>
      </c>
      <c r="AN27">
        <v>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16</v>
      </c>
      <c r="AY27">
        <v>401.1875</v>
      </c>
      <c r="AZ27">
        <v>377.58823529411762</v>
      </c>
      <c r="BA27">
        <v>0</v>
      </c>
      <c r="BB27">
        <v>1</v>
      </c>
      <c r="BC27">
        <v>6419</v>
      </c>
      <c r="BD27">
        <v>24.2676668105</v>
      </c>
      <c r="BE27">
        <v>1.3579195829499999</v>
      </c>
      <c r="BF27">
        <v>2170.7972490299999</v>
      </c>
      <c r="BG27">
        <v>-98.940490722700005</v>
      </c>
      <c r="BH27">
        <v>1657</v>
      </c>
      <c r="BI27">
        <v>9228</v>
      </c>
    </row>
    <row r="28" spans="1:61">
      <c r="A28" t="s">
        <v>730</v>
      </c>
      <c r="B28" t="s">
        <v>1045</v>
      </c>
      <c r="C28">
        <v>7303030</v>
      </c>
      <c r="D28" t="s">
        <v>230</v>
      </c>
      <c r="E28">
        <v>73</v>
      </c>
      <c r="F28">
        <v>3</v>
      </c>
      <c r="G28">
        <v>30</v>
      </c>
      <c r="H28" t="s">
        <v>674</v>
      </c>
      <c r="I28" t="s">
        <v>333</v>
      </c>
      <c r="J28" t="s">
        <v>589</v>
      </c>
      <c r="K28">
        <v>2019</v>
      </c>
      <c r="L28">
        <v>27261.605849899999</v>
      </c>
      <c r="M28">
        <v>598.45618289200002</v>
      </c>
      <c r="N28">
        <v>58631.8990452</v>
      </c>
      <c r="O28">
        <v>10208.779988</v>
      </c>
      <c r="P28">
        <v>4024.60735385</v>
      </c>
      <c r="Q28">
        <v>10415.1181464</v>
      </c>
      <c r="R28">
        <v>6570.4248906499997</v>
      </c>
      <c r="S28">
        <v>8.652180369252091E-2</v>
      </c>
      <c r="T28">
        <v>2.4798297282581795E-2</v>
      </c>
      <c r="U28">
        <v>0.13567291986338662</v>
      </c>
      <c r="V28">
        <v>0</v>
      </c>
      <c r="W28">
        <v>0</v>
      </c>
      <c r="X28">
        <v>4708.1576030599999</v>
      </c>
      <c r="Y28">
        <v>2.1729446121863089E-2</v>
      </c>
      <c r="Z28">
        <v>0.62465970400435578</v>
      </c>
      <c r="AA28">
        <v>1331067.57455</v>
      </c>
      <c r="AB28">
        <v>0</v>
      </c>
      <c r="AC28">
        <v>0.36517145882699997</v>
      </c>
      <c r="AD28">
        <v>0</v>
      </c>
      <c r="AE28">
        <v>0.28939032061600001</v>
      </c>
      <c r="AF28">
        <v>7778</v>
      </c>
      <c r="AG28">
        <v>0.99447158652609902</v>
      </c>
      <c r="AH28">
        <v>1.9285163281049099E-3</v>
      </c>
      <c r="AI28">
        <v>0</v>
      </c>
      <c r="AJ28">
        <v>0</v>
      </c>
      <c r="AK28">
        <v>1944.5</v>
      </c>
      <c r="AL28">
        <v>5.1427102082797602E-4</v>
      </c>
      <c r="AM28">
        <v>3889</v>
      </c>
      <c r="AN28">
        <v>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20</v>
      </c>
      <c r="AY28">
        <v>388.9</v>
      </c>
      <c r="AZ28">
        <v>864.22222222222217</v>
      </c>
      <c r="BA28">
        <v>0</v>
      </c>
      <c r="BB28">
        <v>0</v>
      </c>
      <c r="BC28">
        <v>0</v>
      </c>
      <c r="BD28">
        <v>21.815702426800001</v>
      </c>
      <c r="BE28">
        <v>1.2304988166799999</v>
      </c>
      <c r="BF28">
        <v>2566.7512153900002</v>
      </c>
      <c r="BG28">
        <v>-87.587729226600004</v>
      </c>
      <c r="BH28">
        <v>937</v>
      </c>
      <c r="BI28">
        <v>4482</v>
      </c>
    </row>
    <row r="29" spans="1:61">
      <c r="A29" t="s">
        <v>731</v>
      </c>
      <c r="B29" t="s">
        <v>1046</v>
      </c>
      <c r="C29">
        <v>7303031</v>
      </c>
      <c r="D29" t="s">
        <v>230</v>
      </c>
      <c r="E29">
        <v>73</v>
      </c>
      <c r="F29">
        <v>3</v>
      </c>
      <c r="G29">
        <v>31</v>
      </c>
      <c r="H29" t="s">
        <v>674</v>
      </c>
      <c r="I29" t="s">
        <v>333</v>
      </c>
      <c r="J29" t="s">
        <v>486</v>
      </c>
      <c r="K29">
        <v>2019</v>
      </c>
      <c r="L29">
        <v>25785.997067299999</v>
      </c>
      <c r="M29">
        <v>185.22669144599999</v>
      </c>
      <c r="N29">
        <v>77296.769516400003</v>
      </c>
      <c r="O29">
        <v>4730.0163132099997</v>
      </c>
      <c r="P29">
        <v>13415.3524382</v>
      </c>
      <c r="Q29">
        <v>6641.1051766399996</v>
      </c>
      <c r="R29">
        <v>18880.346277500001</v>
      </c>
      <c r="S29">
        <v>0.81384810585463119</v>
      </c>
      <c r="T29">
        <v>4.3864419068334243E-2</v>
      </c>
      <c r="U29">
        <v>0</v>
      </c>
      <c r="V29">
        <v>0</v>
      </c>
      <c r="W29">
        <v>0</v>
      </c>
      <c r="X29">
        <v>14454.380305000001</v>
      </c>
      <c r="Y29">
        <v>0</v>
      </c>
      <c r="Z29">
        <v>0.93438462932753308</v>
      </c>
      <c r="AA29">
        <v>30999.772481799999</v>
      </c>
      <c r="AB29">
        <v>0.109023139054</v>
      </c>
      <c r="AC29">
        <v>0</v>
      </c>
      <c r="AD29">
        <v>0</v>
      </c>
      <c r="AE29">
        <v>7.8448514113899998E-2</v>
      </c>
      <c r="AF29">
        <v>9438</v>
      </c>
      <c r="AG29">
        <v>1</v>
      </c>
      <c r="AH29">
        <v>5.2977325704598398E-4</v>
      </c>
      <c r="AI29">
        <v>4719</v>
      </c>
      <c r="AJ29">
        <v>0</v>
      </c>
      <c r="AK29">
        <v>1573</v>
      </c>
      <c r="AL29">
        <v>2.1190930281839301E-4</v>
      </c>
      <c r="AM29">
        <v>3146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20</v>
      </c>
      <c r="AY29">
        <v>471.9</v>
      </c>
      <c r="AZ29">
        <v>1573</v>
      </c>
      <c r="BA29">
        <v>0</v>
      </c>
      <c r="BB29">
        <v>1</v>
      </c>
      <c r="BC29">
        <v>9438</v>
      </c>
      <c r="BD29">
        <v>26.861907303399999</v>
      </c>
      <c r="BE29">
        <v>1.31387165189</v>
      </c>
      <c r="BF29">
        <v>1758.33157147</v>
      </c>
      <c r="BG29">
        <v>-85.525669097900007</v>
      </c>
      <c r="BH29">
        <v>821</v>
      </c>
      <c r="BI29">
        <v>4313</v>
      </c>
    </row>
    <row r="30" spans="1:61">
      <c r="A30" t="s">
        <v>732</v>
      </c>
      <c r="B30" t="s">
        <v>1047</v>
      </c>
      <c r="C30">
        <v>7303032</v>
      </c>
      <c r="D30" t="s">
        <v>230</v>
      </c>
      <c r="E30">
        <v>73</v>
      </c>
      <c r="F30">
        <v>3</v>
      </c>
      <c r="G30">
        <v>32</v>
      </c>
      <c r="H30" t="s">
        <v>674</v>
      </c>
      <c r="I30" t="s">
        <v>333</v>
      </c>
      <c r="J30" t="s">
        <v>407</v>
      </c>
      <c r="K30">
        <v>2019</v>
      </c>
      <c r="L30">
        <v>21793.389095099999</v>
      </c>
      <c r="M30">
        <v>252.68932696900001</v>
      </c>
      <c r="N30">
        <v>76356.030358599994</v>
      </c>
      <c r="O30">
        <v>8730.0484652699997</v>
      </c>
      <c r="P30">
        <v>10816.9725762</v>
      </c>
      <c r="Q30">
        <v>6773.0338936899998</v>
      </c>
      <c r="R30">
        <v>17892.6702214</v>
      </c>
      <c r="S30">
        <v>0.17932148626817448</v>
      </c>
      <c r="T30">
        <v>5.2302100161550888E-2</v>
      </c>
      <c r="U30">
        <v>0</v>
      </c>
      <c r="V30">
        <v>0</v>
      </c>
      <c r="W30">
        <v>0</v>
      </c>
      <c r="X30">
        <v>12727.8686246</v>
      </c>
      <c r="Y30">
        <v>0</v>
      </c>
      <c r="Z30">
        <v>0.9476978998384491</v>
      </c>
      <c r="AA30">
        <v>77243.689372699999</v>
      </c>
      <c r="AB30">
        <v>9.3403554766700002E-3</v>
      </c>
      <c r="AC30">
        <v>0</v>
      </c>
      <c r="AD30">
        <v>0</v>
      </c>
      <c r="AE30">
        <v>0.105630462575</v>
      </c>
      <c r="AF30">
        <v>6385</v>
      </c>
      <c r="AG30">
        <v>0.99968676585747795</v>
      </c>
      <c r="AH30">
        <v>1.09631949882537E-3</v>
      </c>
      <c r="AI30">
        <v>0</v>
      </c>
      <c r="AJ30">
        <v>0</v>
      </c>
      <c r="AK30">
        <v>1596.25</v>
      </c>
      <c r="AL30">
        <v>1.5661707126076699E-4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3</v>
      </c>
      <c r="AU30">
        <v>0</v>
      </c>
      <c r="AV30">
        <v>0</v>
      </c>
      <c r="AW30">
        <v>0</v>
      </c>
      <c r="AX30">
        <v>12</v>
      </c>
      <c r="AY30">
        <v>532.08333333333337</v>
      </c>
      <c r="AZ30">
        <v>709.44444444444446</v>
      </c>
      <c r="BA30">
        <v>6385</v>
      </c>
      <c r="BB30">
        <v>0</v>
      </c>
      <c r="BC30">
        <v>0</v>
      </c>
      <c r="BD30">
        <v>26.402749251100001</v>
      </c>
      <c r="BE30">
        <v>1.31359386444</v>
      </c>
      <c r="BF30">
        <v>1886.5902600500001</v>
      </c>
      <c r="BG30">
        <v>-95.069588797400002</v>
      </c>
      <c r="BH30">
        <v>994</v>
      </c>
      <c r="BI30">
        <v>4865</v>
      </c>
    </row>
    <row r="31" spans="1:61">
      <c r="A31" t="s">
        <v>733</v>
      </c>
      <c r="B31" t="s">
        <v>1048</v>
      </c>
      <c r="C31">
        <v>7304010</v>
      </c>
      <c r="D31" t="s">
        <v>230</v>
      </c>
      <c r="E31">
        <v>73</v>
      </c>
      <c r="F31">
        <v>4</v>
      </c>
      <c r="G31">
        <v>10</v>
      </c>
      <c r="H31" t="s">
        <v>674</v>
      </c>
      <c r="I31" t="s">
        <v>677</v>
      </c>
      <c r="J31" t="s">
        <v>331</v>
      </c>
      <c r="K31">
        <v>2019</v>
      </c>
      <c r="L31">
        <v>43753.630462100002</v>
      </c>
      <c r="M31">
        <v>356.58752534799999</v>
      </c>
      <c r="N31">
        <v>51619.156595100001</v>
      </c>
      <c r="O31">
        <v>3517.7747384999998</v>
      </c>
      <c r="P31">
        <v>5533.0187719899995</v>
      </c>
      <c r="Q31">
        <v>3491.7560906099998</v>
      </c>
      <c r="R31">
        <v>9943.6980584199991</v>
      </c>
      <c r="S31">
        <v>0.19657212194752011</v>
      </c>
      <c r="T31">
        <v>4.8536326406795088E-2</v>
      </c>
      <c r="U31">
        <v>3.5340512664947671E-2</v>
      </c>
      <c r="V31">
        <v>0</v>
      </c>
      <c r="W31">
        <v>0</v>
      </c>
      <c r="X31">
        <v>13714.907044699999</v>
      </c>
      <c r="Y31">
        <v>0</v>
      </c>
      <c r="Z31">
        <v>0.8484756559987866</v>
      </c>
      <c r="AA31">
        <v>633385.75395200006</v>
      </c>
      <c r="AB31">
        <v>0.13099086466900001</v>
      </c>
      <c r="AC31">
        <v>0.19024660988799999</v>
      </c>
      <c r="AD31">
        <v>0.1312755953283786</v>
      </c>
      <c r="AE31">
        <v>7.7983029848399998E-2</v>
      </c>
      <c r="AF31">
        <v>17093</v>
      </c>
      <c r="AG31">
        <v>0.99409114842333102</v>
      </c>
      <c r="AH31">
        <v>4.6802784765693502E-4</v>
      </c>
      <c r="AI31">
        <v>0</v>
      </c>
      <c r="AJ31">
        <v>0</v>
      </c>
      <c r="AK31">
        <v>1553.909090909091</v>
      </c>
      <c r="AL31">
        <v>2.34013923828467E-4</v>
      </c>
      <c r="AM31">
        <v>8546.5</v>
      </c>
      <c r="AN31">
        <v>2</v>
      </c>
      <c r="AO31">
        <v>0</v>
      </c>
      <c r="AP31">
        <v>4</v>
      </c>
      <c r="AQ31">
        <v>0</v>
      </c>
      <c r="AR31">
        <v>2</v>
      </c>
      <c r="AS31">
        <v>0</v>
      </c>
      <c r="AT31">
        <v>4</v>
      </c>
      <c r="AU31">
        <v>0</v>
      </c>
      <c r="AV31">
        <v>2</v>
      </c>
      <c r="AW31">
        <v>0</v>
      </c>
      <c r="AX31">
        <v>28</v>
      </c>
      <c r="AY31">
        <v>610.46428571428567</v>
      </c>
      <c r="AZ31">
        <v>1068.3125</v>
      </c>
      <c r="BA31">
        <v>0</v>
      </c>
      <c r="BB31">
        <v>0</v>
      </c>
      <c r="BC31">
        <v>0</v>
      </c>
      <c r="BD31">
        <v>26.751438726500002</v>
      </c>
      <c r="BE31">
        <v>1.3347443350899999</v>
      </c>
      <c r="BF31">
        <v>1694.8762410899999</v>
      </c>
      <c r="BG31">
        <v>-42.5739104556</v>
      </c>
      <c r="BH31">
        <v>499</v>
      </c>
      <c r="BI31">
        <v>2660</v>
      </c>
    </row>
    <row r="32" spans="1:61">
      <c r="A32" t="s">
        <v>734</v>
      </c>
      <c r="B32" t="s">
        <v>1049</v>
      </c>
      <c r="C32">
        <v>7304011</v>
      </c>
      <c r="D32" t="s">
        <v>230</v>
      </c>
      <c r="E32">
        <v>73</v>
      </c>
      <c r="F32">
        <v>4</v>
      </c>
      <c r="G32">
        <v>11</v>
      </c>
      <c r="H32" t="s">
        <v>674</v>
      </c>
      <c r="I32" t="s">
        <v>677</v>
      </c>
      <c r="J32" t="s">
        <v>332</v>
      </c>
      <c r="K32">
        <v>2019</v>
      </c>
      <c r="L32">
        <v>37507.2289667</v>
      </c>
      <c r="M32">
        <v>844.08858797300002</v>
      </c>
      <c r="N32">
        <v>43431.256778800001</v>
      </c>
      <c r="O32">
        <v>6266.1456427399999</v>
      </c>
      <c r="P32">
        <v>3625.3368322000001</v>
      </c>
      <c r="Q32">
        <v>1903.0948530999999</v>
      </c>
      <c r="R32">
        <v>4045.2176563399998</v>
      </c>
      <c r="S32">
        <v>0.38026142973294141</v>
      </c>
      <c r="T32">
        <v>1.8262555506911003E-2</v>
      </c>
      <c r="U32">
        <v>0.13571830633560572</v>
      </c>
      <c r="V32">
        <v>0</v>
      </c>
      <c r="W32">
        <v>0</v>
      </c>
      <c r="X32">
        <v>12604.9292085</v>
      </c>
      <c r="Y32">
        <v>0</v>
      </c>
      <c r="Z32">
        <v>0.79342047657764714</v>
      </c>
      <c r="AA32">
        <v>698801.00264399999</v>
      </c>
      <c r="AB32">
        <v>0.11450143853600001</v>
      </c>
      <c r="AC32">
        <v>0.21381386990099999</v>
      </c>
      <c r="AD32">
        <v>3.8651572956407532E-2</v>
      </c>
      <c r="AE32">
        <v>0.116829239152</v>
      </c>
      <c r="AF32">
        <v>8178</v>
      </c>
      <c r="AG32">
        <v>1</v>
      </c>
      <c r="AH32">
        <v>4.8911714355588101E-4</v>
      </c>
      <c r="AI32">
        <v>0</v>
      </c>
      <c r="AJ32">
        <v>0</v>
      </c>
      <c r="AK32">
        <v>1022.25</v>
      </c>
      <c r="AL32">
        <v>3.6683785766691097E-4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10</v>
      </c>
      <c r="AY32">
        <v>817.8</v>
      </c>
      <c r="AZ32">
        <v>454.33333333333331</v>
      </c>
      <c r="BA32">
        <v>0</v>
      </c>
      <c r="BB32">
        <v>0</v>
      </c>
      <c r="BC32">
        <v>0</v>
      </c>
      <c r="BD32">
        <v>26.463964842199999</v>
      </c>
      <c r="BE32">
        <v>1.2995423126200001</v>
      </c>
      <c r="BF32">
        <v>1910.44547743</v>
      </c>
      <c r="BG32">
        <v>-34.819519391699998</v>
      </c>
      <c r="BH32">
        <v>1142</v>
      </c>
      <c r="BI32">
        <v>6214</v>
      </c>
    </row>
    <row r="33" spans="1:61">
      <c r="A33" t="s">
        <v>735</v>
      </c>
      <c r="B33" t="s">
        <v>1050</v>
      </c>
      <c r="C33">
        <v>7304020</v>
      </c>
      <c r="D33" t="s">
        <v>230</v>
      </c>
      <c r="E33">
        <v>73</v>
      </c>
      <c r="F33">
        <v>4</v>
      </c>
      <c r="G33">
        <v>20</v>
      </c>
      <c r="H33" t="s">
        <v>674</v>
      </c>
      <c r="I33" t="s">
        <v>677</v>
      </c>
      <c r="J33" t="s">
        <v>568</v>
      </c>
      <c r="K33">
        <v>2019</v>
      </c>
      <c r="L33">
        <v>53222.636921500001</v>
      </c>
      <c r="M33">
        <v>261.118521026</v>
      </c>
      <c r="N33">
        <v>61249.878863099999</v>
      </c>
      <c r="O33">
        <v>27.3188189681</v>
      </c>
      <c r="P33">
        <v>8057.9543615800003</v>
      </c>
      <c r="Q33">
        <v>2522.8363951000001</v>
      </c>
      <c r="R33">
        <v>9962.1778714800002</v>
      </c>
      <c r="S33">
        <v>0.19907545481658218</v>
      </c>
      <c r="T33">
        <v>6.1437518640023857E-2</v>
      </c>
      <c r="U33">
        <v>0</v>
      </c>
      <c r="V33">
        <v>0</v>
      </c>
      <c r="W33">
        <v>0</v>
      </c>
      <c r="X33">
        <v>9425.6966838499993</v>
      </c>
      <c r="Y33">
        <v>0</v>
      </c>
      <c r="Z33">
        <v>0.84879212645392188</v>
      </c>
      <c r="AA33">
        <v>352225.25792399998</v>
      </c>
      <c r="AB33">
        <v>0.19918239443300001</v>
      </c>
      <c r="AC33">
        <v>4.6617425171300002E-3</v>
      </c>
      <c r="AD33">
        <v>0.17954070981210857</v>
      </c>
      <c r="AE33">
        <v>3.4312659734800001E-2</v>
      </c>
      <c r="AF33">
        <v>11071</v>
      </c>
      <c r="AG33">
        <v>0.99990967392286101</v>
      </c>
      <c r="AH33">
        <v>9.9358684852316804E-4</v>
      </c>
      <c r="AI33">
        <v>11071</v>
      </c>
      <c r="AJ33">
        <v>0</v>
      </c>
      <c r="AK33">
        <v>922.58333333333337</v>
      </c>
      <c r="AL33">
        <v>9.0326077138469795E-5</v>
      </c>
      <c r="AM33">
        <v>3690.3333333333335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24</v>
      </c>
      <c r="AY33">
        <v>461.29166666666669</v>
      </c>
      <c r="AZ33">
        <v>738.06666666666672</v>
      </c>
      <c r="BA33">
        <v>0</v>
      </c>
      <c r="BB33">
        <v>0</v>
      </c>
      <c r="BC33">
        <v>0</v>
      </c>
      <c r="BD33">
        <v>27.1791394581</v>
      </c>
      <c r="BE33">
        <v>1.36392201015</v>
      </c>
      <c r="BF33">
        <v>1417.0624560599999</v>
      </c>
      <c r="BG33">
        <v>-39.086570521799999</v>
      </c>
      <c r="BH33">
        <v>1140</v>
      </c>
      <c r="BI33">
        <v>5451</v>
      </c>
    </row>
    <row r="34" spans="1:61">
      <c r="A34" t="s">
        <v>736</v>
      </c>
      <c r="B34" t="s">
        <v>1051</v>
      </c>
      <c r="C34">
        <v>7304021</v>
      </c>
      <c r="D34" t="s">
        <v>230</v>
      </c>
      <c r="E34">
        <v>73</v>
      </c>
      <c r="F34">
        <v>4</v>
      </c>
      <c r="G34">
        <v>21</v>
      </c>
      <c r="H34" t="s">
        <v>674</v>
      </c>
      <c r="I34" t="s">
        <v>677</v>
      </c>
      <c r="J34" t="s">
        <v>372</v>
      </c>
      <c r="K34">
        <v>2019</v>
      </c>
      <c r="L34">
        <v>52076.339065300002</v>
      </c>
      <c r="M34">
        <v>576.86091652000005</v>
      </c>
      <c r="N34">
        <v>54689.3638508</v>
      </c>
      <c r="O34">
        <v>1849.8166454100001</v>
      </c>
      <c r="P34">
        <v>8216.3487652000003</v>
      </c>
      <c r="Q34">
        <v>4426.5213471099996</v>
      </c>
      <c r="R34">
        <v>3399.4662091999999</v>
      </c>
      <c r="S34">
        <v>0.10498442367601246</v>
      </c>
      <c r="T34">
        <v>1.339563862928349E-2</v>
      </c>
      <c r="U34">
        <v>0</v>
      </c>
      <c r="V34">
        <v>0</v>
      </c>
      <c r="W34">
        <v>0</v>
      </c>
      <c r="X34">
        <v>11030.3001907</v>
      </c>
      <c r="Y34">
        <v>0</v>
      </c>
      <c r="Z34">
        <v>0.97487019730010382</v>
      </c>
      <c r="AA34">
        <v>665569.66878099996</v>
      </c>
      <c r="AB34">
        <v>0.109237106821</v>
      </c>
      <c r="AC34">
        <v>0.22569768006499999</v>
      </c>
      <c r="AD34">
        <v>4.4859813084112146E-2</v>
      </c>
      <c r="AE34">
        <v>7.4930225477100001E-2</v>
      </c>
      <c r="AF34">
        <v>12087</v>
      </c>
      <c r="AG34">
        <v>1</v>
      </c>
      <c r="AH34">
        <v>5.7913460742946895E-4</v>
      </c>
      <c r="AI34">
        <v>0</v>
      </c>
      <c r="AJ34">
        <v>0</v>
      </c>
      <c r="AK34">
        <v>1208.7</v>
      </c>
      <c r="AL34">
        <v>3.3093406138826802E-4</v>
      </c>
      <c r="AM34">
        <v>12087</v>
      </c>
      <c r="AN34">
        <v>8</v>
      </c>
      <c r="AO34">
        <v>0</v>
      </c>
      <c r="AP34">
        <v>13</v>
      </c>
      <c r="AQ34">
        <v>0</v>
      </c>
      <c r="AR34">
        <v>8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22</v>
      </c>
      <c r="AY34">
        <v>549.40909090909088</v>
      </c>
      <c r="AZ34">
        <v>1007.25</v>
      </c>
      <c r="BA34">
        <v>12087</v>
      </c>
      <c r="BB34">
        <v>4</v>
      </c>
      <c r="BC34">
        <v>3021.75</v>
      </c>
      <c r="BD34">
        <v>26.846649629400002</v>
      </c>
      <c r="BE34">
        <v>1.3338393827499999</v>
      </c>
      <c r="BF34">
        <v>1654.50196768</v>
      </c>
      <c r="BG34">
        <v>-47.1951180517</v>
      </c>
      <c r="BH34">
        <v>1962</v>
      </c>
      <c r="BI34">
        <v>11503</v>
      </c>
    </row>
    <row r="35" spans="1:61">
      <c r="A35" t="s">
        <v>737</v>
      </c>
      <c r="B35" t="s">
        <v>1052</v>
      </c>
      <c r="C35">
        <v>7304030</v>
      </c>
      <c r="D35" t="s">
        <v>230</v>
      </c>
      <c r="E35">
        <v>73</v>
      </c>
      <c r="F35">
        <v>4</v>
      </c>
      <c r="G35">
        <v>30</v>
      </c>
      <c r="H35" t="s">
        <v>674</v>
      </c>
      <c r="I35" t="s">
        <v>677</v>
      </c>
      <c r="J35" t="s">
        <v>353</v>
      </c>
      <c r="K35">
        <v>2019</v>
      </c>
      <c r="L35">
        <v>57973.447067000001</v>
      </c>
      <c r="M35">
        <v>198.456574053</v>
      </c>
      <c r="N35">
        <v>67366.624689300006</v>
      </c>
      <c r="O35">
        <v>0</v>
      </c>
      <c r="P35">
        <v>3176.7208679800001</v>
      </c>
      <c r="Q35">
        <v>1758.0363464899999</v>
      </c>
      <c r="R35">
        <v>12124.6345998</v>
      </c>
      <c r="S35">
        <v>0.39273190946764425</v>
      </c>
      <c r="T35">
        <v>0.12097545425565827</v>
      </c>
      <c r="U35">
        <v>1.0200828817341408E-2</v>
      </c>
      <c r="V35">
        <v>0</v>
      </c>
      <c r="W35">
        <v>0</v>
      </c>
      <c r="X35">
        <v>3638.8774358999999</v>
      </c>
      <c r="Y35">
        <v>1.9126554032515141E-3</v>
      </c>
      <c r="Z35">
        <v>0.81367548613324836</v>
      </c>
      <c r="AA35">
        <v>251896.70483100001</v>
      </c>
      <c r="AB35">
        <v>0.22477069224900001</v>
      </c>
      <c r="AC35">
        <v>0</v>
      </c>
      <c r="AD35">
        <v>4.9091488683455531E-2</v>
      </c>
      <c r="AE35">
        <v>2.3283083862900001E-2</v>
      </c>
      <c r="AF35">
        <v>20751</v>
      </c>
      <c r="AG35">
        <v>0.99990361910269299</v>
      </c>
      <c r="AH35">
        <v>7.2285672979615398E-4</v>
      </c>
      <c r="AI35">
        <v>6917</v>
      </c>
      <c r="AJ35">
        <v>20751</v>
      </c>
      <c r="AK35">
        <v>4150.2</v>
      </c>
      <c r="AL35">
        <v>4.81904486530769E-5</v>
      </c>
      <c r="AM35">
        <v>1886.4545454545455</v>
      </c>
      <c r="AN35">
        <v>1</v>
      </c>
      <c r="AO35">
        <v>0</v>
      </c>
      <c r="AP35">
        <v>2</v>
      </c>
      <c r="AQ35">
        <v>0</v>
      </c>
      <c r="AR35">
        <v>10</v>
      </c>
      <c r="AS35">
        <v>14</v>
      </c>
      <c r="AT35">
        <v>0</v>
      </c>
      <c r="AU35">
        <v>0</v>
      </c>
      <c r="AV35">
        <v>2</v>
      </c>
      <c r="AW35">
        <v>0</v>
      </c>
      <c r="AX35">
        <v>19</v>
      </c>
      <c r="AY35">
        <v>1092.1578947368421</v>
      </c>
      <c r="AZ35">
        <v>2964.4285714285716</v>
      </c>
      <c r="BA35">
        <v>0</v>
      </c>
      <c r="BB35">
        <v>0</v>
      </c>
      <c r="BC35">
        <v>0</v>
      </c>
      <c r="BD35">
        <v>27.259893202600001</v>
      </c>
      <c r="BE35">
        <v>1.3248502391700001</v>
      </c>
      <c r="BF35">
        <v>1356.73537222</v>
      </c>
      <c r="BG35">
        <v>-43.2804557069</v>
      </c>
      <c r="BH35">
        <v>1451</v>
      </c>
      <c r="BI35">
        <v>7535</v>
      </c>
    </row>
    <row r="36" spans="1:61">
      <c r="A36" t="s">
        <v>738</v>
      </c>
      <c r="B36" t="s">
        <v>1053</v>
      </c>
      <c r="C36">
        <v>7304031</v>
      </c>
      <c r="D36" t="s">
        <v>230</v>
      </c>
      <c r="E36">
        <v>73</v>
      </c>
      <c r="F36">
        <v>4</v>
      </c>
      <c r="G36">
        <v>31</v>
      </c>
      <c r="H36" t="s">
        <v>674</v>
      </c>
      <c r="I36" t="s">
        <v>677</v>
      </c>
      <c r="J36" t="s">
        <v>595</v>
      </c>
      <c r="K36">
        <v>2019</v>
      </c>
      <c r="L36">
        <v>51915.981366100001</v>
      </c>
      <c r="M36">
        <v>233.67733833</v>
      </c>
      <c r="N36">
        <v>61717.112781900003</v>
      </c>
      <c r="O36">
        <v>375.15021815</v>
      </c>
      <c r="P36">
        <v>10294.163039999999</v>
      </c>
      <c r="Q36">
        <v>1200.3838879</v>
      </c>
      <c r="R36">
        <v>6686.4060114499998</v>
      </c>
      <c r="S36">
        <v>0.54413607878245296</v>
      </c>
      <c r="T36">
        <v>3.4914950760966873E-2</v>
      </c>
      <c r="U36">
        <v>0</v>
      </c>
      <c r="V36">
        <v>0</v>
      </c>
      <c r="W36">
        <v>0</v>
      </c>
      <c r="X36">
        <v>10419.887868100001</v>
      </c>
      <c r="Y36">
        <v>0</v>
      </c>
      <c r="Z36">
        <v>0.94914950760966876</v>
      </c>
      <c r="AA36">
        <v>514418.284147</v>
      </c>
      <c r="AB36">
        <v>6.8029619938799996E-2</v>
      </c>
      <c r="AC36">
        <v>2.81812310669E-2</v>
      </c>
      <c r="AD36">
        <v>0</v>
      </c>
      <c r="AE36">
        <v>5.1590651211699999E-2</v>
      </c>
      <c r="AF36">
        <v>8682</v>
      </c>
      <c r="AG36">
        <v>1</v>
      </c>
      <c r="AH36">
        <v>8.06265837364662E-4</v>
      </c>
      <c r="AI36">
        <v>0</v>
      </c>
      <c r="AJ36">
        <v>0</v>
      </c>
      <c r="AK36">
        <v>964.66666666666663</v>
      </c>
      <c r="AL36">
        <v>3.4554250172771201E-4</v>
      </c>
      <c r="AM36">
        <v>8682</v>
      </c>
      <c r="AN36">
        <v>0</v>
      </c>
      <c r="AO36">
        <v>0</v>
      </c>
      <c r="AP36">
        <v>0</v>
      </c>
      <c r="AQ36">
        <v>0</v>
      </c>
      <c r="AR36">
        <v>5</v>
      </c>
      <c r="AS36">
        <v>5</v>
      </c>
      <c r="AT36">
        <v>0</v>
      </c>
      <c r="AU36">
        <v>0</v>
      </c>
      <c r="AV36">
        <v>0</v>
      </c>
      <c r="AW36">
        <v>0</v>
      </c>
      <c r="AX36">
        <v>22</v>
      </c>
      <c r="AY36">
        <v>394.63636363636363</v>
      </c>
      <c r="AZ36">
        <v>667.84615384615381</v>
      </c>
      <c r="BA36">
        <v>2894</v>
      </c>
      <c r="BB36">
        <v>0</v>
      </c>
      <c r="BC36">
        <v>0</v>
      </c>
      <c r="BD36">
        <v>27.0219600271</v>
      </c>
      <c r="BE36">
        <v>1.3097256211699999</v>
      </c>
      <c r="BF36">
        <v>1530.10574937</v>
      </c>
      <c r="BG36">
        <v>-48.338055779000001</v>
      </c>
      <c r="BH36">
        <v>1582</v>
      </c>
      <c r="BI36">
        <v>8052</v>
      </c>
    </row>
    <row r="37" spans="1:61">
      <c r="A37" t="s">
        <v>739</v>
      </c>
      <c r="B37" t="s">
        <v>1054</v>
      </c>
      <c r="C37">
        <v>7304040</v>
      </c>
      <c r="D37" t="s">
        <v>230</v>
      </c>
      <c r="E37">
        <v>73</v>
      </c>
      <c r="F37">
        <v>4</v>
      </c>
      <c r="G37">
        <v>40</v>
      </c>
      <c r="H37" t="s">
        <v>674</v>
      </c>
      <c r="I37" t="s">
        <v>677</v>
      </c>
      <c r="J37" t="s">
        <v>345</v>
      </c>
      <c r="K37">
        <v>2019</v>
      </c>
      <c r="L37">
        <v>48837.922509800002</v>
      </c>
      <c r="M37">
        <v>172.01471056099999</v>
      </c>
      <c r="N37">
        <v>66485.876430200005</v>
      </c>
      <c r="O37">
        <v>57.409713574100003</v>
      </c>
      <c r="P37">
        <v>9390.5953276399996</v>
      </c>
      <c r="Q37">
        <v>4439.9343833299999</v>
      </c>
      <c r="R37">
        <v>11346.3253812</v>
      </c>
      <c r="S37">
        <v>0.96108343711083433</v>
      </c>
      <c r="T37">
        <v>2.2415940224159402E-2</v>
      </c>
      <c r="U37">
        <v>0</v>
      </c>
      <c r="V37">
        <v>0</v>
      </c>
      <c r="W37">
        <v>0</v>
      </c>
      <c r="X37">
        <v>11669.5309691</v>
      </c>
      <c r="Y37">
        <v>0</v>
      </c>
      <c r="Z37">
        <v>0.96108343711083433</v>
      </c>
      <c r="AA37">
        <v>497355.16661000001</v>
      </c>
      <c r="AB37">
        <v>6.1257883832099999E-2</v>
      </c>
      <c r="AC37">
        <v>6.9669741733599999E-3</v>
      </c>
      <c r="AD37">
        <v>0</v>
      </c>
      <c r="AE37">
        <v>4.3289518002400003E-2</v>
      </c>
      <c r="AF37">
        <v>5394</v>
      </c>
      <c r="AG37">
        <v>1</v>
      </c>
      <c r="AH37">
        <v>5.5617352614015497E-4</v>
      </c>
      <c r="AI37">
        <v>0</v>
      </c>
      <c r="AJ37">
        <v>0</v>
      </c>
      <c r="AK37">
        <v>1078.8</v>
      </c>
      <c r="AL37">
        <v>1.85391175380051E-4</v>
      </c>
      <c r="AM37">
        <v>5394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12</v>
      </c>
      <c r="AY37">
        <v>449.5</v>
      </c>
      <c r="AZ37">
        <v>337.125</v>
      </c>
      <c r="BA37">
        <v>0</v>
      </c>
      <c r="BB37">
        <v>0</v>
      </c>
      <c r="BC37">
        <v>0</v>
      </c>
      <c r="BD37">
        <v>27.109132902199999</v>
      </c>
      <c r="BE37">
        <v>1.3275562055200001</v>
      </c>
      <c r="BF37">
        <v>1495.4365054100001</v>
      </c>
      <c r="BG37">
        <v>-56.037416400300003</v>
      </c>
      <c r="BH37">
        <v>1471</v>
      </c>
      <c r="BI37">
        <v>7031</v>
      </c>
    </row>
    <row r="38" spans="1:61">
      <c r="A38" t="s">
        <v>740</v>
      </c>
      <c r="B38" t="s">
        <v>1055</v>
      </c>
      <c r="C38">
        <v>7304041</v>
      </c>
      <c r="D38" t="s">
        <v>230</v>
      </c>
      <c r="E38">
        <v>73</v>
      </c>
      <c r="F38">
        <v>4</v>
      </c>
      <c r="G38">
        <v>41</v>
      </c>
      <c r="H38" t="s">
        <v>674</v>
      </c>
      <c r="I38" t="s">
        <v>677</v>
      </c>
      <c r="J38" t="s">
        <v>318</v>
      </c>
      <c r="K38">
        <v>2019</v>
      </c>
      <c r="L38">
        <v>52024.577099499998</v>
      </c>
      <c r="M38">
        <v>287.38819448700002</v>
      </c>
      <c r="N38">
        <v>70352.348048900007</v>
      </c>
      <c r="O38">
        <v>0</v>
      </c>
      <c r="P38">
        <v>5390.2403074399999</v>
      </c>
      <c r="Q38">
        <v>3571.6910385400001</v>
      </c>
      <c r="R38">
        <v>14984.491465700001</v>
      </c>
      <c r="S38">
        <v>0.76808452993768628</v>
      </c>
      <c r="T38">
        <v>1.7610403684638308E-2</v>
      </c>
      <c r="U38">
        <v>8.1278786236792201E-4</v>
      </c>
      <c r="V38">
        <v>0</v>
      </c>
      <c r="W38">
        <v>0</v>
      </c>
      <c r="X38">
        <v>9245.9383572400002</v>
      </c>
      <c r="Y38">
        <v>0</v>
      </c>
      <c r="Z38">
        <v>0.78569493362232457</v>
      </c>
      <c r="AA38">
        <v>242520.77667699999</v>
      </c>
      <c r="AB38">
        <v>0.33588111582699998</v>
      </c>
      <c r="AC38">
        <v>0</v>
      </c>
      <c r="AD38">
        <v>0</v>
      </c>
      <c r="AE38">
        <v>2.5114006475099999E-2</v>
      </c>
      <c r="AF38">
        <v>5175</v>
      </c>
      <c r="AG38">
        <v>1</v>
      </c>
      <c r="AH38">
        <v>7.7294685990338097E-4</v>
      </c>
      <c r="AI38">
        <v>0</v>
      </c>
      <c r="AJ38">
        <v>0</v>
      </c>
      <c r="AK38">
        <v>1725</v>
      </c>
      <c r="AL38">
        <v>3.8647342995169E-4</v>
      </c>
      <c r="AM38">
        <v>5175</v>
      </c>
      <c r="AN38">
        <v>0</v>
      </c>
      <c r="AO38">
        <v>0</v>
      </c>
      <c r="AP38">
        <v>9</v>
      </c>
      <c r="AQ38">
        <v>8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14</v>
      </c>
      <c r="AY38">
        <v>369.64285714285717</v>
      </c>
      <c r="AZ38">
        <v>470.45454545454544</v>
      </c>
      <c r="BA38">
        <v>0</v>
      </c>
      <c r="BB38">
        <v>0</v>
      </c>
      <c r="BC38">
        <v>0</v>
      </c>
      <c r="BD38">
        <v>27.242465083199999</v>
      </c>
      <c r="BE38">
        <v>1.3274762952600001</v>
      </c>
      <c r="BF38">
        <v>1403.30256093</v>
      </c>
      <c r="BG38">
        <v>-52.863950987099997</v>
      </c>
      <c r="BH38">
        <v>883</v>
      </c>
      <c r="BI38">
        <v>4511</v>
      </c>
    </row>
    <row r="39" spans="1:61">
      <c r="A39" t="s">
        <v>741</v>
      </c>
      <c r="B39" t="s">
        <v>1056</v>
      </c>
      <c r="C39">
        <v>7304042</v>
      </c>
      <c r="D39" t="s">
        <v>230</v>
      </c>
      <c r="E39">
        <v>73</v>
      </c>
      <c r="F39">
        <v>4</v>
      </c>
      <c r="G39">
        <v>42</v>
      </c>
      <c r="H39" t="s">
        <v>674</v>
      </c>
      <c r="I39" t="s">
        <v>677</v>
      </c>
      <c r="J39" t="s">
        <v>577</v>
      </c>
      <c r="K39">
        <v>2019</v>
      </c>
      <c r="L39">
        <v>41635.496824200003</v>
      </c>
      <c r="M39">
        <v>235.89046898199999</v>
      </c>
      <c r="N39">
        <v>66345.700215899997</v>
      </c>
      <c r="O39">
        <v>1506.4758329399999</v>
      </c>
      <c r="P39">
        <v>14606.7795107</v>
      </c>
      <c r="Q39">
        <v>6312.9963117699999</v>
      </c>
      <c r="R39">
        <v>9976.8793846799999</v>
      </c>
      <c r="S39">
        <v>0.93829188174565936</v>
      </c>
      <c r="T39">
        <v>2.3932426091037073E-2</v>
      </c>
      <c r="U39">
        <v>0</v>
      </c>
      <c r="V39">
        <v>0</v>
      </c>
      <c r="W39">
        <v>0</v>
      </c>
      <c r="X39">
        <v>16272.436185500001</v>
      </c>
      <c r="Y39">
        <v>0</v>
      </c>
      <c r="Z39">
        <v>0.94650398873768182</v>
      </c>
      <c r="AA39">
        <v>442631.64039199997</v>
      </c>
      <c r="AB39">
        <v>7.8056606264400002E-2</v>
      </c>
      <c r="AC39">
        <v>2.8290559652199999E-2</v>
      </c>
      <c r="AD39">
        <v>0</v>
      </c>
      <c r="AE39">
        <v>5.36583134356E-2</v>
      </c>
      <c r="AF39">
        <v>6463</v>
      </c>
      <c r="AG39">
        <v>1</v>
      </c>
      <c r="AH39">
        <v>6.1890762803651497E-4</v>
      </c>
      <c r="AI39">
        <v>0</v>
      </c>
      <c r="AJ39">
        <v>0</v>
      </c>
      <c r="AK39">
        <v>2154.3333333333335</v>
      </c>
      <c r="AL39">
        <v>1.5472690700912801E-4</v>
      </c>
      <c r="AM39">
        <v>2154.3333333333335</v>
      </c>
      <c r="AN39">
        <v>0</v>
      </c>
      <c r="AO39">
        <v>0</v>
      </c>
      <c r="AP39">
        <v>3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16</v>
      </c>
      <c r="AY39">
        <v>403.9375</v>
      </c>
      <c r="AZ39">
        <v>323.14999999999998</v>
      </c>
      <c r="BA39">
        <v>0</v>
      </c>
      <c r="BB39">
        <v>0</v>
      </c>
      <c r="BC39">
        <v>0</v>
      </c>
      <c r="BD39">
        <v>27.0543488448</v>
      </c>
      <c r="BE39">
        <v>1.3395736217500001</v>
      </c>
      <c r="BF39">
        <v>1573.0081554799999</v>
      </c>
      <c r="BG39">
        <v>-67.134068807000006</v>
      </c>
      <c r="BH39">
        <v>987</v>
      </c>
      <c r="BI39">
        <v>5080</v>
      </c>
    </row>
    <row r="40" spans="1:61">
      <c r="A40" t="s">
        <v>742</v>
      </c>
      <c r="B40" t="s">
        <v>1057</v>
      </c>
      <c r="C40">
        <v>7304050</v>
      </c>
      <c r="D40" t="s">
        <v>230</v>
      </c>
      <c r="E40">
        <v>73</v>
      </c>
      <c r="F40">
        <v>4</v>
      </c>
      <c r="G40">
        <v>50</v>
      </c>
      <c r="H40" t="s">
        <v>674</v>
      </c>
      <c r="I40" t="s">
        <v>677</v>
      </c>
      <c r="J40" t="s">
        <v>417</v>
      </c>
      <c r="K40">
        <v>2019</v>
      </c>
      <c r="L40">
        <v>42629.953630099997</v>
      </c>
      <c r="M40">
        <v>190.440769289</v>
      </c>
      <c r="N40">
        <v>60768.451890700002</v>
      </c>
      <c r="O40">
        <v>4642.9352664600001</v>
      </c>
      <c r="P40">
        <v>14023.799961999999</v>
      </c>
      <c r="Q40">
        <v>2286.2498797200001</v>
      </c>
      <c r="R40">
        <v>4978.6341528800003</v>
      </c>
      <c r="S40">
        <v>0.83668032786885249</v>
      </c>
      <c r="T40">
        <v>6.4549180327868855E-2</v>
      </c>
      <c r="U40">
        <v>0</v>
      </c>
      <c r="V40">
        <v>0</v>
      </c>
      <c r="W40">
        <v>0</v>
      </c>
      <c r="X40">
        <v>14469.3780718</v>
      </c>
      <c r="Y40">
        <v>0</v>
      </c>
      <c r="Z40">
        <v>0.92807377049180328</v>
      </c>
      <c r="AA40">
        <v>788960.13642600004</v>
      </c>
      <c r="AB40">
        <v>3.5007735622700001E-3</v>
      </c>
      <c r="AC40">
        <v>0.102136442716</v>
      </c>
      <c r="AD40">
        <v>0</v>
      </c>
      <c r="AE40">
        <v>9.4989316158599998E-2</v>
      </c>
      <c r="AF40">
        <v>8602</v>
      </c>
      <c r="AG40">
        <v>0.99872122762148297</v>
      </c>
      <c r="AH40">
        <v>5.8126017205300997E-4</v>
      </c>
      <c r="AI40">
        <v>0</v>
      </c>
      <c r="AJ40">
        <v>0</v>
      </c>
      <c r="AK40">
        <v>1433.6666666666667</v>
      </c>
      <c r="AL40">
        <v>2.3250406882120399E-4</v>
      </c>
      <c r="AM40">
        <v>2867.3333333333335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20</v>
      </c>
      <c r="AY40">
        <v>430.1</v>
      </c>
      <c r="AZ40">
        <v>1433.6666666666667</v>
      </c>
      <c r="BA40">
        <v>0</v>
      </c>
      <c r="BB40">
        <v>0</v>
      </c>
      <c r="BC40">
        <v>0</v>
      </c>
      <c r="BD40">
        <v>26.284897855099999</v>
      </c>
      <c r="BE40">
        <v>1.2790886507200001</v>
      </c>
      <c r="BF40">
        <v>1785.8150655300001</v>
      </c>
      <c r="BG40">
        <v>-49.8011040122</v>
      </c>
      <c r="BH40">
        <v>3284</v>
      </c>
      <c r="BI40">
        <v>17681</v>
      </c>
    </row>
    <row r="41" spans="1:61">
      <c r="A41" t="s">
        <v>743</v>
      </c>
      <c r="B41" t="s">
        <v>1058</v>
      </c>
      <c r="C41">
        <v>7304051</v>
      </c>
      <c r="D41" t="s">
        <v>230</v>
      </c>
      <c r="E41">
        <v>73</v>
      </c>
      <c r="F41">
        <v>4</v>
      </c>
      <c r="G41">
        <v>51</v>
      </c>
      <c r="H41" t="s">
        <v>674</v>
      </c>
      <c r="I41" t="s">
        <v>677</v>
      </c>
      <c r="J41" t="s">
        <v>525</v>
      </c>
      <c r="K41">
        <v>2019</v>
      </c>
      <c r="L41">
        <v>32479.579825100001</v>
      </c>
      <c r="M41">
        <v>297.554135809</v>
      </c>
      <c r="N41">
        <v>57347.672009599999</v>
      </c>
      <c r="O41">
        <v>10311.8136356</v>
      </c>
      <c r="P41">
        <v>5182.6280186599997</v>
      </c>
      <c r="Q41">
        <v>6684.5679998599999</v>
      </c>
      <c r="R41">
        <v>4444.77334548</v>
      </c>
      <c r="S41">
        <v>0.2642162518542937</v>
      </c>
      <c r="T41">
        <v>2.8844568979726388E-2</v>
      </c>
      <c r="U41">
        <v>2.7031481786715016E-2</v>
      </c>
      <c r="V41">
        <v>0</v>
      </c>
      <c r="W41">
        <v>0</v>
      </c>
      <c r="X41">
        <v>5211.3425808700003</v>
      </c>
      <c r="Y41">
        <v>1.4010219218724246E-2</v>
      </c>
      <c r="Z41">
        <v>0.94033294873908024</v>
      </c>
      <c r="AA41">
        <v>1250618.94514</v>
      </c>
      <c r="AB41">
        <v>0</v>
      </c>
      <c r="AC41">
        <v>0.2252708054</v>
      </c>
      <c r="AD41">
        <v>0</v>
      </c>
      <c r="AE41">
        <v>0.24956366596400001</v>
      </c>
      <c r="AF41">
        <v>7686</v>
      </c>
      <c r="AG41">
        <v>0.99583658600052005</v>
      </c>
      <c r="AH41">
        <v>9.10746812386156E-4</v>
      </c>
      <c r="AI41">
        <v>0</v>
      </c>
      <c r="AJ41">
        <v>0</v>
      </c>
      <c r="AK41">
        <v>1098</v>
      </c>
      <c r="AL41">
        <v>2.60213374967473E-4</v>
      </c>
      <c r="AM41">
        <v>7686</v>
      </c>
      <c r="AN41">
        <v>0</v>
      </c>
      <c r="AO41">
        <v>0</v>
      </c>
      <c r="AP41">
        <v>0</v>
      </c>
      <c r="AQ41">
        <v>0</v>
      </c>
      <c r="AR41">
        <v>5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24</v>
      </c>
      <c r="AY41">
        <v>320.25</v>
      </c>
      <c r="AZ41">
        <v>219.6</v>
      </c>
      <c r="BA41">
        <v>3843</v>
      </c>
      <c r="BB41">
        <v>2</v>
      </c>
      <c r="BC41">
        <v>3843</v>
      </c>
      <c r="BD41">
        <v>22.614140685999999</v>
      </c>
      <c r="BE41">
        <v>1.1697585340900001</v>
      </c>
      <c r="BF41">
        <v>2497.6955339900001</v>
      </c>
      <c r="BG41">
        <v>-67.633613918099996</v>
      </c>
      <c r="BH41">
        <v>2343</v>
      </c>
      <c r="BI41">
        <v>10835</v>
      </c>
    </row>
    <row r="42" spans="1:61">
      <c r="A42" t="s">
        <v>744</v>
      </c>
      <c r="B42" t="s">
        <v>1059</v>
      </c>
      <c r="C42">
        <v>7305010</v>
      </c>
      <c r="D42" t="s">
        <v>230</v>
      </c>
      <c r="E42">
        <v>73</v>
      </c>
      <c r="F42">
        <v>5</v>
      </c>
      <c r="G42">
        <v>10</v>
      </c>
      <c r="H42" t="s">
        <v>674</v>
      </c>
      <c r="I42" t="s">
        <v>678</v>
      </c>
      <c r="J42" t="s">
        <v>459</v>
      </c>
      <c r="K42">
        <v>2019</v>
      </c>
      <c r="L42">
        <v>27767.0979444</v>
      </c>
      <c r="M42">
        <v>243.25862775600001</v>
      </c>
      <c r="N42">
        <v>47450.033962000001</v>
      </c>
      <c r="O42">
        <v>7211.7852468299998</v>
      </c>
      <c r="P42">
        <v>13077.8831899</v>
      </c>
      <c r="Q42">
        <v>1510.13006935</v>
      </c>
      <c r="R42">
        <v>6358.7046127100002</v>
      </c>
      <c r="S42">
        <v>0.81844741235392315</v>
      </c>
      <c r="T42">
        <v>4.0588480801335557E-2</v>
      </c>
      <c r="U42">
        <v>0</v>
      </c>
      <c r="V42">
        <v>0</v>
      </c>
      <c r="W42">
        <v>0</v>
      </c>
      <c r="X42">
        <v>16368.2808983</v>
      </c>
      <c r="Y42">
        <v>0</v>
      </c>
      <c r="Z42">
        <v>0.83002921535893159</v>
      </c>
      <c r="AA42">
        <v>446919.94332299998</v>
      </c>
      <c r="AB42">
        <v>0.31269213088800002</v>
      </c>
      <c r="AC42">
        <v>0</v>
      </c>
      <c r="AD42">
        <v>0.13480801335559264</v>
      </c>
      <c r="AE42">
        <v>9.6884586417600005E-2</v>
      </c>
      <c r="AF42">
        <v>11577</v>
      </c>
      <c r="AG42">
        <v>1</v>
      </c>
      <c r="AH42">
        <v>3.4551265440096698E-4</v>
      </c>
      <c r="AI42">
        <v>0</v>
      </c>
      <c r="AJ42">
        <v>0</v>
      </c>
      <c r="AK42">
        <v>1157.7</v>
      </c>
      <c r="AL42">
        <v>2.5913449080072499E-4</v>
      </c>
      <c r="AM42">
        <v>2315.4</v>
      </c>
      <c r="AN42">
        <v>0</v>
      </c>
      <c r="AO42">
        <v>0</v>
      </c>
      <c r="AP42">
        <v>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24</v>
      </c>
      <c r="AY42">
        <v>482.375</v>
      </c>
      <c r="AZ42">
        <v>0</v>
      </c>
      <c r="BA42">
        <v>3859</v>
      </c>
      <c r="BB42">
        <v>0</v>
      </c>
      <c r="BC42">
        <v>0</v>
      </c>
      <c r="BD42">
        <v>26.961483680299999</v>
      </c>
      <c r="BE42">
        <v>1.36803742741</v>
      </c>
      <c r="BF42">
        <v>1826.4250089499999</v>
      </c>
      <c r="BG42">
        <v>-31.860645079899999</v>
      </c>
      <c r="BH42">
        <v>857</v>
      </c>
      <c r="BI42">
        <v>4161</v>
      </c>
    </row>
    <row r="43" spans="1:61">
      <c r="A43" t="s">
        <v>745</v>
      </c>
      <c r="B43" t="s">
        <v>1060</v>
      </c>
      <c r="C43">
        <v>7305020</v>
      </c>
      <c r="D43" t="s">
        <v>230</v>
      </c>
      <c r="E43">
        <v>73</v>
      </c>
      <c r="F43">
        <v>5</v>
      </c>
      <c r="G43">
        <v>20</v>
      </c>
      <c r="H43" t="s">
        <v>674</v>
      </c>
      <c r="I43" t="s">
        <v>678</v>
      </c>
      <c r="J43" t="s">
        <v>465</v>
      </c>
      <c r="K43">
        <v>2019</v>
      </c>
      <c r="L43">
        <v>10107.0916684</v>
      </c>
      <c r="M43">
        <v>2180.8371633699999</v>
      </c>
      <c r="N43">
        <v>47571.003107800003</v>
      </c>
      <c r="O43">
        <v>12877.6690917</v>
      </c>
      <c r="P43">
        <v>1819.4840436500001</v>
      </c>
      <c r="Q43">
        <v>4095.20439029</v>
      </c>
      <c r="R43">
        <v>20337.007926099999</v>
      </c>
      <c r="S43">
        <v>3.2731202717307395E-2</v>
      </c>
      <c r="T43">
        <v>1.667438628994905E-2</v>
      </c>
      <c r="U43">
        <v>0.20132777520457001</v>
      </c>
      <c r="V43">
        <v>0</v>
      </c>
      <c r="W43">
        <v>0</v>
      </c>
      <c r="X43">
        <v>1888.30319151</v>
      </c>
      <c r="Y43">
        <v>6.2374556121661262E-2</v>
      </c>
      <c r="Z43">
        <v>0.15624517523544851</v>
      </c>
      <c r="AA43">
        <v>20364.695743200002</v>
      </c>
      <c r="AB43">
        <v>0.40944293832899997</v>
      </c>
      <c r="AC43">
        <v>0</v>
      </c>
      <c r="AD43">
        <v>0.48973290103442951</v>
      </c>
      <c r="AE43">
        <v>8.0734870840100004E-2</v>
      </c>
      <c r="AF43">
        <v>4786</v>
      </c>
      <c r="AG43">
        <v>0.99122440451316296</v>
      </c>
      <c r="AH43">
        <v>6.2682824905975704E-4</v>
      </c>
      <c r="AI43">
        <v>0</v>
      </c>
      <c r="AJ43">
        <v>0</v>
      </c>
      <c r="AK43">
        <v>435.09090909090907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18</v>
      </c>
      <c r="AY43">
        <v>265.88888888888891</v>
      </c>
      <c r="AZ43">
        <v>0</v>
      </c>
      <c r="BA43">
        <v>0</v>
      </c>
      <c r="BB43">
        <v>0</v>
      </c>
      <c r="BC43">
        <v>0</v>
      </c>
      <c r="BD43">
        <v>26.832481052399999</v>
      </c>
      <c r="BE43">
        <v>1.3730836232500001</v>
      </c>
      <c r="BF43">
        <v>2033.8616778999999</v>
      </c>
      <c r="BG43">
        <v>-23.854858398400001</v>
      </c>
      <c r="BH43">
        <v>1599</v>
      </c>
      <c r="BI43">
        <v>7931</v>
      </c>
    </row>
    <row r="44" spans="1:61">
      <c r="A44" t="s">
        <v>746</v>
      </c>
      <c r="B44" t="s">
        <v>1061</v>
      </c>
      <c r="C44">
        <v>7305021</v>
      </c>
      <c r="D44" t="s">
        <v>230</v>
      </c>
      <c r="E44">
        <v>73</v>
      </c>
      <c r="F44">
        <v>5</v>
      </c>
      <c r="G44">
        <v>21</v>
      </c>
      <c r="H44" t="s">
        <v>674</v>
      </c>
      <c r="I44" t="s">
        <v>678</v>
      </c>
      <c r="J44" t="s">
        <v>537</v>
      </c>
      <c r="K44">
        <v>2019</v>
      </c>
      <c r="L44">
        <v>18372.0647168</v>
      </c>
      <c r="M44">
        <v>199.130347368</v>
      </c>
      <c r="N44">
        <v>37574.268089099998</v>
      </c>
      <c r="O44">
        <v>17860.239980499999</v>
      </c>
      <c r="P44">
        <v>10067.201087699999</v>
      </c>
      <c r="Q44">
        <v>1853.53808327</v>
      </c>
      <c r="R44">
        <v>10693.379261100001</v>
      </c>
      <c r="S44">
        <v>0.2932372505543237</v>
      </c>
      <c r="T44">
        <v>8.2594235033259425E-2</v>
      </c>
      <c r="U44">
        <v>0</v>
      </c>
      <c r="V44">
        <v>0</v>
      </c>
      <c r="W44">
        <v>0</v>
      </c>
      <c r="X44">
        <v>10259.573546400001</v>
      </c>
      <c r="Y44">
        <v>0</v>
      </c>
      <c r="Z44">
        <v>0.59035476718403546</v>
      </c>
      <c r="AA44">
        <v>252692.796982</v>
      </c>
      <c r="AB44">
        <v>0.62345775689299998</v>
      </c>
      <c r="AC44">
        <v>0</v>
      </c>
      <c r="AD44">
        <v>0.57206208425720617</v>
      </c>
      <c r="AE44">
        <v>9.6456675209999995E-2</v>
      </c>
      <c r="AF44">
        <v>4328</v>
      </c>
      <c r="AG44">
        <v>1</v>
      </c>
      <c r="AH44">
        <v>4.6210720887245802E-4</v>
      </c>
      <c r="AI44">
        <v>0</v>
      </c>
      <c r="AJ44">
        <v>0</v>
      </c>
      <c r="AK44">
        <v>1082</v>
      </c>
      <c r="AL44">
        <v>2.3105360443622901E-4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12</v>
      </c>
      <c r="AY44">
        <v>360.66666666666669</v>
      </c>
      <c r="AZ44">
        <v>0</v>
      </c>
      <c r="BA44">
        <v>0</v>
      </c>
      <c r="BB44">
        <v>4</v>
      </c>
      <c r="BC44">
        <v>1082</v>
      </c>
      <c r="BD44">
        <v>26.8767743684</v>
      </c>
      <c r="BE44">
        <v>1.3943731134599999</v>
      </c>
      <c r="BF44">
        <v>2099.2953791700002</v>
      </c>
      <c r="BG44">
        <v>-26.9724564986</v>
      </c>
      <c r="BH44">
        <v>3229</v>
      </c>
      <c r="BI44">
        <v>15239</v>
      </c>
    </row>
    <row r="45" spans="1:61">
      <c r="A45" t="s">
        <v>747</v>
      </c>
      <c r="B45" t="s">
        <v>1062</v>
      </c>
      <c r="C45">
        <v>7305030</v>
      </c>
      <c r="D45" t="s">
        <v>230</v>
      </c>
      <c r="E45">
        <v>73</v>
      </c>
      <c r="F45">
        <v>5</v>
      </c>
      <c r="G45">
        <v>30</v>
      </c>
      <c r="H45" t="s">
        <v>674</v>
      </c>
      <c r="I45" t="s">
        <v>678</v>
      </c>
      <c r="J45" t="s">
        <v>508</v>
      </c>
      <c r="K45">
        <v>2019</v>
      </c>
      <c r="L45">
        <v>29835.6247521</v>
      </c>
      <c r="M45">
        <v>339.62533202100002</v>
      </c>
      <c r="N45">
        <v>36686.208515099999</v>
      </c>
      <c r="O45">
        <v>8117.0036922500003</v>
      </c>
      <c r="P45">
        <v>6297.2917711399996</v>
      </c>
      <c r="Q45">
        <v>849.17662789600001</v>
      </c>
      <c r="R45">
        <v>1747.3969451800001</v>
      </c>
      <c r="S45">
        <v>0.7982174688057041</v>
      </c>
      <c r="T45">
        <v>6.8449197860962568E-2</v>
      </c>
      <c r="U45">
        <v>6.6547831253713609E-3</v>
      </c>
      <c r="V45">
        <v>0</v>
      </c>
      <c r="W45">
        <v>0</v>
      </c>
      <c r="X45">
        <v>16345.909047200001</v>
      </c>
      <c r="Y45">
        <v>0</v>
      </c>
      <c r="Z45">
        <v>0.90683303624480094</v>
      </c>
      <c r="AA45">
        <v>791154.83708099998</v>
      </c>
      <c r="AB45">
        <v>0.35111735545299999</v>
      </c>
      <c r="AC45">
        <v>8.7924807982700005E-3</v>
      </c>
      <c r="AD45">
        <v>0.39595959595959596</v>
      </c>
      <c r="AE45">
        <v>0.133485214938</v>
      </c>
      <c r="AF45">
        <v>8829</v>
      </c>
      <c r="AG45">
        <v>1</v>
      </c>
      <c r="AH45">
        <v>2.26526220410012E-4</v>
      </c>
      <c r="AI45">
        <v>0</v>
      </c>
      <c r="AJ45">
        <v>0</v>
      </c>
      <c r="AK45">
        <v>1103.625</v>
      </c>
      <c r="AL45">
        <v>2.26526220410012E-4</v>
      </c>
      <c r="AM45">
        <v>8829</v>
      </c>
      <c r="AN45">
        <v>0</v>
      </c>
      <c r="AO45">
        <v>0</v>
      </c>
      <c r="AP45">
        <v>16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20</v>
      </c>
      <c r="AY45">
        <v>441.45</v>
      </c>
      <c r="AZ45">
        <v>441.45</v>
      </c>
      <c r="BA45">
        <v>0</v>
      </c>
      <c r="BB45">
        <v>3</v>
      </c>
      <c r="BC45">
        <v>2943</v>
      </c>
      <c r="BD45">
        <v>27.037446207799999</v>
      </c>
      <c r="BE45">
        <v>1.3617098998999999</v>
      </c>
      <c r="BF45">
        <v>2001.0714065499999</v>
      </c>
      <c r="BG45">
        <v>-36.103771972700002</v>
      </c>
      <c r="BH45">
        <v>970</v>
      </c>
      <c r="BI45">
        <v>4328</v>
      </c>
    </row>
    <row r="46" spans="1:61">
      <c r="A46" t="s">
        <v>748</v>
      </c>
      <c r="B46" t="s">
        <v>1063</v>
      </c>
      <c r="C46">
        <v>7305031</v>
      </c>
      <c r="D46" t="s">
        <v>230</v>
      </c>
      <c r="E46">
        <v>73</v>
      </c>
      <c r="F46">
        <v>5</v>
      </c>
      <c r="G46">
        <v>31</v>
      </c>
      <c r="H46" t="s">
        <v>674</v>
      </c>
      <c r="I46" t="s">
        <v>678</v>
      </c>
      <c r="J46" t="s">
        <v>503</v>
      </c>
      <c r="K46">
        <v>2019</v>
      </c>
      <c r="L46">
        <v>39193.956223200003</v>
      </c>
      <c r="M46">
        <v>248.33425591899999</v>
      </c>
      <c r="N46">
        <v>18847.7721399</v>
      </c>
      <c r="O46">
        <v>7648.8465485300003</v>
      </c>
      <c r="P46">
        <v>5308.0788532300003</v>
      </c>
      <c r="Q46">
        <v>1641.70414785</v>
      </c>
      <c r="R46">
        <v>3853.9080711299998</v>
      </c>
      <c r="S46">
        <v>0.66745519061049952</v>
      </c>
      <c r="T46">
        <v>0.10499499590574106</v>
      </c>
      <c r="U46">
        <v>2.747702665817487E-2</v>
      </c>
      <c r="V46">
        <v>0</v>
      </c>
      <c r="W46">
        <v>0</v>
      </c>
      <c r="X46">
        <v>6311.4168255599998</v>
      </c>
      <c r="Y46">
        <v>2.1836047675370756E-3</v>
      </c>
      <c r="Z46">
        <v>0.84441816031298333</v>
      </c>
      <c r="AA46">
        <v>339142.69387700001</v>
      </c>
      <c r="AB46">
        <v>0.40531013697200002</v>
      </c>
      <c r="AC46">
        <v>2.8151372280399999E-2</v>
      </c>
      <c r="AD46">
        <v>0.21681375671003547</v>
      </c>
      <c r="AE46">
        <v>0.195160575818</v>
      </c>
      <c r="AF46">
        <v>9764</v>
      </c>
      <c r="AG46">
        <v>0.99989758295780395</v>
      </c>
      <c r="AH46">
        <v>1.43383859074149E-3</v>
      </c>
      <c r="AI46">
        <v>4882</v>
      </c>
      <c r="AJ46">
        <v>4882</v>
      </c>
      <c r="AK46">
        <v>2441</v>
      </c>
      <c r="AL46">
        <v>3.0725112658746401E-4</v>
      </c>
      <c r="AM46">
        <v>424.52173913043481</v>
      </c>
      <c r="AN46">
        <v>0</v>
      </c>
      <c r="AO46">
        <v>0</v>
      </c>
      <c r="AP46">
        <v>10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18</v>
      </c>
      <c r="AY46">
        <v>542.44444444444446</v>
      </c>
      <c r="AZ46">
        <v>0</v>
      </c>
      <c r="BA46">
        <v>0</v>
      </c>
      <c r="BB46">
        <v>0</v>
      </c>
      <c r="BC46">
        <v>0</v>
      </c>
      <c r="BD46">
        <v>26.942720040800001</v>
      </c>
      <c r="BE46">
        <v>1.3817709711699999</v>
      </c>
      <c r="BF46">
        <v>2390.9241582300001</v>
      </c>
      <c r="BG46">
        <v>-41.268448458400002</v>
      </c>
      <c r="BH46">
        <v>1494</v>
      </c>
      <c r="BI46">
        <v>7177</v>
      </c>
    </row>
    <row r="47" spans="1:61">
      <c r="A47" t="s">
        <v>749</v>
      </c>
      <c r="B47" t="s">
        <v>1064</v>
      </c>
      <c r="C47">
        <v>7305040</v>
      </c>
      <c r="D47" t="s">
        <v>230</v>
      </c>
      <c r="E47">
        <v>73</v>
      </c>
      <c r="F47">
        <v>5</v>
      </c>
      <c r="G47">
        <v>40</v>
      </c>
      <c r="H47" t="s">
        <v>674</v>
      </c>
      <c r="I47" t="s">
        <v>678</v>
      </c>
      <c r="J47" t="s">
        <v>509</v>
      </c>
      <c r="K47">
        <v>2019</v>
      </c>
      <c r="L47">
        <v>36262.186763400001</v>
      </c>
      <c r="M47">
        <v>739.67203456899995</v>
      </c>
      <c r="N47">
        <v>29669.3657953</v>
      </c>
      <c r="O47">
        <v>4113.0689823900002</v>
      </c>
      <c r="P47">
        <v>4230.0823499099997</v>
      </c>
      <c r="Q47">
        <v>1471.8919306600001</v>
      </c>
      <c r="R47">
        <v>1250.51671831</v>
      </c>
      <c r="S47">
        <v>0.58573222341068687</v>
      </c>
      <c r="T47">
        <v>3.0181835092777751E-2</v>
      </c>
      <c r="U47">
        <v>0.12114588662047156</v>
      </c>
      <c r="V47">
        <v>0</v>
      </c>
      <c r="W47">
        <v>0</v>
      </c>
      <c r="X47">
        <v>11008.099884400001</v>
      </c>
      <c r="Y47">
        <v>0</v>
      </c>
      <c r="Z47">
        <v>0.76324233827837973</v>
      </c>
      <c r="AA47">
        <v>1171799.22786</v>
      </c>
      <c r="AB47">
        <v>0.18159526007099999</v>
      </c>
      <c r="AC47">
        <v>0.160198033336</v>
      </c>
      <c r="AD47">
        <v>0.3785983351160303</v>
      </c>
      <c r="AE47">
        <v>0.16111635644899999</v>
      </c>
      <c r="AF47">
        <v>15285</v>
      </c>
      <c r="AG47">
        <v>0.99941118743866497</v>
      </c>
      <c r="AH47">
        <v>5.8881256133464096E-4</v>
      </c>
      <c r="AI47">
        <v>0</v>
      </c>
      <c r="AJ47">
        <v>0</v>
      </c>
      <c r="AK47">
        <v>1019</v>
      </c>
      <c r="AL47">
        <v>2.6169447170428499E-4</v>
      </c>
      <c r="AM47">
        <v>3821.25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35</v>
      </c>
      <c r="AY47">
        <v>436.71428571428572</v>
      </c>
      <c r="AZ47">
        <v>1698.3333333333333</v>
      </c>
      <c r="BA47">
        <v>0</v>
      </c>
      <c r="BB47">
        <v>3</v>
      </c>
      <c r="BC47">
        <v>5095</v>
      </c>
      <c r="BD47">
        <v>26.4277425127</v>
      </c>
      <c r="BE47">
        <v>1.3410867521700001</v>
      </c>
      <c r="BF47">
        <v>2166.0630179</v>
      </c>
      <c r="BG47">
        <v>-38.757114012700001</v>
      </c>
      <c r="BH47">
        <v>2940</v>
      </c>
      <c r="BI47">
        <v>13679</v>
      </c>
    </row>
    <row r="48" spans="1:61">
      <c r="A48" t="s">
        <v>750</v>
      </c>
      <c r="B48" t="s">
        <v>1065</v>
      </c>
      <c r="C48">
        <v>7305050</v>
      </c>
      <c r="D48" t="s">
        <v>230</v>
      </c>
      <c r="E48">
        <v>73</v>
      </c>
      <c r="F48">
        <v>5</v>
      </c>
      <c r="G48">
        <v>50</v>
      </c>
      <c r="H48" t="s">
        <v>674</v>
      </c>
      <c r="I48" t="s">
        <v>678</v>
      </c>
      <c r="J48" t="s">
        <v>402</v>
      </c>
      <c r="K48">
        <v>2019</v>
      </c>
      <c r="L48">
        <v>17864.693848399998</v>
      </c>
      <c r="M48">
        <v>155.52249669</v>
      </c>
      <c r="N48">
        <v>32277.1758046</v>
      </c>
      <c r="O48">
        <v>21038.720799499999</v>
      </c>
      <c r="P48">
        <v>12731.906904199999</v>
      </c>
      <c r="Q48">
        <v>1696.0426723999999</v>
      </c>
      <c r="R48">
        <v>11799.312573499999</v>
      </c>
      <c r="S48">
        <v>0.71633924293243889</v>
      </c>
      <c r="T48">
        <v>0.18112122664111163</v>
      </c>
      <c r="U48">
        <v>0</v>
      </c>
      <c r="V48">
        <v>0</v>
      </c>
      <c r="W48">
        <v>0</v>
      </c>
      <c r="X48">
        <v>12724.7846359</v>
      </c>
      <c r="Y48">
        <v>0</v>
      </c>
      <c r="Z48">
        <v>0.71873502635361763</v>
      </c>
      <c r="AA48">
        <v>214106.11290000001</v>
      </c>
      <c r="AB48">
        <v>0.58701182550599995</v>
      </c>
      <c r="AC48">
        <v>0</v>
      </c>
      <c r="AD48">
        <v>0.58648778150455194</v>
      </c>
      <c r="AE48">
        <v>0.16477955832800001</v>
      </c>
      <c r="AF48">
        <v>7081</v>
      </c>
      <c r="AG48">
        <v>1</v>
      </c>
      <c r="AH48">
        <v>7.0611495551475703E-4</v>
      </c>
      <c r="AI48">
        <v>0</v>
      </c>
      <c r="AJ48">
        <v>0</v>
      </c>
      <c r="AK48">
        <v>1180.1666666666667</v>
      </c>
      <c r="AL48">
        <v>1.4122299110295099E-4</v>
      </c>
      <c r="AM48">
        <v>3540.5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24</v>
      </c>
      <c r="AY48">
        <v>295.04166666666669</v>
      </c>
      <c r="AZ48">
        <v>0</v>
      </c>
      <c r="BA48">
        <v>0</v>
      </c>
      <c r="BB48">
        <v>1</v>
      </c>
      <c r="BC48">
        <v>7081</v>
      </c>
      <c r="BD48">
        <v>26.795112210500001</v>
      </c>
      <c r="BE48">
        <v>1.3961228457399999</v>
      </c>
      <c r="BF48">
        <v>2208.7691066100001</v>
      </c>
      <c r="BG48">
        <v>-25.306740500699998</v>
      </c>
      <c r="BH48">
        <v>1340</v>
      </c>
      <c r="BI48">
        <v>6431</v>
      </c>
    </row>
    <row r="49" spans="1:61">
      <c r="A49" t="s">
        <v>751</v>
      </c>
      <c r="B49" t="s">
        <v>1066</v>
      </c>
      <c r="C49">
        <v>7305051</v>
      </c>
      <c r="D49" t="s">
        <v>230</v>
      </c>
      <c r="E49">
        <v>73</v>
      </c>
      <c r="F49">
        <v>5</v>
      </c>
      <c r="G49">
        <v>51</v>
      </c>
      <c r="H49" t="s">
        <v>674</v>
      </c>
      <c r="I49" t="s">
        <v>678</v>
      </c>
      <c r="J49" t="s">
        <v>401</v>
      </c>
      <c r="K49">
        <v>2019</v>
      </c>
      <c r="L49">
        <v>20224.975034899999</v>
      </c>
      <c r="M49">
        <v>175.23751858399999</v>
      </c>
      <c r="N49">
        <v>28118.010461900001</v>
      </c>
      <c r="O49">
        <v>21559.634368300001</v>
      </c>
      <c r="P49">
        <v>16606.413026599999</v>
      </c>
      <c r="Q49">
        <v>1852.1857641900001</v>
      </c>
      <c r="R49">
        <v>11932.002016300001</v>
      </c>
      <c r="S49">
        <v>0.59317585301837272</v>
      </c>
      <c r="T49">
        <v>0.35039370078740156</v>
      </c>
      <c r="U49">
        <v>0</v>
      </c>
      <c r="V49">
        <v>0</v>
      </c>
      <c r="W49">
        <v>0</v>
      </c>
      <c r="X49">
        <v>16596.007135</v>
      </c>
      <c r="Y49">
        <v>0</v>
      </c>
      <c r="Z49">
        <v>0.59317585301837272</v>
      </c>
      <c r="AA49">
        <v>167087.28935199999</v>
      </c>
      <c r="AB49">
        <v>0.53260880386700005</v>
      </c>
      <c r="AC49">
        <v>0</v>
      </c>
      <c r="AD49">
        <v>0.21478565179352582</v>
      </c>
      <c r="AE49">
        <v>0.16921482117200001</v>
      </c>
      <c r="AF49">
        <v>11083</v>
      </c>
      <c r="AG49">
        <v>1</v>
      </c>
      <c r="AH49">
        <v>4.5114138771090798E-4</v>
      </c>
      <c r="AI49">
        <v>0</v>
      </c>
      <c r="AJ49">
        <v>0</v>
      </c>
      <c r="AK49">
        <v>1231.4444444444443</v>
      </c>
      <c r="AL49">
        <v>2.7068483262654501E-4</v>
      </c>
      <c r="AM49">
        <v>1231.4444444444443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27</v>
      </c>
      <c r="AY49">
        <v>410.48148148148147</v>
      </c>
      <c r="AZ49">
        <v>0</v>
      </c>
      <c r="BA49">
        <v>0</v>
      </c>
      <c r="BB49">
        <v>9</v>
      </c>
      <c r="BC49">
        <v>1231.4444444444443</v>
      </c>
      <c r="BD49">
        <v>26.781895969099999</v>
      </c>
      <c r="BE49">
        <v>1.4097422724199999</v>
      </c>
      <c r="BF49">
        <v>2300.3061827400002</v>
      </c>
      <c r="BG49">
        <v>-25.885073454499999</v>
      </c>
      <c r="BH49">
        <v>691</v>
      </c>
      <c r="BI49">
        <v>3484</v>
      </c>
    </row>
    <row r="50" spans="1:61">
      <c r="A50" t="s">
        <v>752</v>
      </c>
      <c r="B50" t="s">
        <v>1067</v>
      </c>
      <c r="C50">
        <v>7305060</v>
      </c>
      <c r="D50" t="s">
        <v>230</v>
      </c>
      <c r="E50">
        <v>73</v>
      </c>
      <c r="F50">
        <v>5</v>
      </c>
      <c r="G50">
        <v>60</v>
      </c>
      <c r="H50" t="s">
        <v>674</v>
      </c>
      <c r="I50" t="s">
        <v>678</v>
      </c>
      <c r="J50" t="s">
        <v>403</v>
      </c>
      <c r="K50">
        <v>2019</v>
      </c>
      <c r="L50">
        <v>26963.3784744</v>
      </c>
      <c r="M50">
        <v>134.94684457</v>
      </c>
      <c r="N50">
        <v>20292.2967422</v>
      </c>
      <c r="O50">
        <v>20765.837506299998</v>
      </c>
      <c r="P50">
        <v>14307.1103845</v>
      </c>
      <c r="Q50">
        <v>1478.5711069900001</v>
      </c>
      <c r="R50">
        <v>12190.1278358</v>
      </c>
      <c r="S50">
        <v>0.37313432835820898</v>
      </c>
      <c r="T50">
        <v>0.50248756218905477</v>
      </c>
      <c r="U50">
        <v>0</v>
      </c>
      <c r="V50">
        <v>0</v>
      </c>
      <c r="W50">
        <v>0</v>
      </c>
      <c r="X50">
        <v>14313.713752199999</v>
      </c>
      <c r="Y50">
        <v>0</v>
      </c>
      <c r="Z50">
        <v>0.45163073521282476</v>
      </c>
      <c r="AA50">
        <v>474584.56638500001</v>
      </c>
      <c r="AB50">
        <v>0.50492297789999996</v>
      </c>
      <c r="AC50">
        <v>0</v>
      </c>
      <c r="AD50">
        <v>0.45660585959093419</v>
      </c>
      <c r="AE50">
        <v>0.19618554290599999</v>
      </c>
      <c r="AF50">
        <v>10807</v>
      </c>
      <c r="AG50">
        <v>1</v>
      </c>
      <c r="AH50">
        <v>3.70130470991024E-4</v>
      </c>
      <c r="AI50">
        <v>0</v>
      </c>
      <c r="AJ50">
        <v>0</v>
      </c>
      <c r="AK50">
        <v>1200.7777777777778</v>
      </c>
      <c r="AL50">
        <v>2.7759785324326801E-4</v>
      </c>
      <c r="AM50">
        <v>1350.875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20</v>
      </c>
      <c r="AY50">
        <v>540.35</v>
      </c>
      <c r="AZ50">
        <v>0</v>
      </c>
      <c r="BA50">
        <v>3602.3333333333335</v>
      </c>
      <c r="BB50">
        <v>0</v>
      </c>
      <c r="BC50">
        <v>0</v>
      </c>
      <c r="BD50">
        <v>26.782809016600002</v>
      </c>
      <c r="BE50">
        <v>1.4220807928800001</v>
      </c>
      <c r="BF50">
        <v>2470.2646637100001</v>
      </c>
      <c r="BG50">
        <v>-25.715653268899999</v>
      </c>
      <c r="BH50">
        <v>934</v>
      </c>
      <c r="BI50">
        <v>4403</v>
      </c>
    </row>
    <row r="51" spans="1:61">
      <c r="A51" t="s">
        <v>753</v>
      </c>
      <c r="B51" t="s">
        <v>1068</v>
      </c>
      <c r="C51">
        <v>7306010</v>
      </c>
      <c r="D51" t="s">
        <v>230</v>
      </c>
      <c r="E51">
        <v>73</v>
      </c>
      <c r="F51">
        <v>6</v>
      </c>
      <c r="G51">
        <v>10</v>
      </c>
      <c r="H51" t="s">
        <v>674</v>
      </c>
      <c r="I51" t="s">
        <v>679</v>
      </c>
      <c r="J51" t="s">
        <v>370</v>
      </c>
      <c r="K51">
        <v>2019</v>
      </c>
      <c r="L51">
        <v>24216.100721700001</v>
      </c>
      <c r="M51">
        <v>142.41011746199999</v>
      </c>
      <c r="N51">
        <v>28299.155830399999</v>
      </c>
      <c r="O51">
        <v>15497.3295129</v>
      </c>
      <c r="P51">
        <v>15026.1325445</v>
      </c>
      <c r="Q51">
        <v>3912.1632473599998</v>
      </c>
      <c r="R51">
        <v>5858.3304712999998</v>
      </c>
      <c r="S51">
        <v>0.69434717358679343</v>
      </c>
      <c r="T51">
        <v>0.30390195097548772</v>
      </c>
      <c r="U51">
        <v>0</v>
      </c>
      <c r="V51">
        <v>0</v>
      </c>
      <c r="W51">
        <v>0</v>
      </c>
      <c r="X51">
        <v>17383.064242100001</v>
      </c>
      <c r="Y51">
        <v>0</v>
      </c>
      <c r="Z51">
        <v>0.69434717358679343</v>
      </c>
      <c r="AA51">
        <v>333560.65034599998</v>
      </c>
      <c r="AB51">
        <v>0.53998915354999999</v>
      </c>
      <c r="AC51">
        <v>0</v>
      </c>
      <c r="AD51">
        <v>0.37418709354677337</v>
      </c>
      <c r="AE51">
        <v>0.17263697603200001</v>
      </c>
      <c r="AF51">
        <v>11532</v>
      </c>
      <c r="AG51">
        <v>0.999826569545612</v>
      </c>
      <c r="AH51">
        <v>4.3357613596947599E-4</v>
      </c>
      <c r="AI51">
        <v>0</v>
      </c>
      <c r="AJ51">
        <v>0</v>
      </c>
      <c r="AK51">
        <v>823.71428571428567</v>
      </c>
      <c r="AL51">
        <v>8.6715227193895206E-5</v>
      </c>
      <c r="AM51">
        <v>11532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28</v>
      </c>
      <c r="AY51">
        <v>411.85714285714283</v>
      </c>
      <c r="AZ51">
        <v>11532</v>
      </c>
      <c r="BA51">
        <v>0</v>
      </c>
      <c r="BB51">
        <v>4</v>
      </c>
      <c r="BC51">
        <v>2883</v>
      </c>
      <c r="BD51">
        <v>26.952299145200001</v>
      </c>
      <c r="BE51">
        <v>1.39384170201</v>
      </c>
      <c r="BF51">
        <v>2239.7704612799998</v>
      </c>
      <c r="BG51">
        <v>-30.7229269276</v>
      </c>
      <c r="BH51">
        <v>1214</v>
      </c>
      <c r="BI51">
        <v>5634</v>
      </c>
    </row>
    <row r="52" spans="1:61">
      <c r="A52" t="s">
        <v>754</v>
      </c>
      <c r="B52" t="s">
        <v>1069</v>
      </c>
      <c r="C52">
        <v>7306011</v>
      </c>
      <c r="D52" t="s">
        <v>230</v>
      </c>
      <c r="E52">
        <v>73</v>
      </c>
      <c r="F52">
        <v>6</v>
      </c>
      <c r="G52">
        <v>11</v>
      </c>
      <c r="H52" t="s">
        <v>674</v>
      </c>
      <c r="I52" t="s">
        <v>679</v>
      </c>
      <c r="J52" t="s">
        <v>371</v>
      </c>
      <c r="K52">
        <v>2019</v>
      </c>
      <c r="L52">
        <v>19245.297125000001</v>
      </c>
      <c r="M52">
        <v>153.89515541</v>
      </c>
      <c r="N52">
        <v>34671.523419999998</v>
      </c>
      <c r="O52">
        <v>18101.795009500001</v>
      </c>
      <c r="P52">
        <v>12210.427993200001</v>
      </c>
      <c r="Q52">
        <v>3547.4077390500001</v>
      </c>
      <c r="R52">
        <v>9770.2215438300009</v>
      </c>
      <c r="S52">
        <v>0.53196422656508779</v>
      </c>
      <c r="T52">
        <v>0.25207022192779066</v>
      </c>
      <c r="U52">
        <v>0</v>
      </c>
      <c r="V52">
        <v>0</v>
      </c>
      <c r="W52">
        <v>0</v>
      </c>
      <c r="X52">
        <v>12339.6914328</v>
      </c>
      <c r="Y52">
        <v>0</v>
      </c>
      <c r="Z52">
        <v>0.69791321629678704</v>
      </c>
      <c r="AA52">
        <v>592196.63532999996</v>
      </c>
      <c r="AB52">
        <v>0.53066094296199995</v>
      </c>
      <c r="AC52">
        <v>0</v>
      </c>
      <c r="AD52">
        <v>0.21033454786353098</v>
      </c>
      <c r="AE52">
        <v>0.153241263992</v>
      </c>
      <c r="AF52">
        <v>8183</v>
      </c>
      <c r="AG52">
        <v>0.99621165831602099</v>
      </c>
      <c r="AH52">
        <v>3.6661371135280398E-4</v>
      </c>
      <c r="AI52">
        <v>0</v>
      </c>
      <c r="AJ52">
        <v>0</v>
      </c>
      <c r="AK52">
        <v>743.90909090909088</v>
      </c>
      <c r="AL52">
        <v>1.2220457045093399E-4</v>
      </c>
      <c r="AM52">
        <v>0</v>
      </c>
      <c r="AN52">
        <v>0</v>
      </c>
      <c r="AO52">
        <v>0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18</v>
      </c>
      <c r="AY52">
        <v>454.61111111111109</v>
      </c>
      <c r="AZ52">
        <v>0</v>
      </c>
      <c r="BA52">
        <v>0</v>
      </c>
      <c r="BB52">
        <v>0</v>
      </c>
      <c r="BC52">
        <v>0</v>
      </c>
      <c r="BD52">
        <v>26.866208736800001</v>
      </c>
      <c r="BE52">
        <v>1.3886949314799999</v>
      </c>
      <c r="BF52">
        <v>2142.1938555699999</v>
      </c>
      <c r="BG52">
        <v>-27.339107737799999</v>
      </c>
      <c r="BH52">
        <v>1623</v>
      </c>
      <c r="BI52">
        <v>7745</v>
      </c>
    </row>
    <row r="53" spans="1:61">
      <c r="A53" t="s">
        <v>755</v>
      </c>
      <c r="B53" t="s">
        <v>1070</v>
      </c>
      <c r="C53">
        <v>7306020</v>
      </c>
      <c r="D53" t="s">
        <v>230</v>
      </c>
      <c r="E53">
        <v>73</v>
      </c>
      <c r="F53">
        <v>6</v>
      </c>
      <c r="G53">
        <v>20</v>
      </c>
      <c r="H53" t="s">
        <v>674</v>
      </c>
      <c r="I53" t="s">
        <v>679</v>
      </c>
      <c r="J53" t="s">
        <v>325</v>
      </c>
      <c r="K53">
        <v>2019</v>
      </c>
      <c r="L53">
        <v>29586.288847399999</v>
      </c>
      <c r="M53">
        <v>129.63263819700001</v>
      </c>
      <c r="N53">
        <v>21448.400408000001</v>
      </c>
      <c r="O53">
        <v>12958.5723968</v>
      </c>
      <c r="P53">
        <v>13053.958181</v>
      </c>
      <c r="Q53">
        <v>2202.9408797599999</v>
      </c>
      <c r="R53">
        <v>5496.3190090199996</v>
      </c>
      <c r="S53">
        <v>0.80744618964514248</v>
      </c>
      <c r="T53">
        <v>0.19061469846810161</v>
      </c>
      <c r="U53">
        <v>0</v>
      </c>
      <c r="V53">
        <v>0</v>
      </c>
      <c r="W53">
        <v>0</v>
      </c>
      <c r="X53">
        <v>13739.6386955</v>
      </c>
      <c r="Y53">
        <v>0</v>
      </c>
      <c r="Z53">
        <v>0.80938530153189836</v>
      </c>
      <c r="AA53">
        <v>240527.71735200001</v>
      </c>
      <c r="AB53">
        <v>0.45657319055599999</v>
      </c>
      <c r="AC53">
        <v>0</v>
      </c>
      <c r="AD53">
        <v>0.60228815202637187</v>
      </c>
      <c r="AE53">
        <v>0.194003428487</v>
      </c>
      <c r="AF53">
        <v>20502</v>
      </c>
      <c r="AG53">
        <v>1</v>
      </c>
      <c r="AH53">
        <v>5.8530875036581797E-4</v>
      </c>
      <c r="AI53">
        <v>0</v>
      </c>
      <c r="AJ53">
        <v>20502</v>
      </c>
      <c r="AK53">
        <v>1577.0769230769231</v>
      </c>
      <c r="AL53">
        <v>1.95102916788606E-4</v>
      </c>
      <c r="AM53">
        <v>2928.8571428571427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28</v>
      </c>
      <c r="AY53">
        <v>732.21428571428567</v>
      </c>
      <c r="AZ53">
        <v>20502</v>
      </c>
      <c r="BA53">
        <v>0</v>
      </c>
      <c r="BB53">
        <v>2</v>
      </c>
      <c r="BC53">
        <v>10251</v>
      </c>
      <c r="BD53">
        <v>26.963378095500001</v>
      </c>
      <c r="BE53">
        <v>1.39897590387</v>
      </c>
      <c r="BF53">
        <v>2369.1311813900002</v>
      </c>
      <c r="BG53">
        <v>-34.156113921600003</v>
      </c>
      <c r="BH53">
        <v>1251</v>
      </c>
      <c r="BI53">
        <v>6108</v>
      </c>
    </row>
    <row r="54" spans="1:61">
      <c r="A54" t="s">
        <v>756</v>
      </c>
      <c r="B54" t="s">
        <v>1071</v>
      </c>
      <c r="C54">
        <v>7306021</v>
      </c>
      <c r="D54" t="s">
        <v>230</v>
      </c>
      <c r="E54">
        <v>73</v>
      </c>
      <c r="F54">
        <v>6</v>
      </c>
      <c r="G54">
        <v>21</v>
      </c>
      <c r="H54" t="s">
        <v>674</v>
      </c>
      <c r="I54" t="s">
        <v>679</v>
      </c>
      <c r="J54" t="s">
        <v>326</v>
      </c>
      <c r="K54">
        <v>2019</v>
      </c>
      <c r="L54">
        <v>24227.448281000001</v>
      </c>
      <c r="M54">
        <v>112.44302070400001</v>
      </c>
      <c r="N54">
        <v>24140.291752699999</v>
      </c>
      <c r="O54">
        <v>18678.294041599998</v>
      </c>
      <c r="P54">
        <v>18100.897284999999</v>
      </c>
      <c r="Q54">
        <v>2715.5283240399999</v>
      </c>
      <c r="R54">
        <v>9976.6699271699999</v>
      </c>
      <c r="S54">
        <v>0.67475477542591633</v>
      </c>
      <c r="T54">
        <v>0.32524522457408361</v>
      </c>
      <c r="U54">
        <v>0</v>
      </c>
      <c r="V54">
        <v>0</v>
      </c>
      <c r="W54">
        <v>0</v>
      </c>
      <c r="X54">
        <v>18333.504432599999</v>
      </c>
      <c r="Y54">
        <v>0</v>
      </c>
      <c r="Z54">
        <v>0.67475477542591633</v>
      </c>
      <c r="AA54">
        <v>315475.99687899998</v>
      </c>
      <c r="AB54">
        <v>0.53397815037200003</v>
      </c>
      <c r="AC54">
        <v>0</v>
      </c>
      <c r="AD54">
        <v>0.29839958699019103</v>
      </c>
      <c r="AE54">
        <v>0.191312249213</v>
      </c>
      <c r="AF54">
        <v>7721</v>
      </c>
      <c r="AG54">
        <v>1</v>
      </c>
      <c r="AH54">
        <v>2.5903380391140997E-4</v>
      </c>
      <c r="AI54">
        <v>0</v>
      </c>
      <c r="AJ54">
        <v>0</v>
      </c>
      <c r="AK54">
        <v>772.1</v>
      </c>
      <c r="AL54">
        <v>0</v>
      </c>
      <c r="AM54">
        <v>7721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14</v>
      </c>
      <c r="AY54">
        <v>551.5</v>
      </c>
      <c r="AZ54">
        <v>0</v>
      </c>
      <c r="BA54">
        <v>0</v>
      </c>
      <c r="BB54">
        <v>0</v>
      </c>
      <c r="BC54">
        <v>0</v>
      </c>
      <c r="BD54">
        <v>26.799653102000001</v>
      </c>
      <c r="BE54">
        <v>1.4117232958499999</v>
      </c>
      <c r="BF54">
        <v>2368.4761996299999</v>
      </c>
      <c r="BG54">
        <v>-25.900777180999999</v>
      </c>
      <c r="BH54">
        <v>3232</v>
      </c>
      <c r="BI54">
        <v>14739</v>
      </c>
    </row>
    <row r="55" spans="1:61">
      <c r="A55" t="s">
        <v>757</v>
      </c>
      <c r="B55" t="s">
        <v>1072</v>
      </c>
      <c r="C55">
        <v>7306030</v>
      </c>
      <c r="D55" t="s">
        <v>230</v>
      </c>
      <c r="E55">
        <v>73</v>
      </c>
      <c r="F55">
        <v>6</v>
      </c>
      <c r="G55">
        <v>30</v>
      </c>
      <c r="H55" t="s">
        <v>674</v>
      </c>
      <c r="I55" t="s">
        <v>679</v>
      </c>
      <c r="J55" t="s">
        <v>489</v>
      </c>
      <c r="K55">
        <v>2019</v>
      </c>
      <c r="L55">
        <v>33415.403177799999</v>
      </c>
      <c r="M55">
        <v>161.79673043599999</v>
      </c>
      <c r="N55">
        <v>16546.710975000002</v>
      </c>
      <c r="O55">
        <v>12861.8184645</v>
      </c>
      <c r="P55">
        <v>9856.5321837699994</v>
      </c>
      <c r="Q55">
        <v>971.06506784700002</v>
      </c>
      <c r="R55">
        <v>5503.6692776800001</v>
      </c>
      <c r="S55">
        <v>0.81351111111111107</v>
      </c>
      <c r="T55">
        <v>0.1544888888888889</v>
      </c>
      <c r="U55">
        <v>0</v>
      </c>
      <c r="V55">
        <v>0</v>
      </c>
      <c r="W55">
        <v>0</v>
      </c>
      <c r="X55">
        <v>9903.4920556399993</v>
      </c>
      <c r="Y55">
        <v>0</v>
      </c>
      <c r="Z55">
        <v>0.84213333333333329</v>
      </c>
      <c r="AA55">
        <v>210128.408815</v>
      </c>
      <c r="AB55">
        <v>0.45572781809399998</v>
      </c>
      <c r="AC55">
        <v>0</v>
      </c>
      <c r="AD55">
        <v>0.37066666666666664</v>
      </c>
      <c r="AE55">
        <v>0.21081462922399999</v>
      </c>
      <c r="AF55">
        <v>29396</v>
      </c>
      <c r="AG55">
        <v>1</v>
      </c>
      <c r="AH55">
        <v>2.0410940263981399E-4</v>
      </c>
      <c r="AI55">
        <v>29396</v>
      </c>
      <c r="AJ55">
        <v>0</v>
      </c>
      <c r="AK55">
        <v>1547.1578947368421</v>
      </c>
      <c r="AL55">
        <v>2.0410940263981399E-4</v>
      </c>
      <c r="AM55">
        <v>2939.6</v>
      </c>
      <c r="AN55">
        <v>0</v>
      </c>
      <c r="AO55">
        <v>0</v>
      </c>
      <c r="AP55">
        <v>6</v>
      </c>
      <c r="AQ55">
        <v>2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32</v>
      </c>
      <c r="AY55">
        <v>918.625</v>
      </c>
      <c r="AZ55">
        <v>0</v>
      </c>
      <c r="BA55">
        <v>0</v>
      </c>
      <c r="BB55">
        <v>6</v>
      </c>
      <c r="BC55">
        <v>4899.333333333333</v>
      </c>
      <c r="BD55">
        <v>27.029438634200002</v>
      </c>
      <c r="BE55">
        <v>1.4034699334</v>
      </c>
      <c r="BF55">
        <v>2471.5836522599998</v>
      </c>
      <c r="BG55">
        <v>-34.394515749</v>
      </c>
      <c r="BH55">
        <v>1370</v>
      </c>
      <c r="BI55">
        <v>5829</v>
      </c>
    </row>
    <row r="56" spans="1:61">
      <c r="A56" t="s">
        <v>758</v>
      </c>
      <c r="B56" t="s">
        <v>1073</v>
      </c>
      <c r="C56">
        <v>7306031</v>
      </c>
      <c r="D56" t="s">
        <v>230</v>
      </c>
      <c r="E56">
        <v>73</v>
      </c>
      <c r="F56">
        <v>6</v>
      </c>
      <c r="G56">
        <v>31</v>
      </c>
      <c r="H56" t="s">
        <v>674</v>
      </c>
      <c r="I56" t="s">
        <v>679</v>
      </c>
      <c r="J56" t="s">
        <v>340</v>
      </c>
      <c r="K56">
        <v>2019</v>
      </c>
      <c r="L56">
        <v>30102.74785</v>
      </c>
      <c r="M56">
        <v>119.94493447000001</v>
      </c>
      <c r="N56">
        <v>17268.599714600001</v>
      </c>
      <c r="O56">
        <v>19360.6877045</v>
      </c>
      <c r="P56">
        <v>11476.222895700001</v>
      </c>
      <c r="Q56">
        <v>1384.20341523</v>
      </c>
      <c r="R56">
        <v>9606.9837494799995</v>
      </c>
      <c r="S56">
        <v>0.66768027801911378</v>
      </c>
      <c r="T56">
        <v>0.28192875760208513</v>
      </c>
      <c r="U56">
        <v>0</v>
      </c>
      <c r="V56">
        <v>0</v>
      </c>
      <c r="W56">
        <v>0</v>
      </c>
      <c r="X56">
        <v>11465.0476846</v>
      </c>
      <c r="Y56">
        <v>0</v>
      </c>
      <c r="Z56">
        <v>0.68462206776715895</v>
      </c>
      <c r="AA56">
        <v>745775.29662100004</v>
      </c>
      <c r="AB56">
        <v>0.60909294505300005</v>
      </c>
      <c r="AC56">
        <v>0</v>
      </c>
      <c r="AD56">
        <v>0.27584708948740227</v>
      </c>
      <c r="AE56">
        <v>0.218583665963</v>
      </c>
      <c r="AF56">
        <v>10867</v>
      </c>
      <c r="AG56">
        <v>1</v>
      </c>
      <c r="AH56">
        <v>9.2021717125241506E-5</v>
      </c>
      <c r="AI56">
        <v>0</v>
      </c>
      <c r="AJ56">
        <v>0</v>
      </c>
      <c r="AK56">
        <v>1552.4285714285713</v>
      </c>
      <c r="AL56">
        <v>9.2021717125241506E-5</v>
      </c>
      <c r="AM56">
        <v>5433.5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14</v>
      </c>
      <c r="AY56">
        <v>776.21428571428567</v>
      </c>
      <c r="AZ56">
        <v>0</v>
      </c>
      <c r="BA56">
        <v>0</v>
      </c>
      <c r="BB56">
        <v>0</v>
      </c>
      <c r="BC56">
        <v>0</v>
      </c>
      <c r="BD56">
        <v>26.872758001200001</v>
      </c>
      <c r="BE56">
        <v>1.4294622966199999</v>
      </c>
      <c r="BF56">
        <v>2536.0688967599999</v>
      </c>
      <c r="BG56">
        <v>-26.406546456499999</v>
      </c>
      <c r="BH56">
        <v>1386</v>
      </c>
      <c r="BI56">
        <v>6119</v>
      </c>
    </row>
    <row r="57" spans="1:61">
      <c r="A57" t="s">
        <v>759</v>
      </c>
      <c r="B57" t="s">
        <v>1074</v>
      </c>
      <c r="C57">
        <v>7306040</v>
      </c>
      <c r="D57" t="s">
        <v>230</v>
      </c>
      <c r="E57">
        <v>73</v>
      </c>
      <c r="F57">
        <v>6</v>
      </c>
      <c r="G57">
        <v>40</v>
      </c>
      <c r="H57" t="s">
        <v>674</v>
      </c>
      <c r="I57" t="s">
        <v>679</v>
      </c>
      <c r="J57" t="s">
        <v>553</v>
      </c>
      <c r="K57">
        <v>2019</v>
      </c>
      <c r="L57">
        <v>37640.090971199999</v>
      </c>
      <c r="M57">
        <v>87.422259405700004</v>
      </c>
      <c r="N57">
        <v>11121.8996097</v>
      </c>
      <c r="O57">
        <v>14142.776249</v>
      </c>
      <c r="P57">
        <v>7146.8589271299998</v>
      </c>
      <c r="Q57">
        <v>1228.9255486699999</v>
      </c>
      <c r="R57">
        <v>2517.8540591599999</v>
      </c>
      <c r="S57">
        <v>0.43689655172413794</v>
      </c>
      <c r="T57">
        <v>0.43793103448275861</v>
      </c>
      <c r="U57">
        <v>0</v>
      </c>
      <c r="V57">
        <v>0</v>
      </c>
      <c r="W57">
        <v>0</v>
      </c>
      <c r="X57">
        <v>6946.4650245000003</v>
      </c>
      <c r="Y57">
        <v>0</v>
      </c>
      <c r="Z57">
        <v>0.52241379310344827</v>
      </c>
      <c r="AA57">
        <v>487312.51351899997</v>
      </c>
      <c r="AB57">
        <v>0.47307131760100002</v>
      </c>
      <c r="AC57">
        <v>0</v>
      </c>
      <c r="AD57">
        <v>0.30655172413793103</v>
      </c>
      <c r="AE57">
        <v>0.23732708870300001</v>
      </c>
      <c r="AF57">
        <v>31229</v>
      </c>
      <c r="AG57">
        <v>1</v>
      </c>
      <c r="AH57">
        <v>8.9660251689134996E-4</v>
      </c>
      <c r="AI57">
        <v>3469.8888888888887</v>
      </c>
      <c r="AJ57">
        <v>15614.5</v>
      </c>
      <c r="AK57">
        <v>1561.45</v>
      </c>
      <c r="AL57">
        <v>2.24150629222837E-4</v>
      </c>
      <c r="AM57">
        <v>1357.7826086956522</v>
      </c>
      <c r="AN57">
        <v>0</v>
      </c>
      <c r="AO57">
        <v>0</v>
      </c>
      <c r="AP57">
        <v>9</v>
      </c>
      <c r="AQ57">
        <v>0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28</v>
      </c>
      <c r="AY57">
        <v>1115.3214285714287</v>
      </c>
      <c r="AZ57">
        <v>0</v>
      </c>
      <c r="BA57">
        <v>0</v>
      </c>
      <c r="BB57">
        <v>1</v>
      </c>
      <c r="BC57">
        <v>31229</v>
      </c>
      <c r="BD57">
        <v>27.248923960700001</v>
      </c>
      <c r="BE57">
        <v>1.4091905866400001</v>
      </c>
      <c r="BF57">
        <v>2621.1792162199999</v>
      </c>
      <c r="BG57">
        <v>-40.994775390599997</v>
      </c>
      <c r="BH57">
        <v>1168</v>
      </c>
      <c r="BI57">
        <v>4417</v>
      </c>
    </row>
    <row r="58" spans="1:61">
      <c r="A58" t="s">
        <v>760</v>
      </c>
      <c r="B58" t="s">
        <v>1075</v>
      </c>
      <c r="C58">
        <v>7306050</v>
      </c>
      <c r="D58" t="s">
        <v>230</v>
      </c>
      <c r="E58">
        <v>73</v>
      </c>
      <c r="F58">
        <v>6</v>
      </c>
      <c r="G58">
        <v>50</v>
      </c>
      <c r="H58" t="s">
        <v>674</v>
      </c>
      <c r="I58" t="s">
        <v>679</v>
      </c>
      <c r="J58" t="s">
        <v>368</v>
      </c>
      <c r="K58">
        <v>2019</v>
      </c>
      <c r="L58">
        <v>38831.428655099997</v>
      </c>
      <c r="M58">
        <v>202.57363707799999</v>
      </c>
      <c r="N58">
        <v>17225.7536167</v>
      </c>
      <c r="O58">
        <v>6105.7427039300001</v>
      </c>
      <c r="P58">
        <v>5108.0844036300005</v>
      </c>
      <c r="Q58">
        <v>1693.1038706500001</v>
      </c>
      <c r="R58">
        <v>1542.8183624799999</v>
      </c>
      <c r="S58">
        <v>0.55113533151680294</v>
      </c>
      <c r="T58">
        <v>2.3978201634877384E-2</v>
      </c>
      <c r="U58">
        <v>0</v>
      </c>
      <c r="V58">
        <v>0</v>
      </c>
      <c r="W58">
        <v>0</v>
      </c>
      <c r="X58">
        <v>5507.2309201999997</v>
      </c>
      <c r="Y58">
        <v>0</v>
      </c>
      <c r="Z58">
        <v>0.94386920980926425</v>
      </c>
      <c r="AA58">
        <v>480276.23226299998</v>
      </c>
      <c r="AB58">
        <v>0.242058972658</v>
      </c>
      <c r="AC58">
        <v>1.8275474979600002E-2</v>
      </c>
      <c r="AD58">
        <v>0.38982742960944594</v>
      </c>
      <c r="AE58">
        <v>0.19980843848900001</v>
      </c>
      <c r="AF58">
        <v>8909</v>
      </c>
      <c r="AG58">
        <v>1</v>
      </c>
      <c r="AH58">
        <v>5.6123021663486295E-4</v>
      </c>
      <c r="AI58">
        <v>2969.6666666666665</v>
      </c>
      <c r="AJ58">
        <v>0</v>
      </c>
      <c r="AK58">
        <v>1272.7142857142858</v>
      </c>
      <c r="AL58">
        <v>6.7347625996183602E-4</v>
      </c>
      <c r="AM58">
        <v>4454.5</v>
      </c>
      <c r="AN58">
        <v>1</v>
      </c>
      <c r="AO58">
        <v>0</v>
      </c>
      <c r="AP58">
        <v>7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18</v>
      </c>
      <c r="AY58">
        <v>494.94444444444446</v>
      </c>
      <c r="AZ58">
        <v>4454.5</v>
      </c>
      <c r="BA58">
        <v>4454.5</v>
      </c>
      <c r="BB58">
        <v>14</v>
      </c>
      <c r="BC58">
        <v>636.35714285714289</v>
      </c>
      <c r="BD58">
        <v>26.9425939447</v>
      </c>
      <c r="BE58">
        <v>1.3757071568399999</v>
      </c>
      <c r="BF58">
        <v>2402.4670858499999</v>
      </c>
      <c r="BG58">
        <v>-40.966721754799998</v>
      </c>
      <c r="BH58">
        <v>1483</v>
      </c>
      <c r="BI58">
        <v>6415</v>
      </c>
    </row>
    <row r="59" spans="1:61">
      <c r="A59" t="s">
        <v>761</v>
      </c>
      <c r="B59" t="s">
        <v>1076</v>
      </c>
      <c r="C59">
        <v>7306051</v>
      </c>
      <c r="D59" t="s">
        <v>230</v>
      </c>
      <c r="E59">
        <v>73</v>
      </c>
      <c r="F59">
        <v>6</v>
      </c>
      <c r="G59">
        <v>51</v>
      </c>
      <c r="H59" t="s">
        <v>674</v>
      </c>
      <c r="I59" t="s">
        <v>679</v>
      </c>
      <c r="J59" t="s">
        <v>503</v>
      </c>
      <c r="K59">
        <v>2019</v>
      </c>
      <c r="L59">
        <v>39193.956223200003</v>
      </c>
      <c r="M59">
        <v>248.33425591899999</v>
      </c>
      <c r="N59">
        <v>18847.7721399</v>
      </c>
      <c r="O59">
        <v>7648.8465485300003</v>
      </c>
      <c r="P59">
        <v>5308.0788532300003</v>
      </c>
      <c r="Q59">
        <v>1641.70414785</v>
      </c>
      <c r="R59">
        <v>3853.9080711299998</v>
      </c>
      <c r="S59">
        <v>0.66745519061049952</v>
      </c>
      <c r="T59">
        <v>0.10499499590574106</v>
      </c>
      <c r="U59">
        <v>2.747702665817487E-2</v>
      </c>
      <c r="V59">
        <v>0</v>
      </c>
      <c r="W59">
        <v>0</v>
      </c>
      <c r="X59">
        <v>6311.4168255599998</v>
      </c>
      <c r="Y59">
        <v>2.1836047675370756E-3</v>
      </c>
      <c r="Z59">
        <v>0.84441816031298333</v>
      </c>
      <c r="AA59">
        <v>339142.69387700001</v>
      </c>
      <c r="AB59">
        <v>0.40531013697200002</v>
      </c>
      <c r="AC59">
        <v>2.8151372280399999E-2</v>
      </c>
      <c r="AD59">
        <v>0.21681375671003547</v>
      </c>
      <c r="AE59">
        <v>0.195160575818</v>
      </c>
      <c r="AF59">
        <v>7643</v>
      </c>
      <c r="AG59">
        <v>0.99973832264817397</v>
      </c>
      <c r="AH59">
        <v>5.2335470365039898E-4</v>
      </c>
      <c r="AI59">
        <v>7643</v>
      </c>
      <c r="AJ59">
        <v>0</v>
      </c>
      <c r="AK59">
        <v>1273.8333333333333</v>
      </c>
      <c r="AL59">
        <v>2.61677351825199E-4</v>
      </c>
      <c r="AM59">
        <v>2547.6666666666665</v>
      </c>
      <c r="AN59">
        <v>0</v>
      </c>
      <c r="AO59">
        <v>0</v>
      </c>
      <c r="AP59">
        <v>8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16</v>
      </c>
      <c r="AY59">
        <v>477.6875</v>
      </c>
      <c r="AZ59">
        <v>2547.6666666666665</v>
      </c>
      <c r="BA59">
        <v>3821.5</v>
      </c>
      <c r="BB59">
        <v>0</v>
      </c>
      <c r="BC59">
        <v>0</v>
      </c>
      <c r="BD59">
        <v>26.942720040800001</v>
      </c>
      <c r="BE59">
        <v>1.3817709711699999</v>
      </c>
      <c r="BF59">
        <v>2390.9241582300001</v>
      </c>
      <c r="BG59">
        <v>-41.268448458400002</v>
      </c>
      <c r="BH59">
        <v>2506</v>
      </c>
      <c r="BI59">
        <v>10080</v>
      </c>
    </row>
    <row r="60" spans="1:61">
      <c r="A60" t="s">
        <v>762</v>
      </c>
      <c r="B60" t="s">
        <v>1077</v>
      </c>
      <c r="C60">
        <v>7306060</v>
      </c>
      <c r="D60" t="s">
        <v>230</v>
      </c>
      <c r="E60">
        <v>73</v>
      </c>
      <c r="F60">
        <v>6</v>
      </c>
      <c r="G60">
        <v>60</v>
      </c>
      <c r="H60" t="s">
        <v>674</v>
      </c>
      <c r="I60" t="s">
        <v>679</v>
      </c>
      <c r="J60" t="s">
        <v>495</v>
      </c>
      <c r="K60">
        <v>2019</v>
      </c>
      <c r="L60">
        <v>48699.2997254</v>
      </c>
      <c r="M60">
        <v>640.82384020200004</v>
      </c>
      <c r="N60">
        <v>23439.1069216</v>
      </c>
      <c r="O60">
        <v>497.61563792999999</v>
      </c>
      <c r="P60">
        <v>1092.2600946800001</v>
      </c>
      <c r="Q60">
        <v>1954.95486293</v>
      </c>
      <c r="R60">
        <v>4392.8425587700003</v>
      </c>
      <c r="S60">
        <v>0.17519264230673626</v>
      </c>
      <c r="T60">
        <v>2.1923937360178971E-2</v>
      </c>
      <c r="U60">
        <v>0.31493910017399951</v>
      </c>
      <c r="V60">
        <v>0</v>
      </c>
      <c r="W60">
        <v>0</v>
      </c>
      <c r="X60">
        <v>1497.2824359799999</v>
      </c>
      <c r="Y60">
        <v>2.8138205319413374E-2</v>
      </c>
      <c r="Z60">
        <v>0.31404424558786975</v>
      </c>
      <c r="AA60">
        <v>384759.74920000002</v>
      </c>
      <c r="AB60">
        <v>8.3020903094899998E-2</v>
      </c>
      <c r="AC60">
        <v>0.31938259521099999</v>
      </c>
      <c r="AD60">
        <v>0</v>
      </c>
      <c r="AE60">
        <v>0.195897471357</v>
      </c>
      <c r="AF60">
        <v>4946</v>
      </c>
      <c r="AG60">
        <v>0.99009300444803805</v>
      </c>
      <c r="AH60">
        <v>8.0873433077234102E-4</v>
      </c>
      <c r="AI60">
        <v>0</v>
      </c>
      <c r="AJ60">
        <v>0</v>
      </c>
      <c r="AK60">
        <v>824.33333333333337</v>
      </c>
      <c r="AL60">
        <v>1.0109179134654199E-3</v>
      </c>
      <c r="AM60">
        <v>4946</v>
      </c>
      <c r="AN60">
        <v>8</v>
      </c>
      <c r="AO60">
        <v>0</v>
      </c>
      <c r="AP60">
        <v>10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  <c r="AW60">
        <v>0</v>
      </c>
      <c r="AX60">
        <v>14</v>
      </c>
      <c r="AY60">
        <v>353.28571428571428</v>
      </c>
      <c r="AZ60">
        <v>449.63636363636363</v>
      </c>
      <c r="BA60">
        <v>0</v>
      </c>
      <c r="BB60">
        <v>3</v>
      </c>
      <c r="BC60">
        <v>1648.6666666666667</v>
      </c>
      <c r="BD60">
        <v>25.5478837699</v>
      </c>
      <c r="BE60">
        <v>1.3083453918300001</v>
      </c>
      <c r="BF60">
        <v>2396.7349861600001</v>
      </c>
      <c r="BG60">
        <v>-53.327305234699999</v>
      </c>
      <c r="BH60">
        <v>1563</v>
      </c>
      <c r="BI60">
        <v>6335</v>
      </c>
    </row>
    <row r="61" spans="1:61">
      <c r="A61" t="s">
        <v>763</v>
      </c>
      <c r="B61" t="s">
        <v>1078</v>
      </c>
      <c r="C61">
        <v>7306061</v>
      </c>
      <c r="D61" t="s">
        <v>230</v>
      </c>
      <c r="E61">
        <v>73</v>
      </c>
      <c r="F61">
        <v>6</v>
      </c>
      <c r="G61">
        <v>61</v>
      </c>
      <c r="H61" t="s">
        <v>674</v>
      </c>
      <c r="I61" t="s">
        <v>679</v>
      </c>
      <c r="J61" t="s">
        <v>463</v>
      </c>
      <c r="K61">
        <v>2019</v>
      </c>
      <c r="L61">
        <v>46639.601839199997</v>
      </c>
      <c r="M61">
        <v>428.29777626499998</v>
      </c>
      <c r="N61">
        <v>27954.076804299999</v>
      </c>
      <c r="O61">
        <v>822.17628636899997</v>
      </c>
      <c r="P61">
        <v>1925.3348932399999</v>
      </c>
      <c r="Q61">
        <v>1525.65129731</v>
      </c>
      <c r="R61">
        <v>3391.35984994</v>
      </c>
      <c r="S61">
        <v>0.31845400108873162</v>
      </c>
      <c r="T61">
        <v>1.508670969748814E-2</v>
      </c>
      <c r="U61">
        <v>5.9491406796796022E-2</v>
      </c>
      <c r="V61">
        <v>0</v>
      </c>
      <c r="W61">
        <v>0</v>
      </c>
      <c r="X61">
        <v>2445.8679363400001</v>
      </c>
      <c r="Y61">
        <v>4.8215257796096122E-3</v>
      </c>
      <c r="Z61">
        <v>0.76810016330974418</v>
      </c>
      <c r="AA61">
        <v>630374.05396599998</v>
      </c>
      <c r="AB61">
        <v>7.0025764889500006E-2</v>
      </c>
      <c r="AC61">
        <v>0.40316639642699997</v>
      </c>
      <c r="AD61">
        <v>4.5104596002799599E-3</v>
      </c>
      <c r="AE61">
        <v>0.183863185313</v>
      </c>
      <c r="AF61">
        <v>4311</v>
      </c>
      <c r="AG61">
        <v>0.98492229181164404</v>
      </c>
      <c r="AH61">
        <v>6.9589422407793998E-4</v>
      </c>
      <c r="AI61">
        <v>0</v>
      </c>
      <c r="AJ61">
        <v>0</v>
      </c>
      <c r="AK61">
        <v>615.85714285714289</v>
      </c>
      <c r="AL61">
        <v>0</v>
      </c>
      <c r="AM61">
        <v>0</v>
      </c>
      <c r="AN61">
        <v>6</v>
      </c>
      <c r="AO61">
        <v>23</v>
      </c>
      <c r="AP61">
        <v>6</v>
      </c>
      <c r="AQ61">
        <v>0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12</v>
      </c>
      <c r="AY61">
        <v>359.25</v>
      </c>
      <c r="AZ61">
        <v>179.625</v>
      </c>
      <c r="BA61">
        <v>0</v>
      </c>
      <c r="BB61">
        <v>0</v>
      </c>
      <c r="BC61">
        <v>0</v>
      </c>
      <c r="BD61">
        <v>25.428110974999999</v>
      </c>
      <c r="BE61">
        <v>1.35328565137</v>
      </c>
      <c r="BF61">
        <v>2309.25530622</v>
      </c>
      <c r="BG61">
        <v>-56.6740604795</v>
      </c>
      <c r="BH61">
        <v>1105</v>
      </c>
      <c r="BI61">
        <v>4930</v>
      </c>
    </row>
    <row r="62" spans="1:61">
      <c r="A62" t="s">
        <v>764</v>
      </c>
      <c r="B62" t="s">
        <v>1079</v>
      </c>
      <c r="C62">
        <v>7306070</v>
      </c>
      <c r="D62" t="s">
        <v>230</v>
      </c>
      <c r="E62">
        <v>73</v>
      </c>
      <c r="F62">
        <v>6</v>
      </c>
      <c r="G62">
        <v>70</v>
      </c>
      <c r="H62" t="s">
        <v>674</v>
      </c>
      <c r="I62" t="s">
        <v>679</v>
      </c>
      <c r="J62" t="s">
        <v>584</v>
      </c>
      <c r="K62">
        <v>2019</v>
      </c>
      <c r="L62">
        <v>33393.299747800003</v>
      </c>
      <c r="M62">
        <v>818.81890293900005</v>
      </c>
      <c r="N62">
        <v>41613.481808700002</v>
      </c>
      <c r="O62">
        <v>7640.7932358500002</v>
      </c>
      <c r="P62">
        <v>1038.61009373</v>
      </c>
      <c r="Q62">
        <v>9639.1127018799998</v>
      </c>
      <c r="R62">
        <v>5974.3190818200001</v>
      </c>
      <c r="S62">
        <v>0.21534875381029228</v>
      </c>
      <c r="T62">
        <v>2.3967485505947045E-2</v>
      </c>
      <c r="U62">
        <v>0.27422150499073578</v>
      </c>
      <c r="V62">
        <v>0</v>
      </c>
      <c r="W62">
        <v>0</v>
      </c>
      <c r="X62">
        <v>1408.83791307</v>
      </c>
      <c r="Y62">
        <v>2.1098559560098023E-2</v>
      </c>
      <c r="Z62">
        <v>0.54318331241408169</v>
      </c>
      <c r="AA62">
        <v>1485724.66454</v>
      </c>
      <c r="AB62">
        <v>3.6483724227999999E-3</v>
      </c>
      <c r="AC62">
        <v>0.67476476033699995</v>
      </c>
      <c r="AD62">
        <v>0</v>
      </c>
      <c r="AE62">
        <v>0.31893248693800003</v>
      </c>
      <c r="AF62">
        <v>6341</v>
      </c>
      <c r="AG62">
        <v>0.98896073174578103</v>
      </c>
      <c r="AH62">
        <v>1.1039268254218501E-3</v>
      </c>
      <c r="AI62">
        <v>6341</v>
      </c>
      <c r="AJ62">
        <v>0</v>
      </c>
      <c r="AK62">
        <v>792.625</v>
      </c>
      <c r="AL62">
        <v>4.7311149660936698E-4</v>
      </c>
      <c r="AM62">
        <v>6341</v>
      </c>
      <c r="AN62">
        <v>21</v>
      </c>
      <c r="AO62">
        <v>2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14</v>
      </c>
      <c r="AY62">
        <v>452.92857142857144</v>
      </c>
      <c r="AZ62">
        <v>352.27777777777777</v>
      </c>
      <c r="BA62">
        <v>0</v>
      </c>
      <c r="BB62">
        <v>0</v>
      </c>
      <c r="BC62">
        <v>0</v>
      </c>
      <c r="BD62">
        <v>21.414150271899999</v>
      </c>
      <c r="BE62">
        <v>1.2006102138100001</v>
      </c>
      <c r="BF62">
        <v>2779.9395268399999</v>
      </c>
      <c r="BG62">
        <v>-76.301634509199999</v>
      </c>
      <c r="BH62">
        <v>1096</v>
      </c>
      <c r="BI62">
        <v>5292</v>
      </c>
    </row>
    <row r="63" spans="1:61">
      <c r="A63" t="s">
        <v>765</v>
      </c>
      <c r="B63" t="s">
        <v>1080</v>
      </c>
      <c r="C63">
        <v>7306071</v>
      </c>
      <c r="D63" t="s">
        <v>230</v>
      </c>
      <c r="E63">
        <v>73</v>
      </c>
      <c r="F63">
        <v>6</v>
      </c>
      <c r="G63">
        <v>71</v>
      </c>
      <c r="H63" t="s">
        <v>674</v>
      </c>
      <c r="I63" t="s">
        <v>679</v>
      </c>
      <c r="J63" t="s">
        <v>586</v>
      </c>
      <c r="K63">
        <v>2019</v>
      </c>
      <c r="L63">
        <v>26767.5950309</v>
      </c>
      <c r="M63">
        <v>922.92850673400005</v>
      </c>
      <c r="N63">
        <v>48405.161349100003</v>
      </c>
      <c r="O63">
        <v>14354.4912174</v>
      </c>
      <c r="P63">
        <v>971.50540839300004</v>
      </c>
      <c r="Q63">
        <v>10362.8049754</v>
      </c>
      <c r="R63">
        <v>6544.5188481300002</v>
      </c>
      <c r="S63">
        <v>0.12436067437014586</v>
      </c>
      <c r="T63">
        <v>0.10570183746921766</v>
      </c>
      <c r="U63">
        <v>0.25331502178442888</v>
      </c>
      <c r="V63">
        <v>0</v>
      </c>
      <c r="W63">
        <v>0</v>
      </c>
      <c r="X63">
        <v>1633.46360015</v>
      </c>
      <c r="Y63">
        <v>1.1555218791437772E-2</v>
      </c>
      <c r="Z63">
        <v>0.46921765485887479</v>
      </c>
      <c r="AA63">
        <v>1489353.5133799999</v>
      </c>
      <c r="AB63">
        <v>0</v>
      </c>
      <c r="AC63">
        <v>0.48824971592999999</v>
      </c>
      <c r="AD63">
        <v>0</v>
      </c>
      <c r="AE63">
        <v>0.36191616591499998</v>
      </c>
      <c r="AF63">
        <v>7176</v>
      </c>
      <c r="AG63">
        <v>0.96139910813823803</v>
      </c>
      <c r="AH63">
        <v>6.9676700111482703E-4</v>
      </c>
      <c r="AI63">
        <v>0</v>
      </c>
      <c r="AJ63">
        <v>0</v>
      </c>
      <c r="AK63">
        <v>1025.1428571428571</v>
      </c>
      <c r="AL63">
        <v>4.1806020066889599E-4</v>
      </c>
      <c r="AM63">
        <v>0</v>
      </c>
      <c r="AN63">
        <v>8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18</v>
      </c>
      <c r="AY63">
        <v>398.66666666666669</v>
      </c>
      <c r="AZ63">
        <v>239.2</v>
      </c>
      <c r="BA63">
        <v>7176</v>
      </c>
      <c r="BB63">
        <v>0</v>
      </c>
      <c r="BC63">
        <v>0</v>
      </c>
      <c r="BD63">
        <v>20.217642310799999</v>
      </c>
      <c r="BE63">
        <v>1.42820666955</v>
      </c>
      <c r="BF63">
        <v>2925.1407008299998</v>
      </c>
      <c r="BG63">
        <v>-109.39770009599999</v>
      </c>
      <c r="BH63">
        <v>3217</v>
      </c>
      <c r="BI63">
        <v>14303</v>
      </c>
    </row>
    <row r="64" spans="1:61">
      <c r="A64" t="s">
        <v>766</v>
      </c>
      <c r="B64" t="s">
        <v>1081</v>
      </c>
      <c r="C64">
        <v>7306072</v>
      </c>
      <c r="D64" t="s">
        <v>230</v>
      </c>
      <c r="E64">
        <v>73</v>
      </c>
      <c r="F64">
        <v>6</v>
      </c>
      <c r="G64">
        <v>72</v>
      </c>
      <c r="H64" t="s">
        <v>674</v>
      </c>
      <c r="I64" t="s">
        <v>679</v>
      </c>
      <c r="J64" t="s">
        <v>496</v>
      </c>
      <c r="K64">
        <v>2019</v>
      </c>
      <c r="L64">
        <v>32592.2339808</v>
      </c>
      <c r="M64">
        <v>1080.0142879299999</v>
      </c>
      <c r="N64">
        <v>44224.484986199997</v>
      </c>
      <c r="O64">
        <v>3828.4760297799999</v>
      </c>
      <c r="P64">
        <v>958.72632454100005</v>
      </c>
      <c r="Q64">
        <v>9760.3927571999993</v>
      </c>
      <c r="R64">
        <v>6612.24479127</v>
      </c>
      <c r="S64">
        <v>0.23787918071039668</v>
      </c>
      <c r="T64">
        <v>1.0370754472387866E-2</v>
      </c>
      <c r="U64">
        <v>0.2813067150635209</v>
      </c>
      <c r="V64">
        <v>0</v>
      </c>
      <c r="W64">
        <v>0</v>
      </c>
      <c r="X64">
        <v>1286.0131346200001</v>
      </c>
      <c r="Y64">
        <v>1.7500648172154524E-2</v>
      </c>
      <c r="Z64">
        <v>0.55159450350012962</v>
      </c>
      <c r="AA64">
        <v>1581695.5241700001</v>
      </c>
      <c r="AB64">
        <v>4.2190750143799999E-3</v>
      </c>
      <c r="AC64">
        <v>0.62986725594100001</v>
      </c>
      <c r="AD64">
        <v>0</v>
      </c>
      <c r="AE64">
        <v>0.33231681235299998</v>
      </c>
      <c r="AF64">
        <v>4436</v>
      </c>
      <c r="AG64">
        <v>0.993913435527502</v>
      </c>
      <c r="AH64">
        <v>2.2542831379621201E-4</v>
      </c>
      <c r="AI64">
        <v>0</v>
      </c>
      <c r="AJ64">
        <v>0</v>
      </c>
      <c r="AK64">
        <v>1109</v>
      </c>
      <c r="AL64">
        <v>1.1271415689810601E-3</v>
      </c>
      <c r="AM64">
        <v>2218</v>
      </c>
      <c r="AN64">
        <v>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10</v>
      </c>
      <c r="AY64">
        <v>443.6</v>
      </c>
      <c r="AZ64">
        <v>246.44444444444446</v>
      </c>
      <c r="BA64">
        <v>1109</v>
      </c>
      <c r="BB64">
        <v>1</v>
      </c>
      <c r="BC64">
        <v>4436</v>
      </c>
      <c r="BD64">
        <v>21.086806298399999</v>
      </c>
      <c r="BE64">
        <v>1.3111199389399999</v>
      </c>
      <c r="BF64">
        <v>2800.2268957000001</v>
      </c>
      <c r="BG64">
        <v>-89.501821664700003</v>
      </c>
      <c r="BH64">
        <v>2134</v>
      </c>
      <c r="BI64">
        <v>9314</v>
      </c>
    </row>
    <row r="65" spans="1:61">
      <c r="A65" t="s">
        <v>767</v>
      </c>
      <c r="B65" t="s">
        <v>1082</v>
      </c>
      <c r="C65">
        <v>7306080</v>
      </c>
      <c r="D65" t="s">
        <v>230</v>
      </c>
      <c r="E65">
        <v>73</v>
      </c>
      <c r="F65">
        <v>6</v>
      </c>
      <c r="G65">
        <v>80</v>
      </c>
      <c r="H65" t="s">
        <v>674</v>
      </c>
      <c r="I65" t="s">
        <v>679</v>
      </c>
      <c r="J65" t="s">
        <v>379</v>
      </c>
      <c r="K65">
        <v>2019</v>
      </c>
      <c r="L65">
        <v>46222.671676999998</v>
      </c>
      <c r="M65">
        <v>805.97695603900002</v>
      </c>
      <c r="N65">
        <v>36031.582878100002</v>
      </c>
      <c r="O65">
        <v>1925.23515236</v>
      </c>
      <c r="P65">
        <v>1171.05194235</v>
      </c>
      <c r="Q65">
        <v>3380.1853864300001</v>
      </c>
      <c r="R65">
        <v>5958.5205601899997</v>
      </c>
      <c r="S65">
        <v>0.13954651550516839</v>
      </c>
      <c r="T65">
        <v>1.0281204846059797E-2</v>
      </c>
      <c r="U65">
        <v>0.2106813382238524</v>
      </c>
      <c r="V65">
        <v>0</v>
      </c>
      <c r="W65">
        <v>0</v>
      </c>
      <c r="X65">
        <v>1964.4436585599999</v>
      </c>
      <c r="Y65">
        <v>7.7803712348560629E-3</v>
      </c>
      <c r="Z65">
        <v>0.68461709458708453</v>
      </c>
      <c r="AA65">
        <v>724439.44541299995</v>
      </c>
      <c r="AB65">
        <v>6.3201697837000003E-3</v>
      </c>
      <c r="AC65">
        <v>0.65149398745599996</v>
      </c>
      <c r="AD65">
        <v>0</v>
      </c>
      <c r="AE65">
        <v>0.21471307238199999</v>
      </c>
      <c r="AF65">
        <v>5576</v>
      </c>
      <c r="AG65">
        <v>0.98941893830702998</v>
      </c>
      <c r="AH65">
        <v>1.61406025824964E-3</v>
      </c>
      <c r="AI65">
        <v>0</v>
      </c>
      <c r="AJ65">
        <v>0</v>
      </c>
      <c r="AK65">
        <v>506.90909090909093</v>
      </c>
      <c r="AL65">
        <v>1.61406025824964E-3</v>
      </c>
      <c r="AM65">
        <v>0</v>
      </c>
      <c r="AN65">
        <v>7</v>
      </c>
      <c r="AO65">
        <v>35</v>
      </c>
      <c r="AP65">
        <v>0</v>
      </c>
      <c r="AQ65">
        <v>0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11</v>
      </c>
      <c r="AY65">
        <v>506.90909090909093</v>
      </c>
      <c r="AZ65">
        <v>146.73684210526315</v>
      </c>
      <c r="BA65">
        <v>1115.2</v>
      </c>
      <c r="BB65">
        <v>20</v>
      </c>
      <c r="BC65">
        <v>278.8</v>
      </c>
      <c r="BD65">
        <v>24.041262353400001</v>
      </c>
      <c r="BE65">
        <v>1.36784884376</v>
      </c>
      <c r="BF65">
        <v>2424.4162976900002</v>
      </c>
      <c r="BG65">
        <v>-71.053669283199994</v>
      </c>
      <c r="BH65">
        <v>3051</v>
      </c>
      <c r="BI65">
        <v>13196</v>
      </c>
    </row>
    <row r="66" spans="1:61">
      <c r="A66" t="s">
        <v>768</v>
      </c>
      <c r="B66" t="s">
        <v>1083</v>
      </c>
      <c r="C66">
        <v>7306081</v>
      </c>
      <c r="D66" t="s">
        <v>230</v>
      </c>
      <c r="E66">
        <v>73</v>
      </c>
      <c r="F66">
        <v>6</v>
      </c>
      <c r="G66">
        <v>81</v>
      </c>
      <c r="H66" t="s">
        <v>674</v>
      </c>
      <c r="I66" t="s">
        <v>679</v>
      </c>
      <c r="J66" t="s">
        <v>366</v>
      </c>
      <c r="K66">
        <v>2019</v>
      </c>
      <c r="L66">
        <v>36471.635996899997</v>
      </c>
      <c r="M66">
        <v>950.85007064700005</v>
      </c>
      <c r="N66">
        <v>46076.678732100001</v>
      </c>
      <c r="O66">
        <v>1859.3562793200001</v>
      </c>
      <c r="P66">
        <v>1443.6825689299999</v>
      </c>
      <c r="Q66">
        <v>9562.1156792599995</v>
      </c>
      <c r="R66">
        <v>6083.2118583800002</v>
      </c>
      <c r="S66">
        <v>0.11990665948662718</v>
      </c>
      <c r="T66">
        <v>3.679770238736313E-3</v>
      </c>
      <c r="U66">
        <v>0.29752288637587504</v>
      </c>
      <c r="V66">
        <v>0</v>
      </c>
      <c r="W66">
        <v>0</v>
      </c>
      <c r="X66">
        <v>1915.5941526399999</v>
      </c>
      <c r="Y66">
        <v>8.1672949201220604E-3</v>
      </c>
      <c r="Z66">
        <v>0.65464010052055288</v>
      </c>
      <c r="AA66">
        <v>1078104.10139</v>
      </c>
      <c r="AB66">
        <v>1.48585349391E-3</v>
      </c>
      <c r="AC66">
        <v>0.36713283916400002</v>
      </c>
      <c r="AD66">
        <v>0</v>
      </c>
      <c r="AE66">
        <v>0.28864555722700003</v>
      </c>
      <c r="AF66">
        <v>5506</v>
      </c>
      <c r="AG66">
        <v>1</v>
      </c>
      <c r="AH66">
        <v>7.2648020341445699E-4</v>
      </c>
      <c r="AI66">
        <v>0</v>
      </c>
      <c r="AJ66">
        <v>0</v>
      </c>
      <c r="AK66">
        <v>611.77777777777783</v>
      </c>
      <c r="AL66">
        <v>1.0897203051216801E-3</v>
      </c>
      <c r="AM66">
        <v>0</v>
      </c>
      <c r="AN66">
        <v>6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16</v>
      </c>
      <c r="AY66">
        <v>344.125</v>
      </c>
      <c r="AZ66">
        <v>550.6</v>
      </c>
      <c r="BA66">
        <v>1101.2</v>
      </c>
      <c r="BB66">
        <v>1</v>
      </c>
      <c r="BC66">
        <v>5506</v>
      </c>
      <c r="BD66">
        <v>21.983600856500001</v>
      </c>
      <c r="BE66">
        <v>1.2257522380700001</v>
      </c>
      <c r="BF66">
        <v>2681.28256685</v>
      </c>
      <c r="BG66">
        <v>-72.970912124199998</v>
      </c>
      <c r="BH66">
        <v>4478</v>
      </c>
      <c r="BI66">
        <v>19303</v>
      </c>
    </row>
    <row r="67" spans="1:61">
      <c r="A67" t="s">
        <v>769</v>
      </c>
      <c r="B67" t="s">
        <v>1084</v>
      </c>
      <c r="C67">
        <v>7306090</v>
      </c>
      <c r="D67" t="s">
        <v>230</v>
      </c>
      <c r="E67">
        <v>73</v>
      </c>
      <c r="F67">
        <v>6</v>
      </c>
      <c r="G67">
        <v>90</v>
      </c>
      <c r="H67" t="s">
        <v>674</v>
      </c>
      <c r="I67" t="s">
        <v>679</v>
      </c>
      <c r="J67" t="s">
        <v>589</v>
      </c>
      <c r="K67">
        <v>2019</v>
      </c>
      <c r="L67">
        <v>27261.605849899999</v>
      </c>
      <c r="M67">
        <v>598.45618289200002</v>
      </c>
      <c r="N67">
        <v>58631.8990452</v>
      </c>
      <c r="O67">
        <v>10208.779988</v>
      </c>
      <c r="P67">
        <v>4024.60735385</v>
      </c>
      <c r="Q67">
        <v>10415.1181464</v>
      </c>
      <c r="R67">
        <v>6570.4248906499997</v>
      </c>
      <c r="S67">
        <v>8.652180369252091E-2</v>
      </c>
      <c r="T67">
        <v>2.4798297282581795E-2</v>
      </c>
      <c r="U67">
        <v>0.13567291986338662</v>
      </c>
      <c r="V67">
        <v>0</v>
      </c>
      <c r="W67">
        <v>0</v>
      </c>
      <c r="X67">
        <v>4708.1576030599999</v>
      </c>
      <c r="Y67">
        <v>2.1729446121863089E-2</v>
      </c>
      <c r="Z67">
        <v>0.62465970400435578</v>
      </c>
      <c r="AA67">
        <v>1331067.57455</v>
      </c>
      <c r="AB67">
        <v>0</v>
      </c>
      <c r="AC67">
        <v>0.36517145882699997</v>
      </c>
      <c r="AD67">
        <v>0</v>
      </c>
      <c r="AE67">
        <v>0.28939032061600001</v>
      </c>
      <c r="AF67">
        <v>9105</v>
      </c>
      <c r="AG67">
        <v>0.99582646897309102</v>
      </c>
      <c r="AH67">
        <v>6.5897858319604599E-4</v>
      </c>
      <c r="AI67">
        <v>0</v>
      </c>
      <c r="AJ67">
        <v>0</v>
      </c>
      <c r="AK67">
        <v>1138.125</v>
      </c>
      <c r="AL67">
        <v>3.2948929159802299E-4</v>
      </c>
      <c r="AM67">
        <v>0</v>
      </c>
      <c r="AN67">
        <v>17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2</v>
      </c>
      <c r="AU67">
        <v>0</v>
      </c>
      <c r="AV67">
        <v>0</v>
      </c>
      <c r="AW67">
        <v>0</v>
      </c>
      <c r="AX67">
        <v>16</v>
      </c>
      <c r="AY67">
        <v>569.0625</v>
      </c>
      <c r="AZ67">
        <v>350.19230769230768</v>
      </c>
      <c r="BA67">
        <v>4552.5</v>
      </c>
      <c r="BB67">
        <v>0</v>
      </c>
      <c r="BC67">
        <v>0</v>
      </c>
      <c r="BD67">
        <v>21.815702426800001</v>
      </c>
      <c r="BE67">
        <v>1.2304988166799999</v>
      </c>
      <c r="BF67">
        <v>2566.7512153900002</v>
      </c>
      <c r="BG67">
        <v>-87.587729226600004</v>
      </c>
      <c r="BH67">
        <v>2073</v>
      </c>
      <c r="BI67">
        <v>9147</v>
      </c>
    </row>
    <row r="68" spans="1:61">
      <c r="A68" t="s">
        <v>770</v>
      </c>
      <c r="B68" t="s">
        <v>1085</v>
      </c>
      <c r="C68">
        <v>7306091</v>
      </c>
      <c r="D68" t="s">
        <v>230</v>
      </c>
      <c r="E68">
        <v>73</v>
      </c>
      <c r="F68">
        <v>6</v>
      </c>
      <c r="G68">
        <v>91</v>
      </c>
      <c r="H68" t="s">
        <v>674</v>
      </c>
      <c r="I68" t="s">
        <v>679</v>
      </c>
      <c r="J68" t="s">
        <v>355</v>
      </c>
      <c r="K68">
        <v>2019</v>
      </c>
      <c r="L68">
        <v>47792.980672099999</v>
      </c>
      <c r="M68">
        <v>635.97394988300005</v>
      </c>
      <c r="N68">
        <v>48414.695726899998</v>
      </c>
      <c r="O68">
        <v>1524.5399452199999</v>
      </c>
      <c r="P68">
        <v>5124.2141186999997</v>
      </c>
      <c r="Q68">
        <v>4337.80702277</v>
      </c>
      <c r="R68">
        <v>3197.9380205299999</v>
      </c>
      <c r="S68">
        <v>0.12259572966296101</v>
      </c>
      <c r="T68">
        <v>1.4822657490735839E-2</v>
      </c>
      <c r="U68">
        <v>9.6920769366507856E-2</v>
      </c>
      <c r="V68">
        <v>0</v>
      </c>
      <c r="W68">
        <v>0</v>
      </c>
      <c r="X68">
        <v>5333.0432965600003</v>
      </c>
      <c r="Y68">
        <v>4.2791600494088587E-3</v>
      </c>
      <c r="Z68">
        <v>0.88141874007411325</v>
      </c>
      <c r="AA68">
        <v>581768.79016500001</v>
      </c>
      <c r="AB68">
        <v>1.24030931759E-2</v>
      </c>
      <c r="AC68">
        <v>0.45692165318</v>
      </c>
      <c r="AD68">
        <v>0</v>
      </c>
      <c r="AE68">
        <v>0.145064554501</v>
      </c>
      <c r="AF68">
        <v>9326</v>
      </c>
      <c r="AG68">
        <v>0.99217242118807603</v>
      </c>
      <c r="AH68">
        <v>6.4336264207591595E-4</v>
      </c>
      <c r="AI68">
        <v>0</v>
      </c>
      <c r="AJ68">
        <v>0</v>
      </c>
      <c r="AK68">
        <v>1332.2857142857142</v>
      </c>
      <c r="AL68">
        <v>7.5058974908856903E-4</v>
      </c>
      <c r="AM68">
        <v>0</v>
      </c>
      <c r="AN68">
        <v>2</v>
      </c>
      <c r="AO68">
        <v>0</v>
      </c>
      <c r="AP68">
        <v>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22</v>
      </c>
      <c r="AY68">
        <v>423.90909090909093</v>
      </c>
      <c r="AZ68">
        <v>1865.2</v>
      </c>
      <c r="BA68">
        <v>1554.3333333333333</v>
      </c>
      <c r="BB68">
        <v>0</v>
      </c>
      <c r="BC68">
        <v>0</v>
      </c>
      <c r="BD68">
        <v>25.2158068948</v>
      </c>
      <c r="BE68">
        <v>1.2784652781700001</v>
      </c>
      <c r="BF68">
        <v>2049.1286425100002</v>
      </c>
      <c r="BG68">
        <v>-51.523695408000002</v>
      </c>
      <c r="BH68">
        <v>3842</v>
      </c>
      <c r="BI68">
        <v>16834</v>
      </c>
    </row>
    <row r="69" spans="1:61">
      <c r="A69" t="s">
        <v>771</v>
      </c>
      <c r="B69" t="s">
        <v>1086</v>
      </c>
      <c r="C69">
        <v>7307010</v>
      </c>
      <c r="D69" t="s">
        <v>230</v>
      </c>
      <c r="E69">
        <v>73</v>
      </c>
      <c r="F69">
        <v>7</v>
      </c>
      <c r="G69">
        <v>10</v>
      </c>
      <c r="H69" t="s">
        <v>674</v>
      </c>
      <c r="I69" t="s">
        <v>680</v>
      </c>
      <c r="J69" t="s">
        <v>546</v>
      </c>
      <c r="K69">
        <v>2019</v>
      </c>
      <c r="L69">
        <v>19981.517323600001</v>
      </c>
      <c r="M69">
        <v>1469.8779611299999</v>
      </c>
      <c r="N69">
        <v>57961.091733499998</v>
      </c>
      <c r="O69">
        <v>21238.964820699999</v>
      </c>
      <c r="P69">
        <v>1111.49615073</v>
      </c>
      <c r="Q69">
        <v>8370.6531180599995</v>
      </c>
      <c r="R69">
        <v>10857.3767219</v>
      </c>
      <c r="S69">
        <v>0.12300710575028363</v>
      </c>
      <c r="T69">
        <v>1.8510778049799965E-3</v>
      </c>
      <c r="U69">
        <v>0.3082343106227981</v>
      </c>
      <c r="V69">
        <v>0</v>
      </c>
      <c r="W69">
        <v>0</v>
      </c>
      <c r="X69">
        <v>1978.0256958</v>
      </c>
      <c r="Y69">
        <v>1.1345315578909656E-2</v>
      </c>
      <c r="Z69">
        <v>0.62476861527437755</v>
      </c>
      <c r="AA69">
        <v>1784068.69698</v>
      </c>
      <c r="AB69">
        <v>0</v>
      </c>
      <c r="AC69">
        <v>0.70039617939200005</v>
      </c>
      <c r="AD69">
        <v>0</v>
      </c>
      <c r="AE69">
        <v>0.34871909047499999</v>
      </c>
      <c r="AF69">
        <v>6798</v>
      </c>
      <c r="AG69">
        <v>0.98734922035892903</v>
      </c>
      <c r="AH69">
        <v>1.02971462194763E-3</v>
      </c>
      <c r="AI69">
        <v>0</v>
      </c>
      <c r="AJ69">
        <v>0</v>
      </c>
      <c r="AK69">
        <v>755.33333333333337</v>
      </c>
      <c r="AL69">
        <v>7.3551044424830805E-4</v>
      </c>
      <c r="AM69">
        <v>6798</v>
      </c>
      <c r="AN69">
        <v>11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18</v>
      </c>
      <c r="AY69">
        <v>377.66666666666669</v>
      </c>
      <c r="AZ69">
        <v>453.2</v>
      </c>
      <c r="BA69">
        <v>3399</v>
      </c>
      <c r="BB69">
        <v>0</v>
      </c>
      <c r="BC69">
        <v>0</v>
      </c>
      <c r="BD69">
        <v>20.753567032500001</v>
      </c>
      <c r="BE69">
        <v>1.5391130447400001</v>
      </c>
      <c r="BF69">
        <v>2784.8343343699999</v>
      </c>
      <c r="BG69">
        <v>-127.689507932</v>
      </c>
      <c r="BH69">
        <v>4000</v>
      </c>
      <c r="BI69">
        <v>17279</v>
      </c>
    </row>
    <row r="70" spans="1:61">
      <c r="A70" t="s">
        <v>772</v>
      </c>
      <c r="B70" t="s">
        <v>1087</v>
      </c>
      <c r="C70">
        <v>7307020</v>
      </c>
      <c r="D70" t="s">
        <v>230</v>
      </c>
      <c r="E70">
        <v>73</v>
      </c>
      <c r="F70">
        <v>7</v>
      </c>
      <c r="G70">
        <v>20</v>
      </c>
      <c r="H70" t="s">
        <v>674</v>
      </c>
      <c r="I70" t="s">
        <v>680</v>
      </c>
      <c r="J70" t="s">
        <v>547</v>
      </c>
      <c r="K70">
        <v>2019</v>
      </c>
      <c r="L70">
        <v>11146.1466354</v>
      </c>
      <c r="M70">
        <v>356.27889000200003</v>
      </c>
      <c r="N70">
        <v>63925.597092900003</v>
      </c>
      <c r="O70">
        <v>24379.790355500001</v>
      </c>
      <c r="P70">
        <v>2281.30560001</v>
      </c>
      <c r="Q70">
        <v>10835.217769299999</v>
      </c>
      <c r="R70">
        <v>14908.290388199999</v>
      </c>
      <c r="S70">
        <v>0.12972241029113066</v>
      </c>
      <c r="T70">
        <v>1.7061611374407582E-2</v>
      </c>
      <c r="U70">
        <v>9.7088693297224096E-2</v>
      </c>
      <c r="V70">
        <v>0</v>
      </c>
      <c r="W70">
        <v>0</v>
      </c>
      <c r="X70">
        <v>2806.0056694800001</v>
      </c>
      <c r="Y70">
        <v>5.9580230196343937E-3</v>
      </c>
      <c r="Z70">
        <v>0.8682464454976303</v>
      </c>
      <c r="AA70">
        <v>2834162.7468699999</v>
      </c>
      <c r="AB70">
        <v>0</v>
      </c>
      <c r="AC70">
        <v>0.54768278061999998</v>
      </c>
      <c r="AD70">
        <v>0</v>
      </c>
      <c r="AE70">
        <v>0.29088970092799998</v>
      </c>
      <c r="AF70">
        <v>4958</v>
      </c>
      <c r="AG70">
        <v>0.83481242436466296</v>
      </c>
      <c r="AH70">
        <v>6.0508269463493297E-4</v>
      </c>
      <c r="AI70">
        <v>0</v>
      </c>
      <c r="AJ70">
        <v>0</v>
      </c>
      <c r="AK70">
        <v>619.75</v>
      </c>
      <c r="AL70">
        <v>8.0677692617991102E-4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16</v>
      </c>
      <c r="AY70">
        <v>309.875</v>
      </c>
      <c r="AZ70">
        <v>291.64705882352939</v>
      </c>
      <c r="BA70">
        <v>0</v>
      </c>
      <c r="BB70">
        <v>0</v>
      </c>
      <c r="BC70">
        <v>0</v>
      </c>
      <c r="BD70">
        <v>21.996688471399999</v>
      </c>
      <c r="BE70">
        <v>1.5080930753199999</v>
      </c>
      <c r="BF70">
        <v>2697.8231738200002</v>
      </c>
      <c r="BG70">
        <v>-136.59938465499999</v>
      </c>
      <c r="BH70">
        <v>2552</v>
      </c>
      <c r="BI70">
        <v>10260</v>
      </c>
    </row>
    <row r="71" spans="1:61">
      <c r="A71" t="s">
        <v>773</v>
      </c>
      <c r="B71" t="s">
        <v>1088</v>
      </c>
      <c r="C71">
        <v>7307030</v>
      </c>
      <c r="D71" t="s">
        <v>230</v>
      </c>
      <c r="E71">
        <v>73</v>
      </c>
      <c r="F71">
        <v>7</v>
      </c>
      <c r="G71">
        <v>30</v>
      </c>
      <c r="H71" t="s">
        <v>674</v>
      </c>
      <c r="I71" t="s">
        <v>680</v>
      </c>
      <c r="J71" t="s">
        <v>548</v>
      </c>
      <c r="K71">
        <v>2019</v>
      </c>
      <c r="L71">
        <v>9847.8093578400003</v>
      </c>
      <c r="M71">
        <v>266.943934958</v>
      </c>
      <c r="N71">
        <v>73515.918315699993</v>
      </c>
      <c r="O71">
        <v>36883.326835599997</v>
      </c>
      <c r="P71">
        <v>3902.9345817399999</v>
      </c>
      <c r="Q71">
        <v>2700.86199769</v>
      </c>
      <c r="R71">
        <v>26479.4153148</v>
      </c>
      <c r="S71">
        <v>0.29163952225841477</v>
      </c>
      <c r="T71">
        <v>2.4104234527687295E-2</v>
      </c>
      <c r="U71">
        <v>1.6503800217155265E-2</v>
      </c>
      <c r="V71">
        <v>0</v>
      </c>
      <c r="W71">
        <v>0</v>
      </c>
      <c r="X71">
        <v>4009.4055269</v>
      </c>
      <c r="Y71">
        <v>1.6648570394498733E-3</v>
      </c>
      <c r="Z71">
        <v>0.95939196525515746</v>
      </c>
      <c r="AA71">
        <v>441563.40396299999</v>
      </c>
      <c r="AB71">
        <v>4.4637922279799999E-2</v>
      </c>
      <c r="AC71">
        <v>0.24068380164</v>
      </c>
      <c r="AD71">
        <v>0</v>
      </c>
      <c r="AE71">
        <v>0.17270562135799999</v>
      </c>
      <c r="AF71">
        <v>10788</v>
      </c>
      <c r="AG71">
        <v>0.98767148683722605</v>
      </c>
      <c r="AH71">
        <v>9.2695587690025903E-4</v>
      </c>
      <c r="AI71">
        <v>0</v>
      </c>
      <c r="AJ71">
        <v>0</v>
      </c>
      <c r="AK71">
        <v>980.72727272727275</v>
      </c>
      <c r="AL71">
        <v>7.4156470152020695E-4</v>
      </c>
      <c r="AM71">
        <v>2157.6</v>
      </c>
      <c r="AN71">
        <v>6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21</v>
      </c>
      <c r="AY71">
        <v>513.71428571428567</v>
      </c>
      <c r="AZ71">
        <v>337.125</v>
      </c>
      <c r="BA71">
        <v>2157.6</v>
      </c>
      <c r="BB71">
        <v>0</v>
      </c>
      <c r="BC71">
        <v>0</v>
      </c>
      <c r="BD71">
        <v>25.6895166316</v>
      </c>
      <c r="BE71">
        <v>1.43619571497</v>
      </c>
      <c r="BF71">
        <v>2310.1183185300001</v>
      </c>
      <c r="BG71">
        <v>-158.726579077</v>
      </c>
      <c r="BH71">
        <v>4168</v>
      </c>
      <c r="BI71">
        <v>15619</v>
      </c>
    </row>
    <row r="72" spans="1:61">
      <c r="A72" t="s">
        <v>774</v>
      </c>
      <c r="B72" t="s">
        <v>1089</v>
      </c>
      <c r="C72">
        <v>7307040</v>
      </c>
      <c r="D72" t="s">
        <v>230</v>
      </c>
      <c r="E72">
        <v>73</v>
      </c>
      <c r="F72">
        <v>7</v>
      </c>
      <c r="G72">
        <v>40</v>
      </c>
      <c r="H72" t="s">
        <v>674</v>
      </c>
      <c r="I72" t="s">
        <v>680</v>
      </c>
      <c r="J72" t="s">
        <v>578</v>
      </c>
      <c r="K72">
        <v>2019</v>
      </c>
      <c r="L72">
        <v>26916.252585900002</v>
      </c>
      <c r="M72">
        <v>939.49939757899995</v>
      </c>
      <c r="N72">
        <v>67294.788159699994</v>
      </c>
      <c r="O72">
        <v>27160.1187011</v>
      </c>
      <c r="P72">
        <v>2812.3522262900001</v>
      </c>
      <c r="Q72">
        <v>2184.50649819</v>
      </c>
      <c r="R72">
        <v>25974.823516699998</v>
      </c>
      <c r="S72">
        <v>0.10318882867861609</v>
      </c>
      <c r="T72">
        <v>9.6706961233847429E-3</v>
      </c>
      <c r="U72">
        <v>0.15979574822842851</v>
      </c>
      <c r="V72">
        <v>0</v>
      </c>
      <c r="W72">
        <v>0</v>
      </c>
      <c r="X72">
        <v>3629.6116301100001</v>
      </c>
      <c r="Y72">
        <v>1.0295956648603584E-2</v>
      </c>
      <c r="Z72">
        <v>0.61865360566902872</v>
      </c>
      <c r="AA72">
        <v>620208.48941399995</v>
      </c>
      <c r="AB72">
        <v>8.5303889283900002E-3</v>
      </c>
      <c r="AC72">
        <v>0.63792382912699996</v>
      </c>
      <c r="AD72">
        <v>0</v>
      </c>
      <c r="AE72">
        <v>0.234618779695</v>
      </c>
      <c r="AF72">
        <v>10904</v>
      </c>
      <c r="AG72">
        <v>0.99642333088774704</v>
      </c>
      <c r="AH72">
        <v>6.4196625091709396E-4</v>
      </c>
      <c r="AI72">
        <v>0</v>
      </c>
      <c r="AJ72">
        <v>0</v>
      </c>
      <c r="AK72">
        <v>991.27272727272725</v>
      </c>
      <c r="AL72">
        <v>8.2538517975055004E-4</v>
      </c>
      <c r="AM72">
        <v>5452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22</v>
      </c>
      <c r="AY72">
        <v>495.63636363636363</v>
      </c>
      <c r="AZ72">
        <v>991.27272727272725</v>
      </c>
      <c r="BA72">
        <v>0</v>
      </c>
      <c r="BB72">
        <v>0</v>
      </c>
      <c r="BC72">
        <v>0</v>
      </c>
      <c r="BD72">
        <v>23.986080134600002</v>
      </c>
      <c r="BE72">
        <v>1.42635647063</v>
      </c>
      <c r="BF72">
        <v>2559.5275465499999</v>
      </c>
      <c r="BG72">
        <v>-106.510105955</v>
      </c>
      <c r="BH72">
        <v>1838</v>
      </c>
      <c r="BI72">
        <v>7535</v>
      </c>
    </row>
    <row r="73" spans="1:61">
      <c r="A73" t="s">
        <v>775</v>
      </c>
      <c r="B73" t="s">
        <v>1090</v>
      </c>
      <c r="C73">
        <v>7307050</v>
      </c>
      <c r="D73" t="s">
        <v>230</v>
      </c>
      <c r="E73">
        <v>73</v>
      </c>
      <c r="F73">
        <v>7</v>
      </c>
      <c r="G73">
        <v>50</v>
      </c>
      <c r="H73" t="s">
        <v>674</v>
      </c>
      <c r="I73" t="s">
        <v>680</v>
      </c>
      <c r="J73" t="s">
        <v>550</v>
      </c>
      <c r="K73">
        <v>2019</v>
      </c>
      <c r="L73">
        <v>13679.521142</v>
      </c>
      <c r="M73">
        <v>196.33713674500001</v>
      </c>
      <c r="N73">
        <v>83013.128089000005</v>
      </c>
      <c r="O73">
        <v>44547.466828700002</v>
      </c>
      <c r="P73">
        <v>3870.7725767100001</v>
      </c>
      <c r="Q73">
        <v>1296.24429012</v>
      </c>
      <c r="R73">
        <v>35491.387207699998</v>
      </c>
      <c r="S73">
        <v>0.472640470069776</v>
      </c>
      <c r="T73">
        <v>4.0396621373485131E-3</v>
      </c>
      <c r="U73">
        <v>1.2363814420369689E-2</v>
      </c>
      <c r="V73">
        <v>0</v>
      </c>
      <c r="W73">
        <v>0</v>
      </c>
      <c r="X73">
        <v>4907.7201844499996</v>
      </c>
      <c r="Y73">
        <v>1.1017260374586854E-3</v>
      </c>
      <c r="Z73">
        <v>0.92875504957767163</v>
      </c>
      <c r="AA73">
        <v>448271.983443</v>
      </c>
      <c r="AB73">
        <v>0.105220360729</v>
      </c>
      <c r="AC73">
        <v>0.111919003345</v>
      </c>
      <c r="AD73">
        <v>0</v>
      </c>
      <c r="AE73">
        <v>0.158813612838</v>
      </c>
      <c r="AF73">
        <v>8795</v>
      </c>
      <c r="AG73">
        <v>0.97237066515065296</v>
      </c>
      <c r="AH73">
        <v>6.8220579874928901E-4</v>
      </c>
      <c r="AI73">
        <v>0</v>
      </c>
      <c r="AJ73">
        <v>0</v>
      </c>
      <c r="AK73">
        <v>676.53846153846155</v>
      </c>
      <c r="AL73">
        <v>5.6850483229107401E-4</v>
      </c>
      <c r="AM73">
        <v>8795</v>
      </c>
      <c r="AN73">
        <v>2</v>
      </c>
      <c r="AO73">
        <v>0</v>
      </c>
      <c r="AP73">
        <v>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26</v>
      </c>
      <c r="AY73">
        <v>338.26923076923077</v>
      </c>
      <c r="AZ73">
        <v>462.89473684210526</v>
      </c>
      <c r="BA73">
        <v>8795</v>
      </c>
      <c r="BB73">
        <v>1</v>
      </c>
      <c r="BC73">
        <v>8795</v>
      </c>
      <c r="BD73">
        <v>26.729175350199998</v>
      </c>
      <c r="BE73">
        <v>1.3892209342399999</v>
      </c>
      <c r="BF73">
        <v>2313.3627585499999</v>
      </c>
      <c r="BG73">
        <v>-183.189614971</v>
      </c>
      <c r="BH73">
        <v>2762</v>
      </c>
      <c r="BI73">
        <v>11365</v>
      </c>
    </row>
    <row r="74" spans="1:61">
      <c r="A74" t="s">
        <v>776</v>
      </c>
      <c r="B74" t="s">
        <v>1091</v>
      </c>
      <c r="C74">
        <v>7307060</v>
      </c>
      <c r="D74" t="s">
        <v>230</v>
      </c>
      <c r="E74">
        <v>73</v>
      </c>
      <c r="F74">
        <v>7</v>
      </c>
      <c r="G74">
        <v>60</v>
      </c>
      <c r="H74" t="s">
        <v>674</v>
      </c>
      <c r="I74" t="s">
        <v>680</v>
      </c>
      <c r="J74" t="s">
        <v>549</v>
      </c>
      <c r="K74">
        <v>2019</v>
      </c>
      <c r="L74">
        <v>16426.497922899998</v>
      </c>
      <c r="M74">
        <v>419.89610936600002</v>
      </c>
      <c r="N74">
        <v>68205.248743799995</v>
      </c>
      <c r="O74">
        <v>33363.690099400003</v>
      </c>
      <c r="P74">
        <v>2637.9213851700001</v>
      </c>
      <c r="Q74">
        <v>5357.1555016000002</v>
      </c>
      <c r="R74">
        <v>22109.566966900002</v>
      </c>
      <c r="S74">
        <v>9.6626686656671665E-2</v>
      </c>
      <c r="T74">
        <v>2.6236881559220391E-3</v>
      </c>
      <c r="U74">
        <v>6.6566716641679166E-2</v>
      </c>
      <c r="V74">
        <v>0</v>
      </c>
      <c r="W74">
        <v>0</v>
      </c>
      <c r="X74">
        <v>3494.3026197099998</v>
      </c>
      <c r="Y74">
        <v>3.5232383808095954E-3</v>
      </c>
      <c r="Z74">
        <v>0.91259370314842581</v>
      </c>
      <c r="AA74">
        <v>759035.57063500001</v>
      </c>
      <c r="AB74">
        <v>8.8680397758199997E-3</v>
      </c>
      <c r="AC74">
        <v>0.446289996523</v>
      </c>
      <c r="AD74">
        <v>0</v>
      </c>
      <c r="AE74">
        <v>0.19480981078599999</v>
      </c>
      <c r="AF74">
        <v>7812</v>
      </c>
      <c r="AG74">
        <v>0.99948796722990196</v>
      </c>
      <c r="AH74">
        <v>6.4004096262160702E-4</v>
      </c>
      <c r="AI74">
        <v>0</v>
      </c>
      <c r="AJ74">
        <v>0</v>
      </c>
      <c r="AK74">
        <v>710.18181818181813</v>
      </c>
      <c r="AL74">
        <v>8.9605734767025003E-4</v>
      </c>
      <c r="AM74">
        <v>0</v>
      </c>
      <c r="AN74">
        <v>11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21</v>
      </c>
      <c r="AY74">
        <v>372</v>
      </c>
      <c r="AZ74">
        <v>600.92307692307691</v>
      </c>
      <c r="BA74">
        <v>1302</v>
      </c>
      <c r="BB74">
        <v>0</v>
      </c>
      <c r="BC74">
        <v>0</v>
      </c>
      <c r="BD74">
        <v>24.926510437800001</v>
      </c>
      <c r="BE74">
        <v>1.4671519195</v>
      </c>
      <c r="BF74">
        <v>2394.2218303099999</v>
      </c>
      <c r="BG74">
        <v>-154.406341166</v>
      </c>
      <c r="BH74">
        <v>1670</v>
      </c>
      <c r="BI74">
        <v>6608</v>
      </c>
    </row>
    <row r="75" spans="1:61">
      <c r="A75" t="s">
        <v>777</v>
      </c>
      <c r="B75" t="s">
        <v>1092</v>
      </c>
      <c r="C75">
        <v>7307070</v>
      </c>
      <c r="D75" t="s">
        <v>230</v>
      </c>
      <c r="E75">
        <v>73</v>
      </c>
      <c r="F75">
        <v>7</v>
      </c>
      <c r="G75">
        <v>70</v>
      </c>
      <c r="H75" t="s">
        <v>674</v>
      </c>
      <c r="I75" t="s">
        <v>680</v>
      </c>
      <c r="J75" t="s">
        <v>551</v>
      </c>
      <c r="K75">
        <v>2019</v>
      </c>
      <c r="L75">
        <v>20164.994977400002</v>
      </c>
      <c r="M75">
        <v>212.588575588</v>
      </c>
      <c r="N75">
        <v>81891.690215900002</v>
      </c>
      <c r="O75">
        <v>45758.4797119</v>
      </c>
      <c r="P75">
        <v>2935.0132849500001</v>
      </c>
      <c r="Q75">
        <v>921.46360448400003</v>
      </c>
      <c r="R75">
        <v>29811.4479053</v>
      </c>
      <c r="S75">
        <v>0.37948374120013412</v>
      </c>
      <c r="T75">
        <v>0.16493462956754945</v>
      </c>
      <c r="U75">
        <v>1.5420717398592021E-2</v>
      </c>
      <c r="V75">
        <v>0</v>
      </c>
      <c r="W75">
        <v>0</v>
      </c>
      <c r="X75">
        <v>2991.7006405100001</v>
      </c>
      <c r="Y75">
        <v>3.6875628561850488E-3</v>
      </c>
      <c r="Z75">
        <v>0.6500167616493463</v>
      </c>
      <c r="AA75">
        <v>859856.53971799999</v>
      </c>
      <c r="AB75">
        <v>0.23226091900099999</v>
      </c>
      <c r="AC75">
        <v>3.52852361578E-2</v>
      </c>
      <c r="AD75">
        <v>0</v>
      </c>
      <c r="AE75">
        <v>0.16291152022700001</v>
      </c>
      <c r="AF75">
        <v>12811</v>
      </c>
      <c r="AG75">
        <v>0.99984388416204795</v>
      </c>
      <c r="AH75">
        <v>9.3669502771056103E-4</v>
      </c>
      <c r="AI75">
        <v>3202.75</v>
      </c>
      <c r="AJ75">
        <v>12811</v>
      </c>
      <c r="AK75">
        <v>1281.0999999999999</v>
      </c>
      <c r="AL75">
        <v>3.9028959487940002E-4</v>
      </c>
      <c r="AM75">
        <v>985.46153846153845</v>
      </c>
      <c r="AN75">
        <v>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12</v>
      </c>
      <c r="AY75">
        <v>1067.5833333333333</v>
      </c>
      <c r="AZ75">
        <v>0</v>
      </c>
      <c r="BA75">
        <v>0</v>
      </c>
      <c r="BB75">
        <v>2</v>
      </c>
      <c r="BC75">
        <v>6405.5</v>
      </c>
      <c r="BD75">
        <v>26.9865228038</v>
      </c>
      <c r="BE75">
        <v>1.3810569538799999</v>
      </c>
      <c r="BF75">
        <v>2356.2953354000001</v>
      </c>
      <c r="BG75">
        <v>-191.65864114199999</v>
      </c>
      <c r="BH75">
        <v>1251</v>
      </c>
      <c r="BI75">
        <v>4788</v>
      </c>
    </row>
    <row r="76" spans="1:61">
      <c r="A76" t="s">
        <v>778</v>
      </c>
      <c r="B76" t="s">
        <v>1093</v>
      </c>
      <c r="C76">
        <v>7307080</v>
      </c>
      <c r="D76" t="s">
        <v>230</v>
      </c>
      <c r="E76">
        <v>73</v>
      </c>
      <c r="F76">
        <v>7</v>
      </c>
      <c r="G76">
        <v>80</v>
      </c>
      <c r="H76" t="s">
        <v>674</v>
      </c>
      <c r="I76" t="s">
        <v>680</v>
      </c>
      <c r="J76" t="s">
        <v>378</v>
      </c>
      <c r="K76">
        <v>2019</v>
      </c>
      <c r="L76">
        <v>21377.676435400001</v>
      </c>
      <c r="M76">
        <v>351.56494910399999</v>
      </c>
      <c r="N76">
        <v>69651.576539500005</v>
      </c>
      <c r="O76">
        <v>33523.157387400002</v>
      </c>
      <c r="P76">
        <v>8478.8152750000008</v>
      </c>
      <c r="Q76">
        <v>2377.8207515099998</v>
      </c>
      <c r="R76">
        <v>21554.652184800001</v>
      </c>
      <c r="S76">
        <v>0.2132994923857868</v>
      </c>
      <c r="T76">
        <v>4.9746192893401018E-3</v>
      </c>
      <c r="U76">
        <v>0</v>
      </c>
      <c r="V76">
        <v>0</v>
      </c>
      <c r="W76">
        <v>0</v>
      </c>
      <c r="X76">
        <v>8621.1541446200008</v>
      </c>
      <c r="Y76">
        <v>0</v>
      </c>
      <c r="Z76">
        <v>0.98923857868020304</v>
      </c>
      <c r="AA76">
        <v>672258.96700800001</v>
      </c>
      <c r="AB76">
        <v>8.6606015106099991E-3</v>
      </c>
      <c r="AC76">
        <v>0.36942721372300003</v>
      </c>
      <c r="AD76">
        <v>0</v>
      </c>
      <c r="AE76">
        <v>0.18699763505100001</v>
      </c>
      <c r="AF76">
        <v>4923</v>
      </c>
      <c r="AG76">
        <v>0.98009343895998302</v>
      </c>
      <c r="AH76">
        <v>4.0625634775543298E-4</v>
      </c>
      <c r="AI76">
        <v>0</v>
      </c>
      <c r="AJ76">
        <v>0</v>
      </c>
      <c r="AK76">
        <v>703.28571428571433</v>
      </c>
      <c r="AL76">
        <v>1.62502539102173E-3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14</v>
      </c>
      <c r="AY76">
        <v>351.64285714285717</v>
      </c>
      <c r="AZ76">
        <v>378.69230769230768</v>
      </c>
      <c r="BA76">
        <v>4923</v>
      </c>
      <c r="BB76">
        <v>0</v>
      </c>
      <c r="BC76">
        <v>0</v>
      </c>
      <c r="BD76">
        <v>25.587435518300001</v>
      </c>
      <c r="BE76">
        <v>1.4575505795699999</v>
      </c>
      <c r="BF76">
        <v>2393.38518101</v>
      </c>
      <c r="BG76">
        <v>-162.46914062499999</v>
      </c>
      <c r="BH76">
        <v>4399</v>
      </c>
      <c r="BI76">
        <v>17970</v>
      </c>
    </row>
    <row r="77" spans="1:61">
      <c r="A77" t="s">
        <v>779</v>
      </c>
      <c r="B77" t="s">
        <v>1094</v>
      </c>
      <c r="C77">
        <v>7307090</v>
      </c>
      <c r="D77" t="s">
        <v>230</v>
      </c>
      <c r="E77">
        <v>73</v>
      </c>
      <c r="F77">
        <v>7</v>
      </c>
      <c r="G77">
        <v>90</v>
      </c>
      <c r="H77" t="s">
        <v>674</v>
      </c>
      <c r="I77" t="s">
        <v>680</v>
      </c>
      <c r="J77" t="s">
        <v>514</v>
      </c>
      <c r="K77">
        <v>2019</v>
      </c>
      <c r="L77">
        <v>29128.184177899999</v>
      </c>
      <c r="M77">
        <v>856.08685711500004</v>
      </c>
      <c r="N77">
        <v>100338.129743</v>
      </c>
      <c r="O77">
        <v>56714.337175599998</v>
      </c>
      <c r="P77">
        <v>12580.1642674</v>
      </c>
      <c r="Q77">
        <v>12786.721025700001</v>
      </c>
      <c r="R77">
        <v>34606.812107600002</v>
      </c>
      <c r="S77">
        <v>0</v>
      </c>
      <c r="T77">
        <v>0.18303571428571427</v>
      </c>
      <c r="U77">
        <v>0</v>
      </c>
      <c r="V77">
        <v>0</v>
      </c>
      <c r="W77">
        <v>0</v>
      </c>
      <c r="X77">
        <v>13932.2271729</v>
      </c>
      <c r="Y77">
        <v>0</v>
      </c>
      <c r="Z77">
        <v>0</v>
      </c>
      <c r="AA77">
        <v>39763.688371900003</v>
      </c>
      <c r="AB77">
        <v>0</v>
      </c>
      <c r="AC77">
        <v>0</v>
      </c>
      <c r="AD77">
        <v>0</v>
      </c>
      <c r="AE77">
        <v>9.3164485812699996E-2</v>
      </c>
      <c r="AF77">
        <v>1889</v>
      </c>
      <c r="AG77">
        <v>0.97353096876654299</v>
      </c>
      <c r="AH77">
        <v>5.2938062466913703E-4</v>
      </c>
      <c r="AI77">
        <v>0</v>
      </c>
      <c r="AJ77">
        <v>0</v>
      </c>
      <c r="AK77">
        <v>472.25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8</v>
      </c>
      <c r="AY77">
        <v>236.125</v>
      </c>
      <c r="AZ77">
        <v>0</v>
      </c>
      <c r="BA77">
        <v>0</v>
      </c>
      <c r="BB77">
        <v>6</v>
      </c>
      <c r="BC77">
        <v>314.83333333333331</v>
      </c>
      <c r="BD77">
        <v>0</v>
      </c>
      <c r="BE77">
        <v>0</v>
      </c>
      <c r="BF77">
        <v>0</v>
      </c>
      <c r="BG77">
        <v>0</v>
      </c>
      <c r="BH77">
        <v>2380</v>
      </c>
      <c r="BI77">
        <v>9794</v>
      </c>
    </row>
    <row r="78" spans="1:61">
      <c r="A78" t="s">
        <v>780</v>
      </c>
      <c r="B78" t="s">
        <v>1095</v>
      </c>
      <c r="C78">
        <v>7308010</v>
      </c>
      <c r="D78" t="s">
        <v>230</v>
      </c>
      <c r="E78">
        <v>73</v>
      </c>
      <c r="F78">
        <v>8</v>
      </c>
      <c r="G78">
        <v>10</v>
      </c>
      <c r="H78" t="s">
        <v>674</v>
      </c>
      <c r="I78" t="s">
        <v>681</v>
      </c>
      <c r="J78" t="s">
        <v>457</v>
      </c>
      <c r="K78">
        <v>2019</v>
      </c>
      <c r="L78">
        <v>53311.774873900002</v>
      </c>
      <c r="M78">
        <v>208.653599391</v>
      </c>
      <c r="N78">
        <v>7466.0794770000002</v>
      </c>
      <c r="O78">
        <v>8512.2286710200005</v>
      </c>
      <c r="P78">
        <v>7015.0927372599999</v>
      </c>
      <c r="Q78">
        <v>4455.7093978299999</v>
      </c>
      <c r="R78">
        <v>9292.0012503300004</v>
      </c>
      <c r="S78">
        <v>0.47861760318249624</v>
      </c>
      <c r="T78">
        <v>0.10740924912978618</v>
      </c>
      <c r="U78">
        <v>0</v>
      </c>
      <c r="V78">
        <v>0</v>
      </c>
      <c r="W78">
        <v>0.21556439582297365</v>
      </c>
      <c r="X78">
        <v>7057.3308789000002</v>
      </c>
      <c r="Y78">
        <v>0</v>
      </c>
      <c r="Z78">
        <v>0.62928891098955742</v>
      </c>
      <c r="AA78">
        <v>189389.88442399999</v>
      </c>
      <c r="AB78">
        <v>0.49144785112299999</v>
      </c>
      <c r="AC78">
        <v>1.3735279081500001E-2</v>
      </c>
      <c r="AD78">
        <v>0.53406265539532571</v>
      </c>
      <c r="AE78">
        <v>0.27385545132599998</v>
      </c>
      <c r="AF78">
        <v>10655</v>
      </c>
      <c r="AG78">
        <v>1</v>
      </c>
      <c r="AH78">
        <v>1.0323791647114001E-3</v>
      </c>
      <c r="AI78">
        <v>0</v>
      </c>
      <c r="AJ78">
        <v>10655</v>
      </c>
      <c r="AK78">
        <v>2663.75</v>
      </c>
      <c r="AL78">
        <v>2.8155795401220001E-4</v>
      </c>
      <c r="AM78">
        <v>1183.8888888888889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12</v>
      </c>
      <c r="AY78">
        <v>887.91666666666663</v>
      </c>
      <c r="AZ78">
        <v>0</v>
      </c>
      <c r="BA78">
        <v>0</v>
      </c>
      <c r="BB78">
        <v>8</v>
      </c>
      <c r="BC78">
        <v>1331.875</v>
      </c>
      <c r="BD78">
        <v>27.139210792</v>
      </c>
      <c r="BE78">
        <v>1.3908725738500001</v>
      </c>
      <c r="BF78">
        <v>2862.7889135400001</v>
      </c>
      <c r="BG78">
        <v>-55.024296874999997</v>
      </c>
      <c r="BH78">
        <v>3058</v>
      </c>
      <c r="BI78">
        <v>12077</v>
      </c>
    </row>
    <row r="79" spans="1:61">
      <c r="A79" t="s">
        <v>781</v>
      </c>
      <c r="B79" t="s">
        <v>1096</v>
      </c>
      <c r="C79">
        <v>7308011</v>
      </c>
      <c r="D79" t="s">
        <v>230</v>
      </c>
      <c r="E79">
        <v>73</v>
      </c>
      <c r="F79">
        <v>8</v>
      </c>
      <c r="G79">
        <v>11</v>
      </c>
      <c r="H79" t="s">
        <v>674</v>
      </c>
      <c r="I79" t="s">
        <v>681</v>
      </c>
      <c r="J79" t="s">
        <v>482</v>
      </c>
      <c r="K79">
        <v>2019</v>
      </c>
      <c r="L79">
        <v>48144.253332799999</v>
      </c>
      <c r="M79">
        <v>295.490393321</v>
      </c>
      <c r="N79">
        <v>7190.54635177</v>
      </c>
      <c r="O79">
        <v>6888.63512335</v>
      </c>
      <c r="P79">
        <v>4638.5836412600001</v>
      </c>
      <c r="Q79">
        <v>3371.6365243099999</v>
      </c>
      <c r="R79">
        <v>6520.7309338900004</v>
      </c>
      <c r="S79">
        <v>0.72261185006045947</v>
      </c>
      <c r="T79">
        <v>5.9492140266021766E-2</v>
      </c>
      <c r="U79">
        <v>0</v>
      </c>
      <c r="V79">
        <v>0</v>
      </c>
      <c r="W79">
        <v>0</v>
      </c>
      <c r="X79">
        <v>4548.3585182799998</v>
      </c>
      <c r="Y79">
        <v>0</v>
      </c>
      <c r="Z79">
        <v>0.91414752116082221</v>
      </c>
      <c r="AA79">
        <v>432081.64577100001</v>
      </c>
      <c r="AB79">
        <v>0.31850613356700003</v>
      </c>
      <c r="AC79">
        <v>3.8424873520300003E-2</v>
      </c>
      <c r="AD79">
        <v>0.2309552599758162</v>
      </c>
      <c r="AE79">
        <v>0.24325768264700001</v>
      </c>
      <c r="AF79">
        <v>6535</v>
      </c>
      <c r="AG79">
        <v>0.998469778117827</v>
      </c>
      <c r="AH79">
        <v>7.6511094108645697E-4</v>
      </c>
      <c r="AI79">
        <v>6535</v>
      </c>
      <c r="AJ79">
        <v>0</v>
      </c>
      <c r="AK79">
        <v>3267.5</v>
      </c>
      <c r="AL79">
        <v>1.5302218821729101E-4</v>
      </c>
      <c r="AM79">
        <v>2178.3333333333335</v>
      </c>
      <c r="AN79">
        <v>0</v>
      </c>
      <c r="AO79">
        <v>0</v>
      </c>
      <c r="AP79">
        <v>9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10</v>
      </c>
      <c r="AY79">
        <v>653.5</v>
      </c>
      <c r="AZ79">
        <v>6535</v>
      </c>
      <c r="BA79">
        <v>0</v>
      </c>
      <c r="BB79">
        <v>26</v>
      </c>
      <c r="BC79">
        <v>251.34615384615384</v>
      </c>
      <c r="BD79">
        <v>26.994603971</v>
      </c>
      <c r="BE79">
        <v>1.37418054498</v>
      </c>
      <c r="BF79">
        <v>2687.2338825900001</v>
      </c>
      <c r="BG79">
        <v>-48.661392875300002</v>
      </c>
      <c r="BH79">
        <v>2100</v>
      </c>
      <c r="BI79">
        <v>7928</v>
      </c>
    </row>
    <row r="80" spans="1:61">
      <c r="A80" t="s">
        <v>782</v>
      </c>
      <c r="B80" t="s">
        <v>1097</v>
      </c>
      <c r="C80">
        <v>7308020</v>
      </c>
      <c r="D80" t="s">
        <v>230</v>
      </c>
      <c r="E80">
        <v>73</v>
      </c>
      <c r="F80">
        <v>8</v>
      </c>
      <c r="G80">
        <v>20</v>
      </c>
      <c r="H80" t="s">
        <v>674</v>
      </c>
      <c r="I80" t="s">
        <v>681</v>
      </c>
      <c r="J80" t="s">
        <v>473</v>
      </c>
      <c r="K80">
        <v>2019</v>
      </c>
      <c r="L80">
        <v>56691.9746227</v>
      </c>
      <c r="M80">
        <v>408.49019216300002</v>
      </c>
      <c r="N80">
        <v>10449.806463700001</v>
      </c>
      <c r="O80">
        <v>15049.7267675</v>
      </c>
      <c r="P80">
        <v>4399.38101112</v>
      </c>
      <c r="Q80">
        <v>469.89359309899999</v>
      </c>
      <c r="R80">
        <v>12305.381444000001</v>
      </c>
      <c r="S80">
        <v>0.30303030303030304</v>
      </c>
      <c r="T80">
        <v>1.4418377321603127E-2</v>
      </c>
      <c r="U80">
        <v>7.8201368523949169E-3</v>
      </c>
      <c r="V80">
        <v>0</v>
      </c>
      <c r="W80">
        <v>0</v>
      </c>
      <c r="X80">
        <v>4632.9718229099999</v>
      </c>
      <c r="Y80">
        <v>2.4437927663734115E-4</v>
      </c>
      <c r="Z80">
        <v>0.36143695014662758</v>
      </c>
      <c r="AA80">
        <v>10142.078795699999</v>
      </c>
      <c r="AB80">
        <v>0.76423509396</v>
      </c>
      <c r="AC80">
        <v>0</v>
      </c>
      <c r="AD80">
        <v>0.55009775171065489</v>
      </c>
      <c r="AE80">
        <v>0.27264115314100001</v>
      </c>
      <c r="AF80">
        <v>5884</v>
      </c>
      <c r="AG80">
        <v>1</v>
      </c>
      <c r="AH80">
        <v>1.0197144799456101E-3</v>
      </c>
      <c r="AI80">
        <v>0</v>
      </c>
      <c r="AJ80">
        <v>0</v>
      </c>
      <c r="AK80">
        <v>1961.3333333333333</v>
      </c>
      <c r="AL80">
        <v>1.69952413324269E-4</v>
      </c>
      <c r="AM80">
        <v>1961.3333333333333</v>
      </c>
      <c r="AN80">
        <v>0</v>
      </c>
      <c r="AO80">
        <v>0</v>
      </c>
      <c r="AP80">
        <v>18</v>
      </c>
      <c r="AQ80">
        <v>2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13</v>
      </c>
      <c r="AY80">
        <v>452.61538461538464</v>
      </c>
      <c r="AZ80">
        <v>0</v>
      </c>
      <c r="BA80">
        <v>0</v>
      </c>
      <c r="BB80">
        <v>32</v>
      </c>
      <c r="BC80">
        <v>183.875</v>
      </c>
      <c r="BD80">
        <v>27.086265623700001</v>
      </c>
      <c r="BE80">
        <v>1.4310353173100001</v>
      </c>
      <c r="BF80">
        <v>2916.9549452900001</v>
      </c>
      <c r="BG80">
        <v>-45.329850260400001</v>
      </c>
      <c r="BH80">
        <v>2660</v>
      </c>
      <c r="BI80">
        <v>10979</v>
      </c>
    </row>
    <row r="81" spans="1:61">
      <c r="A81" t="s">
        <v>783</v>
      </c>
      <c r="B81" t="s">
        <v>1098</v>
      </c>
      <c r="C81">
        <v>7308021</v>
      </c>
      <c r="D81" t="s">
        <v>230</v>
      </c>
      <c r="E81">
        <v>73</v>
      </c>
      <c r="F81">
        <v>8</v>
      </c>
      <c r="G81">
        <v>21</v>
      </c>
      <c r="H81" t="s">
        <v>674</v>
      </c>
      <c r="I81" t="s">
        <v>681</v>
      </c>
      <c r="J81" t="s">
        <v>474</v>
      </c>
      <c r="K81">
        <v>2019</v>
      </c>
      <c r="L81">
        <v>53821.389331099999</v>
      </c>
      <c r="M81">
        <v>539.44883970800004</v>
      </c>
      <c r="N81">
        <v>5634.3803661700003</v>
      </c>
      <c r="O81">
        <v>15697.726731000001</v>
      </c>
      <c r="P81">
        <v>4175.8083016700002</v>
      </c>
      <c r="Q81">
        <v>1616.9457346300001</v>
      </c>
      <c r="R81">
        <v>14591.2961495</v>
      </c>
      <c r="S81">
        <v>0.42202606137032367</v>
      </c>
      <c r="T81">
        <v>3.0054644808743168E-2</v>
      </c>
      <c r="U81">
        <v>6.0949978982765872E-3</v>
      </c>
      <c r="V81">
        <v>0</v>
      </c>
      <c r="W81">
        <v>0</v>
      </c>
      <c r="X81">
        <v>4156.8688689399996</v>
      </c>
      <c r="Y81">
        <v>2.9424127784783522E-3</v>
      </c>
      <c r="Z81">
        <v>0.51092896174863389</v>
      </c>
      <c r="AA81">
        <v>87150.023211199994</v>
      </c>
      <c r="AB81">
        <v>0.59298721274199995</v>
      </c>
      <c r="AC81">
        <v>0</v>
      </c>
      <c r="AD81">
        <v>0.71668768390079862</v>
      </c>
      <c r="AE81">
        <v>0.27273757803400001</v>
      </c>
      <c r="AF81">
        <v>8807</v>
      </c>
      <c r="AG81">
        <v>0.99988645395707898</v>
      </c>
      <c r="AH81">
        <v>3.4063812876121202E-4</v>
      </c>
      <c r="AI81">
        <v>0</v>
      </c>
      <c r="AJ81">
        <v>0</v>
      </c>
      <c r="AK81">
        <v>2935.6666666666665</v>
      </c>
      <c r="AL81">
        <v>4.5418417168161603E-4</v>
      </c>
      <c r="AM81">
        <v>1761.4</v>
      </c>
      <c r="AN81">
        <v>0</v>
      </c>
      <c r="AO81">
        <v>0</v>
      </c>
      <c r="AP81">
        <v>11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14</v>
      </c>
      <c r="AY81">
        <v>629.07142857142856</v>
      </c>
      <c r="AZ81">
        <v>0</v>
      </c>
      <c r="BA81">
        <v>2201.75</v>
      </c>
      <c r="BB81">
        <v>1</v>
      </c>
      <c r="BC81">
        <v>8807</v>
      </c>
      <c r="BD81">
        <v>26.991845732000002</v>
      </c>
      <c r="BE81">
        <v>1.4357435862200001</v>
      </c>
      <c r="BF81">
        <v>2918.49437545</v>
      </c>
      <c r="BG81">
        <v>-42.094037543399999</v>
      </c>
      <c r="BH81">
        <v>1157</v>
      </c>
      <c r="BI81">
        <v>4397</v>
      </c>
    </row>
    <row r="82" spans="1:61">
      <c r="A82" t="s">
        <v>784</v>
      </c>
      <c r="B82" t="s">
        <v>1099</v>
      </c>
      <c r="C82">
        <v>7308022</v>
      </c>
      <c r="D82" t="s">
        <v>230</v>
      </c>
      <c r="E82">
        <v>73</v>
      </c>
      <c r="F82">
        <v>8</v>
      </c>
      <c r="G82">
        <v>22</v>
      </c>
      <c r="H82" t="s">
        <v>674</v>
      </c>
      <c r="I82" t="s">
        <v>681</v>
      </c>
      <c r="J82" t="s">
        <v>596</v>
      </c>
      <c r="K82">
        <v>2019</v>
      </c>
      <c r="L82">
        <v>52621.907518</v>
      </c>
      <c r="M82">
        <v>240.80535711499999</v>
      </c>
      <c r="N82">
        <v>12366.528088700001</v>
      </c>
      <c r="O82">
        <v>9956.8396654700009</v>
      </c>
      <c r="P82">
        <v>6137.0621411499997</v>
      </c>
      <c r="Q82">
        <v>776.29878779900002</v>
      </c>
      <c r="R82">
        <v>6908.20133351</v>
      </c>
      <c r="S82">
        <v>0.56818181818181823</v>
      </c>
      <c r="T82">
        <v>0.21590909090909091</v>
      </c>
      <c r="U82">
        <v>0</v>
      </c>
      <c r="V82">
        <v>0</v>
      </c>
      <c r="W82">
        <v>0</v>
      </c>
      <c r="X82">
        <v>7194.1088379900002</v>
      </c>
      <c r="Y82">
        <v>0</v>
      </c>
      <c r="Z82">
        <v>0.67984189723320154</v>
      </c>
      <c r="AA82">
        <v>22433.534321499999</v>
      </c>
      <c r="AB82">
        <v>0.66810745671500005</v>
      </c>
      <c r="AC82">
        <v>0</v>
      </c>
      <c r="AD82">
        <v>0.61116600790513831</v>
      </c>
      <c r="AE82">
        <v>0.27484162167999998</v>
      </c>
      <c r="AF82">
        <v>11879</v>
      </c>
      <c r="AG82">
        <v>1</v>
      </c>
      <c r="AH82">
        <v>1.5152790638942599E-3</v>
      </c>
      <c r="AI82">
        <v>2375.8000000000002</v>
      </c>
      <c r="AJ82">
        <v>11879</v>
      </c>
      <c r="AK82">
        <v>3959.6666666666665</v>
      </c>
      <c r="AL82">
        <v>4.2091085108174E-4</v>
      </c>
      <c r="AM82">
        <v>625.21052631578948</v>
      </c>
      <c r="AN82">
        <v>0</v>
      </c>
      <c r="AO82">
        <v>0</v>
      </c>
      <c r="AP82">
        <v>12</v>
      </c>
      <c r="AQ82">
        <v>2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14</v>
      </c>
      <c r="AY82">
        <v>848.5</v>
      </c>
      <c r="AZ82">
        <v>0</v>
      </c>
      <c r="BA82">
        <v>0</v>
      </c>
      <c r="BB82">
        <v>6</v>
      </c>
      <c r="BC82">
        <v>1979.8333333333333</v>
      </c>
      <c r="BD82">
        <v>27.161620011</v>
      </c>
      <c r="BE82">
        <v>1.40341742833</v>
      </c>
      <c r="BF82">
        <v>2885.9236157099999</v>
      </c>
      <c r="BG82">
        <v>-60.765085856100001</v>
      </c>
      <c r="BH82">
        <v>1651</v>
      </c>
      <c r="BI82">
        <v>5847</v>
      </c>
    </row>
    <row r="83" spans="1:61">
      <c r="A83" t="s">
        <v>785</v>
      </c>
      <c r="B83" t="s">
        <v>1100</v>
      </c>
      <c r="C83">
        <v>7308023</v>
      </c>
      <c r="D83" t="s">
        <v>230</v>
      </c>
      <c r="E83">
        <v>73</v>
      </c>
      <c r="F83">
        <v>8</v>
      </c>
      <c r="G83">
        <v>23</v>
      </c>
      <c r="H83" t="s">
        <v>674</v>
      </c>
      <c r="I83" t="s">
        <v>681</v>
      </c>
      <c r="J83" t="s">
        <v>433</v>
      </c>
      <c r="K83">
        <v>2019</v>
      </c>
      <c r="L83">
        <v>53818.372991700002</v>
      </c>
      <c r="M83">
        <v>467.56561961400001</v>
      </c>
      <c r="N83">
        <v>15176.334908500001</v>
      </c>
      <c r="O83">
        <v>15540.743670399999</v>
      </c>
      <c r="P83">
        <v>3874.7709258700002</v>
      </c>
      <c r="Q83">
        <v>720.43381141700002</v>
      </c>
      <c r="R83">
        <v>11112.3788446</v>
      </c>
      <c r="S83">
        <v>0.46064814814814814</v>
      </c>
      <c r="T83">
        <v>7.9861111111111105E-2</v>
      </c>
      <c r="U83">
        <v>0</v>
      </c>
      <c r="V83">
        <v>0</v>
      </c>
      <c r="W83">
        <v>0</v>
      </c>
      <c r="X83">
        <v>4267.3964817400001</v>
      </c>
      <c r="Y83">
        <v>0</v>
      </c>
      <c r="Z83">
        <v>0.46064814814814814</v>
      </c>
      <c r="AA83">
        <v>5743.9695467600004</v>
      </c>
      <c r="AB83">
        <v>0.78274018863100003</v>
      </c>
      <c r="AC83">
        <v>0</v>
      </c>
      <c r="AD83">
        <v>3.472222222222222E-3</v>
      </c>
      <c r="AE83">
        <v>0.27338303127500002</v>
      </c>
      <c r="AF83">
        <v>6636</v>
      </c>
      <c r="AG83">
        <v>1</v>
      </c>
      <c r="AH83">
        <v>1.3562386980108499E-3</v>
      </c>
      <c r="AI83">
        <v>6636</v>
      </c>
      <c r="AJ83">
        <v>0</v>
      </c>
      <c r="AK83">
        <v>3318</v>
      </c>
      <c r="AL83">
        <v>3.0138637733574398E-4</v>
      </c>
      <c r="AM83">
        <v>948</v>
      </c>
      <c r="AN83">
        <v>0</v>
      </c>
      <c r="AO83">
        <v>0</v>
      </c>
      <c r="AP83">
        <v>11</v>
      </c>
      <c r="AQ83">
        <v>0</v>
      </c>
      <c r="AR83">
        <v>1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12</v>
      </c>
      <c r="AY83">
        <v>553</v>
      </c>
      <c r="AZ83">
        <v>1659</v>
      </c>
      <c r="BA83">
        <v>0</v>
      </c>
      <c r="BB83">
        <v>8</v>
      </c>
      <c r="BC83">
        <v>829.5</v>
      </c>
      <c r="BD83">
        <v>27.1359756871</v>
      </c>
      <c r="BE83">
        <v>1.4385362990399999</v>
      </c>
      <c r="BF83">
        <v>2907.1922400499998</v>
      </c>
      <c r="BG83">
        <v>-54.3809580701</v>
      </c>
      <c r="BH83">
        <v>2910</v>
      </c>
      <c r="BI83">
        <v>10045</v>
      </c>
    </row>
    <row r="84" spans="1:61">
      <c r="A84" t="s">
        <v>786</v>
      </c>
      <c r="B84" t="s">
        <v>1101</v>
      </c>
      <c r="C84">
        <v>7308030</v>
      </c>
      <c r="D84" t="s">
        <v>230</v>
      </c>
      <c r="E84">
        <v>73</v>
      </c>
      <c r="F84">
        <v>8</v>
      </c>
      <c r="G84">
        <v>30</v>
      </c>
      <c r="H84" t="s">
        <v>674</v>
      </c>
      <c r="I84" t="s">
        <v>681</v>
      </c>
      <c r="J84" t="s">
        <v>362</v>
      </c>
      <c r="K84">
        <v>2019</v>
      </c>
      <c r="L84">
        <v>52665.805506199998</v>
      </c>
      <c r="M84">
        <v>338.33602535300003</v>
      </c>
      <c r="N84">
        <v>20079.198366100001</v>
      </c>
      <c r="O84">
        <v>18049.457959300002</v>
      </c>
      <c r="P84">
        <v>3584.7995414900001</v>
      </c>
      <c r="Q84">
        <v>531.32114878599998</v>
      </c>
      <c r="R84">
        <v>12399.322108</v>
      </c>
      <c r="S84">
        <v>0.22585898062204854</v>
      </c>
      <c r="T84">
        <v>1.0096075557726755E-2</v>
      </c>
      <c r="U84">
        <v>9.053900016283993E-2</v>
      </c>
      <c r="V84">
        <v>0</v>
      </c>
      <c r="W84">
        <v>0</v>
      </c>
      <c r="X84">
        <v>3865.3362237400002</v>
      </c>
      <c r="Y84">
        <v>1.3515714053085817E-2</v>
      </c>
      <c r="Z84">
        <v>0.23204689789936492</v>
      </c>
      <c r="AA84">
        <v>136024.39271399999</v>
      </c>
      <c r="AB84">
        <v>0.71054268174599999</v>
      </c>
      <c r="AC84">
        <v>6.5328340516999997E-2</v>
      </c>
      <c r="AD84">
        <v>0</v>
      </c>
      <c r="AE84">
        <v>0.26762218660499998</v>
      </c>
      <c r="AF84">
        <v>7891</v>
      </c>
      <c r="AG84">
        <v>0.98263844886579599</v>
      </c>
      <c r="AH84">
        <v>6.3363325307312104E-4</v>
      </c>
      <c r="AI84">
        <v>0</v>
      </c>
      <c r="AJ84">
        <v>0</v>
      </c>
      <c r="AK84">
        <v>1578.2</v>
      </c>
      <c r="AL84">
        <v>3.8017995184387203E-4</v>
      </c>
      <c r="AM84">
        <v>2630.3333333333335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18</v>
      </c>
      <c r="AY84">
        <v>438.38888888888891</v>
      </c>
      <c r="AZ84">
        <v>0</v>
      </c>
      <c r="BA84">
        <v>0</v>
      </c>
      <c r="BB84">
        <v>2</v>
      </c>
      <c r="BC84">
        <v>3945.5</v>
      </c>
      <c r="BD84">
        <v>27.081264071300001</v>
      </c>
      <c r="BE84">
        <v>1.41882045933</v>
      </c>
      <c r="BF84">
        <v>2920.8546085900002</v>
      </c>
      <c r="BG84">
        <v>-56.145515817099998</v>
      </c>
      <c r="BH84">
        <v>2270</v>
      </c>
      <c r="BI84">
        <v>8983</v>
      </c>
    </row>
    <row r="85" spans="1:61">
      <c r="A85" t="s">
        <v>787</v>
      </c>
      <c r="B85" t="s">
        <v>1102</v>
      </c>
      <c r="C85">
        <v>7308040</v>
      </c>
      <c r="D85" t="s">
        <v>230</v>
      </c>
      <c r="E85">
        <v>73</v>
      </c>
      <c r="F85">
        <v>8</v>
      </c>
      <c r="G85">
        <v>40</v>
      </c>
      <c r="H85" t="s">
        <v>674</v>
      </c>
      <c r="I85" t="s">
        <v>681</v>
      </c>
      <c r="J85" t="s">
        <v>334</v>
      </c>
      <c r="K85">
        <v>2019</v>
      </c>
      <c r="L85">
        <v>42543.624128800002</v>
      </c>
      <c r="M85">
        <v>942.01434797499996</v>
      </c>
      <c r="N85">
        <v>22907.855017099999</v>
      </c>
      <c r="O85">
        <v>7198.9228790500001</v>
      </c>
      <c r="P85">
        <v>918.24153682899998</v>
      </c>
      <c r="Q85">
        <v>3261.7823364400001</v>
      </c>
      <c r="R85">
        <v>6942.84339095</v>
      </c>
      <c r="S85">
        <v>0.36604404795093393</v>
      </c>
      <c r="T85">
        <v>1.7772511848341232E-2</v>
      </c>
      <c r="U85">
        <v>0.50139392249790915</v>
      </c>
      <c r="V85">
        <v>0</v>
      </c>
      <c r="W85">
        <v>0</v>
      </c>
      <c r="X85">
        <v>1463.7744554000001</v>
      </c>
      <c r="Y85">
        <v>2.8784499581823251E-2</v>
      </c>
      <c r="Z85">
        <v>0.38702258154446612</v>
      </c>
      <c r="AA85">
        <v>263558.19556999998</v>
      </c>
      <c r="AB85">
        <v>0.22467443353399999</v>
      </c>
      <c r="AC85">
        <v>0.39283080308099999</v>
      </c>
      <c r="AD85">
        <v>0.12252578756621132</v>
      </c>
      <c r="AE85">
        <v>0.24534233745799999</v>
      </c>
      <c r="AF85">
        <v>8328</v>
      </c>
      <c r="AG85">
        <v>0.99879923150816496</v>
      </c>
      <c r="AH85">
        <v>8.4053794428434097E-4</v>
      </c>
      <c r="AI85">
        <v>0</v>
      </c>
      <c r="AJ85">
        <v>0</v>
      </c>
      <c r="AK85">
        <v>2082</v>
      </c>
      <c r="AL85">
        <v>4.8030739673390898E-4</v>
      </c>
      <c r="AM85">
        <v>2082</v>
      </c>
      <c r="AN85">
        <v>0</v>
      </c>
      <c r="AO85">
        <v>0</v>
      </c>
      <c r="AP85">
        <v>17</v>
      </c>
      <c r="AQ85">
        <v>4</v>
      </c>
      <c r="AR85">
        <v>1</v>
      </c>
      <c r="AS85">
        <v>1</v>
      </c>
      <c r="AT85">
        <v>0</v>
      </c>
      <c r="AU85">
        <v>0</v>
      </c>
      <c r="AV85">
        <v>1</v>
      </c>
      <c r="AW85">
        <v>0</v>
      </c>
      <c r="AX85">
        <v>14</v>
      </c>
      <c r="AY85">
        <v>594.85714285714289</v>
      </c>
      <c r="AZ85">
        <v>2082</v>
      </c>
      <c r="BA85">
        <v>0</v>
      </c>
      <c r="BB85">
        <v>1</v>
      </c>
      <c r="BC85">
        <v>8328</v>
      </c>
      <c r="BD85">
        <v>26.156752519800001</v>
      </c>
      <c r="BE85">
        <v>1.32082993321</v>
      </c>
      <c r="BF85">
        <v>2731.2820721100002</v>
      </c>
      <c r="BG85">
        <v>-69.720941487100006</v>
      </c>
      <c r="BH85">
        <v>805</v>
      </c>
      <c r="BI85">
        <v>2915</v>
      </c>
    </row>
    <row r="86" spans="1:61">
      <c r="A86" t="s">
        <v>788</v>
      </c>
      <c r="B86" t="s">
        <v>1103</v>
      </c>
      <c r="C86">
        <v>7308041</v>
      </c>
      <c r="D86" t="s">
        <v>230</v>
      </c>
      <c r="E86">
        <v>73</v>
      </c>
      <c r="F86">
        <v>8</v>
      </c>
      <c r="G86">
        <v>41</v>
      </c>
      <c r="H86" t="s">
        <v>674</v>
      </c>
      <c r="I86" t="s">
        <v>681</v>
      </c>
      <c r="J86" t="s">
        <v>544</v>
      </c>
      <c r="K86">
        <v>2019</v>
      </c>
      <c r="L86">
        <v>42520.230276100003</v>
      </c>
      <c r="M86">
        <v>521.86186650000002</v>
      </c>
      <c r="N86">
        <v>21290.268528100001</v>
      </c>
      <c r="O86">
        <v>3235.1322409600002</v>
      </c>
      <c r="P86">
        <v>583.28258140800006</v>
      </c>
      <c r="Q86">
        <v>2014.9301465599999</v>
      </c>
      <c r="R86">
        <v>3661.8080978900002</v>
      </c>
      <c r="S86">
        <v>0.33667856798224455</v>
      </c>
      <c r="T86">
        <v>1.408858438676059E-2</v>
      </c>
      <c r="U86">
        <v>0.48991604747659945</v>
      </c>
      <c r="V86">
        <v>0</v>
      </c>
      <c r="W86">
        <v>0</v>
      </c>
      <c r="X86">
        <v>1308.3726282800001</v>
      </c>
      <c r="Y86">
        <v>2.3062819646820418E-2</v>
      </c>
      <c r="Z86">
        <v>0.47611695454984077</v>
      </c>
      <c r="AA86">
        <v>253615.98848</v>
      </c>
      <c r="AB86">
        <v>0.23131707415899999</v>
      </c>
      <c r="AC86">
        <v>0.23757072388600001</v>
      </c>
      <c r="AD86">
        <v>0.10855929750072373</v>
      </c>
      <c r="AE86">
        <v>0.227975273161</v>
      </c>
      <c r="AF86">
        <v>6917</v>
      </c>
      <c r="AG86">
        <v>0.99421714616163004</v>
      </c>
      <c r="AH86">
        <v>7.2285672979615398E-4</v>
      </c>
      <c r="AI86">
        <v>0</v>
      </c>
      <c r="AJ86">
        <v>0</v>
      </c>
      <c r="AK86">
        <v>2305.6666666666665</v>
      </c>
      <c r="AL86">
        <v>2.8914269191846099E-4</v>
      </c>
      <c r="AM86">
        <v>2305.6666666666665</v>
      </c>
      <c r="AN86">
        <v>4</v>
      </c>
      <c r="AO86">
        <v>0</v>
      </c>
      <c r="AP86">
        <v>20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7</v>
      </c>
      <c r="AW86">
        <v>0</v>
      </c>
      <c r="AX86">
        <v>12</v>
      </c>
      <c r="AY86">
        <v>576.41666666666663</v>
      </c>
      <c r="AZ86">
        <v>0</v>
      </c>
      <c r="BA86">
        <v>6917</v>
      </c>
      <c r="BB86">
        <v>0</v>
      </c>
      <c r="BC86">
        <v>0</v>
      </c>
      <c r="BD86">
        <v>26.080712011100001</v>
      </c>
      <c r="BE86">
        <v>1.34759140015</v>
      </c>
      <c r="BF86">
        <v>2626.09406046</v>
      </c>
      <c r="BG86">
        <v>-69.168907903900006</v>
      </c>
      <c r="BH86">
        <v>2470</v>
      </c>
      <c r="BI86">
        <v>9081</v>
      </c>
    </row>
    <row r="87" spans="1:61">
      <c r="A87" t="s">
        <v>789</v>
      </c>
      <c r="B87" t="s">
        <v>1104</v>
      </c>
      <c r="C87">
        <v>7308050</v>
      </c>
      <c r="D87" t="s">
        <v>230</v>
      </c>
      <c r="E87">
        <v>73</v>
      </c>
      <c r="F87">
        <v>8</v>
      </c>
      <c r="G87">
        <v>50</v>
      </c>
      <c r="H87" t="s">
        <v>674</v>
      </c>
      <c r="I87" t="s">
        <v>681</v>
      </c>
      <c r="J87" t="s">
        <v>576</v>
      </c>
      <c r="K87">
        <v>2019</v>
      </c>
      <c r="L87">
        <v>51273.039927999998</v>
      </c>
      <c r="M87">
        <v>301.17406829800001</v>
      </c>
      <c r="N87">
        <v>12678.539411899999</v>
      </c>
      <c r="O87">
        <v>2827.3863222499999</v>
      </c>
      <c r="P87">
        <v>3651.9425503299999</v>
      </c>
      <c r="Q87">
        <v>1889.1751934500001</v>
      </c>
      <c r="R87">
        <v>4467.2064803699996</v>
      </c>
      <c r="S87">
        <v>0.37211144856727851</v>
      </c>
      <c r="T87">
        <v>2.6013468902680574E-2</v>
      </c>
      <c r="U87">
        <v>5.6780668163211407E-3</v>
      </c>
      <c r="V87">
        <v>0</v>
      </c>
      <c r="W87">
        <v>0</v>
      </c>
      <c r="X87">
        <v>3700.3492418599999</v>
      </c>
      <c r="Y87">
        <v>1.1884325894625644E-3</v>
      </c>
      <c r="Z87">
        <v>0.92222368942294997</v>
      </c>
      <c r="AA87">
        <v>246975.27680399999</v>
      </c>
      <c r="AB87">
        <v>0.30162702086299997</v>
      </c>
      <c r="AC87">
        <v>5.2341698069399999E-2</v>
      </c>
      <c r="AD87">
        <v>0.27782912980324836</v>
      </c>
      <c r="AE87">
        <v>0.235659717124</v>
      </c>
      <c r="AF87">
        <v>7961</v>
      </c>
      <c r="AG87">
        <v>1</v>
      </c>
      <c r="AH87">
        <v>5.0244944102499601E-4</v>
      </c>
      <c r="AI87">
        <v>0</v>
      </c>
      <c r="AJ87">
        <v>0</v>
      </c>
      <c r="AK87">
        <v>1326.8333333333333</v>
      </c>
      <c r="AL87">
        <v>3.7683708076874698E-4</v>
      </c>
      <c r="AM87">
        <v>1990.25</v>
      </c>
      <c r="AN87">
        <v>0</v>
      </c>
      <c r="AO87">
        <v>0</v>
      </c>
      <c r="AP87">
        <v>3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16</v>
      </c>
      <c r="AY87">
        <v>497.5625</v>
      </c>
      <c r="AZ87">
        <v>0</v>
      </c>
      <c r="BA87">
        <v>2653.6666666666665</v>
      </c>
      <c r="BB87">
        <v>0</v>
      </c>
      <c r="BC87">
        <v>0</v>
      </c>
      <c r="BD87">
        <v>26.785983660300001</v>
      </c>
      <c r="BE87">
        <v>1.39847683084</v>
      </c>
      <c r="BF87">
        <v>2671.60452317</v>
      </c>
      <c r="BG87">
        <v>-58.125022449699998</v>
      </c>
      <c r="BH87">
        <v>1065</v>
      </c>
      <c r="BI87">
        <v>4123</v>
      </c>
    </row>
    <row r="88" spans="1:61">
      <c r="A88" t="s">
        <v>790</v>
      </c>
      <c r="B88" t="s">
        <v>1105</v>
      </c>
      <c r="C88">
        <v>7308051</v>
      </c>
      <c r="D88" t="s">
        <v>230</v>
      </c>
      <c r="E88">
        <v>73</v>
      </c>
      <c r="F88">
        <v>8</v>
      </c>
      <c r="G88">
        <v>51</v>
      </c>
      <c r="H88" t="s">
        <v>674</v>
      </c>
      <c r="I88" t="s">
        <v>681</v>
      </c>
      <c r="J88" t="s">
        <v>590</v>
      </c>
      <c r="K88">
        <v>2019</v>
      </c>
      <c r="L88">
        <v>41336.6389977</v>
      </c>
      <c r="M88">
        <v>972.74257613099996</v>
      </c>
      <c r="N88">
        <v>27336.2293255</v>
      </c>
      <c r="O88">
        <v>1269.98436358</v>
      </c>
      <c r="P88">
        <v>878.01895569999999</v>
      </c>
      <c r="Q88">
        <v>2813.74040212</v>
      </c>
      <c r="R88">
        <v>4902.7191952900002</v>
      </c>
      <c r="S88">
        <v>0.11294629234055538</v>
      </c>
      <c r="T88">
        <v>2.1361000915471468E-3</v>
      </c>
      <c r="U88">
        <v>0.34711626487641134</v>
      </c>
      <c r="V88">
        <v>0</v>
      </c>
      <c r="W88">
        <v>0</v>
      </c>
      <c r="X88">
        <v>1812.1124391999999</v>
      </c>
      <c r="Y88">
        <v>6.6371681415929203E-3</v>
      </c>
      <c r="Z88">
        <v>0.52582392432102532</v>
      </c>
      <c r="AA88">
        <v>845847.45038199995</v>
      </c>
      <c r="AB88">
        <v>4.3690974451499998E-2</v>
      </c>
      <c r="AC88">
        <v>0.40013504998900001</v>
      </c>
      <c r="AD88">
        <v>7.972230698809887E-3</v>
      </c>
      <c r="AE88">
        <v>0.23225918355399999</v>
      </c>
      <c r="AF88">
        <v>4773</v>
      </c>
      <c r="AG88">
        <v>0.73852922690131995</v>
      </c>
      <c r="AH88">
        <v>8.3804734967525595E-4</v>
      </c>
      <c r="AI88">
        <v>0</v>
      </c>
      <c r="AJ88">
        <v>0</v>
      </c>
      <c r="AK88">
        <v>1193.25</v>
      </c>
      <c r="AL88">
        <v>1.46658286193169E-3</v>
      </c>
      <c r="AM88">
        <v>0</v>
      </c>
      <c r="AN88">
        <v>1</v>
      </c>
      <c r="AO88">
        <v>0</v>
      </c>
      <c r="AP88">
        <v>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15</v>
      </c>
      <c r="AY88">
        <v>318.2</v>
      </c>
      <c r="AZ88">
        <v>795.5</v>
      </c>
      <c r="BA88">
        <v>4773</v>
      </c>
      <c r="BB88">
        <v>0</v>
      </c>
      <c r="BC88">
        <v>0</v>
      </c>
      <c r="BD88">
        <v>24.655500816699998</v>
      </c>
      <c r="BE88">
        <v>1.31903562018</v>
      </c>
      <c r="BF88">
        <v>2566.7014028499998</v>
      </c>
      <c r="BG88">
        <v>-70.862109852100005</v>
      </c>
      <c r="BH88">
        <v>973</v>
      </c>
      <c r="BI88">
        <v>3523</v>
      </c>
    </row>
    <row r="89" spans="1:61">
      <c r="A89" t="s">
        <v>791</v>
      </c>
      <c r="B89" t="s">
        <v>1106</v>
      </c>
      <c r="C89">
        <v>7308060</v>
      </c>
      <c r="D89" t="s">
        <v>230</v>
      </c>
      <c r="E89">
        <v>73</v>
      </c>
      <c r="F89">
        <v>8</v>
      </c>
      <c r="G89">
        <v>60</v>
      </c>
      <c r="H89" t="s">
        <v>674</v>
      </c>
      <c r="I89" t="s">
        <v>681</v>
      </c>
      <c r="J89" t="s">
        <v>387</v>
      </c>
      <c r="K89">
        <v>2019</v>
      </c>
      <c r="L89">
        <v>22346.179550199999</v>
      </c>
      <c r="M89">
        <v>1007.72715314</v>
      </c>
      <c r="N89">
        <v>42927.024401499999</v>
      </c>
      <c r="O89">
        <v>1430.9308761</v>
      </c>
      <c r="P89">
        <v>782.88573892299996</v>
      </c>
      <c r="Q89">
        <v>2568.6276113099998</v>
      </c>
      <c r="R89">
        <v>19588.240422999999</v>
      </c>
      <c r="S89">
        <v>0.12013873514869751</v>
      </c>
      <c r="T89">
        <v>6.272599808132241E-3</v>
      </c>
      <c r="U89">
        <v>0.2838904877868792</v>
      </c>
      <c r="V89">
        <v>0</v>
      </c>
      <c r="W89">
        <v>0</v>
      </c>
      <c r="X89">
        <v>975.92938406400003</v>
      </c>
      <c r="Y89">
        <v>2.0072319386023173E-2</v>
      </c>
      <c r="Z89">
        <v>0.60025090399232528</v>
      </c>
      <c r="AA89">
        <v>1760582.41068</v>
      </c>
      <c r="AB89">
        <v>2.5120708815699999E-2</v>
      </c>
      <c r="AC89">
        <v>0.35429300741399999</v>
      </c>
      <c r="AD89">
        <v>0</v>
      </c>
      <c r="AE89">
        <v>0.26453414853399998</v>
      </c>
      <c r="AF89">
        <v>3925</v>
      </c>
      <c r="AG89">
        <v>0.96458598726114597</v>
      </c>
      <c r="AH89">
        <v>7.6433121019108203E-4</v>
      </c>
      <c r="AI89">
        <v>0</v>
      </c>
      <c r="AJ89">
        <v>0</v>
      </c>
      <c r="AK89">
        <v>3925</v>
      </c>
      <c r="AL89">
        <v>7.6433121019108203E-4</v>
      </c>
      <c r="AM89">
        <v>1308.3333333333333</v>
      </c>
      <c r="AN89">
        <v>1</v>
      </c>
      <c r="AO89">
        <v>0</v>
      </c>
      <c r="AP89">
        <v>6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16</v>
      </c>
      <c r="AY89">
        <v>245.3125</v>
      </c>
      <c r="AZ89">
        <v>981.25</v>
      </c>
      <c r="BA89">
        <v>0</v>
      </c>
      <c r="BB89">
        <v>0</v>
      </c>
      <c r="BC89">
        <v>0</v>
      </c>
      <c r="BD89">
        <v>23.332217635700001</v>
      </c>
      <c r="BE89">
        <v>1.4482140691000001</v>
      </c>
      <c r="BF89">
        <v>2690.5724603499998</v>
      </c>
      <c r="BG89">
        <v>-101.47878433299999</v>
      </c>
      <c r="BH89">
        <v>1293</v>
      </c>
      <c r="BI89">
        <v>5166</v>
      </c>
    </row>
    <row r="90" spans="1:61">
      <c r="A90" t="s">
        <v>792</v>
      </c>
      <c r="B90" t="s">
        <v>1107</v>
      </c>
      <c r="C90">
        <v>7308061</v>
      </c>
      <c r="D90" t="s">
        <v>230</v>
      </c>
      <c r="E90">
        <v>73</v>
      </c>
      <c r="F90">
        <v>8</v>
      </c>
      <c r="G90">
        <v>61</v>
      </c>
      <c r="H90" t="s">
        <v>674</v>
      </c>
      <c r="I90" t="s">
        <v>681</v>
      </c>
      <c r="J90" t="s">
        <v>390</v>
      </c>
      <c r="K90">
        <v>2019</v>
      </c>
      <c r="L90">
        <v>34036.478911799997</v>
      </c>
      <c r="M90">
        <v>1189.0652061999999</v>
      </c>
      <c r="N90">
        <v>74045.435418099994</v>
      </c>
      <c r="O90">
        <v>35198.766894699998</v>
      </c>
      <c r="P90">
        <v>1717.26707461</v>
      </c>
      <c r="Q90">
        <v>1948.3765616400001</v>
      </c>
      <c r="R90">
        <v>7820.6423510499999</v>
      </c>
      <c r="S90">
        <v>0.36635836796815546</v>
      </c>
      <c r="T90">
        <v>1.28783000643915E-3</v>
      </c>
      <c r="U90">
        <v>0.2829713750512205</v>
      </c>
      <c r="V90">
        <v>0</v>
      </c>
      <c r="W90">
        <v>0</v>
      </c>
      <c r="X90">
        <v>2292.5856383999999</v>
      </c>
      <c r="Y90">
        <v>1.401978575191711E-2</v>
      </c>
      <c r="Z90">
        <v>0.52660539717848154</v>
      </c>
      <c r="AA90">
        <v>901999.51343599998</v>
      </c>
      <c r="AB90">
        <v>0.22154880683200001</v>
      </c>
      <c r="AC90">
        <v>0.24411045041099999</v>
      </c>
      <c r="AD90">
        <v>2.3122402388339285E-2</v>
      </c>
      <c r="AE90">
        <v>0.20797356892400001</v>
      </c>
      <c r="AF90">
        <v>4301</v>
      </c>
      <c r="AG90">
        <v>0.95512671471750699</v>
      </c>
      <c r="AH90">
        <v>6.9751220646361298E-4</v>
      </c>
      <c r="AI90">
        <v>4301</v>
      </c>
      <c r="AJ90">
        <v>0</v>
      </c>
      <c r="AK90">
        <v>2150.5</v>
      </c>
      <c r="AL90">
        <v>4.6500813764240799E-4</v>
      </c>
      <c r="AM90">
        <v>2150.5</v>
      </c>
      <c r="AN90">
        <v>4</v>
      </c>
      <c r="AO90">
        <v>0</v>
      </c>
      <c r="AP90">
        <v>3</v>
      </c>
      <c r="AQ90">
        <v>0</v>
      </c>
      <c r="AR90">
        <v>0</v>
      </c>
      <c r="AS90">
        <v>0</v>
      </c>
      <c r="AT90">
        <v>2</v>
      </c>
      <c r="AU90">
        <v>0</v>
      </c>
      <c r="AV90">
        <v>2</v>
      </c>
      <c r="AW90">
        <v>0</v>
      </c>
      <c r="AX90">
        <v>13</v>
      </c>
      <c r="AY90">
        <v>330.84615384615387</v>
      </c>
      <c r="AZ90">
        <v>1075.25</v>
      </c>
      <c r="BA90">
        <v>0</v>
      </c>
      <c r="BB90">
        <v>7</v>
      </c>
      <c r="BC90">
        <v>614.42857142857144</v>
      </c>
      <c r="BD90">
        <v>24.903204428399999</v>
      </c>
      <c r="BE90">
        <v>1.3565357335099999</v>
      </c>
      <c r="BF90">
        <v>2452.9551412999999</v>
      </c>
      <c r="BG90">
        <v>-98.953843060699995</v>
      </c>
      <c r="BH90">
        <v>1444</v>
      </c>
      <c r="BI90">
        <v>5594</v>
      </c>
    </row>
    <row r="91" spans="1:61">
      <c r="A91" t="s">
        <v>793</v>
      </c>
      <c r="B91" t="s">
        <v>1108</v>
      </c>
      <c r="C91">
        <v>7308070</v>
      </c>
      <c r="D91" t="s">
        <v>230</v>
      </c>
      <c r="E91">
        <v>73</v>
      </c>
      <c r="F91">
        <v>8</v>
      </c>
      <c r="G91">
        <v>70</v>
      </c>
      <c r="H91" t="s">
        <v>674</v>
      </c>
      <c r="I91" t="s">
        <v>681</v>
      </c>
      <c r="J91" t="s">
        <v>453</v>
      </c>
      <c r="K91">
        <v>2019</v>
      </c>
      <c r="L91">
        <v>21412.074817500001</v>
      </c>
      <c r="M91">
        <v>1223.21577385</v>
      </c>
      <c r="N91">
        <v>53055.383280599999</v>
      </c>
      <c r="O91">
        <v>8786.9334960699998</v>
      </c>
      <c r="P91">
        <v>2183.9186306400002</v>
      </c>
      <c r="Q91">
        <v>2662.5024750799998</v>
      </c>
      <c r="R91">
        <v>21756.058067400001</v>
      </c>
      <c r="S91">
        <v>7.5239971496835312E-2</v>
      </c>
      <c r="T91">
        <v>2.1377373517206689E-3</v>
      </c>
      <c r="U91">
        <v>0.3235528356457224</v>
      </c>
      <c r="V91">
        <v>0</v>
      </c>
      <c r="W91">
        <v>0</v>
      </c>
      <c r="X91">
        <v>2959.8176673299999</v>
      </c>
      <c r="Y91">
        <v>3.8143940981682526E-3</v>
      </c>
      <c r="Z91">
        <v>0.59521314498889211</v>
      </c>
      <c r="AA91">
        <v>1250371.39227</v>
      </c>
      <c r="AB91">
        <v>4.1422108874900002E-3</v>
      </c>
      <c r="AC91">
        <v>0.49204159918200002</v>
      </c>
      <c r="AD91">
        <v>0</v>
      </c>
      <c r="AE91">
        <v>0.26041694883700001</v>
      </c>
      <c r="AF91">
        <v>3738</v>
      </c>
      <c r="AG91">
        <v>0.97699304440877399</v>
      </c>
      <c r="AH91">
        <v>2.6752273943285101E-4</v>
      </c>
      <c r="AI91">
        <v>0</v>
      </c>
      <c r="AJ91">
        <v>0</v>
      </c>
      <c r="AK91">
        <v>747.6</v>
      </c>
      <c r="AL91">
        <v>8.0256821829855505E-4</v>
      </c>
      <c r="AM91">
        <v>3738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22</v>
      </c>
      <c r="AY91">
        <v>169.90909090909091</v>
      </c>
      <c r="AZ91">
        <v>311.5</v>
      </c>
      <c r="BA91">
        <v>0</v>
      </c>
      <c r="BB91">
        <v>1</v>
      </c>
      <c r="BC91">
        <v>3738</v>
      </c>
      <c r="BD91">
        <v>23.423834364099999</v>
      </c>
      <c r="BE91">
        <v>1.49510361046</v>
      </c>
      <c r="BF91">
        <v>2649.5528703300001</v>
      </c>
      <c r="BG91">
        <v>-107.795795181</v>
      </c>
      <c r="BH91">
        <v>1328</v>
      </c>
      <c r="BI91">
        <v>5254</v>
      </c>
    </row>
    <row r="92" spans="1:61">
      <c r="A92" t="s">
        <v>794</v>
      </c>
      <c r="B92" t="s">
        <v>1109</v>
      </c>
      <c r="C92">
        <v>7309010</v>
      </c>
      <c r="D92" t="s">
        <v>230</v>
      </c>
      <c r="E92">
        <v>73</v>
      </c>
      <c r="F92">
        <v>9</v>
      </c>
      <c r="G92">
        <v>10</v>
      </c>
      <c r="H92" t="s">
        <v>674</v>
      </c>
      <c r="I92" t="s">
        <v>682</v>
      </c>
      <c r="J92" t="s">
        <v>439</v>
      </c>
      <c r="K92">
        <v>2019</v>
      </c>
      <c r="L92">
        <v>227387.80854299999</v>
      </c>
      <c r="M92">
        <v>2157.1961563499999</v>
      </c>
      <c r="N92">
        <v>273368.61752799997</v>
      </c>
      <c r="O92">
        <v>0</v>
      </c>
      <c r="P92">
        <v>5307.3250434299998</v>
      </c>
      <c r="Q92">
        <v>221100.82743100001</v>
      </c>
      <c r="R92">
        <v>236924.53294899999</v>
      </c>
      <c r="S92">
        <v>0.21464591098443322</v>
      </c>
      <c r="T92">
        <v>8.989256741942557E-3</v>
      </c>
      <c r="U92">
        <v>0.32163999122999343</v>
      </c>
      <c r="V92">
        <v>0</v>
      </c>
      <c r="W92">
        <v>0</v>
      </c>
      <c r="X92">
        <v>5822.5597337400004</v>
      </c>
      <c r="Y92">
        <v>3.1572023679017756E-2</v>
      </c>
      <c r="Z92">
        <v>0.26397719798289848</v>
      </c>
      <c r="AA92">
        <v>5509.3206973099996</v>
      </c>
      <c r="AB92">
        <v>4.6690135697599999E-2</v>
      </c>
      <c r="AC92">
        <v>0</v>
      </c>
      <c r="AD92">
        <v>0</v>
      </c>
      <c r="AE92">
        <v>2.57489321853E-2</v>
      </c>
      <c r="AF92">
        <v>6203</v>
      </c>
      <c r="AG92">
        <v>0.86812832500403003</v>
      </c>
      <c r="AH92">
        <v>4.83636949862969E-4</v>
      </c>
      <c r="AI92">
        <v>0</v>
      </c>
      <c r="AJ92">
        <v>0</v>
      </c>
      <c r="AK92">
        <v>689.22222222222217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18</v>
      </c>
      <c r="AY92">
        <v>344.61111111111109</v>
      </c>
      <c r="AZ92">
        <v>0</v>
      </c>
      <c r="BA92">
        <v>0</v>
      </c>
      <c r="BB92">
        <v>0</v>
      </c>
      <c r="BC92">
        <v>0</v>
      </c>
      <c r="BD92">
        <v>27.1748460572</v>
      </c>
      <c r="BE92">
        <v>1.28912646954</v>
      </c>
      <c r="BF92">
        <v>1442.9884216600001</v>
      </c>
      <c r="BG92">
        <v>-25.024442232599998</v>
      </c>
      <c r="BH92">
        <v>1544</v>
      </c>
      <c r="BI92">
        <v>5967</v>
      </c>
    </row>
    <row r="93" spans="1:61">
      <c r="A93" t="s">
        <v>795</v>
      </c>
      <c r="B93" t="s">
        <v>1110</v>
      </c>
      <c r="C93">
        <v>7309020</v>
      </c>
      <c r="D93" t="s">
        <v>230</v>
      </c>
      <c r="E93">
        <v>73</v>
      </c>
      <c r="F93">
        <v>9</v>
      </c>
      <c r="G93">
        <v>20</v>
      </c>
      <c r="H93" t="s">
        <v>674</v>
      </c>
      <c r="I93" t="s">
        <v>682</v>
      </c>
      <c r="J93" t="s">
        <v>438</v>
      </c>
      <c r="K93">
        <v>2019</v>
      </c>
      <c r="L93">
        <v>151773.376109</v>
      </c>
      <c r="M93">
        <v>5700.4316275399997</v>
      </c>
      <c r="N93">
        <v>181910.441494</v>
      </c>
      <c r="O93">
        <v>35871.448162400004</v>
      </c>
      <c r="P93">
        <v>3850.4272559699998</v>
      </c>
      <c r="Q93">
        <v>156829.70100999999</v>
      </c>
      <c r="R93">
        <v>179679.61006899999</v>
      </c>
      <c r="S93">
        <v>8.3104772353263856E-2</v>
      </c>
      <c r="T93">
        <v>7.9539221064179929E-3</v>
      </c>
      <c r="U93">
        <v>0.33351618211738893</v>
      </c>
      <c r="V93">
        <v>0</v>
      </c>
      <c r="W93">
        <v>0</v>
      </c>
      <c r="X93">
        <v>9303.1397660799994</v>
      </c>
      <c r="Y93">
        <v>4.4432254525507406E-2</v>
      </c>
      <c r="Z93">
        <v>0.37410861217772901</v>
      </c>
      <c r="AA93">
        <v>74133.365416600005</v>
      </c>
      <c r="AB93">
        <v>0.164141906522</v>
      </c>
      <c r="AC93">
        <v>0</v>
      </c>
      <c r="AD93">
        <v>0</v>
      </c>
      <c r="AE93">
        <v>0.116393299059</v>
      </c>
      <c r="AF93">
        <v>4052</v>
      </c>
      <c r="AG93">
        <v>0.97532082922013796</v>
      </c>
      <c r="AH93">
        <v>1.4807502467917E-3</v>
      </c>
      <c r="AI93">
        <v>0</v>
      </c>
      <c r="AJ93">
        <v>0</v>
      </c>
      <c r="AK93">
        <v>405.2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14</v>
      </c>
      <c r="AY93">
        <v>289.42857142857144</v>
      </c>
      <c r="AZ93">
        <v>0</v>
      </c>
      <c r="BA93">
        <v>0</v>
      </c>
      <c r="BB93">
        <v>0</v>
      </c>
      <c r="BC93">
        <v>0</v>
      </c>
      <c r="BD93">
        <v>27.094768865799999</v>
      </c>
      <c r="BE93">
        <v>1.2155947685199999</v>
      </c>
      <c r="BF93">
        <v>2099.98254086</v>
      </c>
      <c r="BG93">
        <v>-39.517318725599999</v>
      </c>
      <c r="BH93">
        <v>1445</v>
      </c>
      <c r="BI93">
        <v>5441</v>
      </c>
    </row>
    <row r="94" spans="1:61">
      <c r="A94" t="s">
        <v>796</v>
      </c>
      <c r="B94" t="s">
        <v>1111</v>
      </c>
      <c r="C94">
        <v>7309030</v>
      </c>
      <c r="D94" t="s">
        <v>230</v>
      </c>
      <c r="E94">
        <v>73</v>
      </c>
      <c r="F94">
        <v>9</v>
      </c>
      <c r="G94">
        <v>30</v>
      </c>
      <c r="H94" t="s">
        <v>674</v>
      </c>
      <c r="I94" t="s">
        <v>682</v>
      </c>
      <c r="J94" t="s">
        <v>440</v>
      </c>
      <c r="K94">
        <v>2019</v>
      </c>
      <c r="L94">
        <v>71809.822627300004</v>
      </c>
      <c r="M94">
        <v>3056.1769284000002</v>
      </c>
      <c r="N94">
        <v>46392.313936400002</v>
      </c>
      <c r="O94">
        <v>59824.242156499997</v>
      </c>
      <c r="P94">
        <v>31937.795149199999</v>
      </c>
      <c r="Q94">
        <v>36252.285430099997</v>
      </c>
      <c r="R94">
        <v>45918.027540100004</v>
      </c>
      <c r="S94">
        <v>0</v>
      </c>
      <c r="T94">
        <v>0.26984126984126983</v>
      </c>
      <c r="U94">
        <v>0</v>
      </c>
      <c r="V94">
        <v>0</v>
      </c>
      <c r="W94">
        <v>0</v>
      </c>
      <c r="X94">
        <v>33238.804795999997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2.2448898307899999E-2</v>
      </c>
      <c r="AF94">
        <v>4890</v>
      </c>
      <c r="AG94">
        <v>1</v>
      </c>
      <c r="AH94">
        <v>6.1349693251533703E-4</v>
      </c>
      <c r="AI94">
        <v>0</v>
      </c>
      <c r="AJ94">
        <v>0</v>
      </c>
      <c r="AK94">
        <v>489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18</v>
      </c>
      <c r="AY94">
        <v>271.66666666666669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773</v>
      </c>
      <c r="BI94">
        <v>2841</v>
      </c>
    </row>
    <row r="95" spans="1:61">
      <c r="A95" t="s">
        <v>797</v>
      </c>
      <c r="B95" t="s">
        <v>1112</v>
      </c>
      <c r="C95">
        <v>7309031</v>
      </c>
      <c r="D95" t="s">
        <v>230</v>
      </c>
      <c r="E95">
        <v>73</v>
      </c>
      <c r="F95">
        <v>9</v>
      </c>
      <c r="G95">
        <v>31</v>
      </c>
      <c r="H95" t="s">
        <v>674</v>
      </c>
      <c r="I95" t="s">
        <v>682</v>
      </c>
      <c r="J95" t="s">
        <v>441</v>
      </c>
      <c r="K95">
        <v>2019</v>
      </c>
      <c r="L95">
        <v>69806.047497699998</v>
      </c>
      <c r="M95">
        <v>1899.52228098</v>
      </c>
      <c r="N95">
        <v>39042.325520799997</v>
      </c>
      <c r="O95">
        <v>40572.4460626</v>
      </c>
      <c r="P95">
        <v>3277.4123170299999</v>
      </c>
      <c r="Q95">
        <v>9621.0912935600008</v>
      </c>
      <c r="R95">
        <v>16209.6170884</v>
      </c>
      <c r="S95">
        <v>0</v>
      </c>
      <c r="T95">
        <v>0.29710144927536231</v>
      </c>
      <c r="U95">
        <v>0.18478260869565216</v>
      </c>
      <c r="V95">
        <v>0</v>
      </c>
      <c r="W95">
        <v>0</v>
      </c>
      <c r="X95">
        <v>5396.1339808499997</v>
      </c>
      <c r="Y95">
        <v>9.0579710144927536E-2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6.9824473689399993E-2</v>
      </c>
      <c r="AF95">
        <v>3867</v>
      </c>
      <c r="AG95">
        <v>1</v>
      </c>
      <c r="AH95">
        <v>1.8101887768295799E-3</v>
      </c>
      <c r="AI95">
        <v>0</v>
      </c>
      <c r="AJ95">
        <v>0</v>
      </c>
      <c r="AK95">
        <v>351.54545454545456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14</v>
      </c>
      <c r="AY95">
        <v>276.21428571428572</v>
      </c>
      <c r="AZ95">
        <v>966.75</v>
      </c>
      <c r="BA95">
        <v>0</v>
      </c>
      <c r="BB95">
        <v>5</v>
      </c>
      <c r="BC95">
        <v>773.4</v>
      </c>
      <c r="BD95">
        <v>0</v>
      </c>
      <c r="BE95">
        <v>0</v>
      </c>
      <c r="BF95">
        <v>0</v>
      </c>
      <c r="BG95">
        <v>0</v>
      </c>
      <c r="BH95">
        <v>924</v>
      </c>
      <c r="BI95">
        <v>3496</v>
      </c>
    </row>
    <row r="96" spans="1:61">
      <c r="A96" t="s">
        <v>798</v>
      </c>
      <c r="B96" t="s">
        <v>1113</v>
      </c>
      <c r="C96">
        <v>7309040</v>
      </c>
      <c r="D96" t="s">
        <v>230</v>
      </c>
      <c r="E96">
        <v>73</v>
      </c>
      <c r="F96">
        <v>9</v>
      </c>
      <c r="G96">
        <v>40</v>
      </c>
      <c r="H96" t="s">
        <v>674</v>
      </c>
      <c r="I96" t="s">
        <v>682</v>
      </c>
      <c r="J96" t="s">
        <v>494</v>
      </c>
      <c r="K96">
        <v>2019</v>
      </c>
      <c r="L96">
        <v>56027.658682499998</v>
      </c>
      <c r="M96">
        <v>597.86773143899995</v>
      </c>
      <c r="N96">
        <v>25155.191744700001</v>
      </c>
      <c r="O96">
        <v>23209.715062200001</v>
      </c>
      <c r="P96">
        <v>5241.8803109700002</v>
      </c>
      <c r="Q96">
        <v>500.66162691199997</v>
      </c>
      <c r="R96">
        <v>7097.4709217099999</v>
      </c>
      <c r="S96">
        <v>0.30127774041694688</v>
      </c>
      <c r="T96">
        <v>9.0786819098856761E-2</v>
      </c>
      <c r="U96">
        <v>0</v>
      </c>
      <c r="V96">
        <v>0</v>
      </c>
      <c r="W96">
        <v>0</v>
      </c>
      <c r="X96">
        <v>5187.9329793300003</v>
      </c>
      <c r="Y96">
        <v>0</v>
      </c>
      <c r="Z96">
        <v>0.32840170365388927</v>
      </c>
      <c r="AA96">
        <v>414296.89671300002</v>
      </c>
      <c r="AB96">
        <v>0.78947079975699996</v>
      </c>
      <c r="AC96">
        <v>0</v>
      </c>
      <c r="AD96">
        <v>0</v>
      </c>
      <c r="AE96">
        <v>0.29140723094299997</v>
      </c>
      <c r="AF96">
        <v>12507</v>
      </c>
      <c r="AG96">
        <v>1</v>
      </c>
      <c r="AH96">
        <v>8.7950747581354402E-4</v>
      </c>
      <c r="AI96">
        <v>2501.4</v>
      </c>
      <c r="AJ96">
        <v>12507</v>
      </c>
      <c r="AK96">
        <v>1250.7</v>
      </c>
      <c r="AL96">
        <v>0</v>
      </c>
      <c r="AM96">
        <v>2084.5</v>
      </c>
      <c r="AN96">
        <v>1</v>
      </c>
      <c r="AO96">
        <v>0</v>
      </c>
      <c r="AP96">
        <v>12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18</v>
      </c>
      <c r="AY96">
        <v>694.83333333333337</v>
      </c>
      <c r="AZ96">
        <v>12507</v>
      </c>
      <c r="BA96">
        <v>0</v>
      </c>
      <c r="BB96">
        <v>1</v>
      </c>
      <c r="BC96">
        <v>12507</v>
      </c>
      <c r="BD96">
        <v>27.097866574800001</v>
      </c>
      <c r="BE96">
        <v>1.4302907197400001</v>
      </c>
      <c r="BF96">
        <v>3041.8276805</v>
      </c>
      <c r="BG96">
        <v>-52.429406207500001</v>
      </c>
      <c r="BH96">
        <v>647</v>
      </c>
      <c r="BI96">
        <v>2908</v>
      </c>
    </row>
    <row r="97" spans="1:61">
      <c r="A97" t="s">
        <v>799</v>
      </c>
      <c r="B97" t="s">
        <v>1114</v>
      </c>
      <c r="C97">
        <v>7309041</v>
      </c>
      <c r="D97" t="s">
        <v>230</v>
      </c>
      <c r="E97">
        <v>73</v>
      </c>
      <c r="F97">
        <v>9</v>
      </c>
      <c r="G97">
        <v>41</v>
      </c>
      <c r="H97" t="s">
        <v>674</v>
      </c>
      <c r="I97" t="s">
        <v>682</v>
      </c>
      <c r="J97" t="s">
        <v>481</v>
      </c>
      <c r="K97">
        <v>2019</v>
      </c>
      <c r="L97">
        <v>48618.282321999999</v>
      </c>
      <c r="M97">
        <v>727.37248117800004</v>
      </c>
      <c r="N97">
        <v>29348.2268706</v>
      </c>
      <c r="O97">
        <v>17380.897840199999</v>
      </c>
      <c r="P97">
        <v>850.01785610900004</v>
      </c>
      <c r="Q97">
        <v>2758.2199523499999</v>
      </c>
      <c r="R97">
        <v>6521.4441928899996</v>
      </c>
      <c r="S97">
        <v>0.29693836171938359</v>
      </c>
      <c r="T97">
        <v>3.294809407948094E-2</v>
      </c>
      <c r="U97">
        <v>0.39040957015409572</v>
      </c>
      <c r="V97">
        <v>0</v>
      </c>
      <c r="W97">
        <v>0</v>
      </c>
      <c r="X97">
        <v>1240.15916197</v>
      </c>
      <c r="Y97">
        <v>1.7031630170316302E-2</v>
      </c>
      <c r="Z97">
        <v>0.33951743714517435</v>
      </c>
      <c r="AA97">
        <v>678296.37263300002</v>
      </c>
      <c r="AB97">
        <v>0.31144443733299998</v>
      </c>
      <c r="AC97">
        <v>0.44273754668499998</v>
      </c>
      <c r="AD97">
        <v>0</v>
      </c>
      <c r="AE97">
        <v>0.27355106176799998</v>
      </c>
      <c r="AF97">
        <v>10514</v>
      </c>
      <c r="AG97">
        <v>0.99210576374357995</v>
      </c>
      <c r="AH97">
        <v>7.6089024158265098E-4</v>
      </c>
      <c r="AI97">
        <v>0</v>
      </c>
      <c r="AJ97">
        <v>0</v>
      </c>
      <c r="AK97">
        <v>2102.8000000000002</v>
      </c>
      <c r="AL97">
        <v>2.8533384059349398E-4</v>
      </c>
      <c r="AM97">
        <v>1168.2222222222222</v>
      </c>
      <c r="AN97">
        <v>0</v>
      </c>
      <c r="AO97">
        <v>0</v>
      </c>
      <c r="AP97">
        <v>3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16</v>
      </c>
      <c r="AY97">
        <v>657.125</v>
      </c>
      <c r="AZ97">
        <v>2102.8000000000002</v>
      </c>
      <c r="BA97">
        <v>0</v>
      </c>
      <c r="BB97">
        <v>2</v>
      </c>
      <c r="BC97">
        <v>5257</v>
      </c>
      <c r="BD97">
        <v>26.407501747400001</v>
      </c>
      <c r="BE97">
        <v>1.3654984457999999</v>
      </c>
      <c r="BF97">
        <v>2921.5444779999998</v>
      </c>
      <c r="BG97">
        <v>-67.009517346400003</v>
      </c>
      <c r="BH97">
        <v>509</v>
      </c>
      <c r="BI97">
        <v>1780</v>
      </c>
    </row>
    <row r="98" spans="1:61">
      <c r="A98" t="s">
        <v>800</v>
      </c>
      <c r="B98" t="s">
        <v>1115</v>
      </c>
      <c r="C98">
        <v>7309050</v>
      </c>
      <c r="D98" t="s">
        <v>230</v>
      </c>
      <c r="E98">
        <v>73</v>
      </c>
      <c r="F98">
        <v>9</v>
      </c>
      <c r="G98">
        <v>50</v>
      </c>
      <c r="H98" t="s">
        <v>674</v>
      </c>
      <c r="I98" t="s">
        <v>682</v>
      </c>
      <c r="J98" t="s">
        <v>329</v>
      </c>
      <c r="K98">
        <v>2019</v>
      </c>
      <c r="L98">
        <v>36503.872974600003</v>
      </c>
      <c r="M98">
        <v>739.89119294299996</v>
      </c>
      <c r="N98">
        <v>31798.7789662</v>
      </c>
      <c r="O98">
        <v>5292.9688726900004</v>
      </c>
      <c r="P98">
        <v>187.302094221</v>
      </c>
      <c r="Q98">
        <v>5352.4271605200001</v>
      </c>
      <c r="R98">
        <v>15014.621252200001</v>
      </c>
      <c r="S98">
        <v>0.19788732394366196</v>
      </c>
      <c r="T98">
        <v>4.1471048513302038E-3</v>
      </c>
      <c r="U98">
        <v>0.53935837245696405</v>
      </c>
      <c r="V98">
        <v>0</v>
      </c>
      <c r="W98">
        <v>0</v>
      </c>
      <c r="X98">
        <v>660.03117944200005</v>
      </c>
      <c r="Y98">
        <v>4.3661971830985913E-2</v>
      </c>
      <c r="Z98">
        <v>0.26588419405320812</v>
      </c>
      <c r="AA98">
        <v>782232.46090800001</v>
      </c>
      <c r="AB98">
        <v>6.0315774161999999E-2</v>
      </c>
      <c r="AC98">
        <v>0.55502434457000005</v>
      </c>
      <c r="AD98">
        <v>0</v>
      </c>
      <c r="AE98">
        <v>0.25595629575899997</v>
      </c>
      <c r="AF98">
        <v>4742</v>
      </c>
      <c r="AG98">
        <v>0.98523829607760405</v>
      </c>
      <c r="AH98">
        <v>6.3264445381695398E-4</v>
      </c>
      <c r="AI98">
        <v>0</v>
      </c>
      <c r="AJ98">
        <v>0</v>
      </c>
      <c r="AK98">
        <v>790.33333333333337</v>
      </c>
      <c r="AL98">
        <v>6.3264445381695398E-4</v>
      </c>
      <c r="AM98">
        <v>2371</v>
      </c>
      <c r="AN98">
        <v>3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10</v>
      </c>
      <c r="AY98">
        <v>474.2</v>
      </c>
      <c r="AZ98">
        <v>338.71428571428572</v>
      </c>
      <c r="BA98">
        <v>0</v>
      </c>
      <c r="BB98">
        <v>4</v>
      </c>
      <c r="BC98">
        <v>1185.5</v>
      </c>
      <c r="BD98">
        <v>24.7961165207</v>
      </c>
      <c r="BE98">
        <v>1.3579558542300001</v>
      </c>
      <c r="BF98">
        <v>2741.4785543900002</v>
      </c>
      <c r="BG98">
        <v>-76.844825222099999</v>
      </c>
      <c r="BH98">
        <v>2149</v>
      </c>
      <c r="BI98">
        <v>9306</v>
      </c>
    </row>
    <row r="99" spans="1:61">
      <c r="A99" t="s">
        <v>801</v>
      </c>
      <c r="B99" t="s">
        <v>1116</v>
      </c>
      <c r="C99">
        <v>7309051</v>
      </c>
      <c r="D99" t="s">
        <v>230</v>
      </c>
      <c r="E99">
        <v>73</v>
      </c>
      <c r="F99">
        <v>9</v>
      </c>
      <c r="G99">
        <v>51</v>
      </c>
      <c r="H99" t="s">
        <v>674</v>
      </c>
      <c r="I99" t="s">
        <v>682</v>
      </c>
      <c r="J99" t="s">
        <v>592</v>
      </c>
      <c r="K99">
        <v>2019</v>
      </c>
      <c r="L99">
        <v>36036.5774552</v>
      </c>
      <c r="M99">
        <v>758.77584875100001</v>
      </c>
      <c r="N99">
        <v>37792.003511399998</v>
      </c>
      <c r="O99">
        <v>8534.5485339700008</v>
      </c>
      <c r="P99">
        <v>444.82789562800002</v>
      </c>
      <c r="Q99">
        <v>2251.1440573899999</v>
      </c>
      <c r="R99">
        <v>16425.447961400001</v>
      </c>
      <c r="S99">
        <v>0.17508953442101075</v>
      </c>
      <c r="T99">
        <v>3.3426183844011141E-3</v>
      </c>
      <c r="U99">
        <v>0.41798647035415837</v>
      </c>
      <c r="V99">
        <v>0</v>
      </c>
      <c r="W99">
        <v>0</v>
      </c>
      <c r="X99">
        <v>1221.5516372</v>
      </c>
      <c r="Y99">
        <v>3.5734182252288103E-2</v>
      </c>
      <c r="Z99">
        <v>0.28070035813768407</v>
      </c>
      <c r="AA99">
        <v>1070401.02195</v>
      </c>
      <c r="AB99">
        <v>0</v>
      </c>
      <c r="AC99">
        <v>0.50455147896200003</v>
      </c>
      <c r="AD99">
        <v>0</v>
      </c>
      <c r="AE99">
        <v>0.242026525257</v>
      </c>
      <c r="AF99">
        <v>3199</v>
      </c>
      <c r="AG99">
        <v>0.98874648327602299</v>
      </c>
      <c r="AH99">
        <v>6.2519537355423501E-4</v>
      </c>
      <c r="AI99">
        <v>0</v>
      </c>
      <c r="AJ99">
        <v>0</v>
      </c>
      <c r="AK99">
        <v>533.16666666666663</v>
      </c>
      <c r="AL99">
        <v>3.1259768677711702E-4</v>
      </c>
      <c r="AM99">
        <v>0</v>
      </c>
      <c r="AN99">
        <v>3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6</v>
      </c>
      <c r="AY99">
        <v>533.16666666666663</v>
      </c>
      <c r="AZ99">
        <v>127.96</v>
      </c>
      <c r="BA99">
        <v>3199</v>
      </c>
      <c r="BB99">
        <v>0</v>
      </c>
      <c r="BC99">
        <v>0</v>
      </c>
      <c r="BD99">
        <v>25.167806253799998</v>
      </c>
      <c r="BE99">
        <v>1.37415677148</v>
      </c>
      <c r="BF99">
        <v>2694.9448262400001</v>
      </c>
      <c r="BG99">
        <v>-73.747124749299999</v>
      </c>
      <c r="BH99">
        <v>2994</v>
      </c>
      <c r="BI99">
        <v>12045</v>
      </c>
    </row>
    <row r="100" spans="1:61">
      <c r="A100" t="s">
        <v>802</v>
      </c>
      <c r="B100" t="s">
        <v>1117</v>
      </c>
      <c r="C100">
        <v>7309060</v>
      </c>
      <c r="D100" t="s">
        <v>230</v>
      </c>
      <c r="E100">
        <v>73</v>
      </c>
      <c r="F100">
        <v>9</v>
      </c>
      <c r="G100">
        <v>60</v>
      </c>
      <c r="H100" t="s">
        <v>674</v>
      </c>
      <c r="I100" t="s">
        <v>682</v>
      </c>
      <c r="J100" t="s">
        <v>381</v>
      </c>
      <c r="K100">
        <v>2019</v>
      </c>
      <c r="L100">
        <v>50963.501108199998</v>
      </c>
      <c r="M100">
        <v>446.19406119899998</v>
      </c>
      <c r="N100">
        <v>35528.932483299999</v>
      </c>
      <c r="O100">
        <v>22469.331298199999</v>
      </c>
      <c r="P100">
        <v>2665.4191118099998</v>
      </c>
      <c r="Q100">
        <v>1300.62360268</v>
      </c>
      <c r="R100">
        <v>6314.2069119199996</v>
      </c>
      <c r="S100">
        <v>0.28496686431810253</v>
      </c>
      <c r="T100">
        <v>3.3019416346936406E-2</v>
      </c>
      <c r="U100">
        <v>0.17707243343797233</v>
      </c>
      <c r="V100">
        <v>0</v>
      </c>
      <c r="W100">
        <v>4.9994186722474134E-3</v>
      </c>
      <c r="X100">
        <v>2910.8824029500001</v>
      </c>
      <c r="Y100">
        <v>2.1044064643646089E-2</v>
      </c>
      <c r="Z100">
        <v>0.49005929543076387</v>
      </c>
      <c r="AA100">
        <v>548596.93937699997</v>
      </c>
      <c r="AB100">
        <v>0.318596942986</v>
      </c>
      <c r="AC100">
        <v>0.14160510180499999</v>
      </c>
      <c r="AD100">
        <v>0</v>
      </c>
      <c r="AE100">
        <v>0.27645137971200001</v>
      </c>
      <c r="AF100">
        <v>11892</v>
      </c>
      <c r="AG100">
        <v>0.99117053481331896</v>
      </c>
      <c r="AH100">
        <v>6.7272115708038997E-4</v>
      </c>
      <c r="AI100">
        <v>0</v>
      </c>
      <c r="AJ100">
        <v>11892</v>
      </c>
      <c r="AK100">
        <v>1486.5</v>
      </c>
      <c r="AL100">
        <v>5.0454086781029199E-4</v>
      </c>
      <c r="AM100">
        <v>3964</v>
      </c>
      <c r="AN100">
        <v>1</v>
      </c>
      <c r="AO100">
        <v>0</v>
      </c>
      <c r="AP100">
        <v>8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16</v>
      </c>
      <c r="AY100">
        <v>743.25</v>
      </c>
      <c r="AZ100">
        <v>2973</v>
      </c>
      <c r="BA100">
        <v>3964</v>
      </c>
      <c r="BB100">
        <v>0</v>
      </c>
      <c r="BC100">
        <v>0</v>
      </c>
      <c r="BD100">
        <v>26.5162911446</v>
      </c>
      <c r="BE100">
        <v>1.4027492322399999</v>
      </c>
      <c r="BF100">
        <v>2964.3230501799999</v>
      </c>
      <c r="BG100">
        <v>-68.112407483599995</v>
      </c>
      <c r="BH100">
        <v>1251</v>
      </c>
      <c r="BI100">
        <v>5586</v>
      </c>
    </row>
    <row r="101" spans="1:61">
      <c r="A101" t="s">
        <v>803</v>
      </c>
      <c r="B101" t="s">
        <v>1118</v>
      </c>
      <c r="C101">
        <v>7309070</v>
      </c>
      <c r="D101" t="s">
        <v>230</v>
      </c>
      <c r="E101">
        <v>73</v>
      </c>
      <c r="F101">
        <v>9</v>
      </c>
      <c r="G101">
        <v>70</v>
      </c>
      <c r="H101" t="s">
        <v>674</v>
      </c>
      <c r="I101" t="s">
        <v>682</v>
      </c>
      <c r="J101" t="s">
        <v>423</v>
      </c>
      <c r="K101">
        <v>2019</v>
      </c>
      <c r="L101">
        <v>56876.455059899999</v>
      </c>
      <c r="M101">
        <v>350.450504018</v>
      </c>
      <c r="N101">
        <v>35997.368706300003</v>
      </c>
      <c r="O101">
        <v>27994.1382199</v>
      </c>
      <c r="P101">
        <v>4819.3696950800004</v>
      </c>
      <c r="Q101">
        <v>1823.0915568999999</v>
      </c>
      <c r="R101">
        <v>4360.1201294800003</v>
      </c>
      <c r="S101">
        <v>0.29655697165683848</v>
      </c>
      <c r="T101">
        <v>9.2257941791896517E-3</v>
      </c>
      <c r="U101">
        <v>0</v>
      </c>
      <c r="V101">
        <v>0</v>
      </c>
      <c r="W101">
        <v>0</v>
      </c>
      <c r="X101">
        <v>6100.2287827500004</v>
      </c>
      <c r="Y101">
        <v>0</v>
      </c>
      <c r="Z101">
        <v>0.61394331367700206</v>
      </c>
      <c r="AA101">
        <v>621042.95259999996</v>
      </c>
      <c r="AB101">
        <v>0.52938343473399996</v>
      </c>
      <c r="AC101">
        <v>1.51772613718E-2</v>
      </c>
      <c r="AD101">
        <v>0</v>
      </c>
      <c r="AE101">
        <v>0.297762625048</v>
      </c>
      <c r="AF101">
        <v>15163</v>
      </c>
      <c r="AG101">
        <v>0.99788959968343904</v>
      </c>
      <c r="AH101">
        <v>1.9785002967750401E-4</v>
      </c>
      <c r="AI101">
        <v>0</v>
      </c>
      <c r="AJ101">
        <v>15163</v>
      </c>
      <c r="AK101">
        <v>1166.3846153846155</v>
      </c>
      <c r="AL101">
        <v>3.2975004946250703E-4</v>
      </c>
      <c r="AM101">
        <v>7581.5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26</v>
      </c>
      <c r="AY101">
        <v>583.19230769230774</v>
      </c>
      <c r="AZ101">
        <v>1684.7777777777778</v>
      </c>
      <c r="BA101">
        <v>0</v>
      </c>
      <c r="BB101">
        <v>0</v>
      </c>
      <c r="BC101">
        <v>0</v>
      </c>
      <c r="BD101">
        <v>26.977803842099998</v>
      </c>
      <c r="BE101">
        <v>1.43526961285</v>
      </c>
      <c r="BF101">
        <v>3115.7423484800001</v>
      </c>
      <c r="BG101">
        <v>-60.489752462600002</v>
      </c>
      <c r="BH101">
        <v>1076</v>
      </c>
      <c r="BI101">
        <v>4909</v>
      </c>
    </row>
    <row r="102" spans="1:61">
      <c r="A102" t="s">
        <v>804</v>
      </c>
      <c r="B102" t="s">
        <v>1119</v>
      </c>
      <c r="C102">
        <v>7309080</v>
      </c>
      <c r="D102" t="s">
        <v>230</v>
      </c>
      <c r="E102">
        <v>73</v>
      </c>
      <c r="F102">
        <v>9</v>
      </c>
      <c r="G102">
        <v>80</v>
      </c>
      <c r="H102" t="s">
        <v>674</v>
      </c>
      <c r="I102" t="s">
        <v>682</v>
      </c>
      <c r="J102" t="s">
        <v>467</v>
      </c>
      <c r="K102">
        <v>2019</v>
      </c>
      <c r="L102">
        <v>57219.898447899999</v>
      </c>
      <c r="M102">
        <v>289.05620081699999</v>
      </c>
      <c r="N102">
        <v>42702.049796300002</v>
      </c>
      <c r="O102">
        <v>30975.3525653</v>
      </c>
      <c r="P102">
        <v>4320.4037954200003</v>
      </c>
      <c r="Q102">
        <v>6329.89065648</v>
      </c>
      <c r="R102">
        <v>3611.46674248</v>
      </c>
      <c r="S102">
        <v>0.19167630057803467</v>
      </c>
      <c r="T102">
        <v>5.6647398843930634E-3</v>
      </c>
      <c r="U102">
        <v>1.9653179190751444E-3</v>
      </c>
      <c r="V102">
        <v>0</v>
      </c>
      <c r="W102">
        <v>0</v>
      </c>
      <c r="X102">
        <v>6679.1596658400003</v>
      </c>
      <c r="Y102">
        <v>0</v>
      </c>
      <c r="Z102">
        <v>0.58196531791907513</v>
      </c>
      <c r="AA102">
        <v>631569.706641</v>
      </c>
      <c r="AB102">
        <v>0.51970961534899995</v>
      </c>
      <c r="AC102">
        <v>1.5079319953200001E-2</v>
      </c>
      <c r="AD102">
        <v>0</v>
      </c>
      <c r="AE102">
        <v>0.29604576453999998</v>
      </c>
      <c r="AF102">
        <v>10889</v>
      </c>
      <c r="AG102">
        <v>0.99770410506015195</v>
      </c>
      <c r="AH102">
        <v>3.6734319037560797E-4</v>
      </c>
      <c r="AI102">
        <v>0</v>
      </c>
      <c r="AJ102">
        <v>0</v>
      </c>
      <c r="AK102">
        <v>1088.9000000000001</v>
      </c>
      <c r="AL102">
        <v>1.8367159518780399E-4</v>
      </c>
      <c r="AM102">
        <v>5444.5</v>
      </c>
      <c r="AN102">
        <v>0</v>
      </c>
      <c r="AO102">
        <v>0</v>
      </c>
      <c r="AP102">
        <v>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19</v>
      </c>
      <c r="AY102">
        <v>573.10526315789468</v>
      </c>
      <c r="AZ102">
        <v>907.41666666666663</v>
      </c>
      <c r="BA102">
        <v>0</v>
      </c>
      <c r="BB102">
        <v>2</v>
      </c>
      <c r="BC102">
        <v>5444.5</v>
      </c>
      <c r="BD102">
        <v>26.923139983199999</v>
      </c>
      <c r="BE102">
        <v>1.4211082024999999</v>
      </c>
      <c r="BF102">
        <v>3123.5110491300002</v>
      </c>
      <c r="BG102">
        <v>-64.507818048700003</v>
      </c>
      <c r="BH102">
        <v>1288</v>
      </c>
      <c r="BI102">
        <v>5621</v>
      </c>
    </row>
    <row r="103" spans="1:61">
      <c r="A103" t="s">
        <v>805</v>
      </c>
      <c r="B103" t="s">
        <v>1120</v>
      </c>
      <c r="C103">
        <v>7309091</v>
      </c>
      <c r="D103" t="s">
        <v>230</v>
      </c>
      <c r="E103">
        <v>73</v>
      </c>
      <c r="F103">
        <v>9</v>
      </c>
      <c r="G103">
        <v>91</v>
      </c>
      <c r="H103" t="s">
        <v>674</v>
      </c>
      <c r="I103" t="s">
        <v>682</v>
      </c>
      <c r="J103" t="s">
        <v>538</v>
      </c>
      <c r="K103">
        <v>2019</v>
      </c>
      <c r="L103">
        <v>55964.466087000001</v>
      </c>
      <c r="M103">
        <v>338.11125371399999</v>
      </c>
      <c r="N103">
        <v>48339.853099599997</v>
      </c>
      <c r="O103">
        <v>31500.023618200001</v>
      </c>
      <c r="P103">
        <v>3519.2770587199998</v>
      </c>
      <c r="Q103">
        <v>6170.6613815800001</v>
      </c>
      <c r="R103">
        <v>4804.77917996</v>
      </c>
      <c r="S103">
        <v>0.40443936673739189</v>
      </c>
      <c r="T103">
        <v>1.1261628855883794E-2</v>
      </c>
      <c r="U103">
        <v>3.6885914803329527E-2</v>
      </c>
      <c r="V103">
        <v>0</v>
      </c>
      <c r="W103">
        <v>0</v>
      </c>
      <c r="X103">
        <v>6054.6296067000003</v>
      </c>
      <c r="Y103">
        <v>0</v>
      </c>
      <c r="Z103">
        <v>0.58772645666721068</v>
      </c>
      <c r="AA103">
        <v>712438.87659400003</v>
      </c>
      <c r="AB103">
        <v>0.389752675539</v>
      </c>
      <c r="AC103">
        <v>6.1222843319199999E-2</v>
      </c>
      <c r="AD103">
        <v>0</v>
      </c>
      <c r="AE103">
        <v>0.28011861780399999</v>
      </c>
      <c r="AF103">
        <v>6715</v>
      </c>
      <c r="AG103">
        <v>0.99925539836187605</v>
      </c>
      <c r="AH103">
        <v>4.4676098287416198E-4</v>
      </c>
      <c r="AI103">
        <v>0</v>
      </c>
      <c r="AJ103">
        <v>0</v>
      </c>
      <c r="AK103">
        <v>959.28571428571433</v>
      </c>
      <c r="AL103">
        <v>2.9784065524944098E-4</v>
      </c>
      <c r="AM103">
        <v>2238.3333333333335</v>
      </c>
      <c r="AN103">
        <v>0</v>
      </c>
      <c r="AO103">
        <v>0</v>
      </c>
      <c r="AP103">
        <v>9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12</v>
      </c>
      <c r="AY103">
        <v>559.58333333333337</v>
      </c>
      <c r="AZ103">
        <v>1343</v>
      </c>
      <c r="BA103">
        <v>0</v>
      </c>
      <c r="BB103">
        <v>2</v>
      </c>
      <c r="BC103">
        <v>3357.5</v>
      </c>
      <c r="BD103">
        <v>26.662184073199999</v>
      </c>
      <c r="BE103">
        <v>1.36183457148</v>
      </c>
      <c r="BF103">
        <v>3019.3476821499999</v>
      </c>
      <c r="BG103">
        <v>-74.799948071700001</v>
      </c>
      <c r="BH103">
        <v>1079</v>
      </c>
      <c r="BI103">
        <v>4273</v>
      </c>
    </row>
    <row r="104" spans="1:61">
      <c r="A104" t="s">
        <v>806</v>
      </c>
      <c r="B104" t="s">
        <v>1121</v>
      </c>
      <c r="C104">
        <v>7309092</v>
      </c>
      <c r="D104" t="s">
        <v>230</v>
      </c>
      <c r="E104">
        <v>73</v>
      </c>
      <c r="F104">
        <v>9</v>
      </c>
      <c r="G104">
        <v>92</v>
      </c>
      <c r="H104" t="s">
        <v>674</v>
      </c>
      <c r="I104" t="s">
        <v>682</v>
      </c>
      <c r="J104" t="s">
        <v>458</v>
      </c>
      <c r="K104">
        <v>2019</v>
      </c>
      <c r="L104">
        <v>59140.687074399997</v>
      </c>
      <c r="M104">
        <v>409.60615641999999</v>
      </c>
      <c r="N104">
        <v>53987.062247900001</v>
      </c>
      <c r="O104">
        <v>36055.510237299997</v>
      </c>
      <c r="P104">
        <v>1947.6115891500001</v>
      </c>
      <c r="Q104">
        <v>5630.0678521099999</v>
      </c>
      <c r="R104">
        <v>6255.0230552399998</v>
      </c>
      <c r="S104">
        <v>0.35484576679063662</v>
      </c>
      <c r="T104">
        <v>4.7035659593086851E-2</v>
      </c>
      <c r="U104">
        <v>8.1601400131262311E-2</v>
      </c>
      <c r="V104">
        <v>0</v>
      </c>
      <c r="W104">
        <v>0</v>
      </c>
      <c r="X104">
        <v>9088.9872460400002</v>
      </c>
      <c r="Y104">
        <v>0</v>
      </c>
      <c r="Z104">
        <v>0.44476044629183986</v>
      </c>
      <c r="AA104">
        <v>708483.74985799997</v>
      </c>
      <c r="AB104">
        <v>0.36814433883300002</v>
      </c>
      <c r="AC104">
        <v>0.22679829145399999</v>
      </c>
      <c r="AD104">
        <v>0</v>
      </c>
      <c r="AE104">
        <v>0.26149806304000001</v>
      </c>
      <c r="AF104">
        <v>4602</v>
      </c>
      <c r="AG104">
        <v>0.99913081269013404</v>
      </c>
      <c r="AH104">
        <v>8.6918730986527601E-4</v>
      </c>
      <c r="AI104">
        <v>4602</v>
      </c>
      <c r="AJ104">
        <v>0</v>
      </c>
      <c r="AK104">
        <v>1150.5</v>
      </c>
      <c r="AL104">
        <v>4.3459365493263801E-4</v>
      </c>
      <c r="AM104">
        <v>4602</v>
      </c>
      <c r="AN104">
        <v>0</v>
      </c>
      <c r="AO104">
        <v>0</v>
      </c>
      <c r="AP104">
        <v>8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12</v>
      </c>
      <c r="AY104">
        <v>383.5</v>
      </c>
      <c r="AZ104">
        <v>2301</v>
      </c>
      <c r="BA104">
        <v>0</v>
      </c>
      <c r="BB104">
        <v>0</v>
      </c>
      <c r="BC104">
        <v>0</v>
      </c>
      <c r="BD104">
        <v>26.491654189799998</v>
      </c>
      <c r="BE104">
        <v>1.31885001</v>
      </c>
      <c r="BF104">
        <v>2956.34195099</v>
      </c>
      <c r="BG104">
        <v>-74.169833568800001</v>
      </c>
      <c r="BH104">
        <v>1299</v>
      </c>
      <c r="BI104">
        <v>5183</v>
      </c>
    </row>
    <row r="105" spans="1:61">
      <c r="A105" t="s">
        <v>807</v>
      </c>
      <c r="B105" t="s">
        <v>1122</v>
      </c>
      <c r="C105">
        <v>7310010</v>
      </c>
      <c r="D105" t="s">
        <v>230</v>
      </c>
      <c r="E105">
        <v>73</v>
      </c>
      <c r="F105">
        <v>10</v>
      </c>
      <c r="G105">
        <v>10</v>
      </c>
      <c r="H105" t="s">
        <v>674</v>
      </c>
      <c r="I105" t="s">
        <v>341</v>
      </c>
      <c r="J105" t="s">
        <v>571</v>
      </c>
      <c r="K105">
        <v>2019</v>
      </c>
      <c r="L105">
        <v>53234.509873199997</v>
      </c>
      <c r="M105">
        <v>465.68958909999998</v>
      </c>
      <c r="N105">
        <v>65735.826970099995</v>
      </c>
      <c r="O105">
        <v>38294.621523100002</v>
      </c>
      <c r="P105">
        <v>913.90756359500006</v>
      </c>
      <c r="Q105">
        <v>1333.24574276</v>
      </c>
      <c r="R105">
        <v>7155.8681550800002</v>
      </c>
      <c r="S105">
        <v>0.33344402014499974</v>
      </c>
      <c r="T105">
        <v>1.7156455808290442E-3</v>
      </c>
      <c r="U105">
        <v>0.23559687863191101</v>
      </c>
      <c r="V105">
        <v>0</v>
      </c>
      <c r="W105">
        <v>0</v>
      </c>
      <c r="X105">
        <v>2367.8242291299998</v>
      </c>
      <c r="Y105">
        <v>6.198461453317837E-3</v>
      </c>
      <c r="Z105">
        <v>0.47573191654214403</v>
      </c>
      <c r="AA105">
        <v>926612.64168</v>
      </c>
      <c r="AB105">
        <v>8.3150386477100005E-2</v>
      </c>
      <c r="AC105">
        <v>0.52108360450199998</v>
      </c>
      <c r="AD105">
        <v>0</v>
      </c>
      <c r="AE105">
        <v>0.234788212119</v>
      </c>
      <c r="AF105">
        <v>7151</v>
      </c>
      <c r="AG105">
        <v>0.98168088379247598</v>
      </c>
      <c r="AH105">
        <v>5.5936232694728E-4</v>
      </c>
      <c r="AI105">
        <v>0</v>
      </c>
      <c r="AJ105">
        <v>0</v>
      </c>
      <c r="AK105">
        <v>1191.8333333333333</v>
      </c>
      <c r="AL105">
        <v>8.3904349042091995E-4</v>
      </c>
      <c r="AM105">
        <v>0</v>
      </c>
      <c r="AN105">
        <v>8</v>
      </c>
      <c r="AO105">
        <v>0</v>
      </c>
      <c r="AP105">
        <v>14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13</v>
      </c>
      <c r="AY105">
        <v>550.07692307692309</v>
      </c>
      <c r="AZ105">
        <v>893.875</v>
      </c>
      <c r="BA105">
        <v>0</v>
      </c>
      <c r="BB105">
        <v>6</v>
      </c>
      <c r="BC105">
        <v>1191.8333333333333</v>
      </c>
      <c r="BD105">
        <v>25.012986837500002</v>
      </c>
      <c r="BE105">
        <v>1.3681794307999999</v>
      </c>
      <c r="BF105">
        <v>2631.8869039699998</v>
      </c>
      <c r="BG105">
        <v>-58.142187967300003</v>
      </c>
      <c r="BH105">
        <v>907</v>
      </c>
      <c r="BI105">
        <v>3580</v>
      </c>
    </row>
    <row r="106" spans="1:61">
      <c r="A106" t="s">
        <v>808</v>
      </c>
      <c r="B106" t="s">
        <v>1123</v>
      </c>
      <c r="C106">
        <v>7310011</v>
      </c>
      <c r="D106" t="s">
        <v>230</v>
      </c>
      <c r="E106">
        <v>73</v>
      </c>
      <c r="F106">
        <v>10</v>
      </c>
      <c r="G106">
        <v>11</v>
      </c>
      <c r="H106" t="s">
        <v>674</v>
      </c>
      <c r="I106" t="s">
        <v>341</v>
      </c>
      <c r="J106" t="s">
        <v>513</v>
      </c>
      <c r="K106">
        <v>2019</v>
      </c>
      <c r="L106">
        <v>44852.738200799999</v>
      </c>
      <c r="M106">
        <v>937.45437806899997</v>
      </c>
      <c r="N106">
        <v>51367.947593899997</v>
      </c>
      <c r="O106">
        <v>23298.015994599999</v>
      </c>
      <c r="P106">
        <v>312.20568436999997</v>
      </c>
      <c r="Q106">
        <v>1735.57440094</v>
      </c>
      <c r="R106">
        <v>14483.4557092</v>
      </c>
      <c r="S106">
        <v>0.11388096771226199</v>
      </c>
      <c r="T106">
        <v>5.3966209793640573E-3</v>
      </c>
      <c r="U106">
        <v>0.41636770612945756</v>
      </c>
      <c r="V106">
        <v>0</v>
      </c>
      <c r="W106">
        <v>0</v>
      </c>
      <c r="X106">
        <v>1874.0864159400001</v>
      </c>
      <c r="Y106">
        <v>2.4622083218348512E-2</v>
      </c>
      <c r="Z106">
        <v>0.1999509398092785</v>
      </c>
      <c r="AA106">
        <v>919290.55907800002</v>
      </c>
      <c r="AB106">
        <v>1.0404898911799999E-2</v>
      </c>
      <c r="AC106">
        <v>0.55445301933400004</v>
      </c>
      <c r="AD106">
        <v>0</v>
      </c>
      <c r="AE106">
        <v>0.256059968528</v>
      </c>
      <c r="AF106">
        <v>4139</v>
      </c>
      <c r="AG106">
        <v>0.90045904807924604</v>
      </c>
      <c r="AH106">
        <v>2.41604252234839E-4</v>
      </c>
      <c r="AI106">
        <v>0</v>
      </c>
      <c r="AJ106">
        <v>0</v>
      </c>
      <c r="AK106">
        <v>689.83333333333337</v>
      </c>
      <c r="AL106">
        <v>1.20802126117419E-3</v>
      </c>
      <c r="AM106">
        <v>0</v>
      </c>
      <c r="AN106">
        <v>14</v>
      </c>
      <c r="AO106">
        <v>0</v>
      </c>
      <c r="AP106">
        <v>11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14</v>
      </c>
      <c r="AY106">
        <v>295.64285714285717</v>
      </c>
      <c r="AZ106">
        <v>413.9</v>
      </c>
      <c r="BA106">
        <v>1034.75</v>
      </c>
      <c r="BB106">
        <v>0</v>
      </c>
      <c r="BC106">
        <v>0</v>
      </c>
      <c r="BD106">
        <v>24.433485382600001</v>
      </c>
      <c r="BE106">
        <v>1.3346973289399999</v>
      </c>
      <c r="BF106">
        <v>2725.44286371</v>
      </c>
      <c r="BG106">
        <v>-64.4692210252</v>
      </c>
      <c r="BH106">
        <v>976</v>
      </c>
      <c r="BI106">
        <v>4473</v>
      </c>
    </row>
    <row r="107" spans="1:61">
      <c r="A107" t="s">
        <v>809</v>
      </c>
      <c r="B107" t="s">
        <v>1124</v>
      </c>
      <c r="C107">
        <v>7310020</v>
      </c>
      <c r="D107" t="s">
        <v>230</v>
      </c>
      <c r="E107">
        <v>73</v>
      </c>
      <c r="F107">
        <v>10</v>
      </c>
      <c r="G107">
        <v>20</v>
      </c>
      <c r="H107" t="s">
        <v>674</v>
      </c>
      <c r="I107" t="s">
        <v>341</v>
      </c>
      <c r="J107" t="s">
        <v>575</v>
      </c>
      <c r="K107">
        <v>2019</v>
      </c>
      <c r="L107">
        <v>61275.034164199998</v>
      </c>
      <c r="M107">
        <v>584.57498442799999</v>
      </c>
      <c r="N107">
        <v>64845.228113600002</v>
      </c>
      <c r="O107">
        <v>44853.397023899997</v>
      </c>
      <c r="P107">
        <v>2806.9696099399998</v>
      </c>
      <c r="Q107">
        <v>1290.1300276699999</v>
      </c>
      <c r="R107">
        <v>4542.6726175900003</v>
      </c>
      <c r="S107">
        <v>0.22494172494172493</v>
      </c>
      <c r="T107">
        <v>5.2564102564102565E-2</v>
      </c>
      <c r="U107">
        <v>5.8508158508158506E-2</v>
      </c>
      <c r="V107">
        <v>0</v>
      </c>
      <c r="W107">
        <v>0</v>
      </c>
      <c r="X107">
        <v>6018.8092562000002</v>
      </c>
      <c r="Y107">
        <v>1.1655011655011655E-4</v>
      </c>
      <c r="Z107">
        <v>0.61958041958041954</v>
      </c>
      <c r="AA107">
        <v>968896.86562399997</v>
      </c>
      <c r="AB107">
        <v>0.22483890543599999</v>
      </c>
      <c r="AC107">
        <v>0.30714453725200003</v>
      </c>
      <c r="AD107">
        <v>0</v>
      </c>
      <c r="AE107">
        <v>0.23360037993300001</v>
      </c>
      <c r="AF107">
        <v>10512</v>
      </c>
      <c r="AG107">
        <v>0.99096270928462704</v>
      </c>
      <c r="AH107">
        <v>3.8051750380517502E-4</v>
      </c>
      <c r="AI107">
        <v>5256</v>
      </c>
      <c r="AJ107">
        <v>0</v>
      </c>
      <c r="AK107">
        <v>1168</v>
      </c>
      <c r="AL107">
        <v>4.7564687975646801E-4</v>
      </c>
      <c r="AM107">
        <v>5256</v>
      </c>
      <c r="AN107">
        <v>0</v>
      </c>
      <c r="AO107">
        <v>0</v>
      </c>
      <c r="AP107">
        <v>6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20</v>
      </c>
      <c r="AY107">
        <v>525.6</v>
      </c>
      <c r="AZ107">
        <v>5256</v>
      </c>
      <c r="BA107">
        <v>5256</v>
      </c>
      <c r="BB107">
        <v>0</v>
      </c>
      <c r="BC107">
        <v>0</v>
      </c>
      <c r="BD107">
        <v>26.502728362700001</v>
      </c>
      <c r="BE107">
        <v>1.39909261681</v>
      </c>
      <c r="BF107">
        <v>2763.43811134</v>
      </c>
      <c r="BG107">
        <v>-58.306131753599999</v>
      </c>
      <c r="BH107">
        <v>1326</v>
      </c>
      <c r="BI107">
        <v>5912</v>
      </c>
    </row>
    <row r="108" spans="1:61">
      <c r="A108" t="s">
        <v>810</v>
      </c>
      <c r="B108" t="s">
        <v>1125</v>
      </c>
      <c r="C108">
        <v>7310030</v>
      </c>
      <c r="D108" t="s">
        <v>230</v>
      </c>
      <c r="E108">
        <v>73</v>
      </c>
      <c r="F108">
        <v>10</v>
      </c>
      <c r="G108">
        <v>30</v>
      </c>
      <c r="H108" t="s">
        <v>674</v>
      </c>
      <c r="I108" t="s">
        <v>341</v>
      </c>
      <c r="J108" t="s">
        <v>341</v>
      </c>
      <c r="K108">
        <v>2019</v>
      </c>
      <c r="L108">
        <v>53083.292074999998</v>
      </c>
      <c r="M108">
        <v>926.86473668099995</v>
      </c>
      <c r="N108">
        <v>76241.548214399998</v>
      </c>
      <c r="O108">
        <v>47311.526631699999</v>
      </c>
      <c r="P108">
        <v>579.12471666800002</v>
      </c>
      <c r="Q108">
        <v>1986.1541208000001</v>
      </c>
      <c r="R108">
        <v>9116.3178083900002</v>
      </c>
      <c r="S108">
        <v>0.28783171191361484</v>
      </c>
      <c r="T108">
        <v>2.9491162838078747E-2</v>
      </c>
      <c r="U108">
        <v>0.46763102938929352</v>
      </c>
      <c r="V108">
        <v>0</v>
      </c>
      <c r="W108">
        <v>0</v>
      </c>
      <c r="X108">
        <v>1317.90488372</v>
      </c>
      <c r="Y108">
        <v>1.0390668771965568E-2</v>
      </c>
      <c r="Z108">
        <v>0.41924311108847351</v>
      </c>
      <c r="AA108">
        <v>508503.02253399999</v>
      </c>
      <c r="AB108">
        <v>0.122347077759</v>
      </c>
      <c r="AC108">
        <v>0.352795008774</v>
      </c>
      <c r="AD108">
        <v>0</v>
      </c>
      <c r="AE108">
        <v>0.20409215731899999</v>
      </c>
      <c r="AF108">
        <v>11665</v>
      </c>
      <c r="AG108">
        <v>0.98294042006000804</v>
      </c>
      <c r="AH108">
        <v>6.0008572653236095E-4</v>
      </c>
      <c r="AI108">
        <v>11665</v>
      </c>
      <c r="AJ108">
        <v>11665</v>
      </c>
      <c r="AK108">
        <v>1166.5</v>
      </c>
      <c r="AL108">
        <v>2.5717959708529702E-4</v>
      </c>
      <c r="AM108">
        <v>2916.25</v>
      </c>
      <c r="AN108">
        <v>0</v>
      </c>
      <c r="AO108">
        <v>0</v>
      </c>
      <c r="AP108">
        <v>3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20</v>
      </c>
      <c r="AY108">
        <v>583.25</v>
      </c>
      <c r="AZ108">
        <v>1666.4285714285713</v>
      </c>
      <c r="BA108">
        <v>0</v>
      </c>
      <c r="BB108">
        <v>0</v>
      </c>
      <c r="BC108">
        <v>0</v>
      </c>
      <c r="BD108">
        <v>25.711430425900001</v>
      </c>
      <c r="BE108">
        <v>1.2746389500199999</v>
      </c>
      <c r="BF108">
        <v>2501.2046014699999</v>
      </c>
      <c r="BG108">
        <v>-39.024345089999997</v>
      </c>
      <c r="BH108">
        <v>1979</v>
      </c>
      <c r="BI108">
        <v>9262</v>
      </c>
    </row>
    <row r="109" spans="1:61">
      <c r="A109" t="s">
        <v>811</v>
      </c>
      <c r="B109" t="s">
        <v>1126</v>
      </c>
      <c r="C109">
        <v>7310040</v>
      </c>
      <c r="D109" t="s">
        <v>230</v>
      </c>
      <c r="E109">
        <v>73</v>
      </c>
      <c r="F109">
        <v>10</v>
      </c>
      <c r="G109">
        <v>40</v>
      </c>
      <c r="H109" t="s">
        <v>674</v>
      </c>
      <c r="I109" t="s">
        <v>341</v>
      </c>
      <c r="J109" t="s">
        <v>555</v>
      </c>
      <c r="K109">
        <v>2019</v>
      </c>
      <c r="L109">
        <v>36866.255534999997</v>
      </c>
      <c r="M109">
        <v>657.027196527</v>
      </c>
      <c r="N109">
        <v>92481.861844800005</v>
      </c>
      <c r="O109">
        <v>33092.052594699999</v>
      </c>
      <c r="P109">
        <v>685.82919860200002</v>
      </c>
      <c r="Q109">
        <v>2296.53898841</v>
      </c>
      <c r="R109">
        <v>14280.732861300001</v>
      </c>
      <c r="S109">
        <v>0.36713735558408217</v>
      </c>
      <c r="T109">
        <v>4.2712101762165944E-2</v>
      </c>
      <c r="U109">
        <v>0.40774886217761697</v>
      </c>
      <c r="V109">
        <v>0</v>
      </c>
      <c r="W109">
        <v>0</v>
      </c>
      <c r="X109">
        <v>2071.89477304</v>
      </c>
      <c r="Y109">
        <v>7.7021822849807449E-3</v>
      </c>
      <c r="Z109">
        <v>0.45431205508227329</v>
      </c>
      <c r="AA109">
        <v>545788.4325</v>
      </c>
      <c r="AB109">
        <v>0.17158166866499999</v>
      </c>
      <c r="AC109">
        <v>0.29876529138699998</v>
      </c>
      <c r="AD109">
        <v>0.10467965923678375</v>
      </c>
      <c r="AE109">
        <v>0.17764856933000001</v>
      </c>
      <c r="AF109">
        <v>4803</v>
      </c>
      <c r="AG109">
        <v>0.99312929419113005</v>
      </c>
      <c r="AH109">
        <v>8.3281282531750904E-4</v>
      </c>
      <c r="AI109">
        <v>4803</v>
      </c>
      <c r="AJ109">
        <v>0</v>
      </c>
      <c r="AK109">
        <v>1200.75</v>
      </c>
      <c r="AL109">
        <v>4.1640641265875398E-4</v>
      </c>
      <c r="AM109">
        <v>4803</v>
      </c>
      <c r="AN109">
        <v>0</v>
      </c>
      <c r="AO109">
        <v>0</v>
      </c>
      <c r="AP109">
        <v>2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14</v>
      </c>
      <c r="AY109">
        <v>343.07142857142856</v>
      </c>
      <c r="AZ109">
        <v>2401.5</v>
      </c>
      <c r="BA109">
        <v>4803</v>
      </c>
      <c r="BB109">
        <v>2</v>
      </c>
      <c r="BC109">
        <v>2401.5</v>
      </c>
      <c r="BD109">
        <v>25.577400991499999</v>
      </c>
      <c r="BE109">
        <v>1.34530792236</v>
      </c>
      <c r="BF109">
        <v>2372.4057074500001</v>
      </c>
      <c r="BG109">
        <v>-25.6730755974</v>
      </c>
      <c r="BH109">
        <v>644</v>
      </c>
      <c r="BI109">
        <v>3020</v>
      </c>
    </row>
    <row r="110" spans="1:61">
      <c r="A110" t="s">
        <v>812</v>
      </c>
      <c r="B110" t="s">
        <v>1127</v>
      </c>
      <c r="C110">
        <v>7310041</v>
      </c>
      <c r="D110" t="s">
        <v>230</v>
      </c>
      <c r="E110">
        <v>73</v>
      </c>
      <c r="F110">
        <v>10</v>
      </c>
      <c r="G110">
        <v>41</v>
      </c>
      <c r="H110" t="s">
        <v>674</v>
      </c>
      <c r="I110" t="s">
        <v>341</v>
      </c>
      <c r="J110" t="s">
        <v>330</v>
      </c>
      <c r="K110">
        <v>2019</v>
      </c>
      <c r="L110">
        <v>34952.567772499999</v>
      </c>
      <c r="M110">
        <v>760.64039005999996</v>
      </c>
      <c r="N110">
        <v>66187.654297100002</v>
      </c>
      <c r="O110">
        <v>45002.003992799997</v>
      </c>
      <c r="P110">
        <v>1104.0765489800001</v>
      </c>
      <c r="Q110">
        <v>1863.22537167</v>
      </c>
      <c r="R110">
        <v>14512.402065</v>
      </c>
      <c r="S110">
        <v>0.42802617230098144</v>
      </c>
      <c r="T110">
        <v>9.9509269356597603E-3</v>
      </c>
      <c r="U110">
        <v>0.42291439476553983</v>
      </c>
      <c r="V110">
        <v>0</v>
      </c>
      <c r="W110">
        <v>0</v>
      </c>
      <c r="X110">
        <v>2547.2218637699998</v>
      </c>
      <c r="Y110">
        <v>2.7399127589967286E-2</v>
      </c>
      <c r="Z110">
        <v>0.4593102508178844</v>
      </c>
      <c r="AA110">
        <v>563983.99961099995</v>
      </c>
      <c r="AB110">
        <v>0.13043240029399999</v>
      </c>
      <c r="AC110">
        <v>0.361096252535</v>
      </c>
      <c r="AD110">
        <v>0</v>
      </c>
      <c r="AE110">
        <v>0.22445812056200001</v>
      </c>
      <c r="AF110">
        <v>5551</v>
      </c>
      <c r="AG110">
        <v>0.99459556836606</v>
      </c>
      <c r="AH110">
        <v>9.0073860565663801E-4</v>
      </c>
      <c r="AI110">
        <v>0</v>
      </c>
      <c r="AJ110">
        <v>0</v>
      </c>
      <c r="AK110">
        <v>1387.75</v>
      </c>
      <c r="AL110">
        <v>1.8014772113132701E-4</v>
      </c>
      <c r="AM110">
        <v>2775.5</v>
      </c>
      <c r="AN110">
        <v>1</v>
      </c>
      <c r="AO110">
        <v>0</v>
      </c>
      <c r="AP110">
        <v>6</v>
      </c>
      <c r="AQ110">
        <v>1</v>
      </c>
      <c r="AR110">
        <v>1</v>
      </c>
      <c r="AS110">
        <v>2</v>
      </c>
      <c r="AT110">
        <v>0</v>
      </c>
      <c r="AU110">
        <v>0</v>
      </c>
      <c r="AV110">
        <v>0</v>
      </c>
      <c r="AW110">
        <v>0</v>
      </c>
      <c r="AX110">
        <v>12</v>
      </c>
      <c r="AY110">
        <v>462.58333333333331</v>
      </c>
      <c r="AZ110">
        <v>1850.3333333333333</v>
      </c>
      <c r="BA110">
        <v>0</v>
      </c>
      <c r="BB110">
        <v>0</v>
      </c>
      <c r="BC110">
        <v>0</v>
      </c>
      <c r="BD110">
        <v>24.559939088299998</v>
      </c>
      <c r="BE110">
        <v>1.3362961950800001</v>
      </c>
      <c r="BF110">
        <v>2577.0537356599998</v>
      </c>
      <c r="BG110">
        <v>-31.699512299999999</v>
      </c>
      <c r="BH110">
        <v>2642</v>
      </c>
      <c r="BI110">
        <v>11264</v>
      </c>
    </row>
    <row r="111" spans="1:61">
      <c r="A111" t="s">
        <v>813</v>
      </c>
      <c r="B111" t="s">
        <v>1128</v>
      </c>
      <c r="C111">
        <v>7310050</v>
      </c>
      <c r="D111" t="s">
        <v>230</v>
      </c>
      <c r="E111">
        <v>73</v>
      </c>
      <c r="F111">
        <v>10</v>
      </c>
      <c r="G111">
        <v>50</v>
      </c>
      <c r="H111" t="s">
        <v>674</v>
      </c>
      <c r="I111" t="s">
        <v>341</v>
      </c>
      <c r="J111" t="s">
        <v>454</v>
      </c>
      <c r="K111">
        <v>2019</v>
      </c>
      <c r="L111">
        <v>24998.0082889</v>
      </c>
      <c r="M111">
        <v>1948.3600864099999</v>
      </c>
      <c r="N111">
        <v>104163.31964</v>
      </c>
      <c r="O111">
        <v>21412.994683699999</v>
      </c>
      <c r="P111">
        <v>436.690152942</v>
      </c>
      <c r="Q111">
        <v>2569.7591761899998</v>
      </c>
      <c r="R111">
        <v>13272.0183001</v>
      </c>
      <c r="S111">
        <v>9.697732997481108E-2</v>
      </c>
      <c r="T111">
        <v>2.3884490824037423E-2</v>
      </c>
      <c r="U111">
        <v>0.57808564231738035</v>
      </c>
      <c r="V111">
        <v>0</v>
      </c>
      <c r="W111">
        <v>0</v>
      </c>
      <c r="X111">
        <v>1615.44022277</v>
      </c>
      <c r="Y111">
        <v>3.7738395106153295E-2</v>
      </c>
      <c r="Z111">
        <v>0.19152572867938109</v>
      </c>
      <c r="AA111">
        <v>384220.51028300001</v>
      </c>
      <c r="AB111">
        <v>5.0159706721699997E-2</v>
      </c>
      <c r="AC111">
        <v>0.62592407938000005</v>
      </c>
      <c r="AD111">
        <v>5.6225260885210508E-2</v>
      </c>
      <c r="AE111">
        <v>0.179838687558</v>
      </c>
      <c r="AF111">
        <v>7976</v>
      </c>
      <c r="AG111">
        <v>0.99824473420260695</v>
      </c>
      <c r="AH111">
        <v>3.7612838515546599E-4</v>
      </c>
      <c r="AI111">
        <v>0</v>
      </c>
      <c r="AJ111">
        <v>0</v>
      </c>
      <c r="AK111">
        <v>1139.4285714285713</v>
      </c>
      <c r="AL111">
        <v>2.5075225677031001E-4</v>
      </c>
      <c r="AM111">
        <v>0</v>
      </c>
      <c r="AN111">
        <v>0</v>
      </c>
      <c r="AO111">
        <v>0</v>
      </c>
      <c r="AP111">
        <v>15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2</v>
      </c>
      <c r="AW111">
        <v>0</v>
      </c>
      <c r="AX111">
        <v>16</v>
      </c>
      <c r="AY111">
        <v>498.5</v>
      </c>
      <c r="AZ111">
        <v>1139.4285714285713</v>
      </c>
      <c r="BA111">
        <v>0</v>
      </c>
      <c r="BB111">
        <v>0</v>
      </c>
      <c r="BC111">
        <v>0</v>
      </c>
      <c r="BD111">
        <v>24.979963641600001</v>
      </c>
      <c r="BE111">
        <v>1.3385530022100001</v>
      </c>
      <c r="BF111">
        <v>2329.2655463299998</v>
      </c>
      <c r="BG111">
        <v>-14.714520214</v>
      </c>
      <c r="BH111">
        <v>2429</v>
      </c>
      <c r="BI111">
        <v>10990</v>
      </c>
    </row>
    <row r="112" spans="1:61">
      <c r="A112" t="s">
        <v>814</v>
      </c>
      <c r="B112" t="s">
        <v>1129</v>
      </c>
      <c r="C112">
        <v>7311010</v>
      </c>
      <c r="D112" t="s">
        <v>230</v>
      </c>
      <c r="E112">
        <v>73</v>
      </c>
      <c r="F112">
        <v>11</v>
      </c>
      <c r="G112">
        <v>10</v>
      </c>
      <c r="H112" t="s">
        <v>674</v>
      </c>
      <c r="I112" t="s">
        <v>683</v>
      </c>
      <c r="J112" t="s">
        <v>364</v>
      </c>
      <c r="K112">
        <v>2019</v>
      </c>
      <c r="L112">
        <v>16719.726795099999</v>
      </c>
      <c r="M112">
        <v>1544.4189095900001</v>
      </c>
      <c r="N112">
        <v>52877.1035261</v>
      </c>
      <c r="O112">
        <v>14870.480443</v>
      </c>
      <c r="P112">
        <v>1224.5268894000001</v>
      </c>
      <c r="Q112">
        <v>3666.6311803100002</v>
      </c>
      <c r="R112">
        <v>10310.459268799999</v>
      </c>
      <c r="S112">
        <v>4.0073586452999979E-2</v>
      </c>
      <c r="T112">
        <v>1.4628632222887161E-3</v>
      </c>
      <c r="U112">
        <v>0.31478156792339917</v>
      </c>
      <c r="V112">
        <v>0</v>
      </c>
      <c r="W112">
        <v>0</v>
      </c>
      <c r="X112">
        <v>1759.9572774599999</v>
      </c>
      <c r="Y112">
        <v>1.0129219584635503E-2</v>
      </c>
      <c r="Z112">
        <v>0.5863865061950041</v>
      </c>
      <c r="AA112">
        <v>770490.04246999999</v>
      </c>
      <c r="AB112">
        <v>8.8391289404599997E-3</v>
      </c>
      <c r="AC112">
        <v>0.59536682307800004</v>
      </c>
      <c r="AD112">
        <v>0</v>
      </c>
      <c r="AE112">
        <v>0.26443156663200001</v>
      </c>
      <c r="AF112">
        <v>4553</v>
      </c>
      <c r="AG112">
        <v>0.98001317812431299</v>
      </c>
      <c r="AH112">
        <v>8.7854162090928996E-4</v>
      </c>
      <c r="AI112">
        <v>0</v>
      </c>
      <c r="AJ112">
        <v>0</v>
      </c>
      <c r="AK112">
        <v>1517.6666666666667</v>
      </c>
      <c r="AL112">
        <v>1.7570832418185799E-3</v>
      </c>
      <c r="AM112">
        <v>0</v>
      </c>
      <c r="AN112">
        <v>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22</v>
      </c>
      <c r="AY112">
        <v>206.95454545454547</v>
      </c>
      <c r="AZ112">
        <v>910.6</v>
      </c>
      <c r="BA112">
        <v>0</v>
      </c>
      <c r="BB112">
        <v>3</v>
      </c>
      <c r="BC112">
        <v>1517.6666666666667</v>
      </c>
      <c r="BD112">
        <v>22.963329712699998</v>
      </c>
      <c r="BE112">
        <v>1.4858223482599999</v>
      </c>
      <c r="BF112">
        <v>2647.25146103</v>
      </c>
      <c r="BG112">
        <v>-129.266729887</v>
      </c>
      <c r="BH112">
        <v>2325</v>
      </c>
      <c r="BI112">
        <v>9643</v>
      </c>
    </row>
    <row r="113" spans="1:61">
      <c r="A113" t="s">
        <v>815</v>
      </c>
      <c r="B113" t="s">
        <v>1130</v>
      </c>
      <c r="C113">
        <v>7311020</v>
      </c>
      <c r="D113" t="s">
        <v>230</v>
      </c>
      <c r="E113">
        <v>73</v>
      </c>
      <c r="F113">
        <v>11</v>
      </c>
      <c r="G113">
        <v>20</v>
      </c>
      <c r="H113" t="s">
        <v>674</v>
      </c>
      <c r="I113" t="s">
        <v>683</v>
      </c>
      <c r="J113" t="s">
        <v>410</v>
      </c>
      <c r="K113">
        <v>2019</v>
      </c>
      <c r="L113">
        <v>8413.2276248500002</v>
      </c>
      <c r="M113">
        <v>313.31253411300003</v>
      </c>
      <c r="N113">
        <v>66423.812472699996</v>
      </c>
      <c r="O113">
        <v>25799.7820011</v>
      </c>
      <c r="P113">
        <v>6401.5244496100004</v>
      </c>
      <c r="Q113">
        <v>2141.3645024100001</v>
      </c>
      <c r="R113">
        <v>10821.697823099999</v>
      </c>
      <c r="S113">
        <v>0.63543841336116913</v>
      </c>
      <c r="T113">
        <v>1.722338204592902E-2</v>
      </c>
      <c r="U113">
        <v>1.5031315240083507E-2</v>
      </c>
      <c r="V113">
        <v>0</v>
      </c>
      <c r="W113">
        <v>0</v>
      </c>
      <c r="X113">
        <v>6347.5809426599999</v>
      </c>
      <c r="Y113">
        <v>9.9164926931106481E-4</v>
      </c>
      <c r="Z113">
        <v>0.95313152400835077</v>
      </c>
      <c r="AA113">
        <v>375559.13512400002</v>
      </c>
      <c r="AB113">
        <v>0.10368196441200001</v>
      </c>
      <c r="AC113">
        <v>0.11189581644300001</v>
      </c>
      <c r="AD113">
        <v>0.18752609603340292</v>
      </c>
      <c r="AE113">
        <v>0.17753964516699999</v>
      </c>
      <c r="AF113">
        <v>10687</v>
      </c>
      <c r="AG113">
        <v>0.99653784972396298</v>
      </c>
      <c r="AH113">
        <v>7.4857303265649805E-4</v>
      </c>
      <c r="AI113">
        <v>10687</v>
      </c>
      <c r="AJ113">
        <v>0</v>
      </c>
      <c r="AK113">
        <v>1781.1666666666667</v>
      </c>
      <c r="AL113">
        <v>6.5500140357443602E-4</v>
      </c>
      <c r="AM113">
        <v>2671.75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40</v>
      </c>
      <c r="AY113">
        <v>267.17500000000001</v>
      </c>
      <c r="AZ113">
        <v>1526.7142857142858</v>
      </c>
      <c r="BA113">
        <v>2671.75</v>
      </c>
      <c r="BB113">
        <v>1</v>
      </c>
      <c r="BC113">
        <v>10687</v>
      </c>
      <c r="BD113">
        <v>26.016558942</v>
      </c>
      <c r="BE113">
        <v>1.45280244153</v>
      </c>
      <c r="BF113">
        <v>2353.5000261</v>
      </c>
      <c r="BG113">
        <v>-150.272587805</v>
      </c>
      <c r="BH113">
        <v>607</v>
      </c>
      <c r="BI113">
        <v>2653</v>
      </c>
    </row>
    <row r="114" spans="1:61">
      <c r="A114" t="s">
        <v>816</v>
      </c>
      <c r="B114" t="s">
        <v>1131</v>
      </c>
      <c r="C114">
        <v>7311030</v>
      </c>
      <c r="D114" t="s">
        <v>230</v>
      </c>
      <c r="E114">
        <v>73</v>
      </c>
      <c r="F114">
        <v>11</v>
      </c>
      <c r="G114">
        <v>30</v>
      </c>
      <c r="H114" t="s">
        <v>674</v>
      </c>
      <c r="I114" t="s">
        <v>683</v>
      </c>
      <c r="J114" t="s">
        <v>412</v>
      </c>
      <c r="K114">
        <v>2019</v>
      </c>
      <c r="L114">
        <v>23484.913731299999</v>
      </c>
      <c r="M114">
        <v>347.13121346899999</v>
      </c>
      <c r="N114">
        <v>80661.2105496</v>
      </c>
      <c r="O114">
        <v>42736.335724600001</v>
      </c>
      <c r="P114">
        <v>6615.6781334799998</v>
      </c>
      <c r="Q114">
        <v>1646.0473908700001</v>
      </c>
      <c r="R114">
        <v>24124.7706358</v>
      </c>
      <c r="S114">
        <v>0.43781587553265283</v>
      </c>
      <c r="T114">
        <v>1.1098999108116143E-2</v>
      </c>
      <c r="U114">
        <v>4.4594192845109504E-3</v>
      </c>
      <c r="V114">
        <v>0</v>
      </c>
      <c r="W114">
        <v>0</v>
      </c>
      <c r="X114">
        <v>6498.3742192299997</v>
      </c>
      <c r="Y114">
        <v>1.9819641264493112E-4</v>
      </c>
      <c r="Z114">
        <v>0.83648795956793187</v>
      </c>
      <c r="AA114">
        <v>213546.659652</v>
      </c>
      <c r="AB114">
        <v>0.19159623629799999</v>
      </c>
      <c r="AC114">
        <v>4.57955875096E-2</v>
      </c>
      <c r="AD114">
        <v>0</v>
      </c>
      <c r="AE114">
        <v>0.166145599102</v>
      </c>
      <c r="AF114">
        <v>9007</v>
      </c>
      <c r="AG114">
        <v>0.99122904407682899</v>
      </c>
      <c r="AH114">
        <v>4.4409903408459999E-4</v>
      </c>
      <c r="AI114">
        <v>9007</v>
      </c>
      <c r="AJ114">
        <v>0</v>
      </c>
      <c r="AK114">
        <v>1286.7142857142858</v>
      </c>
      <c r="AL114">
        <v>6.6614855112690104E-4</v>
      </c>
      <c r="AM114">
        <v>2251.75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36</v>
      </c>
      <c r="AY114">
        <v>250.19444444444446</v>
      </c>
      <c r="AZ114">
        <v>643.35714285714289</v>
      </c>
      <c r="BA114">
        <v>1801.4</v>
      </c>
      <c r="BB114">
        <v>0</v>
      </c>
      <c r="BC114">
        <v>0</v>
      </c>
      <c r="BD114">
        <v>26.9373807582</v>
      </c>
      <c r="BE114">
        <v>1.3779777664299999</v>
      </c>
      <c r="BF114">
        <v>2364.1389130100001</v>
      </c>
      <c r="BG114">
        <v>-189.51633322800001</v>
      </c>
      <c r="BH114">
        <v>2007</v>
      </c>
      <c r="BI114">
        <v>8770</v>
      </c>
    </row>
    <row r="115" spans="1:61">
      <c r="A115" t="s">
        <v>817</v>
      </c>
      <c r="B115" t="s">
        <v>1132</v>
      </c>
      <c r="C115">
        <v>7311040</v>
      </c>
      <c r="D115" t="s">
        <v>230</v>
      </c>
      <c r="E115">
        <v>73</v>
      </c>
      <c r="F115">
        <v>11</v>
      </c>
      <c r="G115">
        <v>40</v>
      </c>
      <c r="H115" t="s">
        <v>674</v>
      </c>
      <c r="I115" t="s">
        <v>683</v>
      </c>
      <c r="J115" t="s">
        <v>531</v>
      </c>
      <c r="K115">
        <v>2019</v>
      </c>
      <c r="L115">
        <v>21427.9602677</v>
      </c>
      <c r="M115">
        <v>324.46733921100002</v>
      </c>
      <c r="N115">
        <v>81635.103318199996</v>
      </c>
      <c r="O115">
        <v>42099.8015848</v>
      </c>
      <c r="P115">
        <v>7199.5223336600002</v>
      </c>
      <c r="Q115">
        <v>2889.2903714899999</v>
      </c>
      <c r="R115">
        <v>19539.751471</v>
      </c>
      <c r="S115">
        <v>0.63000890471950133</v>
      </c>
      <c r="T115">
        <v>0</v>
      </c>
      <c r="U115">
        <v>0</v>
      </c>
      <c r="V115">
        <v>0</v>
      </c>
      <c r="W115">
        <v>0</v>
      </c>
      <c r="X115">
        <v>9723.2280294400007</v>
      </c>
      <c r="Y115">
        <v>0</v>
      </c>
      <c r="Z115">
        <v>0.93109973285841496</v>
      </c>
      <c r="AA115">
        <v>95281.470631400007</v>
      </c>
      <c r="AB115">
        <v>0.1304657155</v>
      </c>
      <c r="AC115">
        <v>4.2148212054400003E-2</v>
      </c>
      <c r="AD115">
        <v>5.955031166518255E-2</v>
      </c>
      <c r="AE115">
        <v>0.166645669734</v>
      </c>
      <c r="AF115">
        <v>4056</v>
      </c>
      <c r="AG115">
        <v>0.99802761341222801</v>
      </c>
      <c r="AH115">
        <v>9.8619329388560098E-4</v>
      </c>
      <c r="AI115">
        <v>0</v>
      </c>
      <c r="AJ115">
        <v>0</v>
      </c>
      <c r="AK115">
        <v>2028</v>
      </c>
      <c r="AL115">
        <v>7.3964497041420095E-4</v>
      </c>
      <c r="AM115">
        <v>0</v>
      </c>
      <c r="AN115">
        <v>0</v>
      </c>
      <c r="AO115">
        <v>0</v>
      </c>
      <c r="AP115">
        <v>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16</v>
      </c>
      <c r="AY115">
        <v>253.5</v>
      </c>
      <c r="AZ115">
        <v>338</v>
      </c>
      <c r="BA115">
        <v>4056</v>
      </c>
      <c r="BB115">
        <v>0</v>
      </c>
      <c r="BC115">
        <v>0</v>
      </c>
      <c r="BD115">
        <v>26.8642118454</v>
      </c>
      <c r="BE115">
        <v>1.3978213537299999</v>
      </c>
      <c r="BF115">
        <v>2356.2649084599998</v>
      </c>
      <c r="BG115">
        <v>-185.82768089699999</v>
      </c>
      <c r="BH115">
        <v>755</v>
      </c>
      <c r="BI115">
        <v>3792</v>
      </c>
    </row>
    <row r="116" spans="1:61">
      <c r="A116" t="s">
        <v>818</v>
      </c>
      <c r="B116" t="s">
        <v>1133</v>
      </c>
      <c r="C116">
        <v>7311050</v>
      </c>
      <c r="D116" t="s">
        <v>230</v>
      </c>
      <c r="E116">
        <v>73</v>
      </c>
      <c r="F116">
        <v>11</v>
      </c>
      <c r="G116">
        <v>50</v>
      </c>
      <c r="H116" t="s">
        <v>674</v>
      </c>
      <c r="I116" t="s">
        <v>683</v>
      </c>
      <c r="J116" t="s">
        <v>593</v>
      </c>
      <c r="K116">
        <v>2019</v>
      </c>
      <c r="L116">
        <v>12521.484506299999</v>
      </c>
      <c r="M116">
        <v>697.13021046599999</v>
      </c>
      <c r="N116">
        <v>87032.1856405</v>
      </c>
      <c r="O116">
        <v>45414.266112500001</v>
      </c>
      <c r="P116">
        <v>3380.2171935900001</v>
      </c>
      <c r="Q116">
        <v>1675.4460884600001</v>
      </c>
      <c r="R116">
        <v>12762.003276699999</v>
      </c>
      <c r="S116">
        <v>0.28282756664775949</v>
      </c>
      <c r="T116">
        <v>6.3811684628474192E-4</v>
      </c>
      <c r="U116">
        <v>2.4248440158820193E-2</v>
      </c>
      <c r="V116">
        <v>0</v>
      </c>
      <c r="W116">
        <v>0</v>
      </c>
      <c r="X116">
        <v>4787.2520150099999</v>
      </c>
      <c r="Y116">
        <v>1.4889393079977312E-3</v>
      </c>
      <c r="Z116">
        <v>0.4122234826999433</v>
      </c>
      <c r="AA116">
        <v>169344.10307700001</v>
      </c>
      <c r="AB116">
        <v>0.12218429820600001</v>
      </c>
      <c r="AC116">
        <v>0.13187573643100001</v>
      </c>
      <c r="AD116">
        <v>3.1196823596142939E-2</v>
      </c>
      <c r="AE116">
        <v>0.15791652796799999</v>
      </c>
      <c r="AF116">
        <v>3518</v>
      </c>
      <c r="AG116">
        <v>0.998010233086981</v>
      </c>
      <c r="AH116">
        <v>2.84252416145537E-4</v>
      </c>
      <c r="AI116">
        <v>0</v>
      </c>
      <c r="AJ116">
        <v>0</v>
      </c>
      <c r="AK116">
        <v>1172.6666666666667</v>
      </c>
      <c r="AL116">
        <v>2.84252416145537E-4</v>
      </c>
      <c r="AM116">
        <v>3518</v>
      </c>
      <c r="AN116">
        <v>0</v>
      </c>
      <c r="AO116">
        <v>0</v>
      </c>
      <c r="AP116">
        <v>8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22</v>
      </c>
      <c r="AY116">
        <v>159.90909090909091</v>
      </c>
      <c r="AZ116">
        <v>439.75</v>
      </c>
      <c r="BA116">
        <v>3518</v>
      </c>
      <c r="BB116">
        <v>1</v>
      </c>
      <c r="BC116">
        <v>3518</v>
      </c>
      <c r="BD116">
        <v>26.538942867599999</v>
      </c>
      <c r="BE116">
        <v>1.4164747824999999</v>
      </c>
      <c r="BF116">
        <v>2300.79664813</v>
      </c>
      <c r="BG116">
        <v>-172.50504557299999</v>
      </c>
      <c r="BH116">
        <v>1126</v>
      </c>
      <c r="BI116">
        <v>5562</v>
      </c>
    </row>
    <row r="117" spans="1:61">
      <c r="A117" t="s">
        <v>819</v>
      </c>
      <c r="B117" t="s">
        <v>1134</v>
      </c>
      <c r="C117">
        <v>7311060</v>
      </c>
      <c r="D117" t="s">
        <v>230</v>
      </c>
      <c r="E117">
        <v>73</v>
      </c>
      <c r="F117">
        <v>11</v>
      </c>
      <c r="G117">
        <v>60</v>
      </c>
      <c r="H117" t="s">
        <v>674</v>
      </c>
      <c r="I117" t="s">
        <v>683</v>
      </c>
      <c r="J117" t="s">
        <v>502</v>
      </c>
      <c r="K117">
        <v>2019</v>
      </c>
      <c r="L117">
        <v>12753.6031141</v>
      </c>
      <c r="M117">
        <v>940.63408713700005</v>
      </c>
      <c r="N117">
        <v>77030.832020999995</v>
      </c>
      <c r="O117">
        <v>35194.051991699998</v>
      </c>
      <c r="P117">
        <v>3881.5291635200001</v>
      </c>
      <c r="Q117">
        <v>3837.4269226299998</v>
      </c>
      <c r="R117">
        <v>8100.9086000699999</v>
      </c>
      <c r="S117">
        <v>0.34362680683311431</v>
      </c>
      <c r="T117">
        <v>1.2635196603659152E-3</v>
      </c>
      <c r="U117">
        <v>0.12478520165773779</v>
      </c>
      <c r="V117">
        <v>0</v>
      </c>
      <c r="W117">
        <v>0</v>
      </c>
      <c r="X117">
        <v>5610.2213688000002</v>
      </c>
      <c r="Y117">
        <v>6.0648943697563936E-4</v>
      </c>
      <c r="Z117">
        <v>0.53942181340341655</v>
      </c>
      <c r="AA117">
        <v>287710.77936400002</v>
      </c>
      <c r="AB117">
        <v>4.7558016642000003E-2</v>
      </c>
      <c r="AC117">
        <v>0.16695373747100001</v>
      </c>
      <c r="AD117">
        <v>2.6281208935611039E-3</v>
      </c>
      <c r="AE117">
        <v>0.17753917822000001</v>
      </c>
      <c r="AF117">
        <v>4527</v>
      </c>
      <c r="AG117">
        <v>0.97282968853545304</v>
      </c>
      <c r="AH117">
        <v>6.6269052352551305E-4</v>
      </c>
      <c r="AI117">
        <v>0</v>
      </c>
      <c r="AJ117">
        <v>0</v>
      </c>
      <c r="AK117">
        <v>196.82608695652175</v>
      </c>
      <c r="AL117">
        <v>6.6269052352551305E-4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20</v>
      </c>
      <c r="AY117">
        <v>226.35</v>
      </c>
      <c r="AZ117">
        <v>377.25</v>
      </c>
      <c r="BA117">
        <v>2263.5</v>
      </c>
      <c r="BB117">
        <v>0</v>
      </c>
      <c r="BC117">
        <v>0</v>
      </c>
      <c r="BD117">
        <v>25.884383124999999</v>
      </c>
      <c r="BE117">
        <v>1.37131926931</v>
      </c>
      <c r="BF117">
        <v>2358.3260269799998</v>
      </c>
      <c r="BG117">
        <v>-156.06333028899999</v>
      </c>
      <c r="BH117">
        <v>2940</v>
      </c>
      <c r="BI117">
        <v>12501</v>
      </c>
    </row>
    <row r="118" spans="1:61">
      <c r="A118" t="s">
        <v>820</v>
      </c>
      <c r="B118" t="s">
        <v>1135</v>
      </c>
      <c r="C118">
        <v>7311070</v>
      </c>
      <c r="D118" t="s">
        <v>230</v>
      </c>
      <c r="E118">
        <v>73</v>
      </c>
      <c r="F118">
        <v>11</v>
      </c>
      <c r="G118">
        <v>70</v>
      </c>
      <c r="H118" t="s">
        <v>674</v>
      </c>
      <c r="I118" t="s">
        <v>683</v>
      </c>
      <c r="J118" t="s">
        <v>435</v>
      </c>
      <c r="K118">
        <v>2019</v>
      </c>
      <c r="L118">
        <v>11050.955853699999</v>
      </c>
      <c r="M118">
        <v>530.34354818500003</v>
      </c>
      <c r="N118">
        <v>65179.399153300001</v>
      </c>
      <c r="O118">
        <v>20968.701255799999</v>
      </c>
      <c r="P118">
        <v>5984.15728098</v>
      </c>
      <c r="Q118">
        <v>1390.8776632500001</v>
      </c>
      <c r="R118">
        <v>7747.9126712799998</v>
      </c>
      <c r="S118">
        <v>0.55750416477358777</v>
      </c>
      <c r="T118">
        <v>2.6957443586248676E-3</v>
      </c>
      <c r="U118">
        <v>3.8225049220051495E-2</v>
      </c>
      <c r="V118">
        <v>0</v>
      </c>
      <c r="W118">
        <v>0</v>
      </c>
      <c r="X118">
        <v>7041.0010993300002</v>
      </c>
      <c r="Y118">
        <v>9.0867787369377552E-5</v>
      </c>
      <c r="Z118">
        <v>0.86321369074663035</v>
      </c>
      <c r="AA118">
        <v>357454.21389999997</v>
      </c>
      <c r="AB118">
        <v>9.7411831818499994E-2</v>
      </c>
      <c r="AC118">
        <v>0.165784415159</v>
      </c>
      <c r="AD118">
        <v>8.1478116007875204E-2</v>
      </c>
      <c r="AE118">
        <v>0.181715553734</v>
      </c>
      <c r="AF118">
        <v>8473</v>
      </c>
      <c r="AG118">
        <v>0.98158857547503797</v>
      </c>
      <c r="AH118">
        <v>4.7208780833234902E-4</v>
      </c>
      <c r="AI118">
        <v>0</v>
      </c>
      <c r="AJ118">
        <v>0</v>
      </c>
      <c r="AK118">
        <v>1210.4285714285713</v>
      </c>
      <c r="AL118">
        <v>1.06219756874778E-3</v>
      </c>
      <c r="AM118">
        <v>4236.5</v>
      </c>
      <c r="AN118">
        <v>5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0</v>
      </c>
      <c r="AX118">
        <v>39</v>
      </c>
      <c r="AY118">
        <v>217.25641025641025</v>
      </c>
      <c r="AZ118">
        <v>282.43333333333334</v>
      </c>
      <c r="BA118">
        <v>2118.25</v>
      </c>
      <c r="BB118">
        <v>0</v>
      </c>
      <c r="BC118">
        <v>0</v>
      </c>
      <c r="BD118">
        <v>25.892845045200001</v>
      </c>
      <c r="BE118">
        <v>1.3969983039</v>
      </c>
      <c r="BF118">
        <v>2356.1934891800001</v>
      </c>
      <c r="BG118">
        <v>-126.472823027</v>
      </c>
      <c r="BH118">
        <v>2025</v>
      </c>
      <c r="BI118">
        <v>8665</v>
      </c>
    </row>
    <row r="119" spans="1:61">
      <c r="A119" t="s">
        <v>821</v>
      </c>
      <c r="B119" t="s">
        <v>1136</v>
      </c>
      <c r="C119">
        <v>7311080</v>
      </c>
      <c r="D119" t="s">
        <v>230</v>
      </c>
      <c r="E119">
        <v>73</v>
      </c>
      <c r="F119">
        <v>11</v>
      </c>
      <c r="G119">
        <v>80</v>
      </c>
      <c r="H119" t="s">
        <v>674</v>
      </c>
      <c r="I119" t="s">
        <v>683</v>
      </c>
      <c r="J119" t="s">
        <v>468</v>
      </c>
      <c r="K119">
        <v>2019</v>
      </c>
      <c r="L119">
        <v>4394.9527731899998</v>
      </c>
      <c r="M119">
        <v>1078.1565621899999</v>
      </c>
      <c r="N119">
        <v>92202.307095900003</v>
      </c>
      <c r="O119">
        <v>48576.062824200002</v>
      </c>
      <c r="P119">
        <v>3751.76869128</v>
      </c>
      <c r="Q119">
        <v>1188.29452315</v>
      </c>
      <c r="R119">
        <v>4612.5803923200001</v>
      </c>
      <c r="S119">
        <v>0.26094590983700422</v>
      </c>
      <c r="T119">
        <v>8.8559758751002027E-3</v>
      </c>
      <c r="U119">
        <v>0.1013093102263618</v>
      </c>
      <c r="V119">
        <v>0</v>
      </c>
      <c r="W119">
        <v>0</v>
      </c>
      <c r="X119">
        <v>4450.9936836500001</v>
      </c>
      <c r="Y119">
        <v>1.7177539412909875E-3</v>
      </c>
      <c r="Z119">
        <v>0.56349963736305686</v>
      </c>
      <c r="AA119">
        <v>176025.32648799999</v>
      </c>
      <c r="AB119">
        <v>0.169952440436</v>
      </c>
      <c r="AC119">
        <v>0.122869158864</v>
      </c>
      <c r="AD119">
        <v>0</v>
      </c>
      <c r="AE119">
        <v>0.15724327544899999</v>
      </c>
      <c r="AF119">
        <v>7047</v>
      </c>
      <c r="AG119">
        <v>0.97984958138214795</v>
      </c>
      <c r="AH119">
        <v>2.8380871292748601E-4</v>
      </c>
      <c r="AI119">
        <v>0</v>
      </c>
      <c r="AJ119">
        <v>0</v>
      </c>
      <c r="AK119">
        <v>3523.5</v>
      </c>
      <c r="AL119">
        <v>1.4190435646374301E-4</v>
      </c>
      <c r="AM119">
        <v>3523.5</v>
      </c>
      <c r="AN119">
        <v>0</v>
      </c>
      <c r="AO119">
        <v>0</v>
      </c>
      <c r="AP119">
        <v>10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36</v>
      </c>
      <c r="AY119">
        <v>195.75</v>
      </c>
      <c r="AZ119">
        <v>7047</v>
      </c>
      <c r="BA119">
        <v>0</v>
      </c>
      <c r="BB119">
        <v>1</v>
      </c>
      <c r="BC119">
        <v>7047</v>
      </c>
      <c r="BD119">
        <v>26.377696314600001</v>
      </c>
      <c r="BE119">
        <v>1.4230432106499999</v>
      </c>
      <c r="BF119">
        <v>2274.7327362699998</v>
      </c>
      <c r="BG119">
        <v>-157.654033648</v>
      </c>
      <c r="BH119">
        <v>1033</v>
      </c>
      <c r="BI119">
        <v>4677</v>
      </c>
    </row>
    <row r="120" spans="1:61">
      <c r="A120" t="s">
        <v>822</v>
      </c>
      <c r="B120" t="s">
        <v>1137</v>
      </c>
      <c r="C120">
        <v>7311090</v>
      </c>
      <c r="D120" t="s">
        <v>230</v>
      </c>
      <c r="E120">
        <v>73</v>
      </c>
      <c r="F120">
        <v>11</v>
      </c>
      <c r="G120">
        <v>90</v>
      </c>
      <c r="H120" t="s">
        <v>674</v>
      </c>
      <c r="I120" t="s">
        <v>683</v>
      </c>
      <c r="J120" t="s">
        <v>543</v>
      </c>
      <c r="K120">
        <v>2019</v>
      </c>
      <c r="L120">
        <v>4442.3946069000003</v>
      </c>
      <c r="M120">
        <v>459.09966552600002</v>
      </c>
      <c r="N120">
        <v>108066.335368</v>
      </c>
      <c r="O120">
        <v>63333.631187400002</v>
      </c>
      <c r="P120">
        <v>4770.49407281</v>
      </c>
      <c r="Q120">
        <v>1180.37285236</v>
      </c>
      <c r="R120">
        <v>4197.3407758699996</v>
      </c>
      <c r="S120">
        <v>0.39120193531958236</v>
      </c>
      <c r="T120">
        <v>1.3368983957219251E-3</v>
      </c>
      <c r="U120">
        <v>6.4935064935064939E-3</v>
      </c>
      <c r="V120">
        <v>0</v>
      </c>
      <c r="W120">
        <v>0</v>
      </c>
      <c r="X120">
        <v>4924.4273026700002</v>
      </c>
      <c r="Y120">
        <v>1.1459129106187931E-3</v>
      </c>
      <c r="Z120">
        <v>0.76260504201680668</v>
      </c>
      <c r="AA120">
        <v>40595.111039900003</v>
      </c>
      <c r="AB120">
        <v>0.38746173239100001</v>
      </c>
      <c r="AC120">
        <v>1.9975370861199999E-2</v>
      </c>
      <c r="AD120">
        <v>0</v>
      </c>
      <c r="AE120">
        <v>0.137428988572</v>
      </c>
      <c r="AF120">
        <v>9009</v>
      </c>
      <c r="AG120">
        <v>0.99567099567099504</v>
      </c>
      <c r="AH120">
        <v>3.33000333000333E-4</v>
      </c>
      <c r="AI120">
        <v>0</v>
      </c>
      <c r="AJ120">
        <v>0</v>
      </c>
      <c r="AK120">
        <v>1801.8</v>
      </c>
      <c r="AL120">
        <v>3.33000333000333E-4</v>
      </c>
      <c r="AM120">
        <v>9009</v>
      </c>
      <c r="AN120">
        <v>0</v>
      </c>
      <c r="AO120">
        <v>0</v>
      </c>
      <c r="AP120">
        <v>38</v>
      </c>
      <c r="AQ120">
        <v>3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40</v>
      </c>
      <c r="AY120">
        <v>225.22499999999999</v>
      </c>
      <c r="AZ120">
        <v>900.9</v>
      </c>
      <c r="BA120">
        <v>0</v>
      </c>
      <c r="BB120">
        <v>4</v>
      </c>
      <c r="BC120">
        <v>2252.25</v>
      </c>
      <c r="BD120">
        <v>27.011369630600001</v>
      </c>
      <c r="BE120">
        <v>1.39826104882</v>
      </c>
      <c r="BF120">
        <v>2188.47558394</v>
      </c>
      <c r="BG120">
        <v>-154.200113018</v>
      </c>
      <c r="BH120">
        <v>1828</v>
      </c>
      <c r="BI120">
        <v>7293</v>
      </c>
    </row>
    <row r="121" spans="1:61">
      <c r="A121" t="s">
        <v>823</v>
      </c>
      <c r="B121" t="s">
        <v>1138</v>
      </c>
      <c r="C121">
        <v>7311100</v>
      </c>
      <c r="D121" t="s">
        <v>230</v>
      </c>
      <c r="E121">
        <v>73</v>
      </c>
      <c r="F121">
        <v>11</v>
      </c>
      <c r="G121">
        <v>100</v>
      </c>
      <c r="H121" t="s">
        <v>674</v>
      </c>
      <c r="I121" t="s">
        <v>683</v>
      </c>
      <c r="J121" t="s">
        <v>391</v>
      </c>
      <c r="K121">
        <v>2019</v>
      </c>
      <c r="L121">
        <v>1599.0685843199999</v>
      </c>
      <c r="M121">
        <v>306.77694064000002</v>
      </c>
      <c r="N121">
        <v>98137.048349300007</v>
      </c>
      <c r="O121">
        <v>52958.478550400003</v>
      </c>
      <c r="P121">
        <v>6494.4920567099998</v>
      </c>
      <c r="Q121">
        <v>1733.0186051200001</v>
      </c>
      <c r="R121">
        <v>2258.1645855000002</v>
      </c>
      <c r="S121">
        <v>0.3372016352367137</v>
      </c>
      <c r="T121">
        <v>4.5496505340894104E-3</v>
      </c>
      <c r="U121">
        <v>6.5936964262165368E-5</v>
      </c>
      <c r="V121">
        <v>0</v>
      </c>
      <c r="W121">
        <v>0</v>
      </c>
      <c r="X121">
        <v>10045.1826389</v>
      </c>
      <c r="Y121">
        <v>0</v>
      </c>
      <c r="Z121">
        <v>0.94039298430700247</v>
      </c>
      <c r="AA121">
        <v>66333.453556399996</v>
      </c>
      <c r="AB121">
        <v>0.165059888081</v>
      </c>
      <c r="AC121">
        <v>3.99032075897E-2</v>
      </c>
      <c r="AD121">
        <v>0</v>
      </c>
      <c r="AE121">
        <v>0.146815112144</v>
      </c>
      <c r="AF121">
        <v>6962</v>
      </c>
      <c r="AG121">
        <v>0.98980178109738504</v>
      </c>
      <c r="AH121">
        <v>2.8727377190462502E-4</v>
      </c>
      <c r="AI121">
        <v>0</v>
      </c>
      <c r="AJ121">
        <v>0</v>
      </c>
      <c r="AK121">
        <v>2320.6666666666665</v>
      </c>
      <c r="AL121">
        <v>5.7454754380925003E-4</v>
      </c>
      <c r="AM121">
        <v>3481</v>
      </c>
      <c r="AN121">
        <v>0</v>
      </c>
      <c r="AO121">
        <v>0</v>
      </c>
      <c r="AP121">
        <v>3</v>
      </c>
      <c r="AQ121">
        <v>8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23</v>
      </c>
      <c r="AY121">
        <v>302.69565217391306</v>
      </c>
      <c r="AZ121">
        <v>366.42105263157896</v>
      </c>
      <c r="BA121">
        <v>0</v>
      </c>
      <c r="BB121">
        <v>0</v>
      </c>
      <c r="BC121">
        <v>0</v>
      </c>
      <c r="BD121">
        <v>26.771739835199998</v>
      </c>
      <c r="BE121">
        <v>1.41712151451</v>
      </c>
      <c r="BF121">
        <v>2210.5333046199999</v>
      </c>
      <c r="BG121">
        <v>-146.363279847</v>
      </c>
      <c r="BH121">
        <v>1251</v>
      </c>
      <c r="BI121">
        <v>5760</v>
      </c>
    </row>
    <row r="122" spans="1:61">
      <c r="A122" t="s">
        <v>824</v>
      </c>
      <c r="B122" t="s">
        <v>1139</v>
      </c>
      <c r="C122">
        <v>7311110</v>
      </c>
      <c r="D122" t="s">
        <v>230</v>
      </c>
      <c r="E122">
        <v>73</v>
      </c>
      <c r="F122">
        <v>11</v>
      </c>
      <c r="G122">
        <v>110</v>
      </c>
      <c r="H122" t="s">
        <v>674</v>
      </c>
      <c r="I122" t="s">
        <v>683</v>
      </c>
      <c r="J122" t="s">
        <v>338</v>
      </c>
      <c r="K122">
        <v>2019</v>
      </c>
      <c r="L122">
        <v>7791.7276612799997</v>
      </c>
      <c r="M122">
        <v>412.88538764100002</v>
      </c>
      <c r="N122">
        <v>104142.72932100001</v>
      </c>
      <c r="O122">
        <v>58532.1150022</v>
      </c>
      <c r="P122">
        <v>4314.26089615</v>
      </c>
      <c r="Q122">
        <v>2397.55346358</v>
      </c>
      <c r="R122">
        <v>5910.2080384999999</v>
      </c>
      <c r="S122">
        <v>0.68373522018434041</v>
      </c>
      <c r="T122">
        <v>1.0241132110604227E-3</v>
      </c>
      <c r="U122">
        <v>7.7925705241597615E-2</v>
      </c>
      <c r="V122">
        <v>0</v>
      </c>
      <c r="W122">
        <v>0</v>
      </c>
      <c r="X122">
        <v>8969.3019693900005</v>
      </c>
      <c r="Y122">
        <v>0</v>
      </c>
      <c r="Z122">
        <v>0.80877013313471746</v>
      </c>
      <c r="AA122">
        <v>98153.757908500003</v>
      </c>
      <c r="AB122">
        <v>0.212601926414</v>
      </c>
      <c r="AC122">
        <v>6.6349678084700006E-2</v>
      </c>
      <c r="AD122">
        <v>2.132017503025789E-2</v>
      </c>
      <c r="AE122">
        <v>0.13919068389299999</v>
      </c>
      <c r="AF122">
        <v>7405</v>
      </c>
      <c r="AG122">
        <v>0.98933153274814301</v>
      </c>
      <c r="AH122">
        <v>1.3504388926401E-4</v>
      </c>
      <c r="AI122">
        <v>0</v>
      </c>
      <c r="AJ122">
        <v>0</v>
      </c>
      <c r="AK122">
        <v>1851.25</v>
      </c>
      <c r="AL122">
        <v>1.08035111411208E-3</v>
      </c>
      <c r="AM122">
        <v>7405</v>
      </c>
      <c r="AN122">
        <v>1</v>
      </c>
      <c r="AO122">
        <v>0</v>
      </c>
      <c r="AP122">
        <v>6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36</v>
      </c>
      <c r="AY122">
        <v>205.69444444444446</v>
      </c>
      <c r="AZ122">
        <v>1851.25</v>
      </c>
      <c r="BA122">
        <v>0</v>
      </c>
      <c r="BB122">
        <v>0</v>
      </c>
      <c r="BC122">
        <v>0</v>
      </c>
      <c r="BD122">
        <v>26.695258314</v>
      </c>
      <c r="BE122">
        <v>1.4299234752800001</v>
      </c>
      <c r="BF122">
        <v>2169.9591817300002</v>
      </c>
      <c r="BG122">
        <v>-138.05476215499999</v>
      </c>
      <c r="BH122">
        <v>1592</v>
      </c>
      <c r="BI122">
        <v>7181</v>
      </c>
    </row>
    <row r="123" spans="1:61">
      <c r="A123" t="s">
        <v>825</v>
      </c>
      <c r="B123" t="s">
        <v>1140</v>
      </c>
      <c r="C123">
        <v>7311120</v>
      </c>
      <c r="D123" t="s">
        <v>230</v>
      </c>
      <c r="E123">
        <v>73</v>
      </c>
      <c r="F123">
        <v>11</v>
      </c>
      <c r="G123">
        <v>120</v>
      </c>
      <c r="H123" t="s">
        <v>674</v>
      </c>
      <c r="I123" t="s">
        <v>683</v>
      </c>
      <c r="J123" t="s">
        <v>512</v>
      </c>
      <c r="K123">
        <v>2019</v>
      </c>
      <c r="L123">
        <v>6994.8742480600004</v>
      </c>
      <c r="M123">
        <v>972.79943860499998</v>
      </c>
      <c r="N123">
        <v>85286.528138299996</v>
      </c>
      <c r="O123">
        <v>39817.057723400001</v>
      </c>
      <c r="P123">
        <v>1177.16913359</v>
      </c>
      <c r="Q123">
        <v>2925.2717579700002</v>
      </c>
      <c r="R123">
        <v>10272.9460884</v>
      </c>
      <c r="S123">
        <v>0.12425924183990217</v>
      </c>
      <c r="T123">
        <v>4.170194086476656E-3</v>
      </c>
      <c r="U123">
        <v>0.28993823095977173</v>
      </c>
      <c r="V123">
        <v>0</v>
      </c>
      <c r="W123">
        <v>0</v>
      </c>
      <c r="X123">
        <v>3507.09924116</v>
      </c>
      <c r="Y123">
        <v>1.7872260370614241E-3</v>
      </c>
      <c r="Z123">
        <v>0.43536199165961181</v>
      </c>
      <c r="AA123">
        <v>326153.50482199999</v>
      </c>
      <c r="AB123">
        <v>3.1738200641800003E-2</v>
      </c>
      <c r="AC123">
        <v>0.26195613136000001</v>
      </c>
      <c r="AD123">
        <v>0</v>
      </c>
      <c r="AE123">
        <v>0.17547804342199999</v>
      </c>
      <c r="AF123">
        <v>3717</v>
      </c>
      <c r="AG123">
        <v>0.97686306160882397</v>
      </c>
      <c r="AH123">
        <v>1.0761366693570001E-3</v>
      </c>
      <c r="AI123">
        <v>0</v>
      </c>
      <c r="AJ123">
        <v>0</v>
      </c>
      <c r="AK123">
        <v>619.5</v>
      </c>
      <c r="AL123">
        <v>1.6142050040355101E-3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18</v>
      </c>
      <c r="AY123">
        <v>206.5</v>
      </c>
      <c r="AZ123">
        <v>337.90909090909093</v>
      </c>
      <c r="BA123">
        <v>0</v>
      </c>
      <c r="BB123">
        <v>0</v>
      </c>
      <c r="BC123">
        <v>0</v>
      </c>
      <c r="BD123">
        <v>25.301001468700001</v>
      </c>
      <c r="BE123">
        <v>1.4148243624800001</v>
      </c>
      <c r="BF123">
        <v>2304.0449177</v>
      </c>
      <c r="BG123">
        <v>-128.09228580000001</v>
      </c>
      <c r="BH123">
        <v>852</v>
      </c>
      <c r="BI123">
        <v>4609</v>
      </c>
    </row>
    <row r="124" spans="1:61">
      <c r="A124" t="s">
        <v>826</v>
      </c>
      <c r="B124" t="s">
        <v>1141</v>
      </c>
      <c r="C124">
        <v>7311130</v>
      </c>
      <c r="D124" t="s">
        <v>230</v>
      </c>
      <c r="E124">
        <v>73</v>
      </c>
      <c r="F124">
        <v>11</v>
      </c>
      <c r="G124">
        <v>130</v>
      </c>
      <c r="H124" t="s">
        <v>674</v>
      </c>
      <c r="I124" t="s">
        <v>683</v>
      </c>
      <c r="J124" t="s">
        <v>429</v>
      </c>
      <c r="K124">
        <v>2019</v>
      </c>
      <c r="L124">
        <v>22799.239325999999</v>
      </c>
      <c r="M124">
        <v>428.36126145999998</v>
      </c>
      <c r="N124">
        <v>66527.256001400005</v>
      </c>
      <c r="O124">
        <v>21755.8713188</v>
      </c>
      <c r="P124">
        <v>6588.6063858500002</v>
      </c>
      <c r="Q124">
        <v>2359.04400274</v>
      </c>
      <c r="R124">
        <v>17467.5431723</v>
      </c>
      <c r="S124">
        <v>0.22536216370513096</v>
      </c>
      <c r="T124">
        <v>2.925854563619496E-3</v>
      </c>
      <c r="U124">
        <v>1.0704345964461571E-3</v>
      </c>
      <c r="V124">
        <v>0</v>
      </c>
      <c r="W124">
        <v>0</v>
      </c>
      <c r="X124">
        <v>7300.8754117199996</v>
      </c>
      <c r="Y124">
        <v>0</v>
      </c>
      <c r="Z124">
        <v>0.98194533647327487</v>
      </c>
      <c r="AA124">
        <v>492976.54312699998</v>
      </c>
      <c r="AB124">
        <v>7.9425563255399997E-2</v>
      </c>
      <c r="AC124">
        <v>0.28421610548300003</v>
      </c>
      <c r="AD124">
        <v>0</v>
      </c>
      <c r="AE124">
        <v>0.18558920412900001</v>
      </c>
      <c r="AF124">
        <v>6768</v>
      </c>
      <c r="AG124">
        <v>0.99763593380614601</v>
      </c>
      <c r="AH124">
        <v>5.9101654846335696E-4</v>
      </c>
      <c r="AI124">
        <v>0</v>
      </c>
      <c r="AJ124">
        <v>0</v>
      </c>
      <c r="AK124">
        <v>1353.6</v>
      </c>
      <c r="AL124">
        <v>7.3877068557919598E-4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18</v>
      </c>
      <c r="AY124">
        <v>376</v>
      </c>
      <c r="AZ124">
        <v>564</v>
      </c>
      <c r="BA124">
        <v>0</v>
      </c>
      <c r="BB124">
        <v>0</v>
      </c>
      <c r="BC124">
        <v>0</v>
      </c>
      <c r="BD124">
        <v>25.5666230177</v>
      </c>
      <c r="BE124">
        <v>1.53172375782</v>
      </c>
      <c r="BF124">
        <v>2349.7288995499998</v>
      </c>
      <c r="BG124">
        <v>-120.658178123</v>
      </c>
      <c r="BH124">
        <v>1727</v>
      </c>
      <c r="BI124">
        <v>8860</v>
      </c>
    </row>
    <row r="125" spans="1:61">
      <c r="A125" t="s">
        <v>827</v>
      </c>
      <c r="B125" t="s">
        <v>1142</v>
      </c>
      <c r="C125">
        <v>7311140</v>
      </c>
      <c r="D125" t="s">
        <v>230</v>
      </c>
      <c r="E125">
        <v>73</v>
      </c>
      <c r="F125">
        <v>11</v>
      </c>
      <c r="G125">
        <v>140</v>
      </c>
      <c r="H125" t="s">
        <v>674</v>
      </c>
      <c r="I125" t="s">
        <v>683</v>
      </c>
      <c r="J125" t="s">
        <v>427</v>
      </c>
      <c r="K125">
        <v>2019</v>
      </c>
      <c r="L125">
        <v>26918.192221500001</v>
      </c>
      <c r="M125">
        <v>811.73630483800002</v>
      </c>
      <c r="N125">
        <v>75440.266495699994</v>
      </c>
      <c r="O125">
        <v>33358.952378200003</v>
      </c>
      <c r="P125">
        <v>5626.7273065999998</v>
      </c>
      <c r="Q125">
        <v>1133.8959032299999</v>
      </c>
      <c r="R125">
        <v>23436.353517700001</v>
      </c>
      <c r="S125">
        <v>0.23485318444995865</v>
      </c>
      <c r="T125">
        <v>1.5560380479735318E-2</v>
      </c>
      <c r="U125">
        <v>2.9156327543424319E-2</v>
      </c>
      <c r="V125">
        <v>0</v>
      </c>
      <c r="W125">
        <v>0</v>
      </c>
      <c r="X125">
        <v>7495.6711375799996</v>
      </c>
      <c r="Y125">
        <v>6.2034739454094293E-4</v>
      </c>
      <c r="Z125">
        <v>0.78344706368899919</v>
      </c>
      <c r="AA125">
        <v>364395.05368999997</v>
      </c>
      <c r="AB125">
        <v>4.1342300628599997E-2</v>
      </c>
      <c r="AC125">
        <v>0.35801717437000002</v>
      </c>
      <c r="AD125">
        <v>0</v>
      </c>
      <c r="AE125">
        <v>0.15516705651900001</v>
      </c>
      <c r="AF125">
        <v>6779</v>
      </c>
      <c r="AG125">
        <v>0.97197226729606101</v>
      </c>
      <c r="AH125">
        <v>7.3757191326154301E-4</v>
      </c>
      <c r="AI125">
        <v>0</v>
      </c>
      <c r="AJ125">
        <v>0</v>
      </c>
      <c r="AK125">
        <v>1355.8</v>
      </c>
      <c r="AL125">
        <v>7.3757191326154301E-4</v>
      </c>
      <c r="AM125">
        <v>6779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24</v>
      </c>
      <c r="AY125">
        <v>282.45833333333331</v>
      </c>
      <c r="AZ125">
        <v>1694.75</v>
      </c>
      <c r="BA125">
        <v>1694.75</v>
      </c>
      <c r="BB125">
        <v>0</v>
      </c>
      <c r="BC125">
        <v>0</v>
      </c>
      <c r="BD125">
        <v>25.794667679300002</v>
      </c>
      <c r="BE125">
        <v>1.5132618036000001</v>
      </c>
      <c r="BF125">
        <v>2179.1779645900001</v>
      </c>
      <c r="BG125">
        <v>-107.66738631600001</v>
      </c>
      <c r="BH125">
        <v>614</v>
      </c>
      <c r="BI125">
        <v>3278</v>
      </c>
    </row>
    <row r="126" spans="1:61">
      <c r="A126" t="s">
        <v>828</v>
      </c>
      <c r="B126" t="s">
        <v>1143</v>
      </c>
      <c r="C126">
        <v>7311141</v>
      </c>
      <c r="D126" t="s">
        <v>230</v>
      </c>
      <c r="E126">
        <v>73</v>
      </c>
      <c r="F126">
        <v>11</v>
      </c>
      <c r="G126">
        <v>141</v>
      </c>
      <c r="H126" t="s">
        <v>674</v>
      </c>
      <c r="I126" t="s">
        <v>683</v>
      </c>
      <c r="J126" t="s">
        <v>578</v>
      </c>
      <c r="K126">
        <v>2019</v>
      </c>
      <c r="L126">
        <v>26916.252585900002</v>
      </c>
      <c r="M126">
        <v>939.49939757899995</v>
      </c>
      <c r="N126">
        <v>67294.788159699994</v>
      </c>
      <c r="O126">
        <v>27160.1187011</v>
      </c>
      <c r="P126">
        <v>2812.3522262900001</v>
      </c>
      <c r="Q126">
        <v>2184.50649819</v>
      </c>
      <c r="R126">
        <v>25974.823516699998</v>
      </c>
      <c r="S126">
        <v>0.10318882867861609</v>
      </c>
      <c r="T126">
        <v>9.6706961233847429E-3</v>
      </c>
      <c r="U126">
        <v>0.15979574822842851</v>
      </c>
      <c r="V126">
        <v>0</v>
      </c>
      <c r="W126">
        <v>0</v>
      </c>
      <c r="X126">
        <v>3629.6116301100001</v>
      </c>
      <c r="Y126">
        <v>1.0295956648603584E-2</v>
      </c>
      <c r="Z126">
        <v>0.61865360566902872</v>
      </c>
      <c r="AA126">
        <v>620208.48941399995</v>
      </c>
      <c r="AB126">
        <v>8.5303889283900002E-3</v>
      </c>
      <c r="AC126">
        <v>0.63792382912699996</v>
      </c>
      <c r="AD126">
        <v>0</v>
      </c>
      <c r="AE126">
        <v>0.234618779695</v>
      </c>
      <c r="AF126">
        <v>4072</v>
      </c>
      <c r="AG126">
        <v>0.88777013752455702</v>
      </c>
      <c r="AH126">
        <v>2.4557956777995998E-4</v>
      </c>
      <c r="AI126">
        <v>0</v>
      </c>
      <c r="AJ126">
        <v>0</v>
      </c>
      <c r="AK126">
        <v>2036</v>
      </c>
      <c r="AL126">
        <v>2.4557956777995998E-4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22</v>
      </c>
      <c r="AY126">
        <v>185.09090909090909</v>
      </c>
      <c r="AZ126">
        <v>678.66666666666663</v>
      </c>
      <c r="BA126">
        <v>2036</v>
      </c>
      <c r="BB126">
        <v>3</v>
      </c>
      <c r="BC126">
        <v>1357.3333333333333</v>
      </c>
      <c r="BD126">
        <v>23.986080134600002</v>
      </c>
      <c r="BE126">
        <v>1.42635647063</v>
      </c>
      <c r="BF126">
        <v>2559.5275465499999</v>
      </c>
      <c r="BG126">
        <v>-106.510105955</v>
      </c>
      <c r="BH126">
        <v>1923</v>
      </c>
      <c r="BI126">
        <v>8692</v>
      </c>
    </row>
    <row r="127" spans="1:61">
      <c r="A127" t="s">
        <v>829</v>
      </c>
      <c r="B127" t="s">
        <v>1144</v>
      </c>
      <c r="C127">
        <v>7311150</v>
      </c>
      <c r="D127" t="s">
        <v>230</v>
      </c>
      <c r="E127">
        <v>73</v>
      </c>
      <c r="F127">
        <v>11</v>
      </c>
      <c r="G127">
        <v>150</v>
      </c>
      <c r="H127" t="s">
        <v>674</v>
      </c>
      <c r="I127" t="s">
        <v>683</v>
      </c>
      <c r="J127" t="s">
        <v>351</v>
      </c>
      <c r="K127">
        <v>2019</v>
      </c>
      <c r="L127">
        <v>15844.528454699999</v>
      </c>
      <c r="M127">
        <v>620.17509086999996</v>
      </c>
      <c r="N127">
        <v>80521.836360899993</v>
      </c>
      <c r="O127">
        <v>35718.933973899999</v>
      </c>
      <c r="P127">
        <v>4636.2559517700001</v>
      </c>
      <c r="Q127">
        <v>3902.1582820399999</v>
      </c>
      <c r="R127">
        <v>20308.968829900001</v>
      </c>
      <c r="S127">
        <v>0.53098896565948228</v>
      </c>
      <c r="T127">
        <v>1.2220274311642776E-2</v>
      </c>
      <c r="U127">
        <v>6.8320098999690632E-2</v>
      </c>
      <c r="V127">
        <v>0</v>
      </c>
      <c r="W127">
        <v>0</v>
      </c>
      <c r="X127">
        <v>5928.2823891600001</v>
      </c>
      <c r="Y127">
        <v>7.218727441476745E-4</v>
      </c>
      <c r="Z127">
        <v>0.83005053109209037</v>
      </c>
      <c r="AA127">
        <v>252060.1256</v>
      </c>
      <c r="AB127">
        <v>7.6997114935699995E-2</v>
      </c>
      <c r="AC127">
        <v>0.181093051645</v>
      </c>
      <c r="AD127">
        <v>0</v>
      </c>
      <c r="AE127">
        <v>0.14746451531499999</v>
      </c>
      <c r="AF127">
        <v>7397</v>
      </c>
      <c r="AG127">
        <v>0.98810328511558698</v>
      </c>
      <c r="AH127">
        <v>4.05569825604975E-4</v>
      </c>
      <c r="AI127">
        <v>0</v>
      </c>
      <c r="AJ127">
        <v>0</v>
      </c>
      <c r="AK127">
        <v>2465.6666666666665</v>
      </c>
      <c r="AL127">
        <v>4.05569825604975E-4</v>
      </c>
      <c r="AM127">
        <v>7397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18</v>
      </c>
      <c r="AY127">
        <v>410.94444444444446</v>
      </c>
      <c r="AZ127">
        <v>569</v>
      </c>
      <c r="BA127">
        <v>0</v>
      </c>
      <c r="BB127">
        <v>5</v>
      </c>
      <c r="BC127">
        <v>1479.4</v>
      </c>
      <c r="BD127">
        <v>26.0842224413</v>
      </c>
      <c r="BE127">
        <v>1.34643133375</v>
      </c>
      <c r="BF127">
        <v>2157.00029356</v>
      </c>
      <c r="BG127">
        <v>-99.250782877600003</v>
      </c>
      <c r="BH127">
        <v>3267</v>
      </c>
      <c r="BI127">
        <v>16806</v>
      </c>
    </row>
    <row r="128" spans="1:61">
      <c r="A128" t="s">
        <v>830</v>
      </c>
      <c r="B128" t="s">
        <v>1145</v>
      </c>
      <c r="C128">
        <v>7311160</v>
      </c>
      <c r="D128" t="s">
        <v>230</v>
      </c>
      <c r="E128">
        <v>73</v>
      </c>
      <c r="F128">
        <v>11</v>
      </c>
      <c r="G128">
        <v>160</v>
      </c>
      <c r="H128" t="s">
        <v>674</v>
      </c>
      <c r="I128" t="s">
        <v>683</v>
      </c>
      <c r="J128" t="s">
        <v>602</v>
      </c>
      <c r="K128">
        <v>2019</v>
      </c>
      <c r="L128">
        <v>19126.715073899999</v>
      </c>
      <c r="M128">
        <v>489.99399694200002</v>
      </c>
      <c r="N128">
        <v>95363.897865000006</v>
      </c>
      <c r="O128">
        <v>51133.843588999996</v>
      </c>
      <c r="P128">
        <v>9227.3348135600008</v>
      </c>
      <c r="Q128">
        <v>5004.0764010000003</v>
      </c>
      <c r="R128">
        <v>18112.858556899999</v>
      </c>
      <c r="S128">
        <v>0.84846881407500496</v>
      </c>
      <c r="T128">
        <v>1.1508697665189497E-2</v>
      </c>
      <c r="U128">
        <v>0</v>
      </c>
      <c r="V128">
        <v>0</v>
      </c>
      <c r="W128">
        <v>0</v>
      </c>
      <c r="X128">
        <v>14989.2396002</v>
      </c>
      <c r="Y128">
        <v>0</v>
      </c>
      <c r="Z128">
        <v>0.98432436007672464</v>
      </c>
      <c r="AA128">
        <v>320613.05427199998</v>
      </c>
      <c r="AB128">
        <v>1.42611038289E-2</v>
      </c>
      <c r="AC128">
        <v>0.157247280722</v>
      </c>
      <c r="AD128">
        <v>0</v>
      </c>
      <c r="AE128">
        <v>0.15653563786800001</v>
      </c>
      <c r="AF128">
        <v>6912</v>
      </c>
      <c r="AG128">
        <v>0.99204282407407396</v>
      </c>
      <c r="AH128">
        <v>4.3402777777777699E-4</v>
      </c>
      <c r="AI128">
        <v>0</v>
      </c>
      <c r="AJ128">
        <v>0</v>
      </c>
      <c r="AK128">
        <v>2304</v>
      </c>
      <c r="AL128">
        <v>2.8935185185185102E-4</v>
      </c>
      <c r="AM128">
        <v>3456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30</v>
      </c>
      <c r="AY128">
        <v>230.4</v>
      </c>
      <c r="AZ128">
        <v>3456</v>
      </c>
      <c r="BA128">
        <v>6912</v>
      </c>
      <c r="BB128">
        <v>2</v>
      </c>
      <c r="BC128">
        <v>3456</v>
      </c>
      <c r="BD128">
        <v>25.3094639772</v>
      </c>
      <c r="BE128">
        <v>1.43893949413</v>
      </c>
      <c r="BF128">
        <v>2190.5958942399998</v>
      </c>
      <c r="BG128">
        <v>-108.80178577300001</v>
      </c>
      <c r="BH128">
        <v>1099</v>
      </c>
      <c r="BI128">
        <v>5317</v>
      </c>
    </row>
    <row r="129" spans="1:61">
      <c r="A129" t="s">
        <v>831</v>
      </c>
      <c r="B129" t="s">
        <v>1146</v>
      </c>
      <c r="C129">
        <v>7311170</v>
      </c>
      <c r="D129" t="s">
        <v>230</v>
      </c>
      <c r="E129">
        <v>73</v>
      </c>
      <c r="F129">
        <v>11</v>
      </c>
      <c r="G129">
        <v>170</v>
      </c>
      <c r="H129" t="s">
        <v>674</v>
      </c>
      <c r="I129" t="s">
        <v>683</v>
      </c>
      <c r="J129" t="s">
        <v>487</v>
      </c>
      <c r="K129">
        <v>2019</v>
      </c>
      <c r="L129">
        <v>12976.5570627</v>
      </c>
      <c r="M129">
        <v>446.693904035</v>
      </c>
      <c r="N129">
        <v>101993.39332800001</v>
      </c>
      <c r="O129">
        <v>56583.281995799996</v>
      </c>
      <c r="P129">
        <v>5823.8912583800002</v>
      </c>
      <c r="Q129">
        <v>1832.4824056</v>
      </c>
      <c r="R129">
        <v>12139.918559199999</v>
      </c>
      <c r="S129">
        <v>0.85181396080900296</v>
      </c>
      <c r="T129">
        <v>1.1804517195246715E-3</v>
      </c>
      <c r="U129">
        <v>2.3609034390493429E-4</v>
      </c>
      <c r="V129">
        <v>0</v>
      </c>
      <c r="W129">
        <v>0</v>
      </c>
      <c r="X129">
        <v>12558.102275200001</v>
      </c>
      <c r="Y129">
        <v>0</v>
      </c>
      <c r="Z129">
        <v>0.95388368615723618</v>
      </c>
      <c r="AA129">
        <v>205993.96828500001</v>
      </c>
      <c r="AB129">
        <v>0.100851908733</v>
      </c>
      <c r="AC129">
        <v>9.5097224196100005E-2</v>
      </c>
      <c r="AD129">
        <v>0</v>
      </c>
      <c r="AE129">
        <v>0.139204502166</v>
      </c>
      <c r="AF129">
        <v>6580</v>
      </c>
      <c r="AG129">
        <v>0.97735562310030399</v>
      </c>
      <c r="AH129">
        <v>3.0395136778115498E-4</v>
      </c>
      <c r="AI129">
        <v>0</v>
      </c>
      <c r="AJ129">
        <v>0</v>
      </c>
      <c r="AK129">
        <v>1645</v>
      </c>
      <c r="AL129">
        <v>7.5987841945288699E-4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29</v>
      </c>
      <c r="AY129">
        <v>226.89655172413794</v>
      </c>
      <c r="AZ129">
        <v>658</v>
      </c>
      <c r="BA129">
        <v>6580</v>
      </c>
      <c r="BB129">
        <v>0</v>
      </c>
      <c r="BC129">
        <v>0</v>
      </c>
      <c r="BD129">
        <v>26.396516179700001</v>
      </c>
      <c r="BE129">
        <v>1.4523316337900001</v>
      </c>
      <c r="BF129">
        <v>2139.8619525899999</v>
      </c>
      <c r="BG129">
        <v>-125.859105947</v>
      </c>
      <c r="BH129">
        <v>1856</v>
      </c>
      <c r="BI129">
        <v>7678</v>
      </c>
    </row>
    <row r="130" spans="1:61">
      <c r="A130" t="s">
        <v>832</v>
      </c>
      <c r="B130" t="s">
        <v>1147</v>
      </c>
      <c r="C130">
        <v>7311180</v>
      </c>
      <c r="D130" t="s">
        <v>230</v>
      </c>
      <c r="E130">
        <v>73</v>
      </c>
      <c r="F130">
        <v>11</v>
      </c>
      <c r="G130">
        <v>180</v>
      </c>
      <c r="H130" t="s">
        <v>674</v>
      </c>
      <c r="I130" t="s">
        <v>683</v>
      </c>
      <c r="J130" t="s">
        <v>320</v>
      </c>
      <c r="K130">
        <v>2019</v>
      </c>
      <c r="L130">
        <v>23215.631217400001</v>
      </c>
      <c r="M130">
        <v>388.256968814</v>
      </c>
      <c r="N130">
        <v>113768.92440800001</v>
      </c>
      <c r="O130">
        <v>68521.180013100005</v>
      </c>
      <c r="P130">
        <v>5522.1320317600002</v>
      </c>
      <c r="Q130">
        <v>3996.35603481</v>
      </c>
      <c r="R130">
        <v>7403.2045371000004</v>
      </c>
      <c r="S130">
        <v>0.88400747790618628</v>
      </c>
      <c r="T130">
        <v>0</v>
      </c>
      <c r="U130">
        <v>7.9877634262406523E-3</v>
      </c>
      <c r="V130">
        <v>0</v>
      </c>
      <c r="W130">
        <v>0</v>
      </c>
      <c r="X130">
        <v>5552.2741748400003</v>
      </c>
      <c r="Y130">
        <v>1.8694765465669613E-3</v>
      </c>
      <c r="Z130">
        <v>0.89658395649218214</v>
      </c>
      <c r="AA130">
        <v>21135.258151800001</v>
      </c>
      <c r="AB130">
        <v>0.26954755275199999</v>
      </c>
      <c r="AC130">
        <v>2.7032463699300002E-4</v>
      </c>
      <c r="AD130">
        <v>0</v>
      </c>
      <c r="AE130">
        <v>0.12722212463999999</v>
      </c>
      <c r="AF130">
        <v>7754</v>
      </c>
      <c r="AG130">
        <v>0.99613102914624696</v>
      </c>
      <c r="AH130">
        <v>7.7379417075057997E-4</v>
      </c>
      <c r="AI130">
        <v>0</v>
      </c>
      <c r="AJ130">
        <v>0</v>
      </c>
      <c r="AK130">
        <v>1550.8</v>
      </c>
      <c r="AL130">
        <v>1.2896569512509601E-3</v>
      </c>
      <c r="AM130">
        <v>7754</v>
      </c>
      <c r="AN130">
        <v>0</v>
      </c>
      <c r="AO130">
        <v>0</v>
      </c>
      <c r="AP130">
        <v>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36</v>
      </c>
      <c r="AY130">
        <v>215.38888888888889</v>
      </c>
      <c r="AZ130">
        <v>969.25</v>
      </c>
      <c r="BA130">
        <v>0</v>
      </c>
      <c r="BB130">
        <v>2</v>
      </c>
      <c r="BC130">
        <v>3877</v>
      </c>
      <c r="BD130">
        <v>26.996609258500001</v>
      </c>
      <c r="BE130">
        <v>1.4313523219199999</v>
      </c>
      <c r="BF130">
        <v>2101.4020566300001</v>
      </c>
      <c r="BG130">
        <v>-126.47507375399999</v>
      </c>
      <c r="BH130">
        <v>1352</v>
      </c>
      <c r="BI130">
        <v>6184</v>
      </c>
    </row>
    <row r="131" spans="1:61">
      <c r="A131" t="s">
        <v>833</v>
      </c>
      <c r="B131" t="s">
        <v>1148</v>
      </c>
      <c r="C131">
        <v>7311190</v>
      </c>
      <c r="D131" t="s">
        <v>230</v>
      </c>
      <c r="E131">
        <v>73</v>
      </c>
      <c r="F131">
        <v>11</v>
      </c>
      <c r="G131">
        <v>190</v>
      </c>
      <c r="H131" t="s">
        <v>674</v>
      </c>
      <c r="I131" t="s">
        <v>683</v>
      </c>
      <c r="J131" t="s">
        <v>579</v>
      </c>
      <c r="K131">
        <v>2019</v>
      </c>
      <c r="L131">
        <v>28015.828977599998</v>
      </c>
      <c r="M131">
        <v>576.37472645000003</v>
      </c>
      <c r="N131">
        <v>112652.22586599999</v>
      </c>
      <c r="O131">
        <v>68179.7648242</v>
      </c>
      <c r="P131">
        <v>9997.5021632999997</v>
      </c>
      <c r="Q131">
        <v>4738.3774843900001</v>
      </c>
      <c r="R131">
        <v>6616.8187583199997</v>
      </c>
      <c r="S131">
        <v>0.91613129307323915</v>
      </c>
      <c r="T131">
        <v>7.2421446092746176E-3</v>
      </c>
      <c r="U131">
        <v>5.3147996729354047E-3</v>
      </c>
      <c r="V131">
        <v>0</v>
      </c>
      <c r="W131">
        <v>0</v>
      </c>
      <c r="X131">
        <v>11003.047942699999</v>
      </c>
      <c r="Y131">
        <v>8.7606588015418758E-4</v>
      </c>
      <c r="Z131">
        <v>0.92594323093096598</v>
      </c>
      <c r="AA131">
        <v>96482.550174999997</v>
      </c>
      <c r="AB131">
        <v>0.17238833591399999</v>
      </c>
      <c r="AC131">
        <v>1.39230962551E-2</v>
      </c>
      <c r="AD131">
        <v>0</v>
      </c>
      <c r="AE131">
        <v>0.121925071628</v>
      </c>
      <c r="AF131">
        <v>12956</v>
      </c>
      <c r="AG131">
        <v>0.988885458474837</v>
      </c>
      <c r="AH131">
        <v>4.6310589688175301E-4</v>
      </c>
      <c r="AI131">
        <v>0</v>
      </c>
      <c r="AJ131">
        <v>0</v>
      </c>
      <c r="AK131">
        <v>2159.3333333333335</v>
      </c>
      <c r="AL131">
        <v>6.1747452917567097E-4</v>
      </c>
      <c r="AM131">
        <v>12956</v>
      </c>
      <c r="AN131">
        <v>0</v>
      </c>
      <c r="AO131">
        <v>0</v>
      </c>
      <c r="AP131">
        <v>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34</v>
      </c>
      <c r="AY131">
        <v>381.05882352941177</v>
      </c>
      <c r="AZ131">
        <v>3239</v>
      </c>
      <c r="BA131">
        <v>12956</v>
      </c>
      <c r="BB131">
        <v>0</v>
      </c>
      <c r="BC131">
        <v>0</v>
      </c>
      <c r="BD131">
        <v>26.774901515500002</v>
      </c>
      <c r="BE131">
        <v>1.4397715834</v>
      </c>
      <c r="BF131">
        <v>2058.5406688899998</v>
      </c>
      <c r="BG131">
        <v>-117.749703633</v>
      </c>
      <c r="BH131">
        <v>1511</v>
      </c>
      <c r="BI131">
        <v>6606</v>
      </c>
    </row>
    <row r="132" spans="1:61">
      <c r="A132" t="s">
        <v>834</v>
      </c>
      <c r="B132" t="s">
        <v>1149</v>
      </c>
      <c r="C132">
        <v>7311200</v>
      </c>
      <c r="D132" t="s">
        <v>230</v>
      </c>
      <c r="E132">
        <v>73</v>
      </c>
      <c r="F132">
        <v>11</v>
      </c>
      <c r="G132">
        <v>200</v>
      </c>
      <c r="H132" t="s">
        <v>674</v>
      </c>
      <c r="I132" t="s">
        <v>683</v>
      </c>
      <c r="J132" t="s">
        <v>315</v>
      </c>
      <c r="K132">
        <v>2019</v>
      </c>
      <c r="L132">
        <v>30304.2517783</v>
      </c>
      <c r="M132">
        <v>557.56922575700003</v>
      </c>
      <c r="N132">
        <v>102819.28145900001</v>
      </c>
      <c r="O132">
        <v>60021.210769999998</v>
      </c>
      <c r="P132">
        <v>20256.058147299998</v>
      </c>
      <c r="Q132">
        <v>4035.98400378</v>
      </c>
      <c r="R132">
        <v>8625.2915994499999</v>
      </c>
      <c r="S132">
        <v>0.97053362396060383</v>
      </c>
      <c r="T132">
        <v>3.1484620973601355E-3</v>
      </c>
      <c r="U132">
        <v>0</v>
      </c>
      <c r="V132">
        <v>0</v>
      </c>
      <c r="W132">
        <v>0</v>
      </c>
      <c r="X132">
        <v>22885.892102099999</v>
      </c>
      <c r="Y132">
        <v>0</v>
      </c>
      <c r="Z132">
        <v>0.97182530071849516</v>
      </c>
      <c r="AA132">
        <v>253085.80916800001</v>
      </c>
      <c r="AB132">
        <v>5.3602450841600001E-2</v>
      </c>
      <c r="AC132">
        <v>2.7986998349300001E-2</v>
      </c>
      <c r="AD132">
        <v>0</v>
      </c>
      <c r="AE132">
        <v>0.12035353649</v>
      </c>
      <c r="AF132">
        <v>5695</v>
      </c>
      <c r="AG132">
        <v>0.98823529411764699</v>
      </c>
      <c r="AH132">
        <v>3.5118525021948999E-4</v>
      </c>
      <c r="AI132">
        <v>0</v>
      </c>
      <c r="AJ132">
        <v>0</v>
      </c>
      <c r="AK132">
        <v>1139</v>
      </c>
      <c r="AL132">
        <v>7.0237050043898096E-4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30</v>
      </c>
      <c r="AY132">
        <v>189.83333333333334</v>
      </c>
      <c r="AZ132">
        <v>1898.3333333333333</v>
      </c>
      <c r="BA132">
        <v>2847.5</v>
      </c>
      <c r="BB132">
        <v>0</v>
      </c>
      <c r="BC132">
        <v>0</v>
      </c>
      <c r="BD132">
        <v>26.2336339328</v>
      </c>
      <c r="BE132">
        <v>1.4578184914800001</v>
      </c>
      <c r="BF132">
        <v>2008.36513087</v>
      </c>
      <c r="BG132">
        <v>-102.31218842200001</v>
      </c>
      <c r="BH132">
        <v>793</v>
      </c>
      <c r="BI132">
        <v>3267</v>
      </c>
    </row>
    <row r="133" spans="1:61">
      <c r="A133" t="s">
        <v>835</v>
      </c>
      <c r="B133" t="s">
        <v>1150</v>
      </c>
      <c r="C133">
        <v>7311210</v>
      </c>
      <c r="D133" t="s">
        <v>230</v>
      </c>
      <c r="E133">
        <v>73</v>
      </c>
      <c r="F133">
        <v>11</v>
      </c>
      <c r="G133">
        <v>210</v>
      </c>
      <c r="H133" t="s">
        <v>674</v>
      </c>
      <c r="I133" t="s">
        <v>683</v>
      </c>
      <c r="J133" t="s">
        <v>313</v>
      </c>
      <c r="K133">
        <v>2019</v>
      </c>
      <c r="L133">
        <v>42349.810621700002</v>
      </c>
      <c r="M133">
        <v>478.04809718400003</v>
      </c>
      <c r="N133">
        <v>113926.506413</v>
      </c>
      <c r="O133">
        <v>63692.132938700001</v>
      </c>
      <c r="P133">
        <v>23536.288882699999</v>
      </c>
      <c r="Q133">
        <v>2601.2019965099998</v>
      </c>
      <c r="R133">
        <v>2615.25739454</v>
      </c>
      <c r="S133">
        <v>0.98715641361256545</v>
      </c>
      <c r="T133">
        <v>1.2679973821989529E-2</v>
      </c>
      <c r="U133">
        <v>0</v>
      </c>
      <c r="V133">
        <v>0</v>
      </c>
      <c r="W133">
        <v>0</v>
      </c>
      <c r="X133">
        <v>23627.711974000002</v>
      </c>
      <c r="Y133">
        <v>0</v>
      </c>
      <c r="Z133">
        <v>0.98715641361256545</v>
      </c>
      <c r="AA133">
        <v>53046.478483300001</v>
      </c>
      <c r="AB133">
        <v>0.32531343161100001</v>
      </c>
      <c r="AC133">
        <v>4.0129254967099999E-5</v>
      </c>
      <c r="AD133">
        <v>0</v>
      </c>
      <c r="AE133">
        <v>0.109582519095</v>
      </c>
      <c r="AF133">
        <v>7007</v>
      </c>
      <c r="AG133">
        <v>0.99900099900099903</v>
      </c>
      <c r="AH133">
        <v>4.2814328528614201E-4</v>
      </c>
      <c r="AI133">
        <v>0</v>
      </c>
      <c r="AJ133">
        <v>0</v>
      </c>
      <c r="AK133">
        <v>1401.4</v>
      </c>
      <c r="AL133">
        <v>8.5628657057228402E-4</v>
      </c>
      <c r="AM133">
        <v>3503.5</v>
      </c>
      <c r="AN133">
        <v>3</v>
      </c>
      <c r="AO133">
        <v>0</v>
      </c>
      <c r="AP133">
        <v>5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28</v>
      </c>
      <c r="AY133">
        <v>250.25</v>
      </c>
      <c r="AZ133">
        <v>2335.6666666666665</v>
      </c>
      <c r="BA133">
        <v>3503.5</v>
      </c>
      <c r="BB133">
        <v>0</v>
      </c>
      <c r="BC133">
        <v>0</v>
      </c>
      <c r="BD133">
        <v>27.046767795400001</v>
      </c>
      <c r="BE133">
        <v>1.44769680418</v>
      </c>
      <c r="BF133">
        <v>1972.34465828</v>
      </c>
      <c r="BG133">
        <v>-99.582543945300003</v>
      </c>
      <c r="BH133">
        <v>2251</v>
      </c>
      <c r="BI133">
        <v>10794</v>
      </c>
    </row>
    <row r="134" spans="1:61">
      <c r="A134" t="s">
        <v>836</v>
      </c>
      <c r="B134" t="s">
        <v>1151</v>
      </c>
      <c r="C134">
        <v>7311220</v>
      </c>
      <c r="D134" t="s">
        <v>230</v>
      </c>
      <c r="E134">
        <v>73</v>
      </c>
      <c r="F134">
        <v>11</v>
      </c>
      <c r="G134">
        <v>220</v>
      </c>
      <c r="H134" t="s">
        <v>674</v>
      </c>
      <c r="I134" t="s">
        <v>683</v>
      </c>
      <c r="J134" t="s">
        <v>396</v>
      </c>
      <c r="K134">
        <v>2019</v>
      </c>
      <c r="L134">
        <v>36813.6853778</v>
      </c>
      <c r="M134">
        <v>572.84151571699999</v>
      </c>
      <c r="N134">
        <v>116944.772123</v>
      </c>
      <c r="O134">
        <v>71691.495306299999</v>
      </c>
      <c r="P134">
        <v>15152.6677636</v>
      </c>
      <c r="Q134">
        <v>2034.09267391</v>
      </c>
      <c r="R134">
        <v>3170.6792779000002</v>
      </c>
      <c r="S134">
        <v>0.9147518090643646</v>
      </c>
      <c r="T134">
        <v>1.6440269137996698E-2</v>
      </c>
      <c r="U134">
        <v>0</v>
      </c>
      <c r="V134">
        <v>0</v>
      </c>
      <c r="W134">
        <v>0</v>
      </c>
      <c r="X134">
        <v>15356.475934</v>
      </c>
      <c r="Y134">
        <v>0</v>
      </c>
      <c r="Z134">
        <v>0.91900469721975375</v>
      </c>
      <c r="AA134">
        <v>54896.142247800002</v>
      </c>
      <c r="AB134">
        <v>0.41426613100999998</v>
      </c>
      <c r="AC134">
        <v>1.0206549010400001E-2</v>
      </c>
      <c r="AD134">
        <v>1.5488129998730482E-2</v>
      </c>
      <c r="AE134">
        <v>0.115970898298</v>
      </c>
      <c r="AF134">
        <v>8833</v>
      </c>
      <c r="AG134">
        <v>0.99875466998754603</v>
      </c>
      <c r="AH134">
        <v>6.7927091588361802E-4</v>
      </c>
      <c r="AI134">
        <v>0</v>
      </c>
      <c r="AJ134">
        <v>0</v>
      </c>
      <c r="AK134">
        <v>1104.125</v>
      </c>
      <c r="AL134">
        <v>7.9248273519755405E-4</v>
      </c>
      <c r="AM134">
        <v>4416.5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44</v>
      </c>
      <c r="AY134">
        <v>200.75</v>
      </c>
      <c r="AZ134">
        <v>2944.3333333333335</v>
      </c>
      <c r="BA134">
        <v>2208.25</v>
      </c>
      <c r="BB134">
        <v>0</v>
      </c>
      <c r="BC134">
        <v>0</v>
      </c>
      <c r="BD134">
        <v>26.995920252299999</v>
      </c>
      <c r="BE134">
        <v>1.43835709587</v>
      </c>
      <c r="BF134">
        <v>2023.2014838299999</v>
      </c>
      <c r="BG134">
        <v>-110.237497804</v>
      </c>
      <c r="BH134">
        <v>1017</v>
      </c>
      <c r="BI134">
        <v>4440</v>
      </c>
    </row>
    <row r="135" spans="1:61">
      <c r="A135" t="s">
        <v>837</v>
      </c>
      <c r="B135" t="s">
        <v>1152</v>
      </c>
      <c r="C135">
        <v>7311230</v>
      </c>
      <c r="D135" t="s">
        <v>230</v>
      </c>
      <c r="E135">
        <v>73</v>
      </c>
      <c r="F135">
        <v>11</v>
      </c>
      <c r="G135">
        <v>230</v>
      </c>
      <c r="H135" t="s">
        <v>674</v>
      </c>
      <c r="I135" t="s">
        <v>683</v>
      </c>
      <c r="J135" t="s">
        <v>390</v>
      </c>
      <c r="K135">
        <v>2019</v>
      </c>
      <c r="L135">
        <v>34036.478911799997</v>
      </c>
      <c r="M135">
        <v>1189.0652061999999</v>
      </c>
      <c r="N135">
        <v>74045.435418099994</v>
      </c>
      <c r="O135">
        <v>35198.766894699998</v>
      </c>
      <c r="P135">
        <v>1717.26707461</v>
      </c>
      <c r="Q135">
        <v>1948.3765616400001</v>
      </c>
      <c r="R135">
        <v>7820.6423510499999</v>
      </c>
      <c r="S135">
        <v>0.36635836796815546</v>
      </c>
      <c r="T135">
        <v>1.28783000643915E-3</v>
      </c>
      <c r="U135">
        <v>0.2829713750512205</v>
      </c>
      <c r="V135">
        <v>0</v>
      </c>
      <c r="W135">
        <v>0</v>
      </c>
      <c r="X135">
        <v>2292.5856383999999</v>
      </c>
      <c r="Y135">
        <v>1.401978575191711E-2</v>
      </c>
      <c r="Z135">
        <v>0.52660539717848154</v>
      </c>
      <c r="AA135">
        <v>901999.51343599998</v>
      </c>
      <c r="AB135">
        <v>0.22154880683200001</v>
      </c>
      <c r="AC135">
        <v>0.24411045041099999</v>
      </c>
      <c r="AD135">
        <v>2.3122402388339285E-2</v>
      </c>
      <c r="AE135">
        <v>0.20797356892400001</v>
      </c>
      <c r="AF135">
        <v>6745</v>
      </c>
      <c r="AG135">
        <v>0.99851742031134105</v>
      </c>
      <c r="AH135">
        <v>4.4477390659747898E-4</v>
      </c>
      <c r="AI135">
        <v>0</v>
      </c>
      <c r="AJ135">
        <v>0</v>
      </c>
      <c r="AK135">
        <v>1124.1666666666667</v>
      </c>
      <c r="AL135">
        <v>1.03780578206078E-3</v>
      </c>
      <c r="AM135">
        <v>0</v>
      </c>
      <c r="AN135">
        <v>0</v>
      </c>
      <c r="AO135">
        <v>0</v>
      </c>
      <c r="AP135">
        <v>5</v>
      </c>
      <c r="AQ135">
        <v>4</v>
      </c>
      <c r="AR135">
        <v>0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32</v>
      </c>
      <c r="AY135">
        <v>210.78125</v>
      </c>
      <c r="AZ135">
        <v>6745</v>
      </c>
      <c r="BA135">
        <v>1686.25</v>
      </c>
      <c r="BB135">
        <v>1</v>
      </c>
      <c r="BC135">
        <v>6745</v>
      </c>
      <c r="BD135">
        <v>24.903204428399999</v>
      </c>
      <c r="BE135">
        <v>1.3565357335099999</v>
      </c>
      <c r="BF135">
        <v>2452.9551412999999</v>
      </c>
      <c r="BG135">
        <v>-98.953843060699995</v>
      </c>
      <c r="BH135">
        <v>2971</v>
      </c>
      <c r="BI135">
        <v>13231</v>
      </c>
    </row>
    <row r="136" spans="1:61">
      <c r="A136" t="s">
        <v>838</v>
      </c>
      <c r="B136" t="s">
        <v>1153</v>
      </c>
      <c r="C136">
        <v>7311710</v>
      </c>
      <c r="D136" t="s">
        <v>230</v>
      </c>
      <c r="E136">
        <v>73</v>
      </c>
      <c r="F136">
        <v>11</v>
      </c>
      <c r="G136">
        <v>710</v>
      </c>
      <c r="H136" t="s">
        <v>674</v>
      </c>
      <c r="I136" t="s">
        <v>683</v>
      </c>
      <c r="J136" t="s">
        <v>573</v>
      </c>
      <c r="K136">
        <v>2019</v>
      </c>
      <c r="L136">
        <v>15420.5132909</v>
      </c>
      <c r="M136">
        <v>287.13557356699999</v>
      </c>
      <c r="N136">
        <v>108983.936326</v>
      </c>
      <c r="O136">
        <v>63373.351957600004</v>
      </c>
      <c r="P136">
        <v>8210.1852982399996</v>
      </c>
      <c r="Q136">
        <v>1836.8999679200001</v>
      </c>
      <c r="R136">
        <v>8378.5967661399991</v>
      </c>
      <c r="S136">
        <v>0.97604035308953341</v>
      </c>
      <c r="T136">
        <v>2.3959646910466582E-2</v>
      </c>
      <c r="U136">
        <v>0</v>
      </c>
      <c r="V136">
        <v>0</v>
      </c>
      <c r="W136">
        <v>0</v>
      </c>
      <c r="X136">
        <v>8621.7634495900002</v>
      </c>
      <c r="Y136">
        <v>0</v>
      </c>
      <c r="Z136">
        <v>0.97604035308953341</v>
      </c>
      <c r="AA136">
        <v>12112.153613099999</v>
      </c>
      <c r="AB136">
        <v>0.18663471110400001</v>
      </c>
      <c r="AC136">
        <v>0</v>
      </c>
      <c r="AD136">
        <v>0.11248423707440101</v>
      </c>
      <c r="AE136">
        <v>0.13620220184099999</v>
      </c>
      <c r="AF136">
        <v>13217</v>
      </c>
      <c r="AG136">
        <v>0.998562457441174</v>
      </c>
      <c r="AH136">
        <v>6.05281077400317E-4</v>
      </c>
      <c r="AI136">
        <v>3304.25</v>
      </c>
      <c r="AJ136">
        <v>6608.5</v>
      </c>
      <c r="AK136">
        <v>1652.125</v>
      </c>
      <c r="AL136">
        <v>1.5132026935007901E-4</v>
      </c>
      <c r="AM136">
        <v>826.0625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16</v>
      </c>
      <c r="AY136">
        <v>826.0625</v>
      </c>
      <c r="AZ136">
        <v>4405.666666666667</v>
      </c>
      <c r="BA136">
        <v>0</v>
      </c>
      <c r="BB136">
        <v>1</v>
      </c>
      <c r="BC136">
        <v>13217</v>
      </c>
      <c r="BD136">
        <v>27.056649073100001</v>
      </c>
      <c r="BE136">
        <v>1.4197431165100001</v>
      </c>
      <c r="BF136">
        <v>2153.6221437099998</v>
      </c>
      <c r="BG136">
        <v>-131.45720158099999</v>
      </c>
      <c r="BH136">
        <v>1735</v>
      </c>
      <c r="BI136">
        <v>7186</v>
      </c>
    </row>
    <row r="137" spans="1:61">
      <c r="A137" t="s">
        <v>839</v>
      </c>
      <c r="B137" t="s">
        <v>1154</v>
      </c>
      <c r="C137">
        <v>7311720</v>
      </c>
      <c r="D137" t="s">
        <v>230</v>
      </c>
      <c r="E137">
        <v>73</v>
      </c>
      <c r="F137">
        <v>11</v>
      </c>
      <c r="G137">
        <v>720</v>
      </c>
      <c r="H137" t="s">
        <v>674</v>
      </c>
      <c r="I137" t="s">
        <v>683</v>
      </c>
      <c r="J137" t="s">
        <v>572</v>
      </c>
      <c r="K137">
        <v>2019</v>
      </c>
      <c r="L137">
        <v>15414.2859329</v>
      </c>
      <c r="M137">
        <v>174.02808902199999</v>
      </c>
      <c r="N137">
        <v>111588.329637</v>
      </c>
      <c r="O137">
        <v>65922.947828899996</v>
      </c>
      <c r="P137">
        <v>6089.2322872599998</v>
      </c>
      <c r="Q137">
        <v>2660.96580292</v>
      </c>
      <c r="R137">
        <v>5717.2668275899996</v>
      </c>
      <c r="S137">
        <v>0.92820309401031342</v>
      </c>
      <c r="T137">
        <v>5.9500198333994447E-2</v>
      </c>
      <c r="U137">
        <v>0</v>
      </c>
      <c r="V137">
        <v>0</v>
      </c>
      <c r="W137">
        <v>0</v>
      </c>
      <c r="X137">
        <v>6261.4404755899996</v>
      </c>
      <c r="Y137">
        <v>0</v>
      </c>
      <c r="Z137">
        <v>0.93454978183260606</v>
      </c>
      <c r="AA137">
        <v>7848.60291951</v>
      </c>
      <c r="AB137">
        <v>0.30152676010700002</v>
      </c>
      <c r="AC137">
        <v>0</v>
      </c>
      <c r="AD137">
        <v>0.23046410154700517</v>
      </c>
      <c r="AE137">
        <v>0.136434829635</v>
      </c>
      <c r="AF137">
        <v>12912</v>
      </c>
      <c r="AG137">
        <v>1</v>
      </c>
      <c r="AH137">
        <v>5.4213135068153595E-4</v>
      </c>
      <c r="AI137">
        <v>3228</v>
      </c>
      <c r="AJ137">
        <v>6456</v>
      </c>
      <c r="AK137">
        <v>1434.6666666666667</v>
      </c>
      <c r="AL137">
        <v>1.54894671623296E-4</v>
      </c>
      <c r="AM137">
        <v>993.23076923076928</v>
      </c>
      <c r="AN137">
        <v>0</v>
      </c>
      <c r="AO137">
        <v>0</v>
      </c>
      <c r="AP137">
        <v>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16</v>
      </c>
      <c r="AY137">
        <v>807</v>
      </c>
      <c r="AZ137">
        <v>0</v>
      </c>
      <c r="BA137">
        <v>0</v>
      </c>
      <c r="BB137">
        <v>0</v>
      </c>
      <c r="BC137">
        <v>0</v>
      </c>
      <c r="BD137">
        <v>27.132072948800001</v>
      </c>
      <c r="BE137">
        <v>1.4060967763300001</v>
      </c>
      <c r="BF137">
        <v>2161.0947164899999</v>
      </c>
      <c r="BG137">
        <v>-138.49065755199999</v>
      </c>
      <c r="BH137">
        <v>717</v>
      </c>
      <c r="BI137">
        <v>3136</v>
      </c>
    </row>
    <row r="138" spans="1:61">
      <c r="A138" t="s">
        <v>840</v>
      </c>
      <c r="B138" t="s">
        <v>1155</v>
      </c>
      <c r="C138">
        <v>7311730</v>
      </c>
      <c r="D138" t="s">
        <v>230</v>
      </c>
      <c r="E138">
        <v>73</v>
      </c>
      <c r="F138">
        <v>11</v>
      </c>
      <c r="G138">
        <v>730</v>
      </c>
      <c r="H138" t="s">
        <v>674</v>
      </c>
      <c r="I138" t="s">
        <v>683</v>
      </c>
      <c r="J138" t="s">
        <v>574</v>
      </c>
      <c r="K138">
        <v>2019</v>
      </c>
      <c r="L138">
        <v>17812.133400499999</v>
      </c>
      <c r="M138">
        <v>2173.9844338399998</v>
      </c>
      <c r="N138">
        <v>117679.112318</v>
      </c>
      <c r="O138">
        <v>72046.1699219</v>
      </c>
      <c r="P138">
        <v>4777.6390993499999</v>
      </c>
      <c r="Q138">
        <v>3394.0861734700002</v>
      </c>
      <c r="R138">
        <v>6927.8689928200001</v>
      </c>
      <c r="S138">
        <v>0.41599999999999998</v>
      </c>
      <c r="T138">
        <v>3.4079999999999999E-2</v>
      </c>
      <c r="U138">
        <v>3.5200000000000001E-3</v>
      </c>
      <c r="V138">
        <v>0</v>
      </c>
      <c r="W138">
        <v>0</v>
      </c>
      <c r="X138">
        <v>5113.1476136399997</v>
      </c>
      <c r="Y138">
        <v>8.0000000000000004E-4</v>
      </c>
      <c r="Z138">
        <v>0.51663999999999999</v>
      </c>
      <c r="AA138">
        <v>4660.3005431000001</v>
      </c>
      <c r="AB138">
        <v>0.30231923067100003</v>
      </c>
      <c r="AC138">
        <v>0</v>
      </c>
      <c r="AD138">
        <v>6.1440000000000002E-2</v>
      </c>
      <c r="AE138">
        <v>9.4830496571100001E-2</v>
      </c>
      <c r="AF138">
        <v>13519</v>
      </c>
      <c r="AG138">
        <v>0.99977809009542096</v>
      </c>
      <c r="AH138">
        <v>5.9175974554330902E-4</v>
      </c>
      <c r="AI138">
        <v>3379.75</v>
      </c>
      <c r="AJ138">
        <v>0</v>
      </c>
      <c r="AK138">
        <v>4506.333333333333</v>
      </c>
      <c r="AL138">
        <v>2.9587987277165402E-4</v>
      </c>
      <c r="AM138">
        <v>4506.333333333333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16</v>
      </c>
      <c r="AY138">
        <v>844.9375</v>
      </c>
      <c r="AZ138">
        <v>0</v>
      </c>
      <c r="BA138">
        <v>0</v>
      </c>
      <c r="BB138">
        <v>0</v>
      </c>
      <c r="BC138">
        <v>0</v>
      </c>
      <c r="BD138">
        <v>27.1296854044</v>
      </c>
      <c r="BE138">
        <v>1.40471128623</v>
      </c>
      <c r="BF138">
        <v>2131.7360136000002</v>
      </c>
      <c r="BG138">
        <v>-140.14398193400001</v>
      </c>
      <c r="BH138">
        <v>900</v>
      </c>
      <c r="BI138">
        <v>3779</v>
      </c>
    </row>
    <row r="139" spans="1:61">
      <c r="A139" t="s">
        <v>841</v>
      </c>
      <c r="B139" t="s">
        <v>1156</v>
      </c>
      <c r="C139">
        <v>7312010</v>
      </c>
      <c r="D139" t="s">
        <v>230</v>
      </c>
      <c r="E139">
        <v>73</v>
      </c>
      <c r="F139">
        <v>12</v>
      </c>
      <c r="G139">
        <v>10</v>
      </c>
      <c r="H139" t="s">
        <v>674</v>
      </c>
      <c r="I139" t="s">
        <v>684</v>
      </c>
      <c r="J139" t="s">
        <v>470</v>
      </c>
      <c r="K139">
        <v>2019</v>
      </c>
      <c r="L139">
        <v>33520.983723700003</v>
      </c>
      <c r="M139">
        <v>542.10568852799997</v>
      </c>
      <c r="N139">
        <v>83187.971160800007</v>
      </c>
      <c r="O139">
        <v>43844.003812700001</v>
      </c>
      <c r="P139">
        <v>9362.3384687300004</v>
      </c>
      <c r="Q139">
        <v>1276.4595581999999</v>
      </c>
      <c r="R139">
        <v>15257.086371900001</v>
      </c>
      <c r="S139">
        <v>0.24343092288567877</v>
      </c>
      <c r="T139">
        <v>6.6612370868875642E-2</v>
      </c>
      <c r="U139">
        <v>2.5847657422092673E-2</v>
      </c>
      <c r="V139">
        <v>0</v>
      </c>
      <c r="W139">
        <v>0</v>
      </c>
      <c r="X139">
        <v>10341.2714502</v>
      </c>
      <c r="Y139">
        <v>1.157357795019075E-3</v>
      </c>
      <c r="Z139">
        <v>0.88152085387286205</v>
      </c>
      <c r="AA139">
        <v>464333.50148699997</v>
      </c>
      <c r="AB139">
        <v>4.7754119449499997E-2</v>
      </c>
      <c r="AC139">
        <v>0.29027664677100001</v>
      </c>
      <c r="AD139">
        <v>0</v>
      </c>
      <c r="AE139">
        <v>0.137455881611</v>
      </c>
      <c r="AF139">
        <v>13498</v>
      </c>
      <c r="AG139">
        <v>0.98318269373240397</v>
      </c>
      <c r="AH139">
        <v>2.96340198547933E-4</v>
      </c>
      <c r="AI139">
        <v>0</v>
      </c>
      <c r="AJ139">
        <v>0</v>
      </c>
      <c r="AK139">
        <v>1227.090909090909</v>
      </c>
      <c r="AL139">
        <v>4.4451029782189899E-4</v>
      </c>
      <c r="AM139">
        <v>4499.333333333333</v>
      </c>
      <c r="AN139">
        <v>2</v>
      </c>
      <c r="AO139">
        <v>0</v>
      </c>
      <c r="AP139">
        <v>9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26</v>
      </c>
      <c r="AY139">
        <v>519.15384615384619</v>
      </c>
      <c r="AZ139">
        <v>1499.7777777777778</v>
      </c>
      <c r="BA139">
        <v>0</v>
      </c>
      <c r="BB139">
        <v>63</v>
      </c>
      <c r="BC139">
        <v>214.25396825396825</v>
      </c>
      <c r="BD139">
        <v>25.7534862682</v>
      </c>
      <c r="BE139">
        <v>1.4603478804900001</v>
      </c>
      <c r="BF139">
        <v>2072.7375802199999</v>
      </c>
      <c r="BG139">
        <v>-88.695865796999996</v>
      </c>
      <c r="BH139">
        <v>1746</v>
      </c>
      <c r="BI139">
        <v>6791</v>
      </c>
    </row>
    <row r="140" spans="1:61">
      <c r="A140" t="s">
        <v>842</v>
      </c>
      <c r="B140" t="s">
        <v>1157</v>
      </c>
      <c r="C140">
        <v>7312020</v>
      </c>
      <c r="D140" t="s">
        <v>230</v>
      </c>
      <c r="E140">
        <v>73</v>
      </c>
      <c r="F140">
        <v>12</v>
      </c>
      <c r="G140">
        <v>20</v>
      </c>
      <c r="H140" t="s">
        <v>674</v>
      </c>
      <c r="I140" t="s">
        <v>684</v>
      </c>
      <c r="J140" t="s">
        <v>424</v>
      </c>
      <c r="K140">
        <v>2019</v>
      </c>
      <c r="L140">
        <v>48003.153424099997</v>
      </c>
      <c r="M140">
        <v>1529.6909666500001</v>
      </c>
      <c r="N140">
        <v>84365.611119299996</v>
      </c>
      <c r="O140">
        <v>47617.564150400001</v>
      </c>
      <c r="P140">
        <v>2414.3570601599999</v>
      </c>
      <c r="Q140">
        <v>3729.7775251200001</v>
      </c>
      <c r="R140">
        <v>7442.3451186700004</v>
      </c>
      <c r="S140">
        <v>0.20669150063224087</v>
      </c>
      <c r="T140">
        <v>5.0750145244523426E-2</v>
      </c>
      <c r="U140">
        <v>0.44062062130480845</v>
      </c>
      <c r="V140">
        <v>0</v>
      </c>
      <c r="W140">
        <v>0</v>
      </c>
      <c r="X140">
        <v>3017.9315213999998</v>
      </c>
      <c r="Y140">
        <v>5.902053928437169E-2</v>
      </c>
      <c r="Z140">
        <v>0.49526673729537612</v>
      </c>
      <c r="AA140">
        <v>501565.99868900003</v>
      </c>
      <c r="AB140">
        <v>1.9975480370199999E-2</v>
      </c>
      <c r="AC140">
        <v>0.69770022776899998</v>
      </c>
      <c r="AD140">
        <v>2.0505109189706435E-2</v>
      </c>
      <c r="AE140">
        <v>0.22929634122299999</v>
      </c>
      <c r="AF140">
        <v>15544</v>
      </c>
      <c r="AG140">
        <v>0.99388831703551195</v>
      </c>
      <c r="AH140">
        <v>9.0066906845084904E-4</v>
      </c>
      <c r="AI140">
        <v>2590.6666666666665</v>
      </c>
      <c r="AJ140">
        <v>15544</v>
      </c>
      <c r="AK140">
        <v>1554.4</v>
      </c>
      <c r="AL140">
        <v>2.5733401955738502E-4</v>
      </c>
      <c r="AM140">
        <v>1943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</v>
      </c>
      <c r="AU140">
        <v>0</v>
      </c>
      <c r="AV140">
        <v>0</v>
      </c>
      <c r="AW140">
        <v>0</v>
      </c>
      <c r="AX140">
        <v>19</v>
      </c>
      <c r="AY140">
        <v>818.10526315789468</v>
      </c>
      <c r="AZ140">
        <v>0</v>
      </c>
      <c r="BA140">
        <v>0</v>
      </c>
      <c r="BB140">
        <v>5</v>
      </c>
      <c r="BC140">
        <v>3108.8</v>
      </c>
      <c r="BD140">
        <v>23.5708959249</v>
      </c>
      <c r="BE140">
        <v>1.5467390917299999</v>
      </c>
      <c r="BF140">
        <v>2468.7343694800002</v>
      </c>
      <c r="BG140">
        <v>-80.455928725099994</v>
      </c>
      <c r="BH140">
        <v>1761</v>
      </c>
      <c r="BI140">
        <v>6208</v>
      </c>
    </row>
    <row r="141" spans="1:61">
      <c r="A141" t="s">
        <v>843</v>
      </c>
      <c r="B141" t="s">
        <v>1158</v>
      </c>
      <c r="C141">
        <v>7312030</v>
      </c>
      <c r="D141" t="s">
        <v>230</v>
      </c>
      <c r="E141">
        <v>73</v>
      </c>
      <c r="F141">
        <v>12</v>
      </c>
      <c r="G141">
        <v>30</v>
      </c>
      <c r="H141" t="s">
        <v>674</v>
      </c>
      <c r="I141" t="s">
        <v>684</v>
      </c>
      <c r="J141" t="s">
        <v>436</v>
      </c>
      <c r="K141">
        <v>2019</v>
      </c>
      <c r="L141">
        <v>40016.744172400002</v>
      </c>
      <c r="M141">
        <v>467.91121749400003</v>
      </c>
      <c r="N141">
        <v>89898.268359900001</v>
      </c>
      <c r="O141">
        <v>51697.895090799997</v>
      </c>
      <c r="P141">
        <v>10679.2743109</v>
      </c>
      <c r="Q141">
        <v>778.212748594</v>
      </c>
      <c r="R141">
        <v>7828.4585502899999</v>
      </c>
      <c r="S141">
        <v>0.39550700741962075</v>
      </c>
      <c r="T141">
        <v>9.6558120362737018E-2</v>
      </c>
      <c r="U141">
        <v>0</v>
      </c>
      <c r="V141">
        <v>0</v>
      </c>
      <c r="W141">
        <v>0</v>
      </c>
      <c r="X141">
        <v>10908.8896188</v>
      </c>
      <c r="Y141">
        <v>0</v>
      </c>
      <c r="Z141">
        <v>0.90107172300082439</v>
      </c>
      <c r="AA141">
        <v>232147.004694</v>
      </c>
      <c r="AB141">
        <v>0.140100628177</v>
      </c>
      <c r="AC141">
        <v>9.0477238234100005E-2</v>
      </c>
      <c r="AD141">
        <v>0</v>
      </c>
      <c r="AE141">
        <v>0.110388786312</v>
      </c>
      <c r="AF141">
        <v>7699</v>
      </c>
      <c r="AG141">
        <v>0.99688271204052403</v>
      </c>
      <c r="AH141">
        <v>5.1954799324587604E-4</v>
      </c>
      <c r="AI141">
        <v>0</v>
      </c>
      <c r="AJ141">
        <v>0</v>
      </c>
      <c r="AK141">
        <v>1283.1666666666667</v>
      </c>
      <c r="AL141">
        <v>3.89660994934407E-4</v>
      </c>
      <c r="AM141">
        <v>7699</v>
      </c>
      <c r="AN141">
        <v>0</v>
      </c>
      <c r="AO141">
        <v>0</v>
      </c>
      <c r="AP141">
        <v>3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16</v>
      </c>
      <c r="AY141">
        <v>481.1875</v>
      </c>
      <c r="AZ141">
        <v>0</v>
      </c>
      <c r="BA141">
        <v>0</v>
      </c>
      <c r="BB141">
        <v>4</v>
      </c>
      <c r="BC141">
        <v>1924.75</v>
      </c>
      <c r="BD141">
        <v>26.407504856300001</v>
      </c>
      <c r="BE141">
        <v>1.50440511289</v>
      </c>
      <c r="BF141">
        <v>1930.7960842</v>
      </c>
      <c r="BG141">
        <v>-91.186253821299999</v>
      </c>
      <c r="BH141">
        <v>1260</v>
      </c>
      <c r="BI141">
        <v>3962</v>
      </c>
    </row>
    <row r="142" spans="1:61">
      <c r="A142" t="s">
        <v>844</v>
      </c>
      <c r="B142" t="s">
        <v>1159</v>
      </c>
      <c r="C142">
        <v>7312031</v>
      </c>
      <c r="D142" t="s">
        <v>230</v>
      </c>
      <c r="E142">
        <v>73</v>
      </c>
      <c r="F142">
        <v>12</v>
      </c>
      <c r="G142">
        <v>31</v>
      </c>
      <c r="H142" t="s">
        <v>674</v>
      </c>
      <c r="I142" t="s">
        <v>684</v>
      </c>
      <c r="J142" t="s">
        <v>405</v>
      </c>
      <c r="K142">
        <v>2019</v>
      </c>
      <c r="L142">
        <v>46873.031952600002</v>
      </c>
      <c r="M142">
        <v>511.47526887800001</v>
      </c>
      <c r="N142">
        <v>100557.547066</v>
      </c>
      <c r="O142">
        <v>49077.553923500003</v>
      </c>
      <c r="P142">
        <v>14518.7737982</v>
      </c>
      <c r="Q142">
        <v>1137.4194863299999</v>
      </c>
      <c r="R142">
        <v>6662.7633082299999</v>
      </c>
      <c r="S142">
        <v>0.80369219521111313</v>
      </c>
      <c r="T142">
        <v>5.0630597696947541E-2</v>
      </c>
      <c r="U142">
        <v>0</v>
      </c>
      <c r="V142">
        <v>1.4622555291537195E-3</v>
      </c>
      <c r="W142">
        <v>0</v>
      </c>
      <c r="X142">
        <v>14733.413130700001</v>
      </c>
      <c r="Y142">
        <v>0</v>
      </c>
      <c r="Z142">
        <v>0.94150977883385123</v>
      </c>
      <c r="AA142">
        <v>164832.37383500001</v>
      </c>
      <c r="AB142">
        <v>0.53839425316099998</v>
      </c>
      <c r="AC142">
        <v>0</v>
      </c>
      <c r="AD142">
        <v>0</v>
      </c>
      <c r="AE142">
        <v>9.4966117313800003E-2</v>
      </c>
      <c r="AF142">
        <v>3525</v>
      </c>
      <c r="AG142">
        <v>0.99375886524822699</v>
      </c>
      <c r="AH142">
        <v>5.6737588652482204E-4</v>
      </c>
      <c r="AI142">
        <v>0</v>
      </c>
      <c r="AJ142">
        <v>0</v>
      </c>
      <c r="AK142">
        <v>881.25</v>
      </c>
      <c r="AL142">
        <v>2.8368794326241102E-4</v>
      </c>
      <c r="AM142">
        <v>0</v>
      </c>
      <c r="AN142">
        <v>0</v>
      </c>
      <c r="AO142">
        <v>0</v>
      </c>
      <c r="AP142">
        <v>11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8</v>
      </c>
      <c r="AY142">
        <v>440.625</v>
      </c>
      <c r="AZ142">
        <v>705</v>
      </c>
      <c r="BA142">
        <v>0</v>
      </c>
      <c r="BB142">
        <v>0</v>
      </c>
      <c r="BC142">
        <v>0</v>
      </c>
      <c r="BD142">
        <v>27.040107531499999</v>
      </c>
      <c r="BE142">
        <v>1.4458914120999999</v>
      </c>
      <c r="BF142">
        <v>1859.2649326999999</v>
      </c>
      <c r="BG142">
        <v>-77.620373535200002</v>
      </c>
      <c r="BH142">
        <v>1572</v>
      </c>
      <c r="BI142">
        <v>5871</v>
      </c>
    </row>
    <row r="143" spans="1:61">
      <c r="A143" t="s">
        <v>845</v>
      </c>
      <c r="B143" t="s">
        <v>1160</v>
      </c>
      <c r="C143">
        <v>7312032</v>
      </c>
      <c r="D143" t="s">
        <v>230</v>
      </c>
      <c r="E143">
        <v>73</v>
      </c>
      <c r="F143">
        <v>12</v>
      </c>
      <c r="G143">
        <v>32</v>
      </c>
      <c r="H143" t="s">
        <v>674</v>
      </c>
      <c r="I143" t="s">
        <v>684</v>
      </c>
      <c r="J143" t="s">
        <v>392</v>
      </c>
      <c r="K143">
        <v>2019</v>
      </c>
      <c r="L143">
        <v>31859.079555799999</v>
      </c>
      <c r="M143">
        <v>391.07429352499997</v>
      </c>
      <c r="N143">
        <v>94556.6018014</v>
      </c>
      <c r="O143">
        <v>53316.5298893</v>
      </c>
      <c r="P143">
        <v>18635.159667</v>
      </c>
      <c r="Q143">
        <v>2119.31841747</v>
      </c>
      <c r="R143">
        <v>15718.9780381</v>
      </c>
      <c r="S143">
        <v>0.85321100917431192</v>
      </c>
      <c r="T143">
        <v>0.11787600778426466</v>
      </c>
      <c r="U143">
        <v>0</v>
      </c>
      <c r="V143">
        <v>0</v>
      </c>
      <c r="W143">
        <v>0</v>
      </c>
      <c r="X143">
        <v>19979.8739298</v>
      </c>
      <c r="Y143">
        <v>0</v>
      </c>
      <c r="Z143">
        <v>0.86655546288573815</v>
      </c>
      <c r="AA143">
        <v>332132.00166000001</v>
      </c>
      <c r="AB143">
        <v>0.132124154824</v>
      </c>
      <c r="AC143">
        <v>7.4023421891800001E-2</v>
      </c>
      <c r="AD143">
        <v>0</v>
      </c>
      <c r="AE143">
        <v>0.110659939858</v>
      </c>
      <c r="AF143">
        <v>2242</v>
      </c>
      <c r="AG143">
        <v>1</v>
      </c>
      <c r="AH143">
        <v>4.4603033006244399E-4</v>
      </c>
      <c r="AI143">
        <v>0</v>
      </c>
      <c r="AJ143">
        <v>0</v>
      </c>
      <c r="AK143">
        <v>1121</v>
      </c>
      <c r="AL143">
        <v>4.4603033006244399E-4</v>
      </c>
      <c r="AM143">
        <v>0</v>
      </c>
      <c r="AN143">
        <v>1</v>
      </c>
      <c r="AO143">
        <v>0</v>
      </c>
      <c r="AP143">
        <v>4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7</v>
      </c>
      <c r="AY143">
        <v>320.28571428571428</v>
      </c>
      <c r="AZ143">
        <v>747.33333333333337</v>
      </c>
      <c r="BA143">
        <v>2242</v>
      </c>
      <c r="BB143">
        <v>4</v>
      </c>
      <c r="BC143">
        <v>560.5</v>
      </c>
      <c r="BD143">
        <v>26.232078220799998</v>
      </c>
      <c r="BE143">
        <v>1.3912746150299999</v>
      </c>
      <c r="BF143">
        <v>1937.32170105</v>
      </c>
      <c r="BG143">
        <v>-81.0628275057</v>
      </c>
      <c r="BH143">
        <v>781</v>
      </c>
      <c r="BI143">
        <v>2904</v>
      </c>
    </row>
    <row r="144" spans="1:61">
      <c r="A144" t="s">
        <v>846</v>
      </c>
      <c r="B144" t="s">
        <v>1161</v>
      </c>
      <c r="C144">
        <v>7312040</v>
      </c>
      <c r="D144" t="s">
        <v>230</v>
      </c>
      <c r="E144">
        <v>73</v>
      </c>
      <c r="F144">
        <v>12</v>
      </c>
      <c r="G144">
        <v>40</v>
      </c>
      <c r="H144" t="s">
        <v>674</v>
      </c>
      <c r="I144" t="s">
        <v>684</v>
      </c>
      <c r="J144" t="s">
        <v>437</v>
      </c>
      <c r="K144">
        <v>2019</v>
      </c>
      <c r="L144">
        <v>40441.133892799997</v>
      </c>
      <c r="M144">
        <v>392.493607844</v>
      </c>
      <c r="N144">
        <v>102082.05046899999</v>
      </c>
      <c r="O144">
        <v>57156.603064299998</v>
      </c>
      <c r="P144">
        <v>22111.4780207</v>
      </c>
      <c r="Q144">
        <v>3779.9554507799999</v>
      </c>
      <c r="R144">
        <v>11223.554238000001</v>
      </c>
      <c r="S144">
        <v>0.83954706980666149</v>
      </c>
      <c r="T144">
        <v>4.8003372884418478E-2</v>
      </c>
      <c r="U144">
        <v>0</v>
      </c>
      <c r="V144">
        <v>0</v>
      </c>
      <c r="W144">
        <v>0</v>
      </c>
      <c r="X144">
        <v>22505.567757600002</v>
      </c>
      <c r="Y144">
        <v>0</v>
      </c>
      <c r="Z144">
        <v>0.94362464614828645</v>
      </c>
      <c r="AA144">
        <v>269928.18752199999</v>
      </c>
      <c r="AB144">
        <v>0.174880879618</v>
      </c>
      <c r="AC144">
        <v>1.03383433682E-2</v>
      </c>
      <c r="AD144">
        <v>0</v>
      </c>
      <c r="AE144">
        <v>9.9412510377600002E-2</v>
      </c>
      <c r="AF144">
        <v>11567</v>
      </c>
      <c r="AG144">
        <v>0.98893403648309797</v>
      </c>
      <c r="AH144">
        <v>2.5935851992737899E-4</v>
      </c>
      <c r="AI144">
        <v>11567</v>
      </c>
      <c r="AJ144">
        <v>0</v>
      </c>
      <c r="AK144">
        <v>1051.5454545454545</v>
      </c>
      <c r="AL144">
        <v>3.45811359903172E-4</v>
      </c>
      <c r="AM144">
        <v>2891.75</v>
      </c>
      <c r="AN144">
        <v>10</v>
      </c>
      <c r="AO144">
        <v>0</v>
      </c>
      <c r="AP144">
        <v>12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24</v>
      </c>
      <c r="AY144">
        <v>481.95833333333331</v>
      </c>
      <c r="AZ144">
        <v>0</v>
      </c>
      <c r="BA144">
        <v>5783.5</v>
      </c>
      <c r="BB144">
        <v>3</v>
      </c>
      <c r="BC144">
        <v>3855.6666666666665</v>
      </c>
      <c r="BD144">
        <v>26.696751826900002</v>
      </c>
      <c r="BE144">
        <v>1.42175993648</v>
      </c>
      <c r="BF144">
        <v>1885.0277605599999</v>
      </c>
      <c r="BG144">
        <v>-84.722537974600002</v>
      </c>
      <c r="BH144">
        <v>1700</v>
      </c>
      <c r="BI144">
        <v>6337</v>
      </c>
    </row>
    <row r="145" spans="1:61">
      <c r="A145" t="s">
        <v>847</v>
      </c>
      <c r="B145" t="s">
        <v>1162</v>
      </c>
      <c r="C145">
        <v>7312050</v>
      </c>
      <c r="D145" t="s">
        <v>230</v>
      </c>
      <c r="E145">
        <v>73</v>
      </c>
      <c r="F145">
        <v>12</v>
      </c>
      <c r="G145">
        <v>50</v>
      </c>
      <c r="H145" t="s">
        <v>674</v>
      </c>
      <c r="I145" t="s">
        <v>684</v>
      </c>
      <c r="J145" t="s">
        <v>395</v>
      </c>
      <c r="K145">
        <v>2019</v>
      </c>
      <c r="L145">
        <v>41889.554387900003</v>
      </c>
      <c r="M145">
        <v>609.23887187900004</v>
      </c>
      <c r="N145">
        <v>97384.141912999999</v>
      </c>
      <c r="O145">
        <v>40401.332822700002</v>
      </c>
      <c r="P145">
        <v>4191.2422838700004</v>
      </c>
      <c r="Q145">
        <v>3227.136493</v>
      </c>
      <c r="R145">
        <v>4096.3101652100004</v>
      </c>
      <c r="S145">
        <v>0.20706282145481264</v>
      </c>
      <c r="T145">
        <v>3.8115356355620869E-2</v>
      </c>
      <c r="U145">
        <v>0.21454812637766349</v>
      </c>
      <c r="V145">
        <v>8.0822924320352683E-3</v>
      </c>
      <c r="W145">
        <v>0</v>
      </c>
      <c r="X145">
        <v>5236.1632887799997</v>
      </c>
      <c r="Y145">
        <v>1.4740999265246142E-2</v>
      </c>
      <c r="Z145">
        <v>0.69076047024246878</v>
      </c>
      <c r="AA145">
        <v>273630.97024900001</v>
      </c>
      <c r="AB145">
        <v>0.12242994767900001</v>
      </c>
      <c r="AC145">
        <v>0.39458923601099999</v>
      </c>
      <c r="AD145">
        <v>0</v>
      </c>
      <c r="AE145">
        <v>0.14364236659099999</v>
      </c>
      <c r="AF145">
        <v>7212</v>
      </c>
      <c r="AG145">
        <v>0.97185246810870696</v>
      </c>
      <c r="AH145">
        <v>2.7731558513588401E-4</v>
      </c>
      <c r="AI145">
        <v>0</v>
      </c>
      <c r="AJ145">
        <v>0</v>
      </c>
      <c r="AK145">
        <v>901.5</v>
      </c>
      <c r="AL145">
        <v>2.7731558513588401E-4</v>
      </c>
      <c r="AM145">
        <v>7212</v>
      </c>
      <c r="AN145">
        <v>0</v>
      </c>
      <c r="AO145">
        <v>0</v>
      </c>
      <c r="AP145">
        <v>9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18</v>
      </c>
      <c r="AY145">
        <v>400.66666666666669</v>
      </c>
      <c r="AZ145">
        <v>1202</v>
      </c>
      <c r="BA145">
        <v>7212</v>
      </c>
      <c r="BB145">
        <v>5</v>
      </c>
      <c r="BC145">
        <v>1442.4</v>
      </c>
      <c r="BD145">
        <v>25.6728329273</v>
      </c>
      <c r="BE145">
        <v>1.5314617983000001</v>
      </c>
      <c r="BF145">
        <v>2105.2882116999999</v>
      </c>
      <c r="BG145">
        <v>-75.350138025999996</v>
      </c>
      <c r="BH145">
        <v>2456</v>
      </c>
      <c r="BI145">
        <v>10544</v>
      </c>
    </row>
    <row r="146" spans="1:61">
      <c r="A146" t="s">
        <v>848</v>
      </c>
      <c r="B146" t="s">
        <v>1163</v>
      </c>
      <c r="C146">
        <v>7312060</v>
      </c>
      <c r="D146" t="s">
        <v>230</v>
      </c>
      <c r="E146">
        <v>73</v>
      </c>
      <c r="F146">
        <v>12</v>
      </c>
      <c r="G146">
        <v>60</v>
      </c>
      <c r="H146" t="s">
        <v>674</v>
      </c>
      <c r="I146" t="s">
        <v>684</v>
      </c>
      <c r="J146" t="s">
        <v>469</v>
      </c>
      <c r="K146">
        <v>2019</v>
      </c>
      <c r="L146">
        <v>31668.396265200001</v>
      </c>
      <c r="M146">
        <v>1055.2872180700001</v>
      </c>
      <c r="N146">
        <v>106370.920199</v>
      </c>
      <c r="O146">
        <v>30722.521194299999</v>
      </c>
      <c r="P146">
        <v>3763.9649869199998</v>
      </c>
      <c r="Q146">
        <v>8200.7474272500003</v>
      </c>
      <c r="R146">
        <v>6751.5081503800002</v>
      </c>
      <c r="S146">
        <v>0.40824643853723014</v>
      </c>
      <c r="T146">
        <v>2.6252019386106624E-2</v>
      </c>
      <c r="U146">
        <v>0.25370832721398151</v>
      </c>
      <c r="V146">
        <v>4.9199588779556469E-3</v>
      </c>
      <c r="W146">
        <v>0</v>
      </c>
      <c r="X146">
        <v>6439.8447217700004</v>
      </c>
      <c r="Y146">
        <v>2.5297400499339109E-2</v>
      </c>
      <c r="Z146">
        <v>0.63045234248788373</v>
      </c>
      <c r="AA146">
        <v>262853.25244200003</v>
      </c>
      <c r="AB146">
        <v>0.12744487671400001</v>
      </c>
      <c r="AC146">
        <v>0.37452312640899998</v>
      </c>
      <c r="AD146">
        <v>0</v>
      </c>
      <c r="AE146">
        <v>0.14284740439800001</v>
      </c>
      <c r="AF146">
        <v>8737</v>
      </c>
      <c r="AG146">
        <v>0.99507840219754995</v>
      </c>
      <c r="AH146">
        <v>3.43367288542978E-4</v>
      </c>
      <c r="AI146">
        <v>0</v>
      </c>
      <c r="AJ146">
        <v>0</v>
      </c>
      <c r="AK146">
        <v>1248.1428571428571</v>
      </c>
      <c r="AL146">
        <v>4.5782305139063702E-4</v>
      </c>
      <c r="AM146">
        <v>2912.3333333333335</v>
      </c>
      <c r="AN146">
        <v>0</v>
      </c>
      <c r="AO146">
        <v>0</v>
      </c>
      <c r="AP146">
        <v>14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20</v>
      </c>
      <c r="AY146">
        <v>436.85</v>
      </c>
      <c r="AZ146">
        <v>513.94117647058829</v>
      </c>
      <c r="BA146">
        <v>4368.5</v>
      </c>
      <c r="BB146">
        <v>9</v>
      </c>
      <c r="BC146">
        <v>970.77777777777783</v>
      </c>
      <c r="BD146">
        <v>25.6687638555</v>
      </c>
      <c r="BE146">
        <v>1.52724921367</v>
      </c>
      <c r="BF146">
        <v>2099.8136725999998</v>
      </c>
      <c r="BG146">
        <v>-68.944172922000007</v>
      </c>
      <c r="BH146">
        <v>2808</v>
      </c>
      <c r="BI146">
        <v>11116</v>
      </c>
    </row>
    <row r="147" spans="1:61">
      <c r="A147" t="s">
        <v>849</v>
      </c>
      <c r="B147" t="s">
        <v>1164</v>
      </c>
      <c r="C147">
        <v>7313000</v>
      </c>
      <c r="D147" t="s">
        <v>230</v>
      </c>
      <c r="E147">
        <v>73</v>
      </c>
      <c r="F147">
        <v>13</v>
      </c>
      <c r="G147">
        <v>0</v>
      </c>
      <c r="H147" t="s">
        <v>674</v>
      </c>
      <c r="I147" t="s">
        <v>604</v>
      </c>
      <c r="J147" t="s">
        <v>604</v>
      </c>
      <c r="K147">
        <v>2019</v>
      </c>
      <c r="L147">
        <v>35152.457889800004</v>
      </c>
      <c r="M147">
        <v>2797.0114316899999</v>
      </c>
      <c r="N147">
        <v>116851.25674500001</v>
      </c>
      <c r="O147">
        <v>37457.091878200001</v>
      </c>
      <c r="P147">
        <v>17805.304445400001</v>
      </c>
      <c r="Q147">
        <v>2981.30053567</v>
      </c>
      <c r="R147">
        <v>13416.8470691</v>
      </c>
      <c r="S147">
        <v>1.4750298517946197E-2</v>
      </c>
      <c r="T147">
        <v>1.2502633981878205E-2</v>
      </c>
      <c r="U147">
        <v>0</v>
      </c>
      <c r="V147">
        <v>8.0564725714687077E-2</v>
      </c>
      <c r="W147">
        <v>1.685748402050994E-3</v>
      </c>
      <c r="X147">
        <v>21053.054422699999</v>
      </c>
      <c r="Y147">
        <v>0</v>
      </c>
      <c r="Z147">
        <v>2.1282573575893797E-2</v>
      </c>
      <c r="AA147">
        <v>4897.3343154200002</v>
      </c>
      <c r="AB147">
        <v>0.24723406277599999</v>
      </c>
      <c r="AC147">
        <v>0</v>
      </c>
      <c r="AD147">
        <v>2.9500597035892395E-3</v>
      </c>
      <c r="AE147">
        <v>8.7078621621600003E-2</v>
      </c>
      <c r="AF147" t="e">
        <v>#N/A</v>
      </c>
      <c r="AG147" t="e">
        <v>#N/A</v>
      </c>
      <c r="AH147" t="e">
        <v>#N/A</v>
      </c>
      <c r="AI147" t="e">
        <v>#N/A</v>
      </c>
      <c r="AJ147" t="e">
        <v>#N/A</v>
      </c>
      <c r="AK147" t="e">
        <v>#N/A</v>
      </c>
      <c r="AL147" t="e">
        <v>#N/A</v>
      </c>
      <c r="AM147" t="e">
        <v>#N/A</v>
      </c>
      <c r="AN147" t="e">
        <v>#N/A</v>
      </c>
      <c r="AO147" t="e">
        <v>#N/A</v>
      </c>
      <c r="AP147" t="e">
        <v>#N/A</v>
      </c>
      <c r="AQ147" t="e">
        <v>#N/A</v>
      </c>
      <c r="AR147" t="e">
        <v>#N/A</v>
      </c>
      <c r="AS147" t="e">
        <v>#N/A</v>
      </c>
      <c r="AT147" t="e">
        <v>#N/A</v>
      </c>
      <c r="AU147" t="e">
        <v>#N/A</v>
      </c>
      <c r="AV147" t="e">
        <v>#N/A</v>
      </c>
      <c r="AW147" t="e">
        <v>#N/A</v>
      </c>
      <c r="AX147" t="e">
        <v>#N/A</v>
      </c>
      <c r="AY147" t="e">
        <v>#N/A</v>
      </c>
      <c r="AZ147" t="e">
        <v>#N/A</v>
      </c>
      <c r="BA147" t="e">
        <v>#N/A</v>
      </c>
      <c r="BB147" t="e">
        <v>#N/A</v>
      </c>
      <c r="BC147" t="e">
        <v>#N/A</v>
      </c>
      <c r="BD147">
        <v>26.843423440799999</v>
      </c>
      <c r="BE147">
        <v>1.44734895717</v>
      </c>
      <c r="BF147">
        <v>1825.4377716500001</v>
      </c>
      <c r="BG147">
        <v>-69.899378369399997</v>
      </c>
      <c r="BH147">
        <v>3123</v>
      </c>
      <c r="BI147">
        <v>12767</v>
      </c>
    </row>
    <row r="148" spans="1:61">
      <c r="A148" t="s">
        <v>850</v>
      </c>
      <c r="B148" t="s">
        <v>1165</v>
      </c>
      <c r="C148">
        <v>7313010</v>
      </c>
      <c r="D148" t="s">
        <v>230</v>
      </c>
      <c r="E148">
        <v>73</v>
      </c>
      <c r="F148">
        <v>13</v>
      </c>
      <c r="G148">
        <v>10</v>
      </c>
      <c r="H148" t="s">
        <v>674</v>
      </c>
      <c r="I148" t="s">
        <v>604</v>
      </c>
      <c r="J148" t="s">
        <v>527</v>
      </c>
      <c r="K148">
        <v>2019</v>
      </c>
      <c r="L148">
        <v>45365.440524799997</v>
      </c>
      <c r="M148">
        <v>491.01430981999999</v>
      </c>
      <c r="N148">
        <v>111095.276386</v>
      </c>
      <c r="O148">
        <v>46570.702507599999</v>
      </c>
      <c r="P148">
        <v>19188.545847500001</v>
      </c>
      <c r="Q148">
        <v>1192.2784760699999</v>
      </c>
      <c r="R148">
        <v>8280.9865657699993</v>
      </c>
      <c r="S148">
        <v>0.33165611173765941</v>
      </c>
      <c r="T148">
        <v>5.6129088227639456E-2</v>
      </c>
      <c r="U148">
        <v>0</v>
      </c>
      <c r="V148">
        <v>0.1711633555998959</v>
      </c>
      <c r="W148">
        <v>0</v>
      </c>
      <c r="X148">
        <v>21827.187710999999</v>
      </c>
      <c r="Y148">
        <v>0</v>
      </c>
      <c r="Z148">
        <v>0.73922095948642319</v>
      </c>
      <c r="AA148">
        <v>86428.123379299999</v>
      </c>
      <c r="AB148">
        <v>0.484143115598</v>
      </c>
      <c r="AC148">
        <v>1.52947607979E-3</v>
      </c>
      <c r="AD148">
        <v>0</v>
      </c>
      <c r="AE148">
        <v>9.7822364003799997E-2</v>
      </c>
      <c r="AF148">
        <v>8120</v>
      </c>
      <c r="AG148">
        <v>0.99445812807881695</v>
      </c>
      <c r="AH148">
        <v>3.69458128078817E-4</v>
      </c>
      <c r="AI148">
        <v>0</v>
      </c>
      <c r="AJ148">
        <v>0</v>
      </c>
      <c r="AK148">
        <v>1160</v>
      </c>
      <c r="AL148">
        <v>6.1576354679802902E-4</v>
      </c>
      <c r="AM148">
        <v>2706.6666666666665</v>
      </c>
      <c r="AN148">
        <v>0</v>
      </c>
      <c r="AO148">
        <v>0</v>
      </c>
      <c r="AP148">
        <v>56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29</v>
      </c>
      <c r="AY148">
        <v>280</v>
      </c>
      <c r="AZ148">
        <v>280</v>
      </c>
      <c r="BA148">
        <v>2030</v>
      </c>
      <c r="BB148">
        <v>0</v>
      </c>
      <c r="BC148">
        <v>0</v>
      </c>
      <c r="BD148">
        <v>26.9231503448</v>
      </c>
      <c r="BE148">
        <v>1.4336745773499999</v>
      </c>
      <c r="BF148">
        <v>1882.2654721399999</v>
      </c>
      <c r="BG148">
        <v>-78.873583807499998</v>
      </c>
      <c r="BH148">
        <v>1311</v>
      </c>
      <c r="BI148">
        <v>6144</v>
      </c>
    </row>
    <row r="149" spans="1:61">
      <c r="A149" t="s">
        <v>851</v>
      </c>
      <c r="B149" t="s">
        <v>1166</v>
      </c>
      <c r="C149">
        <v>7313020</v>
      </c>
      <c r="D149" t="s">
        <v>230</v>
      </c>
      <c r="E149">
        <v>73</v>
      </c>
      <c r="F149">
        <v>13</v>
      </c>
      <c r="G149">
        <v>20</v>
      </c>
      <c r="H149" t="s">
        <v>674</v>
      </c>
      <c r="I149" t="s">
        <v>604</v>
      </c>
      <c r="J149" t="s">
        <v>582</v>
      </c>
      <c r="K149">
        <v>2019</v>
      </c>
      <c r="L149">
        <v>44266.3818101</v>
      </c>
      <c r="M149">
        <v>268.95856446499999</v>
      </c>
      <c r="N149">
        <v>121115.664687</v>
      </c>
      <c r="O149">
        <v>47251.436124200001</v>
      </c>
      <c r="P149">
        <v>25545.588091199999</v>
      </c>
      <c r="Q149">
        <v>1522.75126097</v>
      </c>
      <c r="R149">
        <v>15296.247624899999</v>
      </c>
      <c r="S149">
        <v>0.377524893314367</v>
      </c>
      <c r="T149">
        <v>0.35988620199146515</v>
      </c>
      <c r="U149">
        <v>0</v>
      </c>
      <c r="V149">
        <v>6.3726884779516352E-2</v>
      </c>
      <c r="W149">
        <v>0</v>
      </c>
      <c r="X149">
        <v>28744.3789813</v>
      </c>
      <c r="Y149">
        <v>0</v>
      </c>
      <c r="Z149">
        <v>0.4386913229018492</v>
      </c>
      <c r="AA149">
        <v>109658.420885</v>
      </c>
      <c r="AB149">
        <v>0.32106603387799998</v>
      </c>
      <c r="AC149">
        <v>0</v>
      </c>
      <c r="AD149">
        <v>0</v>
      </c>
      <c r="AE149">
        <v>0.103360198381</v>
      </c>
      <c r="AF149">
        <v>19420</v>
      </c>
      <c r="AG149">
        <v>0.99165808444902104</v>
      </c>
      <c r="AH149">
        <v>5.1493305870236802E-4</v>
      </c>
      <c r="AI149">
        <v>4855</v>
      </c>
      <c r="AJ149">
        <v>9710</v>
      </c>
      <c r="AK149">
        <v>1618.3333333333333</v>
      </c>
      <c r="AL149">
        <v>3.0895983522142098E-4</v>
      </c>
      <c r="AM149">
        <v>776.8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29</v>
      </c>
      <c r="AY149">
        <v>669.65517241379314</v>
      </c>
      <c r="AZ149">
        <v>1942</v>
      </c>
      <c r="BA149">
        <v>0</v>
      </c>
      <c r="BB149">
        <v>2</v>
      </c>
      <c r="BC149">
        <v>9710</v>
      </c>
      <c r="BD149">
        <v>26.897900591900001</v>
      </c>
      <c r="BE149">
        <v>1.45956954089</v>
      </c>
      <c r="BF149">
        <v>1923.79940889</v>
      </c>
      <c r="BG149">
        <v>-81.834264581900001</v>
      </c>
      <c r="BH149">
        <v>1176</v>
      </c>
      <c r="BI149">
        <v>5088</v>
      </c>
    </row>
    <row r="150" spans="1:61">
      <c r="A150" t="s">
        <v>852</v>
      </c>
      <c r="B150" t="s">
        <v>1167</v>
      </c>
      <c r="C150">
        <v>7313030</v>
      </c>
      <c r="D150" t="s">
        <v>230</v>
      </c>
      <c r="E150">
        <v>73</v>
      </c>
      <c r="F150">
        <v>13</v>
      </c>
      <c r="G150">
        <v>30</v>
      </c>
      <c r="H150" t="s">
        <v>674</v>
      </c>
      <c r="I150" t="s">
        <v>604</v>
      </c>
      <c r="J150" t="s">
        <v>490</v>
      </c>
      <c r="K150">
        <v>2019</v>
      </c>
      <c r="L150">
        <v>49947.761847499998</v>
      </c>
      <c r="M150">
        <v>389.49334122900001</v>
      </c>
      <c r="N150">
        <v>117942.451742</v>
      </c>
      <c r="O150">
        <v>55245.9451902</v>
      </c>
      <c r="P150">
        <v>24643.705161400001</v>
      </c>
      <c r="Q150">
        <v>2705.8423797099999</v>
      </c>
      <c r="R150">
        <v>8633.3245975299997</v>
      </c>
      <c r="S150">
        <v>0.81392271042879827</v>
      </c>
      <c r="T150">
        <v>2.3954473266278455E-2</v>
      </c>
      <c r="U150">
        <v>0</v>
      </c>
      <c r="V150">
        <v>0</v>
      </c>
      <c r="W150">
        <v>0</v>
      </c>
      <c r="X150">
        <v>25217.403026200001</v>
      </c>
      <c r="Y150">
        <v>0</v>
      </c>
      <c r="Z150">
        <v>0.95864213869772363</v>
      </c>
      <c r="AA150">
        <v>118757.22422</v>
      </c>
      <c r="AB150">
        <v>0.38760507701899999</v>
      </c>
      <c r="AC150">
        <v>5.7352236790099995E-4</v>
      </c>
      <c r="AD150">
        <v>0</v>
      </c>
      <c r="AE150">
        <v>0.106904570497</v>
      </c>
      <c r="AF150">
        <v>10020</v>
      </c>
      <c r="AG150">
        <v>0.99670658682634705</v>
      </c>
      <c r="AH150">
        <v>1.9960079840319301E-4</v>
      </c>
      <c r="AI150">
        <v>5010</v>
      </c>
      <c r="AJ150">
        <v>0</v>
      </c>
      <c r="AK150">
        <v>1431.4285714285713</v>
      </c>
      <c r="AL150">
        <v>6.9860279441117702E-4</v>
      </c>
      <c r="AM150">
        <v>2505</v>
      </c>
      <c r="AN150">
        <v>6</v>
      </c>
      <c r="AO150">
        <v>0</v>
      </c>
      <c r="AP150">
        <v>18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32</v>
      </c>
      <c r="AY150">
        <v>313.125</v>
      </c>
      <c r="AZ150">
        <v>185.55555555555554</v>
      </c>
      <c r="BA150">
        <v>2505</v>
      </c>
      <c r="BB150">
        <v>3</v>
      </c>
      <c r="BC150">
        <v>3340</v>
      </c>
      <c r="BD150">
        <v>27.0745040724</v>
      </c>
      <c r="BE150">
        <v>1.4573558520700001</v>
      </c>
      <c r="BF150">
        <v>1953.8744358900001</v>
      </c>
      <c r="BG150">
        <v>-92.218297704799994</v>
      </c>
      <c r="BH150">
        <v>718</v>
      </c>
      <c r="BI150">
        <v>3195</v>
      </c>
    </row>
    <row r="151" spans="1:61">
      <c r="A151" t="s">
        <v>853</v>
      </c>
      <c r="B151" t="s">
        <v>1168</v>
      </c>
      <c r="C151">
        <v>7313040</v>
      </c>
      <c r="D151" t="s">
        <v>230</v>
      </c>
      <c r="E151">
        <v>73</v>
      </c>
      <c r="F151">
        <v>13</v>
      </c>
      <c r="G151">
        <v>40</v>
      </c>
      <c r="H151" t="s">
        <v>674</v>
      </c>
      <c r="I151" t="s">
        <v>604</v>
      </c>
      <c r="J151" t="s">
        <v>358</v>
      </c>
      <c r="K151">
        <v>2019</v>
      </c>
      <c r="L151">
        <v>49302.216924400003</v>
      </c>
      <c r="M151">
        <v>566.52060129699998</v>
      </c>
      <c r="N151">
        <v>127631.761809</v>
      </c>
      <c r="O151">
        <v>70306.818969800006</v>
      </c>
      <c r="P151">
        <v>11076.9261861</v>
      </c>
      <c r="Q151">
        <v>3502.5898551099999</v>
      </c>
      <c r="R151">
        <v>5713.2288672599998</v>
      </c>
      <c r="S151">
        <v>0.7747319617502173</v>
      </c>
      <c r="T151">
        <v>2.1443059982613733E-3</v>
      </c>
      <c r="U151">
        <v>3.3613445378151263E-3</v>
      </c>
      <c r="V151">
        <v>0.13630831643002028</v>
      </c>
      <c r="W151">
        <v>0</v>
      </c>
      <c r="X151">
        <v>11101.955993899999</v>
      </c>
      <c r="Y151">
        <v>5.2158794552303682E-4</v>
      </c>
      <c r="Z151">
        <v>0.81309765285424518</v>
      </c>
      <c r="AA151">
        <v>100462.95516500001</v>
      </c>
      <c r="AB151">
        <v>0.39004216745800002</v>
      </c>
      <c r="AC151">
        <v>0</v>
      </c>
      <c r="AD151">
        <v>1.2691973341060562E-2</v>
      </c>
      <c r="AE151">
        <v>0.121644924487</v>
      </c>
      <c r="AF151">
        <v>5930</v>
      </c>
      <c r="AG151">
        <v>0.98634064080944295</v>
      </c>
      <c r="AH151">
        <v>5.05902192242833E-4</v>
      </c>
      <c r="AI151">
        <v>0</v>
      </c>
      <c r="AJ151">
        <v>0</v>
      </c>
      <c r="AK151">
        <v>1186</v>
      </c>
      <c r="AL151">
        <v>8.4317032040472095E-4</v>
      </c>
      <c r="AM151">
        <v>5930</v>
      </c>
      <c r="AN151">
        <v>0</v>
      </c>
      <c r="AO151">
        <v>0</v>
      </c>
      <c r="AP151">
        <v>10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22</v>
      </c>
      <c r="AY151">
        <v>269.54545454545456</v>
      </c>
      <c r="AZ151">
        <v>62.421052631578945</v>
      </c>
      <c r="BA151">
        <v>5930</v>
      </c>
      <c r="BB151">
        <v>1</v>
      </c>
      <c r="BC151">
        <v>5930</v>
      </c>
      <c r="BD151">
        <v>27.185938285399999</v>
      </c>
      <c r="BE151">
        <v>1.4375799655899999</v>
      </c>
      <c r="BF151">
        <v>2077.1418135200001</v>
      </c>
      <c r="BG151">
        <v>-108.285126343</v>
      </c>
      <c r="BH151">
        <v>1700</v>
      </c>
      <c r="BI151">
        <v>8797</v>
      </c>
    </row>
    <row r="152" spans="1:61">
      <c r="A152" t="s">
        <v>854</v>
      </c>
      <c r="B152" t="s">
        <v>1169</v>
      </c>
      <c r="C152">
        <v>7313050</v>
      </c>
      <c r="D152" t="s">
        <v>230</v>
      </c>
      <c r="E152">
        <v>73</v>
      </c>
      <c r="F152">
        <v>13</v>
      </c>
      <c r="G152">
        <v>50</v>
      </c>
      <c r="H152" t="s">
        <v>674</v>
      </c>
      <c r="I152" t="s">
        <v>604</v>
      </c>
      <c r="J152" t="s">
        <v>563</v>
      </c>
      <c r="K152">
        <v>2019</v>
      </c>
      <c r="L152">
        <v>55285.326515100001</v>
      </c>
      <c r="M152">
        <v>613.40873253999996</v>
      </c>
      <c r="N152">
        <v>134411.685639</v>
      </c>
      <c r="O152">
        <v>73087.515533400001</v>
      </c>
      <c r="P152">
        <v>4915.4287280299995</v>
      </c>
      <c r="Q152">
        <v>3371.6009966000001</v>
      </c>
      <c r="R152">
        <v>5130.5603409799996</v>
      </c>
      <c r="S152">
        <v>0.75009696902532275</v>
      </c>
      <c r="T152">
        <v>1.3908128774865629E-2</v>
      </c>
      <c r="U152">
        <v>1.4850113592286806E-2</v>
      </c>
      <c r="V152">
        <v>0</v>
      </c>
      <c r="W152">
        <v>0</v>
      </c>
      <c r="X152">
        <v>4918.6286787400004</v>
      </c>
      <c r="Y152">
        <v>6.6493045935612565E-3</v>
      </c>
      <c r="Z152">
        <v>0.79348368149830995</v>
      </c>
      <c r="AA152">
        <v>49412.5863723</v>
      </c>
      <c r="AB152">
        <v>0.32959871612300001</v>
      </c>
      <c r="AC152">
        <v>0</v>
      </c>
      <c r="AD152">
        <v>0</v>
      </c>
      <c r="AE152">
        <v>0.130986529056</v>
      </c>
      <c r="AF152">
        <v>6994</v>
      </c>
      <c r="AG152">
        <v>0.975836431226765</v>
      </c>
      <c r="AH152">
        <v>1.42979696883042E-4</v>
      </c>
      <c r="AI152">
        <v>0</v>
      </c>
      <c r="AJ152">
        <v>0</v>
      </c>
      <c r="AK152">
        <v>1748.5</v>
      </c>
      <c r="AL152">
        <v>5.7191878753217005E-4</v>
      </c>
      <c r="AM152">
        <v>6994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26</v>
      </c>
      <c r="AY152">
        <v>269</v>
      </c>
      <c r="AZ152">
        <v>61.350877192982459</v>
      </c>
      <c r="BA152">
        <v>0</v>
      </c>
      <c r="BB152">
        <v>8</v>
      </c>
      <c r="BC152">
        <v>874.25</v>
      </c>
      <c r="BD152">
        <v>27.197700153100001</v>
      </c>
      <c r="BE152">
        <v>1.4447611095799999</v>
      </c>
      <c r="BF152">
        <v>2147.0688803100002</v>
      </c>
      <c r="BG152">
        <v>-117.899078665</v>
      </c>
      <c r="BH152">
        <v>694</v>
      </c>
      <c r="BI152">
        <v>3481</v>
      </c>
    </row>
    <row r="153" spans="1:61">
      <c r="A153" t="s">
        <v>855</v>
      </c>
      <c r="B153" t="s">
        <v>1170</v>
      </c>
      <c r="C153">
        <v>7313060</v>
      </c>
      <c r="D153" t="s">
        <v>230</v>
      </c>
      <c r="E153">
        <v>73</v>
      </c>
      <c r="F153">
        <v>13</v>
      </c>
      <c r="G153">
        <v>60</v>
      </c>
      <c r="H153" t="s">
        <v>674</v>
      </c>
      <c r="I153" t="s">
        <v>604</v>
      </c>
      <c r="J153" t="s">
        <v>530</v>
      </c>
      <c r="K153">
        <v>2019</v>
      </c>
      <c r="L153">
        <v>48474.446715999999</v>
      </c>
      <c r="M153">
        <v>757.07599706899998</v>
      </c>
      <c r="N153">
        <v>119619.234004</v>
      </c>
      <c r="O153">
        <v>70377.132268500005</v>
      </c>
      <c r="P153">
        <v>5672.7392319399996</v>
      </c>
      <c r="Q153">
        <v>1718.3641158800001</v>
      </c>
      <c r="R153">
        <v>3329.9102493400001</v>
      </c>
      <c r="S153">
        <v>0.6416075920420764</v>
      </c>
      <c r="T153">
        <v>3.0299565515664303E-2</v>
      </c>
      <c r="U153">
        <v>4.9737022638920653E-3</v>
      </c>
      <c r="V153">
        <v>0</v>
      </c>
      <c r="W153">
        <v>0</v>
      </c>
      <c r="X153">
        <v>5792.9559340400001</v>
      </c>
      <c r="Y153">
        <v>1.600731763091699E-3</v>
      </c>
      <c r="Z153">
        <v>0.69060141779099016</v>
      </c>
      <c r="AA153">
        <v>110435.037127</v>
      </c>
      <c r="AB153">
        <v>0.484359176206</v>
      </c>
      <c r="AC153">
        <v>8.5697565652099999E-3</v>
      </c>
      <c r="AD153">
        <v>0</v>
      </c>
      <c r="AE153">
        <v>0.141190216088</v>
      </c>
      <c r="AF153">
        <v>5572</v>
      </c>
      <c r="AG153">
        <v>0.96877243359655396</v>
      </c>
      <c r="AH153">
        <v>3.5893754486719301E-4</v>
      </c>
      <c r="AI153">
        <v>0</v>
      </c>
      <c r="AJ153">
        <v>0</v>
      </c>
      <c r="AK153">
        <v>1114.4000000000001</v>
      </c>
      <c r="AL153">
        <v>7.1787508973438603E-4</v>
      </c>
      <c r="AM153">
        <v>5572</v>
      </c>
      <c r="AN153">
        <v>0</v>
      </c>
      <c r="AO153">
        <v>0</v>
      </c>
      <c r="AP153">
        <v>10</v>
      </c>
      <c r="AQ153">
        <v>3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16</v>
      </c>
      <c r="AY153">
        <v>348.25</v>
      </c>
      <c r="AZ153">
        <v>87.0625</v>
      </c>
      <c r="BA153">
        <v>5572</v>
      </c>
      <c r="BB153">
        <v>1</v>
      </c>
      <c r="BC153">
        <v>5572</v>
      </c>
      <c r="BD153">
        <v>27.109760753900002</v>
      </c>
      <c r="BE153">
        <v>1.45480561256</v>
      </c>
      <c r="BF153">
        <v>2213.5537919600001</v>
      </c>
      <c r="BG153">
        <v>-113.15396728499999</v>
      </c>
      <c r="BH153">
        <v>929</v>
      </c>
      <c r="BI153">
        <v>5253</v>
      </c>
    </row>
    <row r="154" spans="1:61">
      <c r="A154" t="s">
        <v>856</v>
      </c>
      <c r="B154" t="s">
        <v>1171</v>
      </c>
      <c r="C154">
        <v>7313061</v>
      </c>
      <c r="D154" t="s">
        <v>230</v>
      </c>
      <c r="E154">
        <v>73</v>
      </c>
      <c r="F154">
        <v>13</v>
      </c>
      <c r="G154">
        <v>61</v>
      </c>
      <c r="H154" t="s">
        <v>674</v>
      </c>
      <c r="I154" t="s">
        <v>604</v>
      </c>
      <c r="J154" t="s">
        <v>504</v>
      </c>
      <c r="K154">
        <v>2019</v>
      </c>
      <c r="L154">
        <v>55686.101628099997</v>
      </c>
      <c r="M154">
        <v>552.131610808</v>
      </c>
      <c r="N154">
        <v>127745.765352</v>
      </c>
      <c r="O154">
        <v>67567.099424600005</v>
      </c>
      <c r="P154">
        <v>8207.4445659800003</v>
      </c>
      <c r="Q154">
        <v>4632.5943822199997</v>
      </c>
      <c r="R154">
        <v>4353.7736443200001</v>
      </c>
      <c r="S154">
        <v>0.82264578757174234</v>
      </c>
      <c r="T154">
        <v>1.4171331396584708E-2</v>
      </c>
      <c r="U154">
        <v>2.2674130234535536E-3</v>
      </c>
      <c r="V154">
        <v>3.8262594770778714E-3</v>
      </c>
      <c r="W154">
        <v>0</v>
      </c>
      <c r="X154">
        <v>8229.4246365199997</v>
      </c>
      <c r="Y154">
        <v>7.0856656982923544E-4</v>
      </c>
      <c r="Z154">
        <v>0.91036632891660174</v>
      </c>
      <c r="AA154">
        <v>77999.336782500002</v>
      </c>
      <c r="AB154">
        <v>0.28692711835399998</v>
      </c>
      <c r="AC154">
        <v>0</v>
      </c>
      <c r="AD154">
        <v>0</v>
      </c>
      <c r="AE154">
        <v>0.133808903831</v>
      </c>
      <c r="AF154">
        <v>4680</v>
      </c>
      <c r="AG154">
        <v>0.99102564102564095</v>
      </c>
      <c r="AH154">
        <v>6.4102564102564103E-4</v>
      </c>
      <c r="AI154">
        <v>0</v>
      </c>
      <c r="AJ154">
        <v>0</v>
      </c>
      <c r="AK154">
        <v>1170</v>
      </c>
      <c r="AL154">
        <v>2.13675213675213E-4</v>
      </c>
      <c r="AM154">
        <v>4680</v>
      </c>
      <c r="AN154">
        <v>0</v>
      </c>
      <c r="AO154">
        <v>0</v>
      </c>
      <c r="AP154">
        <v>3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20</v>
      </c>
      <c r="AY154">
        <v>234</v>
      </c>
      <c r="AZ154">
        <v>52</v>
      </c>
      <c r="BA154">
        <v>0</v>
      </c>
      <c r="BB154">
        <v>8</v>
      </c>
      <c r="BC154">
        <v>585</v>
      </c>
      <c r="BD154">
        <v>27.174505591900001</v>
      </c>
      <c r="BE154">
        <v>1.4584724683700001</v>
      </c>
      <c r="BF154">
        <v>2157.0163859999998</v>
      </c>
      <c r="BG154">
        <v>-110.976401487</v>
      </c>
      <c r="BH154">
        <v>1066</v>
      </c>
      <c r="BI154">
        <v>5214</v>
      </c>
    </row>
    <row r="155" spans="1:61">
      <c r="A155" t="s">
        <v>857</v>
      </c>
      <c r="B155" t="s">
        <v>1172</v>
      </c>
      <c r="C155">
        <v>7313070</v>
      </c>
      <c r="D155" t="s">
        <v>230</v>
      </c>
      <c r="E155">
        <v>73</v>
      </c>
      <c r="F155">
        <v>13</v>
      </c>
      <c r="G155">
        <v>70</v>
      </c>
      <c r="H155" t="s">
        <v>674</v>
      </c>
      <c r="I155" t="s">
        <v>604</v>
      </c>
      <c r="J155" t="s">
        <v>444</v>
      </c>
      <c r="K155">
        <v>2019</v>
      </c>
      <c r="L155">
        <v>47063.824293099999</v>
      </c>
      <c r="M155">
        <v>376.35373235700001</v>
      </c>
      <c r="N155">
        <v>121683.29240000001</v>
      </c>
      <c r="O155">
        <v>56675.448264999999</v>
      </c>
      <c r="P155">
        <v>18628.944371599999</v>
      </c>
      <c r="Q155">
        <v>5855.1528474699999</v>
      </c>
      <c r="R155">
        <v>12902.5026973</v>
      </c>
      <c r="S155">
        <v>0.83460100554338013</v>
      </c>
      <c r="T155">
        <v>2.6040995230114734E-2</v>
      </c>
      <c r="U155">
        <v>0</v>
      </c>
      <c r="V155">
        <v>6.7036225344849817E-3</v>
      </c>
      <c r="W155">
        <v>0</v>
      </c>
      <c r="X155">
        <v>18631.575116100001</v>
      </c>
      <c r="Y155">
        <v>0</v>
      </c>
      <c r="Z155">
        <v>0.95582484637531695</v>
      </c>
      <c r="AA155">
        <v>154814.16767699999</v>
      </c>
      <c r="AB155">
        <v>0.24184034414</v>
      </c>
      <c r="AC155">
        <v>2.47098354179E-3</v>
      </c>
      <c r="AD155">
        <v>0</v>
      </c>
      <c r="AE155">
        <v>0.12602802970900001</v>
      </c>
      <c r="AF155">
        <v>10015</v>
      </c>
      <c r="AG155">
        <v>0.94727908137793304</v>
      </c>
      <c r="AH155">
        <v>4.9925112331502695E-4</v>
      </c>
      <c r="AI155">
        <v>0</v>
      </c>
      <c r="AJ155">
        <v>0</v>
      </c>
      <c r="AK155">
        <v>1112.7777777777778</v>
      </c>
      <c r="AL155">
        <v>1.9970044932601E-4</v>
      </c>
      <c r="AM155">
        <v>3338.3333333333335</v>
      </c>
      <c r="AN155">
        <v>0</v>
      </c>
      <c r="AO155">
        <v>0</v>
      </c>
      <c r="AP155">
        <v>9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36</v>
      </c>
      <c r="AY155">
        <v>278.19444444444446</v>
      </c>
      <c r="AZ155">
        <v>76.450381679389309</v>
      </c>
      <c r="BA155">
        <v>0</v>
      </c>
      <c r="BB155">
        <v>2</v>
      </c>
      <c r="BC155">
        <v>5007.5</v>
      </c>
      <c r="BD155">
        <v>27.042037091600001</v>
      </c>
      <c r="BE155">
        <v>1.4623737406399999</v>
      </c>
      <c r="BF155">
        <v>2086.2422944199998</v>
      </c>
      <c r="BG155">
        <v>-96.613663858400002</v>
      </c>
      <c r="BH155">
        <v>506</v>
      </c>
      <c r="BI155">
        <v>2318</v>
      </c>
    </row>
    <row r="156" spans="1:61">
      <c r="A156" t="s">
        <v>858</v>
      </c>
      <c r="B156" t="s">
        <v>1173</v>
      </c>
      <c r="C156">
        <v>7313080</v>
      </c>
      <c r="D156" t="s">
        <v>230</v>
      </c>
      <c r="E156">
        <v>73</v>
      </c>
      <c r="F156">
        <v>13</v>
      </c>
      <c r="G156">
        <v>80</v>
      </c>
      <c r="H156" t="s">
        <v>674</v>
      </c>
      <c r="I156" t="s">
        <v>604</v>
      </c>
      <c r="J156" t="s">
        <v>570</v>
      </c>
      <c r="K156">
        <v>2019</v>
      </c>
      <c r="L156">
        <v>39337.062581899998</v>
      </c>
      <c r="M156">
        <v>601.15618975400002</v>
      </c>
      <c r="N156">
        <v>120249.00889500001</v>
      </c>
      <c r="O156">
        <v>45250.645754999998</v>
      </c>
      <c r="P156">
        <v>25687.367542</v>
      </c>
      <c r="Q156">
        <v>4170.7462350599999</v>
      </c>
      <c r="R156">
        <v>21436.7129074</v>
      </c>
      <c r="S156">
        <v>0.81593224824665878</v>
      </c>
      <c r="T156">
        <v>4.6182347492391161E-2</v>
      </c>
      <c r="U156">
        <v>0</v>
      </c>
      <c r="V156">
        <v>3.9632129151779806E-2</v>
      </c>
      <c r="W156">
        <v>0</v>
      </c>
      <c r="X156">
        <v>26404.541535600001</v>
      </c>
      <c r="Y156">
        <v>0</v>
      </c>
      <c r="Z156">
        <v>0.87660447267434172</v>
      </c>
      <c r="AA156">
        <v>150704.857277</v>
      </c>
      <c r="AB156">
        <v>0.21904144801200001</v>
      </c>
      <c r="AC156">
        <v>1.2170204254900001E-3</v>
      </c>
      <c r="AD156">
        <v>4.2344845838295619E-2</v>
      </c>
      <c r="AE156">
        <v>0.10998834465600001</v>
      </c>
      <c r="AF156">
        <v>11555</v>
      </c>
      <c r="AG156">
        <v>0.99774989182172202</v>
      </c>
      <c r="AH156">
        <v>8.6542622241453905E-5</v>
      </c>
      <c r="AI156">
        <v>0</v>
      </c>
      <c r="AJ156">
        <v>0</v>
      </c>
      <c r="AK156">
        <v>1925.8333333333333</v>
      </c>
      <c r="AL156">
        <v>5.1925573344872302E-4</v>
      </c>
      <c r="AM156">
        <v>2311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3</v>
      </c>
      <c r="AU156">
        <v>0</v>
      </c>
      <c r="AV156">
        <v>0</v>
      </c>
      <c r="AW156">
        <v>0</v>
      </c>
      <c r="AX156">
        <v>38</v>
      </c>
      <c r="AY156">
        <v>304.07894736842104</v>
      </c>
      <c r="AZ156">
        <v>213.9814814814815</v>
      </c>
      <c r="BA156">
        <v>2888.75</v>
      </c>
      <c r="BB156">
        <v>0</v>
      </c>
      <c r="BC156">
        <v>0</v>
      </c>
      <c r="BD156">
        <v>26.849450447599999</v>
      </c>
      <c r="BE156">
        <v>1.4561542003800001</v>
      </c>
      <c r="BF156">
        <v>1966.75645751</v>
      </c>
      <c r="BG156">
        <v>-79.515670864599997</v>
      </c>
      <c r="BH156">
        <v>1128</v>
      </c>
      <c r="BI156">
        <v>4890</v>
      </c>
    </row>
    <row r="157" spans="1:61">
      <c r="A157" t="s">
        <v>859</v>
      </c>
      <c r="B157" t="s">
        <v>1174</v>
      </c>
      <c r="C157">
        <v>7313090</v>
      </c>
      <c r="D157" t="s">
        <v>230</v>
      </c>
      <c r="E157">
        <v>73</v>
      </c>
      <c r="F157">
        <v>13</v>
      </c>
      <c r="G157">
        <v>90</v>
      </c>
      <c r="H157" t="s">
        <v>674</v>
      </c>
      <c r="I157" t="s">
        <v>604</v>
      </c>
      <c r="J157" t="s">
        <v>347</v>
      </c>
      <c r="K157">
        <v>2019</v>
      </c>
      <c r="L157">
        <v>27331.408765299999</v>
      </c>
      <c r="M157">
        <v>731.448725825</v>
      </c>
      <c r="N157">
        <v>113812.62658500001</v>
      </c>
      <c r="O157">
        <v>33067.719171999997</v>
      </c>
      <c r="P157">
        <v>21150.332917</v>
      </c>
      <c r="Q157">
        <v>2810.09299143</v>
      </c>
      <c r="R157">
        <v>17766.608369699999</v>
      </c>
      <c r="S157">
        <v>0.52646474378274222</v>
      </c>
      <c r="T157">
        <v>5.6361775155055097E-2</v>
      </c>
      <c r="U157">
        <v>0</v>
      </c>
      <c r="V157">
        <v>0.10549768170048775</v>
      </c>
      <c r="W157">
        <v>0</v>
      </c>
      <c r="X157">
        <v>21443.236781600001</v>
      </c>
      <c r="Y157">
        <v>0</v>
      </c>
      <c r="Z157">
        <v>0.7909917504666707</v>
      </c>
      <c r="AA157">
        <v>42519.958034499999</v>
      </c>
      <c r="AB157">
        <v>0.64268527173500001</v>
      </c>
      <c r="AC157">
        <v>0</v>
      </c>
      <c r="AD157">
        <v>0.15210453423255255</v>
      </c>
      <c r="AE157">
        <v>9.8055936343600006E-2</v>
      </c>
      <c r="AF157">
        <v>10263</v>
      </c>
      <c r="AG157">
        <v>0.96823540874987801</v>
      </c>
      <c r="AH157">
        <v>4.8718698236383098E-4</v>
      </c>
      <c r="AI157">
        <v>0</v>
      </c>
      <c r="AJ157">
        <v>0</v>
      </c>
      <c r="AK157">
        <v>1282.875</v>
      </c>
      <c r="AL157">
        <v>4.8718698236383098E-4</v>
      </c>
      <c r="AM157">
        <v>10263</v>
      </c>
      <c r="AN157">
        <v>0</v>
      </c>
      <c r="AO157">
        <v>0</v>
      </c>
      <c r="AP157">
        <v>9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18</v>
      </c>
      <c r="AY157">
        <v>570.16666666666663</v>
      </c>
      <c r="AZ157">
        <v>855.25</v>
      </c>
      <c r="BA157">
        <v>10263</v>
      </c>
      <c r="BB157">
        <v>0</v>
      </c>
      <c r="BC157">
        <v>0</v>
      </c>
      <c r="BD157">
        <v>27.0205617192</v>
      </c>
      <c r="BE157">
        <v>1.4728018702300001</v>
      </c>
      <c r="BF157">
        <v>1884.92690421</v>
      </c>
      <c r="BG157">
        <v>-63.564473054799997</v>
      </c>
      <c r="BH157">
        <v>782</v>
      </c>
      <c r="BI157">
        <v>3598</v>
      </c>
    </row>
    <row r="158" spans="1:61">
      <c r="A158" t="s">
        <v>860</v>
      </c>
      <c r="B158" t="s">
        <v>1175</v>
      </c>
      <c r="C158">
        <v>7313100</v>
      </c>
      <c r="D158" t="s">
        <v>230</v>
      </c>
      <c r="E158">
        <v>73</v>
      </c>
      <c r="F158">
        <v>13</v>
      </c>
      <c r="G158">
        <v>100</v>
      </c>
      <c r="H158" t="s">
        <v>674</v>
      </c>
      <c r="I158" t="s">
        <v>604</v>
      </c>
      <c r="J158" t="s">
        <v>462</v>
      </c>
      <c r="K158">
        <v>2019</v>
      </c>
      <c r="L158">
        <v>31404.786575999999</v>
      </c>
      <c r="M158">
        <v>676.26935755299996</v>
      </c>
      <c r="N158">
        <v>105175.162707</v>
      </c>
      <c r="O158">
        <v>48131.128260099998</v>
      </c>
      <c r="P158">
        <v>11464.5157834</v>
      </c>
      <c r="Q158">
        <v>3679.99863155</v>
      </c>
      <c r="R158">
        <v>23801.8692591</v>
      </c>
      <c r="S158">
        <v>0.83876401231341113</v>
      </c>
      <c r="T158">
        <v>2.1432305279665446E-2</v>
      </c>
      <c r="U158">
        <v>1.8586281001335889E-2</v>
      </c>
      <c r="V158">
        <v>0</v>
      </c>
      <c r="W158">
        <v>0</v>
      </c>
      <c r="X158">
        <v>11746.841171599999</v>
      </c>
      <c r="Y158">
        <v>1.2778068188418425E-3</v>
      </c>
      <c r="Z158">
        <v>0.84887030260788754</v>
      </c>
      <c r="AA158">
        <v>264599.733787</v>
      </c>
      <c r="AB158">
        <v>0.200596595505</v>
      </c>
      <c r="AC158">
        <v>2.2149865788999999E-2</v>
      </c>
      <c r="AD158">
        <v>0.18847650577917174</v>
      </c>
      <c r="AE158">
        <v>0.13046102602699999</v>
      </c>
      <c r="AF158">
        <v>4821</v>
      </c>
      <c r="AG158">
        <v>0.97261978842563701</v>
      </c>
      <c r="AH158">
        <v>2.07425845260319E-4</v>
      </c>
      <c r="AI158">
        <v>0</v>
      </c>
      <c r="AJ158">
        <v>0</v>
      </c>
      <c r="AK158">
        <v>1607</v>
      </c>
      <c r="AL158">
        <v>6.2227753578095798E-4</v>
      </c>
      <c r="AM158">
        <v>2410.5</v>
      </c>
      <c r="AN158">
        <v>0</v>
      </c>
      <c r="AO158">
        <v>0</v>
      </c>
      <c r="AP158">
        <v>3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16</v>
      </c>
      <c r="AY158">
        <v>301.3125</v>
      </c>
      <c r="AZ158">
        <v>107.13333333333334</v>
      </c>
      <c r="BA158">
        <v>4821</v>
      </c>
      <c r="BB158">
        <v>2</v>
      </c>
      <c r="BC158">
        <v>2410.5</v>
      </c>
      <c r="BD158">
        <v>26.8346709176</v>
      </c>
      <c r="BE158">
        <v>1.45701046551</v>
      </c>
      <c r="BF158">
        <v>2096.0319663099999</v>
      </c>
      <c r="BG158">
        <v>-79.355041503899997</v>
      </c>
      <c r="BH158">
        <v>1515</v>
      </c>
      <c r="BI158">
        <v>7073</v>
      </c>
    </row>
    <row r="159" spans="1:61">
      <c r="A159" t="s">
        <v>861</v>
      </c>
      <c r="B159" t="s">
        <v>1176</v>
      </c>
      <c r="C159">
        <v>7313101</v>
      </c>
      <c r="D159" t="s">
        <v>230</v>
      </c>
      <c r="E159">
        <v>73</v>
      </c>
      <c r="F159">
        <v>13</v>
      </c>
      <c r="G159">
        <v>101</v>
      </c>
      <c r="H159" t="s">
        <v>674</v>
      </c>
      <c r="I159" t="s">
        <v>604</v>
      </c>
      <c r="J159" t="s">
        <v>408</v>
      </c>
      <c r="K159">
        <v>2019</v>
      </c>
      <c r="L159">
        <v>38054.050795900002</v>
      </c>
      <c r="M159">
        <v>805.03823972400005</v>
      </c>
      <c r="N159">
        <v>106116.078841</v>
      </c>
      <c r="O159">
        <v>58507.923970000003</v>
      </c>
      <c r="P159">
        <v>9763.6992303400002</v>
      </c>
      <c r="Q159">
        <v>2452.5019584500001</v>
      </c>
      <c r="R159">
        <v>14697.487940200001</v>
      </c>
      <c r="S159">
        <v>0.83122485579952499</v>
      </c>
      <c r="T159">
        <v>1.9727594396781543E-2</v>
      </c>
      <c r="U159">
        <v>5.8164897484368184E-4</v>
      </c>
      <c r="V159">
        <v>0</v>
      </c>
      <c r="W159">
        <v>0</v>
      </c>
      <c r="X159">
        <v>9928.0534694399994</v>
      </c>
      <c r="Y159">
        <v>0</v>
      </c>
      <c r="Z159">
        <v>0.83670205031263634</v>
      </c>
      <c r="AA159">
        <v>378748.33610299998</v>
      </c>
      <c r="AB159">
        <v>0.132513389028</v>
      </c>
      <c r="AC159">
        <v>2.47486689128E-2</v>
      </c>
      <c r="AD159">
        <v>0</v>
      </c>
      <c r="AE159">
        <v>0.14758845745400001</v>
      </c>
      <c r="AF159">
        <v>3382</v>
      </c>
      <c r="AG159">
        <v>0.93938497930218801</v>
      </c>
      <c r="AH159">
        <v>2.9568302779420399E-4</v>
      </c>
      <c r="AI159">
        <v>0</v>
      </c>
      <c r="AJ159">
        <v>0</v>
      </c>
      <c r="AK159">
        <v>483.14285714285717</v>
      </c>
      <c r="AL159">
        <v>8.8704908338261299E-4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18</v>
      </c>
      <c r="AY159">
        <v>187.88888888888889</v>
      </c>
      <c r="AZ159">
        <v>41.753086419753089</v>
      </c>
      <c r="BA159">
        <v>0</v>
      </c>
      <c r="BB159">
        <v>0</v>
      </c>
      <c r="BC159">
        <v>0</v>
      </c>
      <c r="BD159">
        <v>26.768721437500002</v>
      </c>
      <c r="BE159">
        <v>1.46175887368</v>
      </c>
      <c r="BF159">
        <v>2211.5711632900002</v>
      </c>
      <c r="BG159">
        <v>-95.1650239298</v>
      </c>
      <c r="BH159">
        <v>1191</v>
      </c>
      <c r="BI159">
        <v>5771</v>
      </c>
    </row>
    <row r="160" spans="1:61">
      <c r="A160" t="s">
        <v>862</v>
      </c>
      <c r="B160" t="s">
        <v>1177</v>
      </c>
      <c r="C160">
        <v>7313110</v>
      </c>
      <c r="D160" t="s">
        <v>230</v>
      </c>
      <c r="E160">
        <v>73</v>
      </c>
      <c r="F160">
        <v>13</v>
      </c>
      <c r="G160">
        <v>110</v>
      </c>
      <c r="H160" t="s">
        <v>674</v>
      </c>
      <c r="I160" t="s">
        <v>604</v>
      </c>
      <c r="J160" t="s">
        <v>416</v>
      </c>
      <c r="K160">
        <v>2019</v>
      </c>
      <c r="L160">
        <v>32209.898042699999</v>
      </c>
      <c r="M160">
        <v>525.16203567800005</v>
      </c>
      <c r="N160">
        <v>103390.721961</v>
      </c>
      <c r="O160">
        <v>71473.9501705</v>
      </c>
      <c r="P160">
        <v>5451.6217548900004</v>
      </c>
      <c r="Q160">
        <v>1947.8405963099999</v>
      </c>
      <c r="R160">
        <v>9998.3611889000003</v>
      </c>
      <c r="S160">
        <v>0.78075959382830018</v>
      </c>
      <c r="T160">
        <v>2.0275616510615851E-2</v>
      </c>
      <c r="U160">
        <v>2.2880126598971384E-2</v>
      </c>
      <c r="V160">
        <v>0</v>
      </c>
      <c r="W160">
        <v>0</v>
      </c>
      <c r="X160">
        <v>5261.9151523399996</v>
      </c>
      <c r="Y160">
        <v>4.7474614268759067E-3</v>
      </c>
      <c r="Z160">
        <v>0.8072332849795596</v>
      </c>
      <c r="AA160">
        <v>337342.196391</v>
      </c>
      <c r="AB160">
        <v>0.21643077357099999</v>
      </c>
      <c r="AC160">
        <v>7.3618536879399996E-2</v>
      </c>
      <c r="AD160">
        <v>2.4891204008967428E-2</v>
      </c>
      <c r="AE160">
        <v>0.167502538634</v>
      </c>
      <c r="AF160">
        <v>6825</v>
      </c>
      <c r="AG160">
        <v>0.94769230769230695</v>
      </c>
      <c r="AH160">
        <v>4.3956043956043902E-4</v>
      </c>
      <c r="AI160">
        <v>0</v>
      </c>
      <c r="AJ160">
        <v>0</v>
      </c>
      <c r="AK160">
        <v>2275</v>
      </c>
      <c r="AL160">
        <v>2.9304029304029299E-4</v>
      </c>
      <c r="AM160">
        <v>3412.5</v>
      </c>
      <c r="AN160">
        <v>0</v>
      </c>
      <c r="AO160">
        <v>0</v>
      </c>
      <c r="AP160">
        <v>4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20</v>
      </c>
      <c r="AY160">
        <v>341.25</v>
      </c>
      <c r="AZ160">
        <v>124.09090909090909</v>
      </c>
      <c r="BA160">
        <v>0</v>
      </c>
      <c r="BB160">
        <v>3</v>
      </c>
      <c r="BC160">
        <v>2275</v>
      </c>
      <c r="BD160">
        <v>26.787942259000001</v>
      </c>
      <c r="BE160">
        <v>1.46790944403</v>
      </c>
      <c r="BF160">
        <v>2355.7795559800002</v>
      </c>
      <c r="BG160">
        <v>-111.806737162</v>
      </c>
      <c r="BH160">
        <v>1042</v>
      </c>
      <c r="BI160">
        <v>4847</v>
      </c>
    </row>
    <row r="161" spans="1:61">
      <c r="A161" t="s">
        <v>863</v>
      </c>
      <c r="B161" t="s">
        <v>1178</v>
      </c>
      <c r="C161">
        <v>7313120</v>
      </c>
      <c r="D161" t="s">
        <v>230</v>
      </c>
      <c r="E161">
        <v>73</v>
      </c>
      <c r="F161">
        <v>13</v>
      </c>
      <c r="G161">
        <v>120</v>
      </c>
      <c r="H161" t="s">
        <v>674</v>
      </c>
      <c r="I161" t="s">
        <v>604</v>
      </c>
      <c r="J161" t="s">
        <v>507</v>
      </c>
      <c r="K161">
        <v>2019</v>
      </c>
      <c r="L161">
        <v>19633.677552100002</v>
      </c>
      <c r="M161">
        <v>384.33206465199999</v>
      </c>
      <c r="N161">
        <v>97950.171694499993</v>
      </c>
      <c r="O161">
        <v>82394.864225800004</v>
      </c>
      <c r="P161">
        <v>5955.5912179300003</v>
      </c>
      <c r="Q161">
        <v>1038.6519871400001</v>
      </c>
      <c r="R161">
        <v>18775.907868599999</v>
      </c>
      <c r="S161">
        <v>0.74317387505460897</v>
      </c>
      <c r="T161">
        <v>5.5428134556574922E-2</v>
      </c>
      <c r="U161">
        <v>1.0921799912625601E-4</v>
      </c>
      <c r="V161">
        <v>0</v>
      </c>
      <c r="W161">
        <v>0</v>
      </c>
      <c r="X161">
        <v>7694.3850988800004</v>
      </c>
      <c r="Y161">
        <v>0</v>
      </c>
      <c r="Z161">
        <v>0.8134010484927916</v>
      </c>
      <c r="AA161">
        <v>247293.76934999999</v>
      </c>
      <c r="AB161">
        <v>0.40095114347299998</v>
      </c>
      <c r="AC161">
        <v>2.2252696075800001E-2</v>
      </c>
      <c r="AD161">
        <v>0.11833770205329838</v>
      </c>
      <c r="AE161">
        <v>0.187852941287</v>
      </c>
      <c r="AF161">
        <v>12112</v>
      </c>
      <c r="AG161">
        <v>0.991330911492734</v>
      </c>
      <c r="AH161">
        <v>5.7793923381770096E-4</v>
      </c>
      <c r="AI161">
        <v>6056</v>
      </c>
      <c r="AJ161">
        <v>12112</v>
      </c>
      <c r="AK161">
        <v>2018.6666666666667</v>
      </c>
      <c r="AL161">
        <v>3.3025099075297199E-4</v>
      </c>
      <c r="AM161">
        <v>2018.6666666666667</v>
      </c>
      <c r="AN161">
        <v>0</v>
      </c>
      <c r="AO161">
        <v>0</v>
      </c>
      <c r="AP161">
        <v>31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54</v>
      </c>
      <c r="AY161">
        <v>224.2962962962963</v>
      </c>
      <c r="AZ161">
        <v>356.23529411764707</v>
      </c>
      <c r="BA161">
        <v>6056</v>
      </c>
      <c r="BB161">
        <v>5</v>
      </c>
      <c r="BC161">
        <v>2422.4</v>
      </c>
      <c r="BD161">
        <v>26.909962011499999</v>
      </c>
      <c r="BE161">
        <v>1.4649703603399999</v>
      </c>
      <c r="BF161">
        <v>2491.6188706500002</v>
      </c>
      <c r="BG161">
        <v>-128.54534367700001</v>
      </c>
      <c r="BH161">
        <v>1168</v>
      </c>
      <c r="BI161">
        <v>5391</v>
      </c>
    </row>
    <row r="162" spans="1:61">
      <c r="A162" t="s">
        <v>864</v>
      </c>
      <c r="B162" t="s">
        <v>1179</v>
      </c>
      <c r="C162">
        <v>7314010</v>
      </c>
      <c r="D162" t="s">
        <v>230</v>
      </c>
      <c r="E162">
        <v>73</v>
      </c>
      <c r="F162">
        <v>14</v>
      </c>
      <c r="G162">
        <v>10</v>
      </c>
      <c r="H162" t="s">
        <v>674</v>
      </c>
      <c r="I162" t="s">
        <v>685</v>
      </c>
      <c r="J162" t="s">
        <v>492</v>
      </c>
      <c r="K162">
        <v>2019</v>
      </c>
      <c r="L162">
        <v>21934.1554062</v>
      </c>
      <c r="M162">
        <v>803.87248807000003</v>
      </c>
      <c r="N162">
        <v>115591.42698</v>
      </c>
      <c r="O162">
        <v>23024.9443746</v>
      </c>
      <c r="P162">
        <v>8242.0562116599995</v>
      </c>
      <c r="Q162">
        <v>8990.3362792099997</v>
      </c>
      <c r="R162">
        <v>7881.1732550300003</v>
      </c>
      <c r="S162">
        <v>0.47453423663198646</v>
      </c>
      <c r="T162">
        <v>2.2562303411565447E-2</v>
      </c>
      <c r="U162">
        <v>5.625453665618195E-2</v>
      </c>
      <c r="V162">
        <v>8.4684248729736272E-4</v>
      </c>
      <c r="W162">
        <v>0</v>
      </c>
      <c r="X162">
        <v>8449.5812777299998</v>
      </c>
      <c r="Y162">
        <v>7.9845148802322775E-3</v>
      </c>
      <c r="Z162">
        <v>0.73161142027582871</v>
      </c>
      <c r="AA162">
        <v>235367.20441899999</v>
      </c>
      <c r="AB162">
        <v>0.150767261416</v>
      </c>
      <c r="AC162">
        <v>0.238183194874</v>
      </c>
      <c r="AD162">
        <v>6.7747398983789009E-2</v>
      </c>
      <c r="AE162">
        <v>0.11292094768200001</v>
      </c>
      <c r="AF162">
        <v>4969</v>
      </c>
      <c r="AG162">
        <v>0.99798752264037005</v>
      </c>
      <c r="AH162">
        <v>8.0499094385188099E-4</v>
      </c>
      <c r="AI162">
        <v>0</v>
      </c>
      <c r="AJ162">
        <v>0</v>
      </c>
      <c r="AK162">
        <v>993.8</v>
      </c>
      <c r="AL162">
        <v>8.0499094385188099E-4</v>
      </c>
      <c r="AM162">
        <v>2484.5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20</v>
      </c>
      <c r="AY162">
        <v>248.45</v>
      </c>
      <c r="AZ162">
        <v>414.08333333333331</v>
      </c>
      <c r="BA162">
        <v>0</v>
      </c>
      <c r="BB162">
        <v>0</v>
      </c>
      <c r="BC162">
        <v>0</v>
      </c>
      <c r="BD162">
        <v>26.293932699100001</v>
      </c>
      <c r="BE162">
        <v>1.51652994752</v>
      </c>
      <c r="BF162">
        <v>1946.72368003</v>
      </c>
      <c r="BG162">
        <v>-62.4300200144</v>
      </c>
      <c r="BH162">
        <v>2083</v>
      </c>
      <c r="BI162">
        <v>10495</v>
      </c>
    </row>
    <row r="163" spans="1:61">
      <c r="A163" t="s">
        <v>865</v>
      </c>
      <c r="B163" t="s">
        <v>1180</v>
      </c>
      <c r="C163">
        <v>7314020</v>
      </c>
      <c r="D163" t="s">
        <v>230</v>
      </c>
      <c r="E163">
        <v>73</v>
      </c>
      <c r="F163">
        <v>14</v>
      </c>
      <c r="G163">
        <v>20</v>
      </c>
      <c r="H163" t="s">
        <v>674</v>
      </c>
      <c r="I163" t="s">
        <v>685</v>
      </c>
      <c r="J163" t="s">
        <v>580</v>
      </c>
      <c r="K163">
        <v>2019</v>
      </c>
      <c r="L163">
        <v>15346.7973528</v>
      </c>
      <c r="M163">
        <v>1502.3186043799999</v>
      </c>
      <c r="N163">
        <v>115345.60324900001</v>
      </c>
      <c r="O163">
        <v>17008.0964208</v>
      </c>
      <c r="P163">
        <v>6946.16776218</v>
      </c>
      <c r="Q163">
        <v>5997.9273046500002</v>
      </c>
      <c r="R163">
        <v>3627.5986317799998</v>
      </c>
      <c r="S163">
        <v>0.48694116553583044</v>
      </c>
      <c r="T163">
        <v>2.1470396877033181E-2</v>
      </c>
      <c r="U163">
        <v>9.9358676456919787E-2</v>
      </c>
      <c r="V163">
        <v>6.6920717538804719E-3</v>
      </c>
      <c r="W163">
        <v>0</v>
      </c>
      <c r="X163">
        <v>6961.7015746400002</v>
      </c>
      <c r="Y163">
        <v>6.78501719490659E-3</v>
      </c>
      <c r="Z163">
        <v>0.69560368063946465</v>
      </c>
      <c r="AA163">
        <v>185715.424011</v>
      </c>
      <c r="AB163">
        <v>0.168039079157</v>
      </c>
      <c r="AC163">
        <v>0.28525959984999999</v>
      </c>
      <c r="AD163">
        <v>6.4690026954177901E-2</v>
      </c>
      <c r="AE163">
        <v>0.113823984963</v>
      </c>
      <c r="AF163">
        <v>6922</v>
      </c>
      <c r="AG163">
        <v>0.99162091880959202</v>
      </c>
      <c r="AH163">
        <v>2.88933834151979E-4</v>
      </c>
      <c r="AI163">
        <v>0</v>
      </c>
      <c r="AJ163">
        <v>0</v>
      </c>
      <c r="AK163">
        <v>2307.3333333333335</v>
      </c>
      <c r="AL163">
        <v>4.3340075122796798E-4</v>
      </c>
      <c r="AM163">
        <v>3461</v>
      </c>
      <c r="AN163">
        <v>0</v>
      </c>
      <c r="AO163">
        <v>0</v>
      </c>
      <c r="AP163">
        <v>9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17</v>
      </c>
      <c r="AY163">
        <v>407.1764705882353</v>
      </c>
      <c r="AZ163">
        <v>1153.6666666666667</v>
      </c>
      <c r="BA163">
        <v>0</v>
      </c>
      <c r="BB163">
        <v>0</v>
      </c>
      <c r="BC163">
        <v>0</v>
      </c>
      <c r="BD163">
        <v>26.344121731600001</v>
      </c>
      <c r="BE163">
        <v>1.5232851321900001</v>
      </c>
      <c r="BF163">
        <v>1954.6702945500001</v>
      </c>
      <c r="BG163">
        <v>-55.708927095900002</v>
      </c>
      <c r="BH163">
        <v>1614</v>
      </c>
      <c r="BI163">
        <v>7431</v>
      </c>
    </row>
    <row r="164" spans="1:61">
      <c r="A164" t="s">
        <v>866</v>
      </c>
      <c r="B164" t="s">
        <v>1181</v>
      </c>
      <c r="C164">
        <v>7314030</v>
      </c>
      <c r="D164" t="s">
        <v>230</v>
      </c>
      <c r="E164">
        <v>73</v>
      </c>
      <c r="F164">
        <v>14</v>
      </c>
      <c r="G164">
        <v>30</v>
      </c>
      <c r="H164" t="s">
        <v>674</v>
      </c>
      <c r="I164" t="s">
        <v>685</v>
      </c>
      <c r="J164" t="s">
        <v>615</v>
      </c>
      <c r="K164">
        <v>2019</v>
      </c>
      <c r="L164">
        <v>5950.1587948899996</v>
      </c>
      <c r="M164">
        <v>548.21146334000002</v>
      </c>
      <c r="N164">
        <v>109926.627679</v>
      </c>
      <c r="O164">
        <v>9351.1473460500001</v>
      </c>
      <c r="P164">
        <v>10138.997233399999</v>
      </c>
      <c r="Q164">
        <v>4229.85060565</v>
      </c>
      <c r="R164">
        <v>3102.1443773199999</v>
      </c>
      <c r="S164">
        <v>0.71152316259714832</v>
      </c>
      <c r="T164">
        <v>2.1846888195336884E-2</v>
      </c>
      <c r="U164">
        <v>0</v>
      </c>
      <c r="V164">
        <v>0</v>
      </c>
      <c r="W164">
        <v>0</v>
      </c>
      <c r="X164">
        <v>10377.7218225</v>
      </c>
      <c r="Y164">
        <v>0</v>
      </c>
      <c r="Z164">
        <v>0.86432898843400041</v>
      </c>
      <c r="AA164">
        <v>381126.33167099999</v>
      </c>
      <c r="AB164">
        <v>0.126061185676</v>
      </c>
      <c r="AC164">
        <v>0.22912269455199999</v>
      </c>
      <c r="AD164">
        <v>5.9359892295453152E-2</v>
      </c>
      <c r="AE164">
        <v>0.117947303115</v>
      </c>
      <c r="AF164">
        <v>9082</v>
      </c>
      <c r="AG164">
        <v>0.98689715921603105</v>
      </c>
      <c r="AH164">
        <v>4.4043162299053001E-4</v>
      </c>
      <c r="AI164">
        <v>0</v>
      </c>
      <c r="AJ164">
        <v>0</v>
      </c>
      <c r="AK164">
        <v>1513.6666666666667</v>
      </c>
      <c r="AL164">
        <v>2.2021581149526501E-4</v>
      </c>
      <c r="AM164">
        <v>2270.5</v>
      </c>
      <c r="AN164">
        <v>0</v>
      </c>
      <c r="AO164">
        <v>0</v>
      </c>
      <c r="AP164">
        <v>5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20</v>
      </c>
      <c r="AY164">
        <v>454.1</v>
      </c>
      <c r="AZ164">
        <v>648.71428571428567</v>
      </c>
      <c r="BA164">
        <v>9082</v>
      </c>
      <c r="BB164">
        <v>4</v>
      </c>
      <c r="BC164">
        <v>2270.5</v>
      </c>
      <c r="BD164">
        <v>26.552590383999998</v>
      </c>
      <c r="BE164">
        <v>1.5036407409500001</v>
      </c>
      <c r="BF164">
        <v>1985.3809739799999</v>
      </c>
      <c r="BG164">
        <v>-31.4347139246</v>
      </c>
      <c r="BH164">
        <v>1539</v>
      </c>
      <c r="BI164">
        <v>6418</v>
      </c>
    </row>
    <row r="165" spans="1:61">
      <c r="A165" t="s">
        <v>867</v>
      </c>
      <c r="B165" t="s">
        <v>1182</v>
      </c>
      <c r="C165">
        <v>7314040</v>
      </c>
      <c r="D165" t="s">
        <v>230</v>
      </c>
      <c r="E165">
        <v>73</v>
      </c>
      <c r="F165">
        <v>14</v>
      </c>
      <c r="G165">
        <v>40</v>
      </c>
      <c r="H165" t="s">
        <v>674</v>
      </c>
      <c r="I165" t="s">
        <v>685</v>
      </c>
      <c r="J165" t="s">
        <v>337</v>
      </c>
      <c r="K165">
        <v>2019</v>
      </c>
      <c r="L165">
        <v>7769.1440284600003</v>
      </c>
      <c r="M165">
        <v>222.501112371</v>
      </c>
      <c r="N165">
        <v>96890.659295000005</v>
      </c>
      <c r="O165">
        <v>17796.580318299999</v>
      </c>
      <c r="P165">
        <v>11658.2384858</v>
      </c>
      <c r="Q165">
        <v>1030.33854574</v>
      </c>
      <c r="R165">
        <v>10006.8459296</v>
      </c>
      <c r="S165">
        <v>0.9132993330717929</v>
      </c>
      <c r="T165">
        <v>8.2973715182424482E-2</v>
      </c>
      <c r="U165">
        <v>0</v>
      </c>
      <c r="V165">
        <v>0</v>
      </c>
      <c r="W165">
        <v>0</v>
      </c>
      <c r="X165">
        <v>16119.7997903</v>
      </c>
      <c r="Y165">
        <v>0</v>
      </c>
      <c r="Z165">
        <v>0.9132993330717929</v>
      </c>
      <c r="AA165">
        <v>86011.437745000003</v>
      </c>
      <c r="AB165">
        <v>0.47719982357599999</v>
      </c>
      <c r="AC165">
        <v>0</v>
      </c>
      <c r="AD165">
        <v>0.30051000392310712</v>
      </c>
      <c r="AE165">
        <v>0.10989722067</v>
      </c>
      <c r="AF165">
        <v>8368</v>
      </c>
      <c r="AG165">
        <v>1</v>
      </c>
      <c r="AH165">
        <v>3.5850860420649999E-4</v>
      </c>
      <c r="AI165">
        <v>0</v>
      </c>
      <c r="AJ165">
        <v>0</v>
      </c>
      <c r="AK165">
        <v>1394.6666666666667</v>
      </c>
      <c r="AL165">
        <v>2.39005736137667E-4</v>
      </c>
      <c r="AM165">
        <v>2092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18</v>
      </c>
      <c r="AY165">
        <v>464.88888888888891</v>
      </c>
      <c r="AZ165">
        <v>0</v>
      </c>
      <c r="BA165">
        <v>0</v>
      </c>
      <c r="BB165">
        <v>0</v>
      </c>
      <c r="BC165">
        <v>0</v>
      </c>
      <c r="BD165">
        <v>27.051320955600001</v>
      </c>
      <c r="BE165">
        <v>1.45235142465</v>
      </c>
      <c r="BF165">
        <v>1946.84056362</v>
      </c>
      <c r="BG165">
        <v>-23.3538218353</v>
      </c>
      <c r="BH165">
        <v>958</v>
      </c>
      <c r="BI165">
        <v>3909</v>
      </c>
    </row>
    <row r="166" spans="1:61">
      <c r="A166" t="s">
        <v>868</v>
      </c>
      <c r="B166" t="s">
        <v>1183</v>
      </c>
      <c r="C166">
        <v>7314050</v>
      </c>
      <c r="D166" t="s">
        <v>230</v>
      </c>
      <c r="E166">
        <v>73</v>
      </c>
      <c r="F166">
        <v>14</v>
      </c>
      <c r="G166">
        <v>50</v>
      </c>
      <c r="H166" t="s">
        <v>674</v>
      </c>
      <c r="I166" t="s">
        <v>685</v>
      </c>
      <c r="J166" t="s">
        <v>493</v>
      </c>
      <c r="K166">
        <v>2019</v>
      </c>
      <c r="L166">
        <v>10200.6544001</v>
      </c>
      <c r="M166">
        <v>275.21912509600003</v>
      </c>
      <c r="N166">
        <v>96435.656815099996</v>
      </c>
      <c r="O166">
        <v>24468.912111900001</v>
      </c>
      <c r="P166">
        <v>11691.000009699999</v>
      </c>
      <c r="Q166">
        <v>1077.8658522600001</v>
      </c>
      <c r="R166">
        <v>11096.262219</v>
      </c>
      <c r="S166">
        <v>0.90577377119553548</v>
      </c>
      <c r="T166">
        <v>7.8772268727194672E-2</v>
      </c>
      <c r="U166">
        <v>0</v>
      </c>
      <c r="V166">
        <v>0</v>
      </c>
      <c r="W166">
        <v>0</v>
      </c>
      <c r="X166">
        <v>14039.240666</v>
      </c>
      <c r="Y166">
        <v>0</v>
      </c>
      <c r="Z166">
        <v>0.90577377119553548</v>
      </c>
      <c r="AA166">
        <v>222617.05713100001</v>
      </c>
      <c r="AB166">
        <v>0.19941281640299999</v>
      </c>
      <c r="AC166">
        <v>0</v>
      </c>
      <c r="AD166">
        <v>0</v>
      </c>
      <c r="AE166">
        <v>0.114558622746</v>
      </c>
      <c r="AF166">
        <v>7530</v>
      </c>
      <c r="AG166">
        <v>0.99867197875166003</v>
      </c>
      <c r="AH166">
        <v>7.9681274900398398E-4</v>
      </c>
      <c r="AI166">
        <v>7530</v>
      </c>
      <c r="AJ166">
        <v>7530</v>
      </c>
      <c r="AK166">
        <v>1506</v>
      </c>
      <c r="AL166">
        <v>1.3280212483399699E-4</v>
      </c>
      <c r="AM166">
        <v>627.5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16</v>
      </c>
      <c r="AY166">
        <v>470.625</v>
      </c>
      <c r="AZ166">
        <v>418.33333333333331</v>
      </c>
      <c r="BA166">
        <v>0</v>
      </c>
      <c r="BB166">
        <v>0</v>
      </c>
      <c r="BC166">
        <v>0</v>
      </c>
      <c r="BD166">
        <v>26.962145927600002</v>
      </c>
      <c r="BE166">
        <v>1.4580272946999999</v>
      </c>
      <c r="BF166">
        <v>1973.18097874</v>
      </c>
      <c r="BG166">
        <v>-38.714366367899999</v>
      </c>
      <c r="BH166">
        <v>1002</v>
      </c>
      <c r="BI166">
        <v>4590</v>
      </c>
    </row>
    <row r="167" spans="1:61">
      <c r="A167" t="s">
        <v>869</v>
      </c>
      <c r="B167" t="s">
        <v>1184</v>
      </c>
      <c r="C167">
        <v>7314051</v>
      </c>
      <c r="D167" t="s">
        <v>230</v>
      </c>
      <c r="E167">
        <v>73</v>
      </c>
      <c r="F167">
        <v>14</v>
      </c>
      <c r="G167">
        <v>51</v>
      </c>
      <c r="H167" t="s">
        <v>674</v>
      </c>
      <c r="I167" t="s">
        <v>685</v>
      </c>
      <c r="J167" t="s">
        <v>421</v>
      </c>
      <c r="K167">
        <v>2019</v>
      </c>
      <c r="L167">
        <v>4785.2110689600004</v>
      </c>
      <c r="M167">
        <v>326.43893673100001</v>
      </c>
      <c r="N167">
        <v>90439.257138200002</v>
      </c>
      <c r="O167">
        <v>24352.0751218</v>
      </c>
      <c r="P167">
        <v>5981.33699849</v>
      </c>
      <c r="Q167">
        <v>2275.0843749300002</v>
      </c>
      <c r="R167">
        <v>5296.6372722599999</v>
      </c>
      <c r="S167">
        <v>0.80050922978994277</v>
      </c>
      <c r="T167">
        <v>1.0821133036282623E-2</v>
      </c>
      <c r="U167">
        <v>1.1330362826225335E-2</v>
      </c>
      <c r="V167">
        <v>0</v>
      </c>
      <c r="W167">
        <v>0</v>
      </c>
      <c r="X167">
        <v>9777.4761128200007</v>
      </c>
      <c r="Y167">
        <v>0</v>
      </c>
      <c r="Z167">
        <v>0.81158497772119664</v>
      </c>
      <c r="AA167">
        <v>271161.115422</v>
      </c>
      <c r="AB167">
        <v>0.21407714484199999</v>
      </c>
      <c r="AC167">
        <v>5.6966264649799996E-3</v>
      </c>
      <c r="AD167">
        <v>6.8873329089751745E-2</v>
      </c>
      <c r="AE167">
        <v>0.12006437789299999</v>
      </c>
      <c r="AF167">
        <v>3782</v>
      </c>
      <c r="AG167">
        <v>0.99576943416181896</v>
      </c>
      <c r="AH167">
        <v>1.0576414595452101E-3</v>
      </c>
      <c r="AI167">
        <v>0</v>
      </c>
      <c r="AJ167">
        <v>0</v>
      </c>
      <c r="AK167">
        <v>945.5</v>
      </c>
      <c r="AL167">
        <v>2.64410364886303E-4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12</v>
      </c>
      <c r="AY167">
        <v>315.16666666666669</v>
      </c>
      <c r="AZ167">
        <v>140.07407407407408</v>
      </c>
      <c r="BA167">
        <v>3782</v>
      </c>
      <c r="BB167">
        <v>0</v>
      </c>
      <c r="BC167">
        <v>0</v>
      </c>
      <c r="BD167">
        <v>26.851714553899999</v>
      </c>
      <c r="BE167">
        <v>1.44021578337</v>
      </c>
      <c r="BF167">
        <v>2006.2720084600001</v>
      </c>
      <c r="BG167">
        <v>-23.922535464599999</v>
      </c>
      <c r="BH167">
        <v>2002</v>
      </c>
      <c r="BI167">
        <v>8828</v>
      </c>
    </row>
    <row r="168" spans="1:61">
      <c r="A168" t="s">
        <v>870</v>
      </c>
      <c r="B168" t="s">
        <v>1185</v>
      </c>
      <c r="C168">
        <v>7314060</v>
      </c>
      <c r="D168" t="s">
        <v>230</v>
      </c>
      <c r="E168">
        <v>73</v>
      </c>
      <c r="F168">
        <v>14</v>
      </c>
      <c r="G168">
        <v>60</v>
      </c>
      <c r="H168" t="s">
        <v>674</v>
      </c>
      <c r="I168" t="s">
        <v>685</v>
      </c>
      <c r="J168" t="s">
        <v>472</v>
      </c>
      <c r="K168">
        <v>2019</v>
      </c>
      <c r="L168">
        <v>10178.9476144</v>
      </c>
      <c r="M168">
        <v>316.65690656700002</v>
      </c>
      <c r="N168">
        <v>105671.108859</v>
      </c>
      <c r="O168">
        <v>16508.170728900001</v>
      </c>
      <c r="P168">
        <v>15128.0572603</v>
      </c>
      <c r="Q168">
        <v>3848.0945495400001</v>
      </c>
      <c r="R168">
        <v>7358.1984148199999</v>
      </c>
      <c r="S168">
        <v>0.88331498663311836</v>
      </c>
      <c r="T168">
        <v>0.10583425066834408</v>
      </c>
      <c r="U168">
        <v>0</v>
      </c>
      <c r="V168">
        <v>0</v>
      </c>
      <c r="W168">
        <v>0</v>
      </c>
      <c r="X168">
        <v>15629.2337102</v>
      </c>
      <c r="Y168">
        <v>0</v>
      </c>
      <c r="Z168">
        <v>0.89416574933165593</v>
      </c>
      <c r="AA168">
        <v>50209.073263999999</v>
      </c>
      <c r="AB168">
        <v>0.48917676320499998</v>
      </c>
      <c r="AC168">
        <v>0</v>
      </c>
      <c r="AD168">
        <v>0.32096241547413118</v>
      </c>
      <c r="AE168">
        <v>9.5325229664599997E-2</v>
      </c>
      <c r="AF168">
        <v>13661</v>
      </c>
      <c r="AG168">
        <v>0.99992679891662395</v>
      </c>
      <c r="AH168">
        <v>8.0521191713637304E-4</v>
      </c>
      <c r="AI168">
        <v>3415.25</v>
      </c>
      <c r="AJ168">
        <v>6830.5</v>
      </c>
      <c r="AK168">
        <v>4553.666666666667</v>
      </c>
      <c r="AL168">
        <v>1.46402166752067E-4</v>
      </c>
      <c r="AM168">
        <v>803.58823529411768</v>
      </c>
      <c r="AN168">
        <v>0</v>
      </c>
      <c r="AO168">
        <v>0</v>
      </c>
      <c r="AP168">
        <v>9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4</v>
      </c>
      <c r="AW168">
        <v>0</v>
      </c>
      <c r="AX168">
        <v>24</v>
      </c>
      <c r="AY168">
        <v>569.20833333333337</v>
      </c>
      <c r="AZ168">
        <v>0</v>
      </c>
      <c r="BA168">
        <v>13661</v>
      </c>
      <c r="BB168">
        <v>0</v>
      </c>
      <c r="BC168">
        <v>0</v>
      </c>
      <c r="BD168">
        <v>27.115007332099999</v>
      </c>
      <c r="BE168">
        <v>1.46138497945</v>
      </c>
      <c r="BF168">
        <v>1861.69363997</v>
      </c>
      <c r="BG168">
        <v>-38.504729399799999</v>
      </c>
      <c r="BH168">
        <v>1656</v>
      </c>
      <c r="BI168">
        <v>7733</v>
      </c>
    </row>
    <row r="169" spans="1:61">
      <c r="A169" t="s">
        <v>871</v>
      </c>
      <c r="B169" t="s">
        <v>1186</v>
      </c>
      <c r="C169">
        <v>7314061</v>
      </c>
      <c r="D169" t="s">
        <v>230</v>
      </c>
      <c r="E169">
        <v>73</v>
      </c>
      <c r="F169">
        <v>14</v>
      </c>
      <c r="G169">
        <v>61</v>
      </c>
      <c r="H169" t="s">
        <v>674</v>
      </c>
      <c r="I169" t="s">
        <v>685</v>
      </c>
      <c r="J169" t="s">
        <v>617</v>
      </c>
      <c r="K169">
        <v>2019</v>
      </c>
      <c r="L169">
        <v>16079.122828199999</v>
      </c>
      <c r="M169">
        <v>512.28425286699996</v>
      </c>
      <c r="N169">
        <v>104905.63441300001</v>
      </c>
      <c r="O169">
        <v>23689.996110600001</v>
      </c>
      <c r="P169">
        <v>16872.184001699999</v>
      </c>
      <c r="Q169">
        <v>6282.1121860900003</v>
      </c>
      <c r="R169">
        <v>12717.961274900001</v>
      </c>
      <c r="S169">
        <v>0.89304197814836117</v>
      </c>
      <c r="T169">
        <v>1.4184397163120567E-2</v>
      </c>
      <c r="U169">
        <v>0</v>
      </c>
      <c r="V169">
        <v>1.0542457350967989E-2</v>
      </c>
      <c r="W169">
        <v>0</v>
      </c>
      <c r="X169">
        <v>18188.520837799999</v>
      </c>
      <c r="Y169">
        <v>0</v>
      </c>
      <c r="Z169">
        <v>0.89304197814836117</v>
      </c>
      <c r="AA169">
        <v>91202.520974200001</v>
      </c>
      <c r="AB169">
        <v>0.33725894179299998</v>
      </c>
      <c r="AC169">
        <v>0</v>
      </c>
      <c r="AD169">
        <v>0.11817136285221391</v>
      </c>
      <c r="AE169">
        <v>9.7867052320200001E-2</v>
      </c>
      <c r="AF169">
        <v>5515</v>
      </c>
      <c r="AG169">
        <v>0.99945602901178598</v>
      </c>
      <c r="AH169">
        <v>7.2529465095194905E-4</v>
      </c>
      <c r="AI169">
        <v>0</v>
      </c>
      <c r="AJ169">
        <v>0</v>
      </c>
      <c r="AK169">
        <v>787.85714285714289</v>
      </c>
      <c r="AL169">
        <v>3.6264732547597398E-4</v>
      </c>
      <c r="AM169">
        <v>0</v>
      </c>
      <c r="AN169">
        <v>0</v>
      </c>
      <c r="AO169">
        <v>0</v>
      </c>
      <c r="AP169">
        <v>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16</v>
      </c>
      <c r="AY169">
        <v>344.6875</v>
      </c>
      <c r="AZ169">
        <v>367.66666666666669</v>
      </c>
      <c r="BA169">
        <v>5515</v>
      </c>
      <c r="BB169">
        <v>0</v>
      </c>
      <c r="BC169">
        <v>0</v>
      </c>
      <c r="BD169">
        <v>26.975312742300002</v>
      </c>
      <c r="BE169">
        <v>1.4680275247100001</v>
      </c>
      <c r="BF169">
        <v>1880.03522503</v>
      </c>
      <c r="BG169">
        <v>-43.966867494200002</v>
      </c>
      <c r="BH169">
        <v>1533</v>
      </c>
      <c r="BI169">
        <v>7547</v>
      </c>
    </row>
    <row r="170" spans="1:61">
      <c r="A170" t="s">
        <v>872</v>
      </c>
      <c r="B170" t="s">
        <v>1187</v>
      </c>
      <c r="C170">
        <v>7314070</v>
      </c>
      <c r="D170" t="s">
        <v>230</v>
      </c>
      <c r="E170">
        <v>73</v>
      </c>
      <c r="F170">
        <v>14</v>
      </c>
      <c r="G170">
        <v>70</v>
      </c>
      <c r="H170" t="s">
        <v>674</v>
      </c>
      <c r="I170" t="s">
        <v>685</v>
      </c>
      <c r="J170" t="s">
        <v>506</v>
      </c>
      <c r="K170">
        <v>2019</v>
      </c>
      <c r="L170">
        <v>14870.7675753</v>
      </c>
      <c r="M170">
        <v>500.42856256099998</v>
      </c>
      <c r="N170">
        <v>91990.018587700004</v>
      </c>
      <c r="O170">
        <v>37458.4818113</v>
      </c>
      <c r="P170">
        <v>6347.7365906000005</v>
      </c>
      <c r="Q170">
        <v>1934.93701549</v>
      </c>
      <c r="R170">
        <v>17565.749641300001</v>
      </c>
      <c r="S170">
        <v>0.74575551782682514</v>
      </c>
      <c r="T170">
        <v>1.8251273344651951E-2</v>
      </c>
      <c r="U170">
        <v>0.16105451801546877</v>
      </c>
      <c r="V170">
        <v>0</v>
      </c>
      <c r="W170">
        <v>0</v>
      </c>
      <c r="X170">
        <v>7202.2245180299997</v>
      </c>
      <c r="Y170">
        <v>4.1029994340690433E-3</v>
      </c>
      <c r="Z170">
        <v>0.75037728730428221</v>
      </c>
      <c r="AA170">
        <v>218550.42245499999</v>
      </c>
      <c r="AB170">
        <v>0.25294488678799998</v>
      </c>
      <c r="AC170">
        <v>9.2288462842500002E-2</v>
      </c>
      <c r="AD170">
        <v>9.2152424070930009E-2</v>
      </c>
      <c r="AE170">
        <v>0.131333583808</v>
      </c>
      <c r="AF170">
        <v>7482</v>
      </c>
      <c r="AG170">
        <v>0.99558941459502803</v>
      </c>
      <c r="AH170">
        <v>4.0096230954290199E-4</v>
      </c>
      <c r="AI170">
        <v>0</v>
      </c>
      <c r="AJ170">
        <v>0</v>
      </c>
      <c r="AK170">
        <v>748.2</v>
      </c>
      <c r="AL170">
        <v>4.0096230954290199E-4</v>
      </c>
      <c r="AM170">
        <v>1870.5</v>
      </c>
      <c r="AN170">
        <v>1</v>
      </c>
      <c r="AO170">
        <v>0</v>
      </c>
      <c r="AP170">
        <v>19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24</v>
      </c>
      <c r="AY170">
        <v>311.75</v>
      </c>
      <c r="AZ170">
        <v>623.5</v>
      </c>
      <c r="BA170">
        <v>0</v>
      </c>
      <c r="BB170">
        <v>0</v>
      </c>
      <c r="BC170">
        <v>0</v>
      </c>
      <c r="BD170">
        <v>26.5725392672</v>
      </c>
      <c r="BE170">
        <v>1.44631445263</v>
      </c>
      <c r="BF170">
        <v>2074.3920821000002</v>
      </c>
      <c r="BG170">
        <v>-49.961555264700003</v>
      </c>
      <c r="BH170">
        <v>1544</v>
      </c>
      <c r="BI170">
        <v>7078</v>
      </c>
    </row>
    <row r="171" spans="1:61">
      <c r="A171" t="s">
        <v>873</v>
      </c>
      <c r="B171" t="s">
        <v>1188</v>
      </c>
      <c r="C171">
        <v>7314080</v>
      </c>
      <c r="D171" t="s">
        <v>230</v>
      </c>
      <c r="E171">
        <v>73</v>
      </c>
      <c r="F171">
        <v>14</v>
      </c>
      <c r="G171">
        <v>80</v>
      </c>
      <c r="H171" t="s">
        <v>674</v>
      </c>
      <c r="I171" t="s">
        <v>685</v>
      </c>
      <c r="J171" t="s">
        <v>398</v>
      </c>
      <c r="K171">
        <v>2019</v>
      </c>
      <c r="L171">
        <v>23287.682180899999</v>
      </c>
      <c r="M171">
        <v>438.31556931599999</v>
      </c>
      <c r="N171">
        <v>102878.46685500001</v>
      </c>
      <c r="O171">
        <v>38874.370355899999</v>
      </c>
      <c r="P171">
        <v>13553.6294074</v>
      </c>
      <c r="Q171">
        <v>1696.7330923300001</v>
      </c>
      <c r="R171">
        <v>25196.834769000001</v>
      </c>
      <c r="S171">
        <v>0.87934668071654376</v>
      </c>
      <c r="T171">
        <v>5.3213909378292942E-2</v>
      </c>
      <c r="U171">
        <v>0</v>
      </c>
      <c r="V171">
        <v>0</v>
      </c>
      <c r="W171">
        <v>0</v>
      </c>
      <c r="X171">
        <v>13597.2956104</v>
      </c>
      <c r="Y171">
        <v>0</v>
      </c>
      <c r="Z171">
        <v>0.91543730242360377</v>
      </c>
      <c r="AA171">
        <v>115362.48988199999</v>
      </c>
      <c r="AB171">
        <v>0.61136092099100003</v>
      </c>
      <c r="AC171">
        <v>0</v>
      </c>
      <c r="AD171">
        <v>0.47365648050579556</v>
      </c>
      <c r="AE171">
        <v>0.114906856169</v>
      </c>
      <c r="AF171">
        <v>7741</v>
      </c>
      <c r="AG171">
        <v>0.98023511174266797</v>
      </c>
      <c r="AH171">
        <v>1.2918227619170599E-4</v>
      </c>
      <c r="AI171">
        <v>0</v>
      </c>
      <c r="AJ171">
        <v>0</v>
      </c>
      <c r="AK171">
        <v>3870.5</v>
      </c>
      <c r="AL171">
        <v>2.5836455238341301E-4</v>
      </c>
      <c r="AM171">
        <v>1935.25</v>
      </c>
      <c r="AN171">
        <v>0</v>
      </c>
      <c r="AO171">
        <v>0</v>
      </c>
      <c r="AP171">
        <v>14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20</v>
      </c>
      <c r="AY171">
        <v>387.05</v>
      </c>
      <c r="AZ171">
        <v>0</v>
      </c>
      <c r="BA171">
        <v>7741</v>
      </c>
      <c r="BB171">
        <v>0</v>
      </c>
      <c r="BC171">
        <v>0</v>
      </c>
      <c r="BD171">
        <v>27.023109747100001</v>
      </c>
      <c r="BE171">
        <v>1.4676817501299999</v>
      </c>
      <c r="BF171">
        <v>1996.1353556500001</v>
      </c>
      <c r="BG171">
        <v>-65.893201401699997</v>
      </c>
      <c r="BH171">
        <v>1644</v>
      </c>
      <c r="BI171">
        <v>6745</v>
      </c>
    </row>
    <row r="172" spans="1:61">
      <c r="A172" t="s">
        <v>874</v>
      </c>
      <c r="B172" t="s">
        <v>1189</v>
      </c>
      <c r="C172">
        <v>7314081</v>
      </c>
      <c r="D172" t="s">
        <v>230</v>
      </c>
      <c r="E172">
        <v>73</v>
      </c>
      <c r="F172">
        <v>14</v>
      </c>
      <c r="G172">
        <v>81</v>
      </c>
      <c r="H172" t="s">
        <v>674</v>
      </c>
      <c r="I172" t="s">
        <v>685</v>
      </c>
      <c r="J172" t="s">
        <v>505</v>
      </c>
      <c r="K172">
        <v>2019</v>
      </c>
      <c r="L172">
        <v>24438.461880999999</v>
      </c>
      <c r="M172">
        <v>2523.1231054999998</v>
      </c>
      <c r="N172">
        <v>82345.408899700007</v>
      </c>
      <c r="O172">
        <v>60329.170206499999</v>
      </c>
      <c r="P172">
        <v>985.84447957999998</v>
      </c>
      <c r="Q172">
        <v>3444.62212675</v>
      </c>
      <c r="R172">
        <v>27978.0805755</v>
      </c>
      <c r="S172">
        <v>0.21027129568258177</v>
      </c>
      <c r="T172">
        <v>1.0627842662217447E-3</v>
      </c>
      <c r="U172">
        <v>0.55724178913445932</v>
      </c>
      <c r="V172">
        <v>0</v>
      </c>
      <c r="W172">
        <v>0</v>
      </c>
      <c r="X172">
        <v>2103.28794496</v>
      </c>
      <c r="Y172">
        <v>3.6854615683495989E-2</v>
      </c>
      <c r="Z172">
        <v>0.3565012684844468</v>
      </c>
      <c r="AA172">
        <v>332567.196108</v>
      </c>
      <c r="AB172">
        <v>4.0780095918399997E-2</v>
      </c>
      <c r="AC172">
        <v>0.53645145197699995</v>
      </c>
      <c r="AD172">
        <v>2.8569469522089915E-4</v>
      </c>
      <c r="AE172">
        <v>0.25561381444199999</v>
      </c>
      <c r="AF172">
        <v>6584</v>
      </c>
      <c r="AG172">
        <v>0.94334750911300103</v>
      </c>
      <c r="AH172">
        <v>7.5941676792223498E-4</v>
      </c>
      <c r="AI172">
        <v>0</v>
      </c>
      <c r="AJ172">
        <v>0</v>
      </c>
      <c r="AK172">
        <v>1646</v>
      </c>
      <c r="AL172">
        <v>3.0376670716889399E-4</v>
      </c>
      <c r="AM172">
        <v>0</v>
      </c>
      <c r="AN172">
        <v>4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24</v>
      </c>
      <c r="AY172">
        <v>274.33333333333331</v>
      </c>
      <c r="AZ172">
        <v>1097.3333333333333</v>
      </c>
      <c r="BA172">
        <v>2194.6666666666665</v>
      </c>
      <c r="BB172">
        <v>2</v>
      </c>
      <c r="BC172">
        <v>3292</v>
      </c>
      <c r="BD172">
        <v>23.408107468000001</v>
      </c>
      <c r="BE172">
        <v>1.4415488061999999</v>
      </c>
      <c r="BF172">
        <v>2536.3805184799999</v>
      </c>
      <c r="BG172">
        <v>-55.838616034099999</v>
      </c>
      <c r="BH172">
        <v>1834</v>
      </c>
      <c r="BI172">
        <v>9018</v>
      </c>
    </row>
    <row r="173" spans="1:61">
      <c r="A173" t="s">
        <v>875</v>
      </c>
      <c r="B173" t="s">
        <v>1190</v>
      </c>
      <c r="C173">
        <v>7315010</v>
      </c>
      <c r="D173" t="s">
        <v>230</v>
      </c>
      <c r="E173">
        <v>73</v>
      </c>
      <c r="F173">
        <v>15</v>
      </c>
      <c r="G173">
        <v>10</v>
      </c>
      <c r="H173" t="s">
        <v>674</v>
      </c>
      <c r="I173" t="s">
        <v>686</v>
      </c>
      <c r="J173" t="s">
        <v>561</v>
      </c>
      <c r="K173">
        <v>2019</v>
      </c>
      <c r="L173">
        <v>9086.7021683900002</v>
      </c>
      <c r="M173">
        <v>469.27200168600001</v>
      </c>
      <c r="N173">
        <v>113347.548086</v>
      </c>
      <c r="O173">
        <v>3720.8137913599999</v>
      </c>
      <c r="P173">
        <v>3849.66720317</v>
      </c>
      <c r="Q173">
        <v>2471.4507986899998</v>
      </c>
      <c r="R173">
        <v>5241.4531956500005</v>
      </c>
      <c r="S173">
        <v>0.35622375728023836</v>
      </c>
      <c r="T173">
        <v>6.1628064472436676E-2</v>
      </c>
      <c r="U173">
        <v>6.5014221861032099E-3</v>
      </c>
      <c r="V173">
        <v>0</v>
      </c>
      <c r="W173">
        <v>0</v>
      </c>
      <c r="X173">
        <v>4070.3741135199998</v>
      </c>
      <c r="Y173">
        <v>2.0316944331572532E-3</v>
      </c>
      <c r="Z173">
        <v>0.66991737775971827</v>
      </c>
      <c r="AA173">
        <v>482502.12601200002</v>
      </c>
      <c r="AB173">
        <v>0.33716271943800002</v>
      </c>
      <c r="AC173">
        <v>4.3437513082400001E-2</v>
      </c>
      <c r="AD173">
        <v>8.3434918054991203E-2</v>
      </c>
      <c r="AE173">
        <v>0.120811010064</v>
      </c>
      <c r="AF173">
        <v>9436</v>
      </c>
      <c r="AG173">
        <v>1</v>
      </c>
      <c r="AH173">
        <v>3.1793132683340401E-4</v>
      </c>
      <c r="AI173">
        <v>0</v>
      </c>
      <c r="AJ173">
        <v>0</v>
      </c>
      <c r="AK173">
        <v>1048.4444444444443</v>
      </c>
      <c r="AL173">
        <v>3.1793132683340401E-4</v>
      </c>
      <c r="AM173">
        <v>2359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20</v>
      </c>
      <c r="AY173">
        <v>471.8</v>
      </c>
      <c r="AZ173">
        <v>0</v>
      </c>
      <c r="BA173">
        <v>4718</v>
      </c>
      <c r="BB173">
        <v>0</v>
      </c>
      <c r="BC173">
        <v>0</v>
      </c>
      <c r="BD173">
        <v>26.8459567827</v>
      </c>
      <c r="BE173">
        <v>1.4620260596300001</v>
      </c>
      <c r="BF173">
        <v>2065.2943340400002</v>
      </c>
      <c r="BG173">
        <v>1.13737106323</v>
      </c>
      <c r="BH173">
        <v>1090</v>
      </c>
      <c r="BI173">
        <v>5334</v>
      </c>
    </row>
    <row r="174" spans="1:61">
      <c r="A174" t="s">
        <v>876</v>
      </c>
      <c r="B174" t="s">
        <v>1191</v>
      </c>
      <c r="C174">
        <v>7315020</v>
      </c>
      <c r="D174" t="s">
        <v>230</v>
      </c>
      <c r="E174">
        <v>73</v>
      </c>
      <c r="F174">
        <v>15</v>
      </c>
      <c r="G174">
        <v>20</v>
      </c>
      <c r="H174" t="s">
        <v>674</v>
      </c>
      <c r="I174" t="s">
        <v>686</v>
      </c>
      <c r="J174" t="s">
        <v>479</v>
      </c>
      <c r="K174">
        <v>2019</v>
      </c>
      <c r="L174">
        <v>15373.0091548</v>
      </c>
      <c r="M174">
        <v>676.82672417900005</v>
      </c>
      <c r="N174">
        <v>100647.945014</v>
      </c>
      <c r="O174">
        <v>18946.614974799999</v>
      </c>
      <c r="P174">
        <v>15134.228792899999</v>
      </c>
      <c r="Q174">
        <v>875.96627775000002</v>
      </c>
      <c r="R174">
        <v>10316.097055</v>
      </c>
      <c r="S174">
        <v>0.63069384118498717</v>
      </c>
      <c r="T174">
        <v>5.0896536362623902E-2</v>
      </c>
      <c r="U174">
        <v>0</v>
      </c>
      <c r="V174">
        <v>0</v>
      </c>
      <c r="W174">
        <v>0</v>
      </c>
      <c r="X174">
        <v>17083.7994263</v>
      </c>
      <c r="Y174">
        <v>0</v>
      </c>
      <c r="Z174">
        <v>0.63470319634703198</v>
      </c>
      <c r="AA174">
        <v>411673.29607400001</v>
      </c>
      <c r="AB174">
        <v>0.68161529486000005</v>
      </c>
      <c r="AC174">
        <v>0</v>
      </c>
      <c r="AD174">
        <v>0.96179975498385117</v>
      </c>
      <c r="AE174">
        <v>0.12685536255099999</v>
      </c>
      <c r="AF174">
        <v>8283</v>
      </c>
      <c r="AG174">
        <v>0.99335989375830003</v>
      </c>
      <c r="AH174">
        <v>2.41458408789086E-4</v>
      </c>
      <c r="AI174">
        <v>0</v>
      </c>
      <c r="AJ174">
        <v>0</v>
      </c>
      <c r="AK174">
        <v>2761</v>
      </c>
      <c r="AL174">
        <v>4.82916817578172E-4</v>
      </c>
      <c r="AM174">
        <v>8283</v>
      </c>
      <c r="AN174">
        <v>0</v>
      </c>
      <c r="AO174">
        <v>0</v>
      </c>
      <c r="AP174">
        <v>0</v>
      </c>
      <c r="AQ174">
        <v>0</v>
      </c>
      <c r="AR174">
        <v>5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18</v>
      </c>
      <c r="AY174">
        <v>460.16666666666669</v>
      </c>
      <c r="AZ174">
        <v>4141.5</v>
      </c>
      <c r="BA174">
        <v>1656.6</v>
      </c>
      <c r="BB174">
        <v>2</v>
      </c>
      <c r="BC174">
        <v>4141.5</v>
      </c>
      <c r="BD174">
        <v>26.977674359600002</v>
      </c>
      <c r="BE174">
        <v>1.48093304736</v>
      </c>
      <c r="BF174">
        <v>2071.2845932</v>
      </c>
      <c r="BG174">
        <v>11.4301056558</v>
      </c>
      <c r="BH174">
        <v>3017</v>
      </c>
      <c r="BI174">
        <v>13385</v>
      </c>
    </row>
    <row r="175" spans="1:61">
      <c r="A175" t="s">
        <v>877</v>
      </c>
      <c r="B175" t="s">
        <v>1192</v>
      </c>
      <c r="C175">
        <v>7315021</v>
      </c>
      <c r="D175" t="s">
        <v>230</v>
      </c>
      <c r="E175">
        <v>73</v>
      </c>
      <c r="F175">
        <v>15</v>
      </c>
      <c r="G175">
        <v>21</v>
      </c>
      <c r="H175" t="s">
        <v>674</v>
      </c>
      <c r="I175" t="s">
        <v>686</v>
      </c>
      <c r="J175" t="s">
        <v>428</v>
      </c>
      <c r="K175">
        <v>2019</v>
      </c>
      <c r="L175">
        <v>12862.118675899999</v>
      </c>
      <c r="M175">
        <v>486.81743506800001</v>
      </c>
      <c r="N175">
        <v>107418.58695500001</v>
      </c>
      <c r="O175">
        <v>9534.8068628599995</v>
      </c>
      <c r="P175">
        <v>9798.0020586600003</v>
      </c>
      <c r="Q175">
        <v>1297.4230830500001</v>
      </c>
      <c r="R175">
        <v>11117.536733499999</v>
      </c>
      <c r="S175">
        <v>0.72741217978217521</v>
      </c>
      <c r="T175">
        <v>5.4609602699800586E-2</v>
      </c>
      <c r="U175">
        <v>0</v>
      </c>
      <c r="V175">
        <v>0</v>
      </c>
      <c r="W175">
        <v>0</v>
      </c>
      <c r="X175">
        <v>9828.7499134900008</v>
      </c>
      <c r="Y175">
        <v>0</v>
      </c>
      <c r="Z175">
        <v>0.74259855806105235</v>
      </c>
      <c r="AA175">
        <v>233262.919345</v>
      </c>
      <c r="AB175">
        <v>0.59981835801399996</v>
      </c>
      <c r="AC175">
        <v>0</v>
      </c>
      <c r="AD175">
        <v>0.53382420616658999</v>
      </c>
      <c r="AE175">
        <v>0.12649107686</v>
      </c>
      <c r="AF175">
        <v>5377</v>
      </c>
      <c r="AG175">
        <v>0.99665240840617397</v>
      </c>
      <c r="AH175">
        <v>5.57931932304258E-4</v>
      </c>
      <c r="AI175">
        <v>0</v>
      </c>
      <c r="AJ175">
        <v>0</v>
      </c>
      <c r="AK175">
        <v>1344.25</v>
      </c>
      <c r="AL175">
        <v>3.71954621536172E-4</v>
      </c>
      <c r="AM175">
        <v>5377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14</v>
      </c>
      <c r="AY175">
        <v>384.07142857142856</v>
      </c>
      <c r="AZ175">
        <v>0</v>
      </c>
      <c r="BA175">
        <v>5377</v>
      </c>
      <c r="BB175">
        <v>0</v>
      </c>
      <c r="BC175">
        <v>0</v>
      </c>
      <c r="BD175">
        <v>26.997570637599999</v>
      </c>
      <c r="BE175">
        <v>1.4793401605900001</v>
      </c>
      <c r="BF175">
        <v>2059.3020450600002</v>
      </c>
      <c r="BG175">
        <v>5.3911437988299999</v>
      </c>
      <c r="BH175">
        <v>3082</v>
      </c>
      <c r="BI175">
        <v>14621</v>
      </c>
    </row>
    <row r="176" spans="1:61">
      <c r="A176" t="s">
        <v>878</v>
      </c>
      <c r="B176" t="s">
        <v>1193</v>
      </c>
      <c r="C176">
        <v>7315030</v>
      </c>
      <c r="D176" t="s">
        <v>230</v>
      </c>
      <c r="E176">
        <v>73</v>
      </c>
      <c r="F176">
        <v>15</v>
      </c>
      <c r="G176">
        <v>30</v>
      </c>
      <c r="H176" t="s">
        <v>674</v>
      </c>
      <c r="I176" t="s">
        <v>686</v>
      </c>
      <c r="J176" t="s">
        <v>478</v>
      </c>
      <c r="K176">
        <v>2019</v>
      </c>
      <c r="L176">
        <v>5378.4365102499996</v>
      </c>
      <c r="M176">
        <v>500.65786789499998</v>
      </c>
      <c r="N176">
        <v>103776.312339</v>
      </c>
      <c r="O176">
        <v>8271.3103167499994</v>
      </c>
      <c r="P176">
        <v>12663.9867823</v>
      </c>
      <c r="Q176">
        <v>1836.4665977</v>
      </c>
      <c r="R176">
        <v>5844.7483825500003</v>
      </c>
      <c r="S176">
        <v>0.81311656538552601</v>
      </c>
      <c r="T176">
        <v>3.9854786520400913E-2</v>
      </c>
      <c r="U176">
        <v>0</v>
      </c>
      <c r="V176">
        <v>0</v>
      </c>
      <c r="W176">
        <v>0</v>
      </c>
      <c r="X176">
        <v>12682.1390283</v>
      </c>
      <c r="Y176">
        <v>0</v>
      </c>
      <c r="Z176">
        <v>0.88438165890616371</v>
      </c>
      <c r="AA176">
        <v>192166.426033</v>
      </c>
      <c r="AB176">
        <v>0.38255500507599999</v>
      </c>
      <c r="AC176">
        <v>5.5840995193400002E-2</v>
      </c>
      <c r="AD176">
        <v>0.38710441164864651</v>
      </c>
      <c r="AE176">
        <v>0.11964313774599999</v>
      </c>
      <c r="AF176">
        <v>8654</v>
      </c>
      <c r="AG176">
        <v>0.99792003697711995</v>
      </c>
      <c r="AH176">
        <v>3.4666050381326502E-4</v>
      </c>
      <c r="AI176">
        <v>0</v>
      </c>
      <c r="AJ176">
        <v>0</v>
      </c>
      <c r="AK176">
        <v>1730.8</v>
      </c>
      <c r="AL176">
        <v>4.6221400508435402E-4</v>
      </c>
      <c r="AM176">
        <v>4327</v>
      </c>
      <c r="AN176">
        <v>0</v>
      </c>
      <c r="AO176">
        <v>0</v>
      </c>
      <c r="AP176">
        <v>10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18</v>
      </c>
      <c r="AY176">
        <v>480.77777777777777</v>
      </c>
      <c r="AZ176">
        <v>1081.75</v>
      </c>
      <c r="BA176">
        <v>0</v>
      </c>
      <c r="BB176">
        <v>4</v>
      </c>
      <c r="BC176">
        <v>2163.5</v>
      </c>
      <c r="BD176">
        <v>26.9365779703</v>
      </c>
      <c r="BE176">
        <v>1.4704540581100001</v>
      </c>
      <c r="BF176">
        <v>2003.8102852300001</v>
      </c>
      <c r="BG176">
        <v>-6.6647456086999997</v>
      </c>
      <c r="BH176">
        <v>1462</v>
      </c>
      <c r="BI176">
        <v>6160</v>
      </c>
    </row>
    <row r="177" spans="1:61">
      <c r="A177" t="s">
        <v>879</v>
      </c>
      <c r="B177" t="s">
        <v>1194</v>
      </c>
      <c r="C177">
        <v>7315040</v>
      </c>
      <c r="D177" t="s">
        <v>230</v>
      </c>
      <c r="E177">
        <v>73</v>
      </c>
      <c r="F177">
        <v>15</v>
      </c>
      <c r="G177">
        <v>40</v>
      </c>
      <c r="H177" t="s">
        <v>674</v>
      </c>
      <c r="I177" t="s">
        <v>686</v>
      </c>
      <c r="J177" t="s">
        <v>616</v>
      </c>
      <c r="K177">
        <v>2019</v>
      </c>
      <c r="L177">
        <v>8308.6688258199993</v>
      </c>
      <c r="M177">
        <v>398.80794888700001</v>
      </c>
      <c r="N177">
        <v>96260.2001017</v>
      </c>
      <c r="O177">
        <v>16660.854096200001</v>
      </c>
      <c r="P177">
        <v>13657.973088700001</v>
      </c>
      <c r="Q177">
        <v>1387.827769</v>
      </c>
      <c r="R177">
        <v>8706.0913944700005</v>
      </c>
      <c r="S177">
        <v>0.91689886903786266</v>
      </c>
      <c r="T177">
        <v>8.3101130962137351E-2</v>
      </c>
      <c r="U177">
        <v>0</v>
      </c>
      <c r="V177">
        <v>0</v>
      </c>
      <c r="W177">
        <v>0</v>
      </c>
      <c r="X177">
        <v>14738.4187179</v>
      </c>
      <c r="Y177">
        <v>0</v>
      </c>
      <c r="Z177">
        <v>0.91689886903786266</v>
      </c>
      <c r="AA177">
        <v>79947.518969199999</v>
      </c>
      <c r="AB177">
        <v>0.62436287683299996</v>
      </c>
      <c r="AC177">
        <v>0</v>
      </c>
      <c r="AD177">
        <v>0.89214882806097362</v>
      </c>
      <c r="AE177">
        <v>0.124672000445</v>
      </c>
      <c r="AF177">
        <v>17638</v>
      </c>
      <c r="AG177">
        <v>1</v>
      </c>
      <c r="AH177">
        <v>4.5356616396416801E-4</v>
      </c>
      <c r="AI177">
        <v>4409.5</v>
      </c>
      <c r="AJ177">
        <v>5879.333333333333</v>
      </c>
      <c r="AK177">
        <v>4409.5</v>
      </c>
      <c r="AL177">
        <v>1.70087311486563E-4</v>
      </c>
      <c r="AM177">
        <v>1175.8666666666666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16</v>
      </c>
      <c r="AY177">
        <v>1102.375</v>
      </c>
      <c r="AZ177">
        <v>0</v>
      </c>
      <c r="BA177">
        <v>0</v>
      </c>
      <c r="BB177">
        <v>0</v>
      </c>
      <c r="BC177">
        <v>0</v>
      </c>
      <c r="BD177">
        <v>27.040853438199999</v>
      </c>
      <c r="BE177">
        <v>1.46488761902</v>
      </c>
      <c r="BF177">
        <v>2035.72128567</v>
      </c>
      <c r="BG177">
        <v>2.2532632317300001</v>
      </c>
      <c r="BH177">
        <v>1399</v>
      </c>
      <c r="BI177">
        <v>6770</v>
      </c>
    </row>
    <row r="178" spans="1:61">
      <c r="A178" t="s">
        <v>880</v>
      </c>
      <c r="B178" t="s">
        <v>1195</v>
      </c>
      <c r="C178">
        <v>7315041</v>
      </c>
      <c r="D178" t="s">
        <v>230</v>
      </c>
      <c r="E178">
        <v>73</v>
      </c>
      <c r="F178">
        <v>15</v>
      </c>
      <c r="G178">
        <v>41</v>
      </c>
      <c r="H178" t="s">
        <v>674</v>
      </c>
      <c r="I178" t="s">
        <v>686</v>
      </c>
      <c r="J178" t="s">
        <v>488</v>
      </c>
      <c r="K178">
        <v>2019</v>
      </c>
      <c r="L178">
        <v>6465.6776388199996</v>
      </c>
      <c r="M178">
        <v>299.52329787399998</v>
      </c>
      <c r="N178">
        <v>91920.821377500004</v>
      </c>
      <c r="O178">
        <v>19533.3725141</v>
      </c>
      <c r="P178">
        <v>10373.2680246</v>
      </c>
      <c r="Q178">
        <v>992.30182989499997</v>
      </c>
      <c r="R178">
        <v>3403.8294310000001</v>
      </c>
      <c r="S178">
        <v>0.85624155024785942</v>
      </c>
      <c r="T178">
        <v>0.11333934204596666</v>
      </c>
      <c r="U178">
        <v>0</v>
      </c>
      <c r="V178">
        <v>0</v>
      </c>
      <c r="W178">
        <v>0</v>
      </c>
      <c r="X178">
        <v>12728.529636400001</v>
      </c>
      <c r="Y178">
        <v>0</v>
      </c>
      <c r="Z178">
        <v>0.86840919333032895</v>
      </c>
      <c r="AA178">
        <v>35917.445744600001</v>
      </c>
      <c r="AB178">
        <v>0.53419724640699995</v>
      </c>
      <c r="AC178">
        <v>1.5004067260800001E-2</v>
      </c>
      <c r="AD178">
        <v>0.75709779179810721</v>
      </c>
      <c r="AE178">
        <v>0.123746126516</v>
      </c>
      <c r="AF178">
        <v>10245</v>
      </c>
      <c r="AG178">
        <v>0.99990239141044401</v>
      </c>
      <c r="AH178">
        <v>6.8326012689116596E-4</v>
      </c>
      <c r="AI178">
        <v>2561.25</v>
      </c>
      <c r="AJ178">
        <v>0</v>
      </c>
      <c r="AK178">
        <v>5122.5</v>
      </c>
      <c r="AL178">
        <v>1.9521717911176101E-4</v>
      </c>
      <c r="AM178">
        <v>5122.5</v>
      </c>
      <c r="AN178">
        <v>0</v>
      </c>
      <c r="AO178">
        <v>0</v>
      </c>
      <c r="AP178">
        <v>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12</v>
      </c>
      <c r="AY178">
        <v>853.75</v>
      </c>
      <c r="AZ178">
        <v>0</v>
      </c>
      <c r="BA178">
        <v>0</v>
      </c>
      <c r="BB178">
        <v>1</v>
      </c>
      <c r="BC178">
        <v>10245</v>
      </c>
      <c r="BD178">
        <v>27.010808664100001</v>
      </c>
      <c r="BE178">
        <v>1.4661361469900001</v>
      </c>
      <c r="BF178">
        <v>2026.97072428</v>
      </c>
      <c r="BG178">
        <v>-8.7051475375299994</v>
      </c>
      <c r="BH178">
        <v>1229</v>
      </c>
      <c r="BI178">
        <v>5752</v>
      </c>
    </row>
    <row r="179" spans="1:61">
      <c r="A179" t="s">
        <v>881</v>
      </c>
      <c r="B179" t="s">
        <v>1196</v>
      </c>
      <c r="C179">
        <v>7315042</v>
      </c>
      <c r="D179" t="s">
        <v>230</v>
      </c>
      <c r="E179">
        <v>73</v>
      </c>
      <c r="F179">
        <v>15</v>
      </c>
      <c r="G179">
        <v>42</v>
      </c>
      <c r="H179" t="s">
        <v>674</v>
      </c>
      <c r="I179" t="s">
        <v>686</v>
      </c>
      <c r="J179" t="s">
        <v>585</v>
      </c>
      <c r="K179">
        <v>2019</v>
      </c>
      <c r="L179">
        <v>4338.64560867</v>
      </c>
      <c r="M179">
        <v>357.68291162499997</v>
      </c>
      <c r="N179">
        <v>95121.025293700004</v>
      </c>
      <c r="O179">
        <v>16413.905617600001</v>
      </c>
      <c r="P179">
        <v>11238.5367613</v>
      </c>
      <c r="Q179">
        <v>1175.6569285099999</v>
      </c>
      <c r="R179">
        <v>6135.4055814699996</v>
      </c>
      <c r="S179">
        <v>0.9633267845448592</v>
      </c>
      <c r="T179">
        <v>3.549443352979699E-2</v>
      </c>
      <c r="U179">
        <v>0</v>
      </c>
      <c r="V179">
        <v>0</v>
      </c>
      <c r="W179">
        <v>0</v>
      </c>
      <c r="X179">
        <v>16534.601825999998</v>
      </c>
      <c r="Y179">
        <v>0</v>
      </c>
      <c r="Z179">
        <v>0.9633267845448592</v>
      </c>
      <c r="AA179">
        <v>53583.419361799999</v>
      </c>
      <c r="AB179">
        <v>0.60354481742099997</v>
      </c>
      <c r="AC179">
        <v>0</v>
      </c>
      <c r="AD179">
        <v>0.45160445317616243</v>
      </c>
      <c r="AE179">
        <v>0.114146415632</v>
      </c>
      <c r="AF179">
        <v>6124</v>
      </c>
      <c r="AG179">
        <v>0.99951012410189399</v>
      </c>
      <c r="AH179">
        <v>3.2658393207054198E-4</v>
      </c>
      <c r="AI179">
        <v>0</v>
      </c>
      <c r="AJ179">
        <v>0</v>
      </c>
      <c r="AK179">
        <v>1531</v>
      </c>
      <c r="AL179">
        <v>4.8987589810581299E-4</v>
      </c>
      <c r="AM179">
        <v>3062</v>
      </c>
      <c r="AN179">
        <v>0</v>
      </c>
      <c r="AO179">
        <v>0</v>
      </c>
      <c r="AP179">
        <v>6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10</v>
      </c>
      <c r="AY179">
        <v>612.4</v>
      </c>
      <c r="AZ179">
        <v>0</v>
      </c>
      <c r="BA179">
        <v>0</v>
      </c>
      <c r="BB179">
        <v>0</v>
      </c>
      <c r="BC179">
        <v>0</v>
      </c>
      <c r="BD179">
        <v>27.020527908199998</v>
      </c>
      <c r="BE179">
        <v>1.47795042831</v>
      </c>
      <c r="BF179">
        <v>1972.6235234000001</v>
      </c>
      <c r="BG179">
        <v>-13.703018017</v>
      </c>
      <c r="BH179">
        <v>1990</v>
      </c>
      <c r="BI179">
        <v>8998</v>
      </c>
    </row>
    <row r="180" spans="1:61">
      <c r="A180" t="s">
        <v>882</v>
      </c>
      <c r="B180" t="s">
        <v>1197</v>
      </c>
      <c r="C180">
        <v>7315050</v>
      </c>
      <c r="D180" t="s">
        <v>230</v>
      </c>
      <c r="E180">
        <v>73</v>
      </c>
      <c r="F180">
        <v>15</v>
      </c>
      <c r="G180">
        <v>50</v>
      </c>
      <c r="H180" t="s">
        <v>674</v>
      </c>
      <c r="I180" t="s">
        <v>686</v>
      </c>
      <c r="J180" t="s">
        <v>501</v>
      </c>
      <c r="K180">
        <v>2019</v>
      </c>
      <c r="L180">
        <v>2524.3795528800001</v>
      </c>
      <c r="M180">
        <v>368.95164745800002</v>
      </c>
      <c r="N180">
        <v>85894.2734986</v>
      </c>
      <c r="O180">
        <v>25820.368137900001</v>
      </c>
      <c r="P180">
        <v>4572.8795493999996</v>
      </c>
      <c r="Q180">
        <v>945.37175214800004</v>
      </c>
      <c r="R180">
        <v>4208.7550866499996</v>
      </c>
      <c r="S180">
        <v>0.79126455906821969</v>
      </c>
      <c r="T180">
        <v>5.2995008319467553E-2</v>
      </c>
      <c r="U180">
        <v>3.3111480865224627E-2</v>
      </c>
      <c r="V180">
        <v>0</v>
      </c>
      <c r="W180">
        <v>0</v>
      </c>
      <c r="X180">
        <v>8618.9321661199992</v>
      </c>
      <c r="Y180">
        <v>0</v>
      </c>
      <c r="Z180">
        <v>0.87853577371048253</v>
      </c>
      <c r="AA180">
        <v>69365.653243299996</v>
      </c>
      <c r="AB180">
        <v>0.41139139261899998</v>
      </c>
      <c r="AC180">
        <v>9.5125930896000008E-3</v>
      </c>
      <c r="AD180">
        <v>0.41123128119800334</v>
      </c>
      <c r="AE180">
        <v>0.12901937183199999</v>
      </c>
      <c r="AF180">
        <v>8247</v>
      </c>
      <c r="AG180">
        <v>1</v>
      </c>
      <c r="AH180">
        <v>2.4251242876197399E-4</v>
      </c>
      <c r="AI180">
        <v>0</v>
      </c>
      <c r="AJ180">
        <v>0</v>
      </c>
      <c r="AK180">
        <v>1649.4</v>
      </c>
      <c r="AL180">
        <v>7.2753728628592205E-4</v>
      </c>
      <c r="AM180">
        <v>8247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22</v>
      </c>
      <c r="AY180">
        <v>374.86363636363637</v>
      </c>
      <c r="AZ180">
        <v>0</v>
      </c>
      <c r="BA180">
        <v>2749</v>
      </c>
      <c r="BB180">
        <v>0</v>
      </c>
      <c r="BC180">
        <v>0</v>
      </c>
      <c r="BD180">
        <v>26.8735869052</v>
      </c>
      <c r="BE180">
        <v>1.45107842807</v>
      </c>
      <c r="BF180">
        <v>2058.3383818100001</v>
      </c>
      <c r="BG180">
        <v>-8.1915055899800002</v>
      </c>
      <c r="BH180">
        <v>1559</v>
      </c>
      <c r="BI180">
        <v>6779</v>
      </c>
    </row>
    <row r="181" spans="1:61">
      <c r="A181" t="s">
        <v>883</v>
      </c>
      <c r="B181" t="s">
        <v>1198</v>
      </c>
      <c r="C181">
        <v>7315060</v>
      </c>
      <c r="D181" t="s">
        <v>230</v>
      </c>
      <c r="E181">
        <v>73</v>
      </c>
      <c r="F181">
        <v>15</v>
      </c>
      <c r="G181">
        <v>60</v>
      </c>
      <c r="H181" t="s">
        <v>674</v>
      </c>
      <c r="I181" t="s">
        <v>686</v>
      </c>
      <c r="J181" t="s">
        <v>388</v>
      </c>
      <c r="K181">
        <v>2019</v>
      </c>
      <c r="L181">
        <v>10828.9595992</v>
      </c>
      <c r="M181">
        <v>384.133253035</v>
      </c>
      <c r="N181">
        <v>93022.033647400007</v>
      </c>
      <c r="O181">
        <v>25953.268674700001</v>
      </c>
      <c r="P181">
        <v>8530.2035882300006</v>
      </c>
      <c r="Q181">
        <v>1008.73505068</v>
      </c>
      <c r="R181">
        <v>4387.8984602700002</v>
      </c>
      <c r="S181">
        <v>0.76704800358905334</v>
      </c>
      <c r="T181">
        <v>2.0973530731269629E-2</v>
      </c>
      <c r="U181">
        <v>0</v>
      </c>
      <c r="V181">
        <v>0</v>
      </c>
      <c r="W181">
        <v>0</v>
      </c>
      <c r="X181">
        <v>13047.4418991</v>
      </c>
      <c r="Y181">
        <v>0</v>
      </c>
      <c r="Z181">
        <v>0.76850605652759085</v>
      </c>
      <c r="AA181">
        <v>204536.27978800001</v>
      </c>
      <c r="AB181">
        <v>0.65009059088999999</v>
      </c>
      <c r="AC181">
        <v>0</v>
      </c>
      <c r="AD181">
        <v>0.77422611036339162</v>
      </c>
      <c r="AE181">
        <v>0.12897717934899999</v>
      </c>
      <c r="AF181">
        <v>5042</v>
      </c>
      <c r="AG181">
        <v>1</v>
      </c>
      <c r="AH181">
        <v>1.9833399444664799E-4</v>
      </c>
      <c r="AI181">
        <v>0</v>
      </c>
      <c r="AJ181">
        <v>0</v>
      </c>
      <c r="AK181">
        <v>840.33333333333337</v>
      </c>
      <c r="AL181">
        <v>7.9333597778659198E-4</v>
      </c>
      <c r="AM181">
        <v>5042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14</v>
      </c>
      <c r="AY181">
        <v>360.14285714285717</v>
      </c>
      <c r="AZ181">
        <v>0</v>
      </c>
      <c r="BA181">
        <v>5042</v>
      </c>
      <c r="BB181">
        <v>0</v>
      </c>
      <c r="BC181">
        <v>0</v>
      </c>
      <c r="BD181">
        <v>26.926004837899999</v>
      </c>
      <c r="BE181">
        <v>1.4658550989100001</v>
      </c>
      <c r="BF181">
        <v>2077.4164382700001</v>
      </c>
      <c r="BG181">
        <v>10.9385974702</v>
      </c>
      <c r="BH181">
        <v>617</v>
      </c>
      <c r="BI181">
        <v>2561</v>
      </c>
    </row>
    <row r="182" spans="1:61">
      <c r="A182" t="s">
        <v>884</v>
      </c>
      <c r="B182" t="s">
        <v>1199</v>
      </c>
      <c r="C182">
        <v>7315070</v>
      </c>
      <c r="D182" t="s">
        <v>230</v>
      </c>
      <c r="E182">
        <v>73</v>
      </c>
      <c r="F182">
        <v>15</v>
      </c>
      <c r="G182">
        <v>70</v>
      </c>
      <c r="H182" t="s">
        <v>674</v>
      </c>
      <c r="I182" t="s">
        <v>686</v>
      </c>
      <c r="J182" t="s">
        <v>397</v>
      </c>
      <c r="K182">
        <v>2019</v>
      </c>
      <c r="L182">
        <v>12010.9426886</v>
      </c>
      <c r="M182">
        <v>1142.4074968699999</v>
      </c>
      <c r="N182">
        <v>84111.599810200001</v>
      </c>
      <c r="O182">
        <v>34648.468278799999</v>
      </c>
      <c r="P182">
        <v>3188.2921339899999</v>
      </c>
      <c r="Q182">
        <v>1577.2347024600001</v>
      </c>
      <c r="R182">
        <v>6726.0438134899996</v>
      </c>
      <c r="S182">
        <v>0.38912660458092124</v>
      </c>
      <c r="T182">
        <v>2.369565999065118E-2</v>
      </c>
      <c r="U182">
        <v>0.12412354823630938</v>
      </c>
      <c r="V182">
        <v>0</v>
      </c>
      <c r="W182">
        <v>0</v>
      </c>
      <c r="X182">
        <v>8043.2833928700002</v>
      </c>
      <c r="Y182">
        <v>2.5529466757757721E-3</v>
      </c>
      <c r="Z182">
        <v>0.41077271583186509</v>
      </c>
      <c r="AA182">
        <v>419358.09175600001</v>
      </c>
      <c r="AB182">
        <v>0.40294992190700002</v>
      </c>
      <c r="AC182">
        <v>0.10898183242499999</v>
      </c>
      <c r="AD182">
        <v>0.43518751573118553</v>
      </c>
      <c r="AE182">
        <v>0.13878418496</v>
      </c>
      <c r="AF182">
        <v>11575</v>
      </c>
      <c r="AG182">
        <v>0.99170626349891999</v>
      </c>
      <c r="AH182">
        <v>4.3196544276457801E-4</v>
      </c>
      <c r="AI182">
        <v>0</v>
      </c>
      <c r="AJ182">
        <v>11575</v>
      </c>
      <c r="AK182">
        <v>1653.5714285714287</v>
      </c>
      <c r="AL182">
        <v>3.4557235421166298E-4</v>
      </c>
      <c r="AM182">
        <v>3858.3333333333335</v>
      </c>
      <c r="AN182">
        <v>0</v>
      </c>
      <c r="AO182">
        <v>0</v>
      </c>
      <c r="AP182">
        <v>5</v>
      </c>
      <c r="AQ182">
        <v>0</v>
      </c>
      <c r="AR182">
        <v>5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30</v>
      </c>
      <c r="AY182">
        <v>385.83333333333331</v>
      </c>
      <c r="AZ182">
        <v>11575</v>
      </c>
      <c r="BA182">
        <v>11575</v>
      </c>
      <c r="BB182">
        <v>0</v>
      </c>
      <c r="BC182">
        <v>0</v>
      </c>
      <c r="BD182">
        <v>26.477064736100001</v>
      </c>
      <c r="BE182">
        <v>1.4169825566400001</v>
      </c>
      <c r="BF182">
        <v>2138.3216235099999</v>
      </c>
      <c r="BG182">
        <v>16.572456761400002</v>
      </c>
      <c r="BH182">
        <v>636</v>
      </c>
      <c r="BI182">
        <v>2767</v>
      </c>
    </row>
    <row r="183" spans="1:61">
      <c r="A183" t="s">
        <v>885</v>
      </c>
      <c r="B183" t="s">
        <v>1200</v>
      </c>
      <c r="C183">
        <v>7315071</v>
      </c>
      <c r="D183" t="s">
        <v>230</v>
      </c>
      <c r="E183">
        <v>73</v>
      </c>
      <c r="F183">
        <v>15</v>
      </c>
      <c r="G183">
        <v>71</v>
      </c>
      <c r="H183" t="s">
        <v>674</v>
      </c>
      <c r="I183" t="s">
        <v>686</v>
      </c>
      <c r="J183" t="s">
        <v>346</v>
      </c>
      <c r="K183">
        <v>2019</v>
      </c>
      <c r="L183">
        <v>9371.6309209400006</v>
      </c>
      <c r="M183">
        <v>1417.54290842</v>
      </c>
      <c r="N183">
        <v>74639.918768300005</v>
      </c>
      <c r="O183">
        <v>37226.481565399998</v>
      </c>
      <c r="P183">
        <v>1684.2115374499999</v>
      </c>
      <c r="Q183">
        <v>2133.9080952700001</v>
      </c>
      <c r="R183">
        <v>12580.4098987</v>
      </c>
      <c r="S183">
        <v>0.26424926134837495</v>
      </c>
      <c r="T183">
        <v>9.7770615095353203E-3</v>
      </c>
      <c r="U183">
        <v>0.26269137792103142</v>
      </c>
      <c r="V183">
        <v>0</v>
      </c>
      <c r="W183">
        <v>0</v>
      </c>
      <c r="X183">
        <v>2385.79291457</v>
      </c>
      <c r="Y183">
        <v>7.6819769003491807E-3</v>
      </c>
      <c r="Z183">
        <v>0.5130808487778673</v>
      </c>
      <c r="AA183">
        <v>934555.91405100003</v>
      </c>
      <c r="AB183">
        <v>9.9799927631200006E-2</v>
      </c>
      <c r="AC183">
        <v>0.39966479615799999</v>
      </c>
      <c r="AD183">
        <v>2.0789685737308623E-2</v>
      </c>
      <c r="AE183">
        <v>0.17832007697999999</v>
      </c>
      <c r="AF183">
        <v>3271</v>
      </c>
      <c r="AG183">
        <v>0.99205136044023201</v>
      </c>
      <c r="AH183">
        <v>3.0571690614490898E-4</v>
      </c>
      <c r="AI183">
        <v>0</v>
      </c>
      <c r="AJ183">
        <v>0</v>
      </c>
      <c r="AK183">
        <v>1635.5</v>
      </c>
      <c r="AL183">
        <v>9.1715071843472896E-4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3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10</v>
      </c>
      <c r="AY183">
        <v>327.10000000000002</v>
      </c>
      <c r="AZ183">
        <v>0</v>
      </c>
      <c r="BA183">
        <v>0</v>
      </c>
      <c r="BB183">
        <v>0</v>
      </c>
      <c r="BC183">
        <v>0</v>
      </c>
      <c r="BD183">
        <v>25.3977289364</v>
      </c>
      <c r="BE183">
        <v>1.5241392438700001</v>
      </c>
      <c r="BF183">
        <v>2315.5931300799998</v>
      </c>
      <c r="BG183">
        <v>-9.3814560364300004</v>
      </c>
      <c r="BH183">
        <v>2314</v>
      </c>
      <c r="BI183">
        <v>10867</v>
      </c>
    </row>
    <row r="184" spans="1:61">
      <c r="A184" t="s">
        <v>886</v>
      </c>
      <c r="B184" t="s">
        <v>1201</v>
      </c>
      <c r="C184">
        <v>7315080</v>
      </c>
      <c r="D184" t="s">
        <v>230</v>
      </c>
      <c r="E184">
        <v>73</v>
      </c>
      <c r="F184">
        <v>15</v>
      </c>
      <c r="G184">
        <v>80</v>
      </c>
      <c r="H184" t="s">
        <v>674</v>
      </c>
      <c r="I184" t="s">
        <v>686</v>
      </c>
      <c r="J184" t="s">
        <v>434</v>
      </c>
      <c r="K184">
        <v>2019</v>
      </c>
      <c r="L184">
        <v>31487.893520400001</v>
      </c>
      <c r="M184">
        <v>1820.4331704599999</v>
      </c>
      <c r="N184">
        <v>62377.188539900002</v>
      </c>
      <c r="O184">
        <v>58287.576210500003</v>
      </c>
      <c r="P184">
        <v>1348.75343011</v>
      </c>
      <c r="Q184">
        <v>2616.2936685999998</v>
      </c>
      <c r="R184">
        <v>11972.645031100001</v>
      </c>
      <c r="S184">
        <v>0.11648936927699691</v>
      </c>
      <c r="T184">
        <v>4.9415417040486465E-3</v>
      </c>
      <c r="U184">
        <v>0.29045442246621384</v>
      </c>
      <c r="V184">
        <v>0</v>
      </c>
      <c r="W184">
        <v>0</v>
      </c>
      <c r="X184">
        <v>1848.76390251</v>
      </c>
      <c r="Y184">
        <v>1.3115734609304909E-2</v>
      </c>
      <c r="Z184">
        <v>0.47095598182879767</v>
      </c>
      <c r="AA184">
        <v>1480448.8788900001</v>
      </c>
      <c r="AB184">
        <v>3.3249710478699998E-2</v>
      </c>
      <c r="AC184">
        <v>0.78298662828300003</v>
      </c>
      <c r="AD184">
        <v>8.6868600561085718E-4</v>
      </c>
      <c r="AE184">
        <v>0.25470966015199997</v>
      </c>
      <c r="AF184">
        <v>11292</v>
      </c>
      <c r="AG184">
        <v>0.96439957492029704</v>
      </c>
      <c r="AH184">
        <v>1.77116542685086E-4</v>
      </c>
      <c r="AI184">
        <v>0</v>
      </c>
      <c r="AJ184">
        <v>0</v>
      </c>
      <c r="AK184">
        <v>752.8</v>
      </c>
      <c r="AL184">
        <v>4.4279135671271698E-4</v>
      </c>
      <c r="AM184">
        <v>2823</v>
      </c>
      <c r="AN184">
        <v>9</v>
      </c>
      <c r="AO184">
        <v>0</v>
      </c>
      <c r="AP184">
        <v>3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32</v>
      </c>
      <c r="AY184">
        <v>352.875</v>
      </c>
      <c r="AZ184">
        <v>5646</v>
      </c>
      <c r="BA184">
        <v>0</v>
      </c>
      <c r="BB184">
        <v>0</v>
      </c>
      <c r="BC184">
        <v>0</v>
      </c>
      <c r="BD184">
        <v>22.671854884399998</v>
      </c>
      <c r="BE184">
        <v>1.4047050668700001</v>
      </c>
      <c r="BF184">
        <v>2605.4753552100001</v>
      </c>
      <c r="BG184">
        <v>18.529003721300001</v>
      </c>
      <c r="BH184">
        <v>1392</v>
      </c>
      <c r="BI184">
        <v>6494</v>
      </c>
    </row>
    <row r="185" spans="1:61">
      <c r="A185" t="s">
        <v>887</v>
      </c>
      <c r="B185" t="s">
        <v>1202</v>
      </c>
      <c r="C185">
        <v>7316010</v>
      </c>
      <c r="D185" t="s">
        <v>230</v>
      </c>
      <c r="E185">
        <v>73</v>
      </c>
      <c r="F185">
        <v>16</v>
      </c>
      <c r="G185">
        <v>10</v>
      </c>
      <c r="H185" t="s">
        <v>674</v>
      </c>
      <c r="I185" t="s">
        <v>399</v>
      </c>
      <c r="J185" t="s">
        <v>443</v>
      </c>
      <c r="K185">
        <v>2019</v>
      </c>
      <c r="L185">
        <v>8007.93047131</v>
      </c>
      <c r="M185">
        <v>618.72980404299994</v>
      </c>
      <c r="N185">
        <v>80393.122780299993</v>
      </c>
      <c r="O185">
        <v>37832.0419664</v>
      </c>
      <c r="P185">
        <v>1678.38224111</v>
      </c>
      <c r="Q185">
        <v>1409.6837834200001</v>
      </c>
      <c r="R185">
        <v>10798.4043834</v>
      </c>
      <c r="S185">
        <v>0.429595255093635</v>
      </c>
      <c r="T185">
        <v>8.7319457411170302E-3</v>
      </c>
      <c r="U185">
        <v>0.20185073315393487</v>
      </c>
      <c r="V185">
        <v>0</v>
      </c>
      <c r="W185">
        <v>0</v>
      </c>
      <c r="X185">
        <v>2995.6547545600001</v>
      </c>
      <c r="Y185">
        <v>3.8167938931297708E-3</v>
      </c>
      <c r="Z185">
        <v>0.56782360371244989</v>
      </c>
      <c r="AA185">
        <v>1028597.27075</v>
      </c>
      <c r="AB185">
        <v>5.6400001698000003E-2</v>
      </c>
      <c r="AC185">
        <v>0.31520941746800002</v>
      </c>
      <c r="AD185">
        <v>0</v>
      </c>
      <c r="AE185">
        <v>0.166198648358</v>
      </c>
      <c r="AF185">
        <v>7586</v>
      </c>
      <c r="AG185">
        <v>0.99209069338254596</v>
      </c>
      <c r="AH185">
        <v>6.5910888478776697E-4</v>
      </c>
      <c r="AI185">
        <v>0</v>
      </c>
      <c r="AJ185">
        <v>0</v>
      </c>
      <c r="AK185">
        <v>583.53846153846155</v>
      </c>
      <c r="AL185">
        <v>3.9546533087266001E-4</v>
      </c>
      <c r="AM185">
        <v>7586</v>
      </c>
      <c r="AN185">
        <v>6</v>
      </c>
      <c r="AO185">
        <v>0</v>
      </c>
      <c r="AP185">
        <v>9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44</v>
      </c>
      <c r="AY185">
        <v>172.40909090909091</v>
      </c>
      <c r="AZ185">
        <v>111.55882352941177</v>
      </c>
      <c r="BA185">
        <v>0</v>
      </c>
      <c r="BB185">
        <v>0</v>
      </c>
      <c r="BC185">
        <v>0</v>
      </c>
      <c r="BD185">
        <v>25.573513986999998</v>
      </c>
      <c r="BE185">
        <v>1.4334064501499999</v>
      </c>
      <c r="BF185">
        <v>2249.6299753799999</v>
      </c>
      <c r="BG185">
        <v>-29.557545431899999</v>
      </c>
      <c r="BH185">
        <v>1444</v>
      </c>
      <c r="BI185">
        <v>6375</v>
      </c>
    </row>
    <row r="186" spans="1:61">
      <c r="A186" t="s">
        <v>888</v>
      </c>
      <c r="B186" t="s">
        <v>1203</v>
      </c>
      <c r="C186">
        <v>7316011</v>
      </c>
      <c r="D186" t="s">
        <v>230</v>
      </c>
      <c r="E186">
        <v>73</v>
      </c>
      <c r="F186">
        <v>16</v>
      </c>
      <c r="G186">
        <v>11</v>
      </c>
      <c r="H186" t="s">
        <v>674</v>
      </c>
      <c r="I186" t="s">
        <v>399</v>
      </c>
      <c r="J186" t="s">
        <v>380</v>
      </c>
      <c r="K186">
        <v>2019</v>
      </c>
      <c r="L186">
        <v>24668.061487999999</v>
      </c>
      <c r="M186">
        <v>2716.4601687300001</v>
      </c>
      <c r="N186">
        <v>64656.136772700003</v>
      </c>
      <c r="O186">
        <v>57756.5587457</v>
      </c>
      <c r="P186">
        <v>297.42078903300001</v>
      </c>
      <c r="Q186">
        <v>3171.4411605499999</v>
      </c>
      <c r="R186">
        <v>25408.6595585</v>
      </c>
      <c r="S186">
        <v>0.22025802237282599</v>
      </c>
      <c r="T186">
        <v>3.2661059851392176E-4</v>
      </c>
      <c r="U186">
        <v>0.59467624724422308</v>
      </c>
      <c r="V186">
        <v>0</v>
      </c>
      <c r="W186">
        <v>0</v>
      </c>
      <c r="X186">
        <v>1616.9634546100001</v>
      </c>
      <c r="Y186">
        <v>1.0737323426145178E-2</v>
      </c>
      <c r="Z186">
        <v>0.33159141014125909</v>
      </c>
      <c r="AA186">
        <v>1047142.15278</v>
      </c>
      <c r="AB186">
        <v>0</v>
      </c>
      <c r="AC186">
        <v>0.90585937167999997</v>
      </c>
      <c r="AD186">
        <v>0</v>
      </c>
      <c r="AE186">
        <v>0.36943423766299999</v>
      </c>
      <c r="AF186">
        <v>1324</v>
      </c>
      <c r="AG186">
        <v>1</v>
      </c>
      <c r="AH186">
        <v>7.55287009063444E-4</v>
      </c>
      <c r="AI186">
        <v>0</v>
      </c>
      <c r="AJ186">
        <v>0</v>
      </c>
      <c r="AK186">
        <v>264.8</v>
      </c>
      <c r="AL186">
        <v>1.51057401812688E-3</v>
      </c>
      <c r="AM186">
        <v>0</v>
      </c>
      <c r="AN186">
        <v>2</v>
      </c>
      <c r="AO186">
        <v>0</v>
      </c>
      <c r="AP186">
        <v>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12</v>
      </c>
      <c r="AY186">
        <v>110.33333333333333</v>
      </c>
      <c r="AZ186">
        <v>110.33333333333333</v>
      </c>
      <c r="BA186">
        <v>662</v>
      </c>
      <c r="BB186">
        <v>0</v>
      </c>
      <c r="BC186">
        <v>0</v>
      </c>
      <c r="BD186">
        <v>19.565163194</v>
      </c>
      <c r="BE186">
        <v>1.2422617825</v>
      </c>
      <c r="BF186">
        <v>2775.2692149999998</v>
      </c>
      <c r="BG186">
        <v>-8.0959954060299992</v>
      </c>
      <c r="BH186">
        <v>1045</v>
      </c>
      <c r="BI186">
        <v>5091</v>
      </c>
    </row>
    <row r="187" spans="1:61">
      <c r="A187" t="s">
        <v>889</v>
      </c>
      <c r="B187" t="s">
        <v>1204</v>
      </c>
      <c r="C187">
        <v>7316020</v>
      </c>
      <c r="D187" t="s">
        <v>230</v>
      </c>
      <c r="E187">
        <v>73</v>
      </c>
      <c r="F187">
        <v>16</v>
      </c>
      <c r="G187">
        <v>20</v>
      </c>
      <c r="H187" t="s">
        <v>674</v>
      </c>
      <c r="I187" t="s">
        <v>399</v>
      </c>
      <c r="J187" t="s">
        <v>399</v>
      </c>
      <c r="K187">
        <v>2019</v>
      </c>
      <c r="L187">
        <v>21667.883593899998</v>
      </c>
      <c r="M187">
        <v>562.47383852400003</v>
      </c>
      <c r="N187">
        <v>62038.693791400001</v>
      </c>
      <c r="O187">
        <v>49937.337522499998</v>
      </c>
      <c r="P187">
        <v>1780.4229239900001</v>
      </c>
      <c r="Q187">
        <v>1420.50486452</v>
      </c>
      <c r="R187">
        <v>21536.123541100002</v>
      </c>
      <c r="S187">
        <v>0.40689779055146397</v>
      </c>
      <c r="T187">
        <v>1.3939285072750135E-2</v>
      </c>
      <c r="U187">
        <v>0.11025687084605712</v>
      </c>
      <c r="V187">
        <v>0</v>
      </c>
      <c r="W187">
        <v>0</v>
      </c>
      <c r="X187">
        <v>3197.3182147299999</v>
      </c>
      <c r="Y187">
        <v>6.7181605891862761E-3</v>
      </c>
      <c r="Z187">
        <v>0.62522004670379017</v>
      </c>
      <c r="AA187">
        <v>1912482.2268399999</v>
      </c>
      <c r="AB187">
        <v>3.3051147211700001E-2</v>
      </c>
      <c r="AC187">
        <v>0.53518311378200001</v>
      </c>
      <c r="AD187">
        <v>0</v>
      </c>
      <c r="AE187">
        <v>0.21306933059700001</v>
      </c>
      <c r="AF187">
        <v>9319</v>
      </c>
      <c r="AG187">
        <v>0.99613692456272096</v>
      </c>
      <c r="AH187">
        <v>9.6576885931966901E-4</v>
      </c>
      <c r="AI187">
        <v>3106.3333333333335</v>
      </c>
      <c r="AJ187">
        <v>9319</v>
      </c>
      <c r="AK187">
        <v>716.84615384615381</v>
      </c>
      <c r="AL187">
        <v>6.43845906213113E-4</v>
      </c>
      <c r="AM187">
        <v>931.9</v>
      </c>
      <c r="AN187">
        <v>19</v>
      </c>
      <c r="AO187">
        <v>0</v>
      </c>
      <c r="AP187">
        <v>11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3</v>
      </c>
      <c r="AW187">
        <v>0</v>
      </c>
      <c r="AX187">
        <v>31</v>
      </c>
      <c r="AY187">
        <v>300.61290322580646</v>
      </c>
      <c r="AZ187">
        <v>300.61290322580646</v>
      </c>
      <c r="BA187">
        <v>9319</v>
      </c>
      <c r="BB187">
        <v>1</v>
      </c>
      <c r="BC187">
        <v>9319</v>
      </c>
      <c r="BD187">
        <v>24.865080821799999</v>
      </c>
      <c r="BE187">
        <v>1.3826519687000001</v>
      </c>
      <c r="BF187">
        <v>2499.7813405299999</v>
      </c>
      <c r="BG187">
        <v>-4.3562971906000003</v>
      </c>
      <c r="BH187">
        <v>1752</v>
      </c>
      <c r="BI187">
        <v>7124</v>
      </c>
    </row>
    <row r="188" spans="1:61">
      <c r="A188" t="s">
        <v>890</v>
      </c>
      <c r="B188" t="s">
        <v>1205</v>
      </c>
      <c r="C188">
        <v>7316021</v>
      </c>
      <c r="D188" t="s">
        <v>230</v>
      </c>
      <c r="E188">
        <v>73</v>
      </c>
      <c r="F188">
        <v>16</v>
      </c>
      <c r="G188">
        <v>21</v>
      </c>
      <c r="H188" t="s">
        <v>674</v>
      </c>
      <c r="I188" t="s">
        <v>399</v>
      </c>
      <c r="J188" t="s">
        <v>389</v>
      </c>
      <c r="K188">
        <v>2019</v>
      </c>
      <c r="L188">
        <v>9096.0184173800008</v>
      </c>
      <c r="M188">
        <v>519.60403010100003</v>
      </c>
      <c r="N188">
        <v>75400.507769500007</v>
      </c>
      <c r="O188">
        <v>36421.2204289</v>
      </c>
      <c r="P188">
        <v>1585.4595136099999</v>
      </c>
      <c r="Q188">
        <v>1503.76305972</v>
      </c>
      <c r="R188">
        <v>11107.288051199999</v>
      </c>
      <c r="S188">
        <v>0.53108122418722858</v>
      </c>
      <c r="T188">
        <v>6.0362173038229373E-3</v>
      </c>
      <c r="U188">
        <v>0.19019379434501749</v>
      </c>
      <c r="V188">
        <v>0</v>
      </c>
      <c r="W188">
        <v>0</v>
      </c>
      <c r="X188">
        <v>3384.12038807</v>
      </c>
      <c r="Y188">
        <v>2.223869532987398E-3</v>
      </c>
      <c r="Z188">
        <v>0.64449857036958591</v>
      </c>
      <c r="AA188">
        <v>1033104.79816</v>
      </c>
      <c r="AB188">
        <v>0.119129996054</v>
      </c>
      <c r="AC188">
        <v>0.32092063047399999</v>
      </c>
      <c r="AD188">
        <v>0</v>
      </c>
      <c r="AE188">
        <v>0.14562362210300001</v>
      </c>
      <c r="AF188">
        <v>2485</v>
      </c>
      <c r="AG188">
        <v>0.99798792756539201</v>
      </c>
      <c r="AH188">
        <v>8.0482897384305801E-4</v>
      </c>
      <c r="AI188">
        <v>0</v>
      </c>
      <c r="AJ188">
        <v>0</v>
      </c>
      <c r="AK188">
        <v>355</v>
      </c>
      <c r="AL188">
        <v>4.02414486921529E-4</v>
      </c>
      <c r="AM188">
        <v>1242.5</v>
      </c>
      <c r="AN188">
        <v>10</v>
      </c>
      <c r="AO188">
        <v>0</v>
      </c>
      <c r="AP188">
        <v>12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12</v>
      </c>
      <c r="AY188">
        <v>207.08333333333334</v>
      </c>
      <c r="AZ188">
        <v>0</v>
      </c>
      <c r="BA188">
        <v>0</v>
      </c>
      <c r="BB188">
        <v>2</v>
      </c>
      <c r="BC188">
        <v>1242.5</v>
      </c>
      <c r="BD188">
        <v>26.267279614900001</v>
      </c>
      <c r="BE188">
        <v>1.4047980395199999</v>
      </c>
      <c r="BF188">
        <v>2155.6771126100002</v>
      </c>
      <c r="BG188">
        <v>-4.6877507990099998</v>
      </c>
      <c r="BH188">
        <v>2119</v>
      </c>
      <c r="BI188">
        <v>9892</v>
      </c>
    </row>
    <row r="189" spans="1:61">
      <c r="A189" t="s">
        <v>891</v>
      </c>
      <c r="B189" t="s">
        <v>1206</v>
      </c>
      <c r="C189">
        <v>7316030</v>
      </c>
      <c r="D189" t="s">
        <v>230</v>
      </c>
      <c r="E189">
        <v>73</v>
      </c>
      <c r="F189">
        <v>16</v>
      </c>
      <c r="G189">
        <v>30</v>
      </c>
      <c r="H189" t="s">
        <v>674</v>
      </c>
      <c r="I189" t="s">
        <v>399</v>
      </c>
      <c r="J189" t="s">
        <v>336</v>
      </c>
      <c r="K189">
        <v>2019</v>
      </c>
      <c r="L189">
        <v>33995.610962999999</v>
      </c>
      <c r="M189">
        <v>991.72470818600004</v>
      </c>
      <c r="N189">
        <v>50006.3239178</v>
      </c>
      <c r="O189">
        <v>64688.408680200002</v>
      </c>
      <c r="P189">
        <v>2103.1139164000001</v>
      </c>
      <c r="Q189">
        <v>3476.0586508599999</v>
      </c>
      <c r="R189">
        <v>20755.843016800001</v>
      </c>
      <c r="S189">
        <v>0.67452135493372611</v>
      </c>
      <c r="T189">
        <v>3.9531819238818695E-3</v>
      </c>
      <c r="U189">
        <v>0.22013797380048059</v>
      </c>
      <c r="V189">
        <v>0</v>
      </c>
      <c r="W189">
        <v>0</v>
      </c>
      <c r="X189">
        <v>2772.3708145099999</v>
      </c>
      <c r="Y189">
        <v>6.976203395085652E-3</v>
      </c>
      <c r="Z189">
        <v>0.76172389737229673</v>
      </c>
      <c r="AA189">
        <v>1657674.90701</v>
      </c>
      <c r="AB189">
        <v>6.5646239901899998E-3</v>
      </c>
      <c r="AC189">
        <v>0.79702844134100004</v>
      </c>
      <c r="AD189">
        <v>0</v>
      </c>
      <c r="AE189">
        <v>0.33824900476699998</v>
      </c>
      <c r="AF189">
        <v>5718</v>
      </c>
      <c r="AG189">
        <v>0.99562784190276299</v>
      </c>
      <c r="AH189">
        <v>5.24658971668415E-4</v>
      </c>
      <c r="AI189">
        <v>0</v>
      </c>
      <c r="AJ189">
        <v>0</v>
      </c>
      <c r="AK189">
        <v>519.81818181818187</v>
      </c>
      <c r="AL189">
        <v>3.4977264777894299E-4</v>
      </c>
      <c r="AM189">
        <v>2859</v>
      </c>
      <c r="AN189">
        <v>21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30</v>
      </c>
      <c r="AY189">
        <v>190.6</v>
      </c>
      <c r="AZ189">
        <v>114.36</v>
      </c>
      <c r="BA189">
        <v>0</v>
      </c>
      <c r="BB189">
        <v>1</v>
      </c>
      <c r="BC189">
        <v>5718</v>
      </c>
      <c r="BD189">
        <v>20.834306893200001</v>
      </c>
      <c r="BE189">
        <v>1.2910419654800001</v>
      </c>
      <c r="BF189">
        <v>2822.1100016400001</v>
      </c>
      <c r="BG189">
        <v>-7.4189306640600003</v>
      </c>
      <c r="BH189">
        <v>1135</v>
      </c>
      <c r="BI189">
        <v>5684</v>
      </c>
    </row>
    <row r="190" spans="1:61">
      <c r="A190" t="s">
        <v>892</v>
      </c>
      <c r="B190" t="s">
        <v>1207</v>
      </c>
      <c r="C190">
        <v>7316031</v>
      </c>
      <c r="D190" t="s">
        <v>230</v>
      </c>
      <c r="E190">
        <v>73</v>
      </c>
      <c r="F190">
        <v>16</v>
      </c>
      <c r="G190">
        <v>31</v>
      </c>
      <c r="H190" t="s">
        <v>674</v>
      </c>
      <c r="I190" t="s">
        <v>399</v>
      </c>
      <c r="J190" t="s">
        <v>383</v>
      </c>
      <c r="K190">
        <v>2019</v>
      </c>
      <c r="L190">
        <v>32321.755944299999</v>
      </c>
      <c r="M190">
        <v>2880.3195214799998</v>
      </c>
      <c r="N190">
        <v>54041.486284099999</v>
      </c>
      <c r="O190">
        <v>64808.710716900001</v>
      </c>
      <c r="P190">
        <v>736.259936649</v>
      </c>
      <c r="Q190">
        <v>5188.5117467199998</v>
      </c>
      <c r="R190">
        <v>22924.320678100001</v>
      </c>
      <c r="S190">
        <v>0.3769500981506354</v>
      </c>
      <c r="T190">
        <v>3.5644178117574129E-3</v>
      </c>
      <c r="U190">
        <v>0.53285463374315534</v>
      </c>
      <c r="V190">
        <v>0</v>
      </c>
      <c r="W190">
        <v>0</v>
      </c>
      <c r="X190">
        <v>1323.68439919</v>
      </c>
      <c r="Y190">
        <v>3.7813823742122117E-2</v>
      </c>
      <c r="Z190">
        <v>0.42251265626614321</v>
      </c>
      <c r="AA190">
        <v>1202264.9598699999</v>
      </c>
      <c r="AB190">
        <v>0</v>
      </c>
      <c r="AC190">
        <v>0.95414613216099997</v>
      </c>
      <c r="AD190">
        <v>0</v>
      </c>
      <c r="AE190">
        <v>0.41873818775999999</v>
      </c>
      <c r="AF190">
        <v>3645</v>
      </c>
      <c r="AG190">
        <v>0.95089163237311303</v>
      </c>
      <c r="AH190">
        <v>2.7434842249657001E-4</v>
      </c>
      <c r="AI190">
        <v>0</v>
      </c>
      <c r="AJ190">
        <v>0</v>
      </c>
      <c r="AK190">
        <v>455.625</v>
      </c>
      <c r="AL190">
        <v>2.7434842249657001E-4</v>
      </c>
      <c r="AM190">
        <v>0</v>
      </c>
      <c r="AN190">
        <v>16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16</v>
      </c>
      <c r="AY190">
        <v>227.8125</v>
      </c>
      <c r="AZ190">
        <v>151.875</v>
      </c>
      <c r="BA190">
        <v>3645</v>
      </c>
      <c r="BB190">
        <v>42</v>
      </c>
      <c r="BC190">
        <v>86.785714285714292</v>
      </c>
      <c r="BD190">
        <v>18.0633215832</v>
      </c>
      <c r="BE190">
        <v>1.1855720627399999</v>
      </c>
      <c r="BF190">
        <v>2817.7818020700001</v>
      </c>
      <c r="BG190">
        <v>0.53488674411500003</v>
      </c>
      <c r="BH190">
        <v>1036</v>
      </c>
      <c r="BI190">
        <v>4535</v>
      </c>
    </row>
    <row r="191" spans="1:61">
      <c r="A191" t="s">
        <v>893</v>
      </c>
      <c r="B191" t="s">
        <v>1208</v>
      </c>
      <c r="C191">
        <v>7316040</v>
      </c>
      <c r="D191" t="s">
        <v>230</v>
      </c>
      <c r="E191">
        <v>73</v>
      </c>
      <c r="F191">
        <v>16</v>
      </c>
      <c r="G191">
        <v>40</v>
      </c>
      <c r="H191" t="s">
        <v>674</v>
      </c>
      <c r="I191" t="s">
        <v>399</v>
      </c>
      <c r="J191" t="s">
        <v>316</v>
      </c>
      <c r="K191">
        <v>2019</v>
      </c>
      <c r="L191">
        <v>32009.718132599999</v>
      </c>
      <c r="M191">
        <v>543.77505548199997</v>
      </c>
      <c r="N191">
        <v>51473.125741900003</v>
      </c>
      <c r="O191">
        <v>59821.948322800003</v>
      </c>
      <c r="P191">
        <v>1953.23761638</v>
      </c>
      <c r="Q191">
        <v>1963.0644573300001</v>
      </c>
      <c r="R191">
        <v>19482.867972200002</v>
      </c>
      <c r="S191">
        <v>0.64470391993327769</v>
      </c>
      <c r="T191">
        <v>1.6908029418454772E-2</v>
      </c>
      <c r="U191">
        <v>9.3183713700811285E-2</v>
      </c>
      <c r="V191">
        <v>0</v>
      </c>
      <c r="W191">
        <v>0</v>
      </c>
      <c r="X191">
        <v>3463.3525908400002</v>
      </c>
      <c r="Y191">
        <v>4.4734248237167339E-3</v>
      </c>
      <c r="Z191">
        <v>0.67124118583668213</v>
      </c>
      <c r="AA191">
        <v>2281190.3884299998</v>
      </c>
      <c r="AB191">
        <v>1.64974343651E-3</v>
      </c>
      <c r="AC191">
        <v>0.72021470376700003</v>
      </c>
      <c r="AD191">
        <v>0</v>
      </c>
      <c r="AE191">
        <v>0.268392096691</v>
      </c>
      <c r="AF191">
        <v>6767</v>
      </c>
      <c r="AG191">
        <v>0.99852224028372905</v>
      </c>
      <c r="AH191">
        <v>8.8665582976207998E-4</v>
      </c>
      <c r="AI191">
        <v>0</v>
      </c>
      <c r="AJ191">
        <v>6767</v>
      </c>
      <c r="AK191">
        <v>615.18181818181813</v>
      </c>
      <c r="AL191">
        <v>2.9555194325402601E-4</v>
      </c>
      <c r="AM191">
        <v>2255.6666666666665</v>
      </c>
      <c r="AN191">
        <v>14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28</v>
      </c>
      <c r="AY191">
        <v>241.67857142857142</v>
      </c>
      <c r="AZ191">
        <v>187.97222222222223</v>
      </c>
      <c r="BA191">
        <v>0</v>
      </c>
      <c r="BB191">
        <v>0</v>
      </c>
      <c r="BC191">
        <v>0</v>
      </c>
      <c r="BD191">
        <v>23.690033596599999</v>
      </c>
      <c r="BE191">
        <v>1.4672563327000001</v>
      </c>
      <c r="BF191">
        <v>2767.6683083500002</v>
      </c>
      <c r="BG191">
        <v>-2.9809682745699999</v>
      </c>
      <c r="BH191">
        <v>2153</v>
      </c>
      <c r="BI191">
        <v>9469</v>
      </c>
    </row>
    <row r="192" spans="1:61">
      <c r="A192" t="s">
        <v>894</v>
      </c>
      <c r="B192" t="s">
        <v>1209</v>
      </c>
      <c r="C192">
        <v>7316041</v>
      </c>
      <c r="D192" t="s">
        <v>230</v>
      </c>
      <c r="E192">
        <v>73</v>
      </c>
      <c r="F192">
        <v>16</v>
      </c>
      <c r="G192">
        <v>41</v>
      </c>
      <c r="H192" t="s">
        <v>674</v>
      </c>
      <c r="I192" t="s">
        <v>399</v>
      </c>
      <c r="J192" t="s">
        <v>455</v>
      </c>
      <c r="K192">
        <v>2019</v>
      </c>
      <c r="L192">
        <v>36763.415620799999</v>
      </c>
      <c r="M192">
        <v>238.35214821899999</v>
      </c>
      <c r="N192">
        <v>45589.979185800003</v>
      </c>
      <c r="O192">
        <v>66557.273751899993</v>
      </c>
      <c r="P192">
        <v>5422.5669137300001</v>
      </c>
      <c r="Q192">
        <v>1222.85810973</v>
      </c>
      <c r="R192">
        <v>17732.5902972</v>
      </c>
      <c r="S192">
        <v>0.98367065317387303</v>
      </c>
      <c r="T192">
        <v>5.7497700091996319E-3</v>
      </c>
      <c r="U192">
        <v>0</v>
      </c>
      <c r="V192">
        <v>0</v>
      </c>
      <c r="W192">
        <v>0</v>
      </c>
      <c r="X192">
        <v>6567.3480133100002</v>
      </c>
      <c r="Y192">
        <v>0</v>
      </c>
      <c r="Z192">
        <v>0.98367065317387303</v>
      </c>
      <c r="AA192">
        <v>2598501.71814</v>
      </c>
      <c r="AB192">
        <v>2.2617141931199999E-2</v>
      </c>
      <c r="AC192">
        <v>0.65852972769499996</v>
      </c>
      <c r="AD192">
        <v>0</v>
      </c>
      <c r="AE192">
        <v>0.27390044394700003</v>
      </c>
      <c r="AF192">
        <v>2335</v>
      </c>
      <c r="AG192">
        <v>0.99657387580299694</v>
      </c>
      <c r="AH192">
        <v>8.5653104925053497E-4</v>
      </c>
      <c r="AI192">
        <v>0</v>
      </c>
      <c r="AJ192">
        <v>0</v>
      </c>
      <c r="AK192">
        <v>467</v>
      </c>
      <c r="AL192">
        <v>4.28265524625267E-4</v>
      </c>
      <c r="AM192">
        <v>389.16666666666669</v>
      </c>
      <c r="AN192">
        <v>8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16</v>
      </c>
      <c r="AY192">
        <v>145.9375</v>
      </c>
      <c r="AZ192">
        <v>122.89473684210526</v>
      </c>
      <c r="BA192">
        <v>0</v>
      </c>
      <c r="BB192">
        <v>4</v>
      </c>
      <c r="BC192">
        <v>583.75</v>
      </c>
      <c r="BD192">
        <v>23.9028188421</v>
      </c>
      <c r="BE192">
        <v>1.4303448346200001</v>
      </c>
      <c r="BF192">
        <v>2830.4103765300001</v>
      </c>
      <c r="BG192">
        <v>-13.254145408199999</v>
      </c>
      <c r="BH192">
        <v>1007</v>
      </c>
      <c r="BI192">
        <v>5300</v>
      </c>
    </row>
    <row r="193" spans="1:61">
      <c r="A193" t="s">
        <v>895</v>
      </c>
      <c r="B193" t="s">
        <v>1210</v>
      </c>
      <c r="C193">
        <v>7316050</v>
      </c>
      <c r="D193" t="s">
        <v>230</v>
      </c>
      <c r="E193">
        <v>73</v>
      </c>
      <c r="F193">
        <v>16</v>
      </c>
      <c r="G193">
        <v>50</v>
      </c>
      <c r="H193" t="s">
        <v>674</v>
      </c>
      <c r="I193" t="s">
        <v>399</v>
      </c>
      <c r="J193" t="s">
        <v>314</v>
      </c>
      <c r="K193">
        <v>2019</v>
      </c>
      <c r="L193">
        <v>37589.9100779</v>
      </c>
      <c r="M193">
        <v>184.90255316099999</v>
      </c>
      <c r="N193">
        <v>40684.816346500003</v>
      </c>
      <c r="O193">
        <v>70556.066710900006</v>
      </c>
      <c r="P193">
        <v>5546.3413354499999</v>
      </c>
      <c r="Q193">
        <v>1328.6817189200001</v>
      </c>
      <c r="R193">
        <v>13812.2129066</v>
      </c>
      <c r="S193">
        <v>0.85112981834293311</v>
      </c>
      <c r="T193">
        <v>4.2977403633141335E-2</v>
      </c>
      <c r="U193">
        <v>0</v>
      </c>
      <c r="V193">
        <v>0</v>
      </c>
      <c r="W193">
        <v>0</v>
      </c>
      <c r="X193">
        <v>9610.4197439300005</v>
      </c>
      <c r="Y193">
        <v>0</v>
      </c>
      <c r="Z193">
        <v>0.85157288435976963</v>
      </c>
      <c r="AA193">
        <v>1828469.0956999999</v>
      </c>
      <c r="AB193">
        <v>8.3796521784900001E-3</v>
      </c>
      <c r="AC193">
        <v>0.58746078546500002</v>
      </c>
      <c r="AD193">
        <v>0</v>
      </c>
      <c r="AE193">
        <v>0.30209880428800001</v>
      </c>
      <c r="AF193">
        <v>5311</v>
      </c>
      <c r="AG193">
        <v>0.99868198079457704</v>
      </c>
      <c r="AH193">
        <v>9.4144228958764804E-4</v>
      </c>
      <c r="AI193">
        <v>0</v>
      </c>
      <c r="AJ193">
        <v>0</v>
      </c>
      <c r="AK193">
        <v>1770.3333333333333</v>
      </c>
      <c r="AL193">
        <v>5.64865373752589E-4</v>
      </c>
      <c r="AM193">
        <v>5311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16</v>
      </c>
      <c r="AY193">
        <v>331.9375</v>
      </c>
      <c r="AZ193">
        <v>312.41176470588238</v>
      </c>
      <c r="BA193">
        <v>5311</v>
      </c>
      <c r="BB193">
        <v>0</v>
      </c>
      <c r="BC193">
        <v>0</v>
      </c>
      <c r="BD193">
        <v>22.896431393</v>
      </c>
      <c r="BE193">
        <v>1.53424601285</v>
      </c>
      <c r="BF193">
        <v>2922.67074581</v>
      </c>
      <c r="BG193">
        <v>-1.721868551</v>
      </c>
      <c r="BH193">
        <v>735</v>
      </c>
      <c r="BI193">
        <v>3467</v>
      </c>
    </row>
    <row r="194" spans="1:61">
      <c r="A194" t="s">
        <v>896</v>
      </c>
      <c r="B194" t="s">
        <v>1211</v>
      </c>
      <c r="C194">
        <v>7316051</v>
      </c>
      <c r="D194" t="s">
        <v>230</v>
      </c>
      <c r="E194">
        <v>73</v>
      </c>
      <c r="F194">
        <v>16</v>
      </c>
      <c r="G194">
        <v>51</v>
      </c>
      <c r="H194" t="s">
        <v>674</v>
      </c>
      <c r="I194" t="s">
        <v>399</v>
      </c>
      <c r="J194" t="s">
        <v>393</v>
      </c>
      <c r="K194">
        <v>2019</v>
      </c>
      <c r="L194">
        <v>32945.063220999997</v>
      </c>
      <c r="M194">
        <v>1368.0453362799999</v>
      </c>
      <c r="N194">
        <v>39074.844872000001</v>
      </c>
      <c r="O194">
        <v>75608.568132300003</v>
      </c>
      <c r="P194">
        <v>2763.7886027099999</v>
      </c>
      <c r="Q194">
        <v>2766.90902228</v>
      </c>
      <c r="R194">
        <v>10499.357912400001</v>
      </c>
      <c r="S194">
        <v>0.63897205588822359</v>
      </c>
      <c r="T194">
        <v>8.420658682634731E-3</v>
      </c>
      <c r="U194">
        <v>0.24887724550898205</v>
      </c>
      <c r="V194">
        <v>0</v>
      </c>
      <c r="W194">
        <v>0</v>
      </c>
      <c r="X194">
        <v>3973.9967349200001</v>
      </c>
      <c r="Y194">
        <v>2.8692614770459081E-3</v>
      </c>
      <c r="Z194">
        <v>0.66891217564870264</v>
      </c>
      <c r="AA194">
        <v>1414741.5719399999</v>
      </c>
      <c r="AB194">
        <v>3.2025015468700002E-3</v>
      </c>
      <c r="AC194">
        <v>0.794471427008</v>
      </c>
      <c r="AD194">
        <v>0</v>
      </c>
      <c r="AE194">
        <v>0.34944876221299997</v>
      </c>
      <c r="AF194">
        <v>4094</v>
      </c>
      <c r="AG194">
        <v>0.99584758182706401</v>
      </c>
      <c r="AH194">
        <v>4.8851978505129402E-4</v>
      </c>
      <c r="AI194">
        <v>0</v>
      </c>
      <c r="AJ194">
        <v>0</v>
      </c>
      <c r="AK194">
        <v>818.8</v>
      </c>
      <c r="AL194">
        <v>2.4425989252564701E-4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22</v>
      </c>
      <c r="AY194">
        <v>186.09090909090909</v>
      </c>
      <c r="AZ194">
        <v>0</v>
      </c>
      <c r="BA194">
        <v>0</v>
      </c>
      <c r="BB194">
        <v>6</v>
      </c>
      <c r="BC194">
        <v>682.33333333333337</v>
      </c>
      <c r="BD194">
        <v>20.734520349499999</v>
      </c>
      <c r="BE194">
        <v>1.4192649955300001</v>
      </c>
      <c r="BF194">
        <v>2901.9636592900001</v>
      </c>
      <c r="BG194">
        <v>-7.2248866869099997</v>
      </c>
      <c r="BH194">
        <v>327</v>
      </c>
      <c r="BI194">
        <v>1609</v>
      </c>
    </row>
    <row r="195" spans="1:61">
      <c r="A195" t="s">
        <v>897</v>
      </c>
      <c r="B195" t="s">
        <v>1212</v>
      </c>
      <c r="C195">
        <v>7316052</v>
      </c>
      <c r="D195" t="s">
        <v>230</v>
      </c>
      <c r="E195">
        <v>73</v>
      </c>
      <c r="F195">
        <v>16</v>
      </c>
      <c r="G195">
        <v>52</v>
      </c>
      <c r="H195" t="s">
        <v>674</v>
      </c>
      <c r="I195" t="s">
        <v>399</v>
      </c>
      <c r="J195" t="s">
        <v>475</v>
      </c>
      <c r="K195">
        <v>2019</v>
      </c>
      <c r="L195">
        <v>39004.674673599999</v>
      </c>
      <c r="M195">
        <v>652.25528497200003</v>
      </c>
      <c r="N195">
        <v>42574.153099800002</v>
      </c>
      <c r="O195">
        <v>69366.5725828</v>
      </c>
      <c r="P195">
        <v>1464.8433916199999</v>
      </c>
      <c r="Q195">
        <v>4459.6856573100004</v>
      </c>
      <c r="R195">
        <v>8691.3048465499996</v>
      </c>
      <c r="S195">
        <v>0.67928203701127032</v>
      </c>
      <c r="T195">
        <v>3.7567830805621261E-3</v>
      </c>
      <c r="U195">
        <v>0.10630304716849868</v>
      </c>
      <c r="V195">
        <v>0</v>
      </c>
      <c r="W195">
        <v>0</v>
      </c>
      <c r="X195">
        <v>5493.6869191799997</v>
      </c>
      <c r="Y195">
        <v>1.8088214832336163E-3</v>
      </c>
      <c r="Z195">
        <v>0.71684986781689164</v>
      </c>
      <c r="AA195">
        <v>1970531.5777</v>
      </c>
      <c r="AB195">
        <v>0</v>
      </c>
      <c r="AC195">
        <v>0.87071755305999998</v>
      </c>
      <c r="AD195">
        <v>0</v>
      </c>
      <c r="AE195">
        <v>0.314172787914</v>
      </c>
      <c r="AF195">
        <v>3746</v>
      </c>
      <c r="AG195">
        <v>0.98104644954618203</v>
      </c>
      <c r="AH195">
        <v>2.66951414842498E-4</v>
      </c>
      <c r="AI195">
        <v>0</v>
      </c>
      <c r="AJ195">
        <v>0</v>
      </c>
      <c r="AK195">
        <v>468.25</v>
      </c>
      <c r="AL195">
        <v>2.66951414842498E-4</v>
      </c>
      <c r="AM195">
        <v>0</v>
      </c>
      <c r="AN195">
        <v>2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12</v>
      </c>
      <c r="AY195">
        <v>312.16666666666669</v>
      </c>
      <c r="AZ195">
        <v>220.35294117647058</v>
      </c>
      <c r="BA195">
        <v>3746</v>
      </c>
      <c r="BB195">
        <v>3</v>
      </c>
      <c r="BC195">
        <v>1248.6666666666667</v>
      </c>
      <c r="BD195">
        <v>21.044626255899999</v>
      </c>
      <c r="BE195">
        <v>1.341405755</v>
      </c>
      <c r="BF195">
        <v>2836.4808864800002</v>
      </c>
      <c r="BG195">
        <v>0.53276425316200005</v>
      </c>
      <c r="BH195">
        <v>1317</v>
      </c>
      <c r="BI195">
        <v>6378</v>
      </c>
    </row>
    <row r="196" spans="1:61">
      <c r="A196" t="s">
        <v>898</v>
      </c>
      <c r="B196" t="s">
        <v>1213</v>
      </c>
      <c r="C196">
        <v>7316053</v>
      </c>
      <c r="D196" t="s">
        <v>230</v>
      </c>
      <c r="E196">
        <v>73</v>
      </c>
      <c r="F196">
        <v>16</v>
      </c>
      <c r="G196">
        <v>53</v>
      </c>
      <c r="H196" t="s">
        <v>674</v>
      </c>
      <c r="I196" t="s">
        <v>399</v>
      </c>
      <c r="J196" t="s">
        <v>339</v>
      </c>
      <c r="K196">
        <v>2019</v>
      </c>
      <c r="L196">
        <v>34052.638490099998</v>
      </c>
      <c r="M196">
        <v>145.06396473300001</v>
      </c>
      <c r="N196">
        <v>35358.827546499997</v>
      </c>
      <c r="O196">
        <v>75951.682207499995</v>
      </c>
      <c r="P196">
        <v>3346.5313268899999</v>
      </c>
      <c r="Q196">
        <v>3741.0895918800002</v>
      </c>
      <c r="R196">
        <v>9704.0846379800005</v>
      </c>
      <c r="S196">
        <v>0.80356681313000777</v>
      </c>
      <c r="T196">
        <v>5.1692943913155855E-3</v>
      </c>
      <c r="U196">
        <v>0</v>
      </c>
      <c r="V196">
        <v>0</v>
      </c>
      <c r="W196">
        <v>0</v>
      </c>
      <c r="X196">
        <v>10700.9504566</v>
      </c>
      <c r="Y196">
        <v>0</v>
      </c>
      <c r="Z196">
        <v>0.86663220470405788</v>
      </c>
      <c r="AA196">
        <v>1867917.3868400001</v>
      </c>
      <c r="AB196">
        <v>0</v>
      </c>
      <c r="AC196">
        <v>0.6813953103</v>
      </c>
      <c r="AD196">
        <v>0</v>
      </c>
      <c r="AE196">
        <v>0.32052976514600001</v>
      </c>
      <c r="AF196">
        <v>2818</v>
      </c>
      <c r="AG196">
        <v>0.99716110716820405</v>
      </c>
      <c r="AH196">
        <v>0</v>
      </c>
      <c r="AI196">
        <v>0</v>
      </c>
      <c r="AJ196">
        <v>0</v>
      </c>
      <c r="AK196">
        <v>704.5</v>
      </c>
      <c r="AL196">
        <v>3.5486160397444998E-4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10</v>
      </c>
      <c r="AY196">
        <v>281.8</v>
      </c>
      <c r="AZ196">
        <v>234.83333333333334</v>
      </c>
      <c r="BA196">
        <v>2818</v>
      </c>
      <c r="BB196">
        <v>0</v>
      </c>
      <c r="BC196">
        <v>0</v>
      </c>
      <c r="BD196">
        <v>20.567179665299999</v>
      </c>
      <c r="BE196">
        <v>1.58595718221</v>
      </c>
      <c r="BF196">
        <v>2836.3923296299999</v>
      </c>
      <c r="BG196">
        <v>11.0857141373</v>
      </c>
      <c r="BH196">
        <v>1497</v>
      </c>
      <c r="BI196">
        <v>6297</v>
      </c>
    </row>
    <row r="197" spans="1:61">
      <c r="A197" t="s">
        <v>899</v>
      </c>
      <c r="B197" t="s">
        <v>1214</v>
      </c>
      <c r="C197">
        <v>7317010</v>
      </c>
      <c r="D197" t="s">
        <v>230</v>
      </c>
      <c r="E197">
        <v>73</v>
      </c>
      <c r="F197">
        <v>17</v>
      </c>
      <c r="G197">
        <v>10</v>
      </c>
      <c r="H197" t="s">
        <v>674</v>
      </c>
      <c r="I197" t="s">
        <v>687</v>
      </c>
      <c r="J197" t="s">
        <v>430</v>
      </c>
      <c r="K197">
        <v>2019</v>
      </c>
      <c r="L197">
        <v>9659.0940549299994</v>
      </c>
      <c r="M197">
        <v>2220.6047210299998</v>
      </c>
      <c r="N197">
        <v>77995.710236500003</v>
      </c>
      <c r="O197">
        <v>83003.751287699997</v>
      </c>
      <c r="P197">
        <v>2790.7418038300002</v>
      </c>
      <c r="Q197">
        <v>1596.94640817</v>
      </c>
      <c r="R197">
        <v>35746.087113200003</v>
      </c>
      <c r="S197">
        <v>0.47965187545967147</v>
      </c>
      <c r="T197">
        <v>1.0337501021492196E-2</v>
      </c>
      <c r="U197">
        <v>0.12834027948026477</v>
      </c>
      <c r="V197">
        <v>0</v>
      </c>
      <c r="W197">
        <v>0</v>
      </c>
      <c r="X197">
        <v>2359.4939506999999</v>
      </c>
      <c r="Y197">
        <v>8.3026885674593445E-2</v>
      </c>
      <c r="Z197">
        <v>0.71659720519735226</v>
      </c>
      <c r="AA197">
        <v>1800169.0907999999</v>
      </c>
      <c r="AB197">
        <v>5.6727451551700003E-2</v>
      </c>
      <c r="AC197">
        <v>0.43046514314700002</v>
      </c>
      <c r="AD197">
        <v>0</v>
      </c>
      <c r="AE197">
        <v>0.24870636516799999</v>
      </c>
      <c r="AF197">
        <v>6390</v>
      </c>
      <c r="AG197">
        <v>0.912519561815336</v>
      </c>
      <c r="AH197">
        <v>4.6948356807511698E-4</v>
      </c>
      <c r="AI197">
        <v>0</v>
      </c>
      <c r="AJ197">
        <v>0</v>
      </c>
      <c r="AK197">
        <v>710</v>
      </c>
      <c r="AL197">
        <v>9.3896713615023396E-4</v>
      </c>
      <c r="AM197">
        <v>1597.5</v>
      </c>
      <c r="AN197">
        <v>10</v>
      </c>
      <c r="AO197">
        <v>0</v>
      </c>
      <c r="AP197">
        <v>34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26</v>
      </c>
      <c r="AY197">
        <v>245.76923076923077</v>
      </c>
      <c r="AZ197">
        <v>3195</v>
      </c>
      <c r="BA197">
        <v>1597.5</v>
      </c>
      <c r="BB197">
        <v>3</v>
      </c>
      <c r="BC197">
        <v>2130</v>
      </c>
      <c r="BD197">
        <v>24.870609334699999</v>
      </c>
      <c r="BE197">
        <v>1.6087055963700001</v>
      </c>
      <c r="BF197">
        <v>2694.0175605200002</v>
      </c>
      <c r="BG197">
        <v>-95.071070481700005</v>
      </c>
      <c r="BH197">
        <v>758</v>
      </c>
      <c r="BI197">
        <v>3278</v>
      </c>
    </row>
    <row r="198" spans="1:61">
      <c r="A198" t="s">
        <v>900</v>
      </c>
      <c r="B198" t="s">
        <v>1215</v>
      </c>
      <c r="C198">
        <v>7317011</v>
      </c>
      <c r="D198" t="s">
        <v>230</v>
      </c>
      <c r="E198">
        <v>73</v>
      </c>
      <c r="F198">
        <v>17</v>
      </c>
      <c r="G198">
        <v>11</v>
      </c>
      <c r="H198" t="s">
        <v>674</v>
      </c>
      <c r="I198" t="s">
        <v>687</v>
      </c>
      <c r="J198" t="s">
        <v>431</v>
      </c>
      <c r="K198">
        <v>2019</v>
      </c>
      <c r="L198">
        <v>9198.0585379000004</v>
      </c>
      <c r="M198">
        <v>1042.5160810100001</v>
      </c>
      <c r="N198">
        <v>88554.132782600005</v>
      </c>
      <c r="O198">
        <v>86073.8817901</v>
      </c>
      <c r="P198">
        <v>3458.62331868</v>
      </c>
      <c r="Q198">
        <v>833.578563712</v>
      </c>
      <c r="R198">
        <v>29435.157782800001</v>
      </c>
      <c r="S198">
        <v>0.57130872483221473</v>
      </c>
      <c r="T198">
        <v>1.9668158090976884E-2</v>
      </c>
      <c r="U198">
        <v>4.7539149888143175E-3</v>
      </c>
      <c r="V198">
        <v>0</v>
      </c>
      <c r="W198">
        <v>0</v>
      </c>
      <c r="X198">
        <v>4247.8848638400004</v>
      </c>
      <c r="Y198">
        <v>2.5167785234899327E-2</v>
      </c>
      <c r="Z198">
        <v>0.86409395973154357</v>
      </c>
      <c r="AA198">
        <v>1526060.75135</v>
      </c>
      <c r="AB198">
        <v>0.134778248263</v>
      </c>
      <c r="AC198">
        <v>0.17693190204799999</v>
      </c>
      <c r="AD198">
        <v>0</v>
      </c>
      <c r="AE198">
        <v>0.20342598332</v>
      </c>
      <c r="AF198">
        <v>4894</v>
      </c>
      <c r="AG198">
        <v>0.97752349816101303</v>
      </c>
      <c r="AH198">
        <v>8.1732733959950896E-4</v>
      </c>
      <c r="AI198">
        <v>0</v>
      </c>
      <c r="AJ198">
        <v>0</v>
      </c>
      <c r="AK198">
        <v>1223.5</v>
      </c>
      <c r="AL198">
        <v>6.1299550469963199E-4</v>
      </c>
      <c r="AM198">
        <v>2447</v>
      </c>
      <c r="AN198">
        <v>0</v>
      </c>
      <c r="AO198">
        <v>0</v>
      </c>
      <c r="AP198">
        <v>15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20</v>
      </c>
      <c r="AY198">
        <v>244.7</v>
      </c>
      <c r="AZ198">
        <v>0</v>
      </c>
      <c r="BA198">
        <v>0</v>
      </c>
      <c r="BB198">
        <v>1</v>
      </c>
      <c r="BC198">
        <v>4894</v>
      </c>
      <c r="BD198">
        <v>26.387857935</v>
      </c>
      <c r="BE198">
        <v>1.51131938531</v>
      </c>
      <c r="BF198">
        <v>2575.2169256699999</v>
      </c>
      <c r="BG198">
        <v>-120.55527304100001</v>
      </c>
      <c r="BH198">
        <v>2179</v>
      </c>
      <c r="BI198">
        <v>9176</v>
      </c>
    </row>
    <row r="199" spans="1:61">
      <c r="A199" t="s">
        <v>901</v>
      </c>
      <c r="B199" t="s">
        <v>1216</v>
      </c>
      <c r="C199">
        <v>7317020</v>
      </c>
      <c r="D199" t="s">
        <v>230</v>
      </c>
      <c r="E199">
        <v>73</v>
      </c>
      <c r="F199">
        <v>17</v>
      </c>
      <c r="G199">
        <v>20</v>
      </c>
      <c r="H199" t="s">
        <v>674</v>
      </c>
      <c r="I199" t="s">
        <v>687</v>
      </c>
      <c r="J199" t="s">
        <v>559</v>
      </c>
      <c r="K199">
        <v>2019</v>
      </c>
      <c r="L199">
        <v>3464.24621953</v>
      </c>
      <c r="M199">
        <v>398.60491083400001</v>
      </c>
      <c r="N199">
        <v>73088.0203893</v>
      </c>
      <c r="O199">
        <v>94457.966071799994</v>
      </c>
      <c r="P199">
        <v>3507.3002994799999</v>
      </c>
      <c r="Q199">
        <v>2594.7907177699999</v>
      </c>
      <c r="R199">
        <v>37908.762023299998</v>
      </c>
      <c r="S199">
        <v>0.27031488065007619</v>
      </c>
      <c r="T199">
        <v>3.8598273235144746E-2</v>
      </c>
      <c r="U199">
        <v>1.6124936515997969E-2</v>
      </c>
      <c r="V199">
        <v>0</v>
      </c>
      <c r="W199">
        <v>0</v>
      </c>
      <c r="X199">
        <v>2266.0583624599999</v>
      </c>
      <c r="Y199">
        <v>4.799390553580498E-2</v>
      </c>
      <c r="Z199">
        <v>0.74492127983748091</v>
      </c>
      <c r="AA199">
        <v>1670230.1015000001</v>
      </c>
      <c r="AB199">
        <v>0.318499681737</v>
      </c>
      <c r="AC199">
        <v>9.5576182896400005E-2</v>
      </c>
      <c r="AD199">
        <v>2.5520568816658203E-2</v>
      </c>
      <c r="AE199">
        <v>0.215444271976</v>
      </c>
      <c r="AF199">
        <v>5311</v>
      </c>
      <c r="AG199">
        <v>0.99322161551496801</v>
      </c>
      <c r="AH199">
        <v>9.4144228958764804E-4</v>
      </c>
      <c r="AI199">
        <v>0</v>
      </c>
      <c r="AJ199">
        <v>0</v>
      </c>
      <c r="AK199">
        <v>1327.75</v>
      </c>
      <c r="AL199">
        <v>3.7657691583505899E-4</v>
      </c>
      <c r="AM199">
        <v>1327.75</v>
      </c>
      <c r="AN199">
        <v>0</v>
      </c>
      <c r="AO199">
        <v>0</v>
      </c>
      <c r="AP199">
        <v>15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26</v>
      </c>
      <c r="AY199">
        <v>204.26923076923077</v>
      </c>
      <c r="AZ199">
        <v>1770.3333333333333</v>
      </c>
      <c r="BA199">
        <v>0</v>
      </c>
      <c r="BB199">
        <v>6</v>
      </c>
      <c r="BC199">
        <v>885.16666666666663</v>
      </c>
      <c r="BD199">
        <v>26.7944450088</v>
      </c>
      <c r="BE199">
        <v>1.4871759631399999</v>
      </c>
      <c r="BF199">
        <v>2651.31727826</v>
      </c>
      <c r="BG199">
        <v>-103.42676613499999</v>
      </c>
      <c r="BH199">
        <v>1064</v>
      </c>
      <c r="BI199">
        <v>3943</v>
      </c>
    </row>
    <row r="200" spans="1:61">
      <c r="A200" t="s">
        <v>902</v>
      </c>
      <c r="B200" t="s">
        <v>1217</v>
      </c>
      <c r="C200">
        <v>7317021</v>
      </c>
      <c r="D200" t="s">
        <v>230</v>
      </c>
      <c r="E200">
        <v>73</v>
      </c>
      <c r="F200">
        <v>17</v>
      </c>
      <c r="G200">
        <v>21</v>
      </c>
      <c r="H200" t="s">
        <v>674</v>
      </c>
      <c r="I200" t="s">
        <v>687</v>
      </c>
      <c r="J200" t="s">
        <v>560</v>
      </c>
      <c r="K200">
        <v>2019</v>
      </c>
      <c r="L200">
        <v>11011.3171736</v>
      </c>
      <c r="M200">
        <v>2169.6334294600001</v>
      </c>
      <c r="N200">
        <v>66520.133944800007</v>
      </c>
      <c r="O200">
        <v>84339.978191100003</v>
      </c>
      <c r="P200">
        <v>2172.3626566200001</v>
      </c>
      <c r="Q200">
        <v>3442.1525377799999</v>
      </c>
      <c r="R200">
        <v>29594.416454900002</v>
      </c>
      <c r="S200">
        <v>0.26270342079043507</v>
      </c>
      <c r="T200">
        <v>1.0849108823203809E-2</v>
      </c>
      <c r="U200">
        <v>0.23237019816229382</v>
      </c>
      <c r="V200">
        <v>0</v>
      </c>
      <c r="W200">
        <v>0</v>
      </c>
      <c r="X200">
        <v>2103.4126764100001</v>
      </c>
      <c r="Y200">
        <v>5.0869035757777042E-2</v>
      </c>
      <c r="Z200">
        <v>0.62094542234030781</v>
      </c>
      <c r="AA200">
        <v>1783296.2855199999</v>
      </c>
      <c r="AB200">
        <v>3.1318753675700001E-2</v>
      </c>
      <c r="AC200">
        <v>0.55762691323199998</v>
      </c>
      <c r="AD200">
        <v>0</v>
      </c>
      <c r="AE200">
        <v>0.28607497901200002</v>
      </c>
      <c r="AF200">
        <v>2655</v>
      </c>
      <c r="AG200">
        <v>0.94538606403013103</v>
      </c>
      <c r="AH200">
        <v>1.5065913370998099E-3</v>
      </c>
      <c r="AI200">
        <v>0</v>
      </c>
      <c r="AJ200">
        <v>0</v>
      </c>
      <c r="AK200">
        <v>663.75</v>
      </c>
      <c r="AL200">
        <v>7.5329566854990496E-4</v>
      </c>
      <c r="AM200">
        <v>0</v>
      </c>
      <c r="AN200">
        <v>16</v>
      </c>
      <c r="AO200">
        <v>0</v>
      </c>
      <c r="AP200">
        <v>48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16</v>
      </c>
      <c r="AY200">
        <v>165.9375</v>
      </c>
      <c r="AZ200">
        <v>132.75</v>
      </c>
      <c r="BA200">
        <v>0</v>
      </c>
      <c r="BB200">
        <v>2</v>
      </c>
      <c r="BC200">
        <v>1327.5</v>
      </c>
      <c r="BD200">
        <v>23.8345142318</v>
      </c>
      <c r="BE200">
        <v>1.6405469938799999</v>
      </c>
      <c r="BF200">
        <v>2809.8336442899999</v>
      </c>
      <c r="BG200">
        <v>-72.579953215800003</v>
      </c>
      <c r="BH200">
        <v>1306</v>
      </c>
      <c r="BI200">
        <v>5816</v>
      </c>
    </row>
    <row r="201" spans="1:61">
      <c r="A201" t="s">
        <v>903</v>
      </c>
      <c r="B201" t="s">
        <v>1218</v>
      </c>
      <c r="C201">
        <v>7317030</v>
      </c>
      <c r="D201" t="s">
        <v>230</v>
      </c>
      <c r="E201">
        <v>73</v>
      </c>
      <c r="F201">
        <v>17</v>
      </c>
      <c r="G201">
        <v>30</v>
      </c>
      <c r="H201" t="s">
        <v>674</v>
      </c>
      <c r="I201" t="s">
        <v>687</v>
      </c>
      <c r="J201" t="s">
        <v>348</v>
      </c>
      <c r="K201">
        <v>2019</v>
      </c>
      <c r="L201">
        <v>7276.7174795700003</v>
      </c>
      <c r="M201">
        <v>300.04104229900003</v>
      </c>
      <c r="N201">
        <v>69750.139534400005</v>
      </c>
      <c r="O201">
        <v>93337.089771900006</v>
      </c>
      <c r="P201">
        <v>1393.7106414</v>
      </c>
      <c r="Q201">
        <v>1141.24787917</v>
      </c>
      <c r="R201">
        <v>35989.175595399996</v>
      </c>
      <c r="S201">
        <v>0.25824873096446699</v>
      </c>
      <c r="T201">
        <v>0.11802030456852793</v>
      </c>
      <c r="U201">
        <v>4.6002538071065989E-2</v>
      </c>
      <c r="V201">
        <v>0</v>
      </c>
      <c r="W201">
        <v>0</v>
      </c>
      <c r="X201">
        <v>1311.8636736200001</v>
      </c>
      <c r="Y201">
        <v>2.1256345177664976E-2</v>
      </c>
      <c r="Z201">
        <v>0.68623096446700504</v>
      </c>
      <c r="AA201">
        <v>1335506.4295000001</v>
      </c>
      <c r="AB201">
        <v>0.35752121277799997</v>
      </c>
      <c r="AC201">
        <v>2.7449799814999998E-2</v>
      </c>
      <c r="AD201">
        <v>6.4086294416243653E-2</v>
      </c>
      <c r="AE201">
        <v>0.21609732134699999</v>
      </c>
      <c r="AF201">
        <v>3776</v>
      </c>
      <c r="AG201">
        <v>1</v>
      </c>
      <c r="AH201">
        <v>1.5889830508474499E-3</v>
      </c>
      <c r="AI201">
        <v>3776</v>
      </c>
      <c r="AJ201">
        <v>3776</v>
      </c>
      <c r="AK201">
        <v>629.33333333333337</v>
      </c>
      <c r="AL201">
        <v>2.64830508474576E-4</v>
      </c>
      <c r="AM201">
        <v>944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18</v>
      </c>
      <c r="AY201">
        <v>209.77777777777777</v>
      </c>
      <c r="AZ201">
        <v>3776</v>
      </c>
      <c r="BA201">
        <v>3776</v>
      </c>
      <c r="BB201">
        <v>3</v>
      </c>
      <c r="BC201">
        <v>1258.6666666666667</v>
      </c>
      <c r="BD201">
        <v>27.0217621585</v>
      </c>
      <c r="BE201">
        <v>1.48379718236</v>
      </c>
      <c r="BF201">
        <v>2683.9371079100001</v>
      </c>
      <c r="BG201">
        <v>-99.852343750000003</v>
      </c>
      <c r="BH201">
        <v>951</v>
      </c>
      <c r="BI201">
        <v>3695</v>
      </c>
    </row>
    <row r="202" spans="1:61">
      <c r="A202" t="s">
        <v>904</v>
      </c>
      <c r="B202" t="s">
        <v>1219</v>
      </c>
      <c r="C202">
        <v>7317031</v>
      </c>
      <c r="D202" t="s">
        <v>230</v>
      </c>
      <c r="E202">
        <v>73</v>
      </c>
      <c r="F202">
        <v>17</v>
      </c>
      <c r="G202">
        <v>31</v>
      </c>
      <c r="H202" t="s">
        <v>674</v>
      </c>
      <c r="I202" t="s">
        <v>687</v>
      </c>
      <c r="J202" t="s">
        <v>414</v>
      </c>
      <c r="K202">
        <v>2019</v>
      </c>
      <c r="L202">
        <v>15695.4786374</v>
      </c>
      <c r="M202">
        <v>313.95959169299999</v>
      </c>
      <c r="N202">
        <v>63278.882457300002</v>
      </c>
      <c r="O202">
        <v>84964.497501499995</v>
      </c>
      <c r="P202">
        <v>3794.8662254300002</v>
      </c>
      <c r="Q202">
        <v>1291.1313473099999</v>
      </c>
      <c r="R202">
        <v>32444.951326599999</v>
      </c>
      <c r="S202">
        <v>0.23150900507081656</v>
      </c>
      <c r="T202">
        <v>1.0316488896660255E-2</v>
      </c>
      <c r="U202">
        <v>1.5562161216995978E-2</v>
      </c>
      <c r="V202">
        <v>0</v>
      </c>
      <c r="W202">
        <v>0</v>
      </c>
      <c r="X202">
        <v>3816.2885897699998</v>
      </c>
      <c r="Y202">
        <v>5.9450952963804862E-3</v>
      </c>
      <c r="Z202">
        <v>0.77810806084979889</v>
      </c>
      <c r="AA202">
        <v>1500303.7851799999</v>
      </c>
      <c r="AB202">
        <v>0.57341827076200003</v>
      </c>
      <c r="AC202">
        <v>0</v>
      </c>
      <c r="AD202">
        <v>0.22626333275048086</v>
      </c>
      <c r="AE202">
        <v>0.22818509155399999</v>
      </c>
      <c r="AF202">
        <v>3101</v>
      </c>
      <c r="AG202">
        <v>0.98290873911641397</v>
      </c>
      <c r="AH202">
        <v>3.2247662044501701E-4</v>
      </c>
      <c r="AI202">
        <v>0</v>
      </c>
      <c r="AJ202">
        <v>0</v>
      </c>
      <c r="AK202">
        <v>443</v>
      </c>
      <c r="AL202">
        <v>6.44953240890035E-4</v>
      </c>
      <c r="AM202">
        <v>1550.5</v>
      </c>
      <c r="AN202">
        <v>0</v>
      </c>
      <c r="AO202">
        <v>0</v>
      </c>
      <c r="AP202">
        <v>3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16</v>
      </c>
      <c r="AY202">
        <v>193.8125</v>
      </c>
      <c r="AZ202">
        <v>0</v>
      </c>
      <c r="BA202">
        <v>3101</v>
      </c>
      <c r="BB202">
        <v>0</v>
      </c>
      <c r="BC202">
        <v>0</v>
      </c>
      <c r="BD202">
        <v>27.1156771056</v>
      </c>
      <c r="BE202">
        <v>1.4587366282900001</v>
      </c>
      <c r="BF202">
        <v>2738.4524910999999</v>
      </c>
      <c r="BG202">
        <v>-90.075332641599999</v>
      </c>
      <c r="BH202">
        <v>830</v>
      </c>
      <c r="BI202">
        <v>3370</v>
      </c>
    </row>
    <row r="203" spans="1:61">
      <c r="A203" t="s">
        <v>905</v>
      </c>
      <c r="B203" t="s">
        <v>1220</v>
      </c>
      <c r="C203">
        <v>7317032</v>
      </c>
      <c r="D203" t="s">
        <v>230</v>
      </c>
      <c r="E203">
        <v>73</v>
      </c>
      <c r="F203">
        <v>17</v>
      </c>
      <c r="G203">
        <v>32</v>
      </c>
      <c r="H203" t="s">
        <v>674</v>
      </c>
      <c r="I203" t="s">
        <v>687</v>
      </c>
      <c r="J203" t="s">
        <v>349</v>
      </c>
      <c r="K203">
        <v>2019</v>
      </c>
      <c r="L203">
        <v>11164.581540499999</v>
      </c>
      <c r="M203">
        <v>346.23547410200001</v>
      </c>
      <c r="N203">
        <v>68428.362511600004</v>
      </c>
      <c r="O203">
        <v>89113.849064099995</v>
      </c>
      <c r="P203">
        <v>1145.4264398400001</v>
      </c>
      <c r="Q203">
        <v>2708.8593433299998</v>
      </c>
      <c r="R203">
        <v>36180.002135900002</v>
      </c>
      <c r="S203">
        <v>0.38071065989847713</v>
      </c>
      <c r="T203">
        <v>3.4898477157360407E-2</v>
      </c>
      <c r="U203">
        <v>2.6967005076142133E-2</v>
      </c>
      <c r="V203">
        <v>0</v>
      </c>
      <c r="W203">
        <v>0</v>
      </c>
      <c r="X203">
        <v>1232.65661703</v>
      </c>
      <c r="Y203">
        <v>5.7106598984771571E-3</v>
      </c>
      <c r="Z203">
        <v>0.63864213197969544</v>
      </c>
      <c r="AA203">
        <v>2174055.51718</v>
      </c>
      <c r="AB203">
        <v>0.51089357353999998</v>
      </c>
      <c r="AC203">
        <v>0</v>
      </c>
      <c r="AD203">
        <v>0.31281725888324874</v>
      </c>
      <c r="AE203">
        <v>0.21940708059200001</v>
      </c>
      <c r="AF203">
        <v>3810</v>
      </c>
      <c r="AG203">
        <v>0.98740157480314905</v>
      </c>
      <c r="AH203">
        <v>1.0498687664041899E-3</v>
      </c>
      <c r="AI203">
        <v>3810</v>
      </c>
      <c r="AJ203">
        <v>3810</v>
      </c>
      <c r="AK203">
        <v>476.25</v>
      </c>
      <c r="AL203">
        <v>5.2493438320209897E-4</v>
      </c>
      <c r="AM203">
        <v>544.28571428571433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16</v>
      </c>
      <c r="AY203">
        <v>238.125</v>
      </c>
      <c r="AZ203">
        <v>0</v>
      </c>
      <c r="BA203">
        <v>3810</v>
      </c>
      <c r="BB203">
        <v>3</v>
      </c>
      <c r="BC203">
        <v>1270</v>
      </c>
      <c r="BD203">
        <v>27.1471845698</v>
      </c>
      <c r="BE203">
        <v>1.4609518051099999</v>
      </c>
      <c r="BF203">
        <v>2694.2138331699998</v>
      </c>
      <c r="BG203">
        <v>-99.422417534700003</v>
      </c>
      <c r="BH203">
        <v>1249</v>
      </c>
      <c r="BI203">
        <v>6315</v>
      </c>
    </row>
    <row r="204" spans="1:61">
      <c r="A204" t="s">
        <v>906</v>
      </c>
      <c r="B204" t="s">
        <v>1221</v>
      </c>
      <c r="C204">
        <v>7317040</v>
      </c>
      <c r="D204" t="s">
        <v>230</v>
      </c>
      <c r="E204">
        <v>73</v>
      </c>
      <c r="F204">
        <v>17</v>
      </c>
      <c r="G204">
        <v>40</v>
      </c>
      <c r="H204" t="s">
        <v>674</v>
      </c>
      <c r="I204" t="s">
        <v>687</v>
      </c>
      <c r="J204" t="s">
        <v>327</v>
      </c>
      <c r="K204">
        <v>2019</v>
      </c>
      <c r="L204">
        <v>11009.6462467</v>
      </c>
      <c r="M204">
        <v>497.55746974300001</v>
      </c>
      <c r="N204">
        <v>62701.193703500001</v>
      </c>
      <c r="O204">
        <v>90808.586068200006</v>
      </c>
      <c r="P204">
        <v>4018.2621739699998</v>
      </c>
      <c r="Q204">
        <v>2426.6811303899999</v>
      </c>
      <c r="R204">
        <v>28944.3462525</v>
      </c>
      <c r="S204">
        <v>0.28486593485693718</v>
      </c>
      <c r="T204">
        <v>4.1569192010077381E-2</v>
      </c>
      <c r="U204">
        <v>5.3985963649451146E-4</v>
      </c>
      <c r="V204">
        <v>0</v>
      </c>
      <c r="W204">
        <v>0</v>
      </c>
      <c r="X204">
        <v>4001.8392281199999</v>
      </c>
      <c r="Y204">
        <v>7.1981284865934854E-4</v>
      </c>
      <c r="Z204">
        <v>0.9334173114990103</v>
      </c>
      <c r="AA204">
        <v>1021611.58557</v>
      </c>
      <c r="AB204">
        <v>0.15328079432</v>
      </c>
      <c r="AC204">
        <v>0.10209966395800001</v>
      </c>
      <c r="AD204">
        <v>0</v>
      </c>
      <c r="AE204">
        <v>0.23368679712099999</v>
      </c>
      <c r="AF204">
        <v>4670</v>
      </c>
      <c r="AG204">
        <v>0.993147751605995</v>
      </c>
      <c r="AH204">
        <v>1.0706638115631599E-3</v>
      </c>
      <c r="AI204">
        <v>0</v>
      </c>
      <c r="AJ204">
        <v>0</v>
      </c>
      <c r="AK204">
        <v>934</v>
      </c>
      <c r="AL204">
        <v>6.4239828693790104E-4</v>
      </c>
      <c r="AM204">
        <v>2335</v>
      </c>
      <c r="AN204">
        <v>4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24</v>
      </c>
      <c r="AY204">
        <v>194.58333333333334</v>
      </c>
      <c r="AZ204">
        <v>0</v>
      </c>
      <c r="BA204">
        <v>2335</v>
      </c>
      <c r="BB204">
        <v>0</v>
      </c>
      <c r="BC204">
        <v>0</v>
      </c>
      <c r="BD204">
        <v>26.663675678600001</v>
      </c>
      <c r="BE204">
        <v>1.56382043434</v>
      </c>
      <c r="BF204">
        <v>2733.4979351500001</v>
      </c>
      <c r="BG204">
        <v>-94.502826112700006</v>
      </c>
      <c r="BH204">
        <v>1420</v>
      </c>
      <c r="BI204">
        <v>6863</v>
      </c>
    </row>
    <row r="205" spans="1:61">
      <c r="A205" t="s">
        <v>907</v>
      </c>
      <c r="B205" t="s">
        <v>1222</v>
      </c>
      <c r="C205">
        <v>7317041</v>
      </c>
      <c r="D205" t="s">
        <v>230</v>
      </c>
      <c r="E205">
        <v>73</v>
      </c>
      <c r="F205">
        <v>17</v>
      </c>
      <c r="G205">
        <v>41</v>
      </c>
      <c r="H205" t="s">
        <v>674</v>
      </c>
      <c r="I205" t="s">
        <v>687</v>
      </c>
      <c r="J205" t="s">
        <v>328</v>
      </c>
      <c r="K205">
        <v>2019</v>
      </c>
      <c r="L205">
        <v>15506.977039199999</v>
      </c>
      <c r="M205">
        <v>1183.25145582</v>
      </c>
      <c r="N205">
        <v>57545.518664900002</v>
      </c>
      <c r="O205">
        <v>89981.382828300004</v>
      </c>
      <c r="P205">
        <v>2793.4545196899999</v>
      </c>
      <c r="Q205">
        <v>1717.3503304799999</v>
      </c>
      <c r="R205">
        <v>22202.319213399998</v>
      </c>
      <c r="S205">
        <v>4.123399536243573E-2</v>
      </c>
      <c r="T205">
        <v>5.8473636455287827E-3</v>
      </c>
      <c r="U205">
        <v>0.14436939207581409</v>
      </c>
      <c r="V205">
        <v>0</v>
      </c>
      <c r="W205">
        <v>0</v>
      </c>
      <c r="X205">
        <v>3056.9303374800002</v>
      </c>
      <c r="Y205">
        <v>1.1291460832745237E-2</v>
      </c>
      <c r="Z205">
        <v>0.71368081459824584</v>
      </c>
      <c r="AA205">
        <v>2020078.7739800001</v>
      </c>
      <c r="AB205">
        <v>4.0799338384499999E-2</v>
      </c>
      <c r="AC205">
        <v>0.37141923915199998</v>
      </c>
      <c r="AD205">
        <v>0</v>
      </c>
      <c r="AE205">
        <v>0.25745218734100001</v>
      </c>
      <c r="AF205">
        <v>2529</v>
      </c>
      <c r="AG205">
        <v>0.94226967180703802</v>
      </c>
      <c r="AH205">
        <v>3.95413206801107E-4</v>
      </c>
      <c r="AI205">
        <v>0</v>
      </c>
      <c r="AJ205">
        <v>0</v>
      </c>
      <c r="AK205">
        <v>505.8</v>
      </c>
      <c r="AL205">
        <v>7.9082641360221401E-4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18</v>
      </c>
      <c r="AY205">
        <v>140.5</v>
      </c>
      <c r="AZ205">
        <v>0</v>
      </c>
      <c r="BA205">
        <v>0</v>
      </c>
      <c r="BB205">
        <v>0</v>
      </c>
      <c r="BC205">
        <v>0</v>
      </c>
      <c r="BD205">
        <v>25.351916883800001</v>
      </c>
      <c r="BE205">
        <v>1.58368860442</v>
      </c>
      <c r="BF205">
        <v>2793.3947263599998</v>
      </c>
      <c r="BG205">
        <v>-75.853637695299994</v>
      </c>
      <c r="BH205">
        <v>1064</v>
      </c>
      <c r="BI205">
        <v>5000</v>
      </c>
    </row>
    <row r="206" spans="1:61">
      <c r="A206" t="s">
        <v>908</v>
      </c>
      <c r="B206" t="s">
        <v>1223</v>
      </c>
      <c r="C206">
        <v>7317050</v>
      </c>
      <c r="D206" t="s">
        <v>230</v>
      </c>
      <c r="E206">
        <v>73</v>
      </c>
      <c r="F206">
        <v>17</v>
      </c>
      <c r="G206">
        <v>50</v>
      </c>
      <c r="H206" t="s">
        <v>674</v>
      </c>
      <c r="I206" t="s">
        <v>687</v>
      </c>
      <c r="J206" t="s">
        <v>343</v>
      </c>
      <c r="K206">
        <v>2019</v>
      </c>
      <c r="L206">
        <v>19184.795460400001</v>
      </c>
      <c r="M206">
        <v>2557.1323761100002</v>
      </c>
      <c r="N206">
        <v>34829.110530799997</v>
      </c>
      <c r="O206">
        <v>82932.217521400002</v>
      </c>
      <c r="P206">
        <v>865.704392762</v>
      </c>
      <c r="Q206">
        <v>2771.9391002799998</v>
      </c>
      <c r="R206">
        <v>7756.6685730299996</v>
      </c>
      <c r="S206">
        <v>1.011085833965262E-3</v>
      </c>
      <c r="T206">
        <v>6.8609395876214208E-4</v>
      </c>
      <c r="U206">
        <v>0.42129780088831115</v>
      </c>
      <c r="V206">
        <v>0</v>
      </c>
      <c r="W206">
        <v>0</v>
      </c>
      <c r="X206">
        <v>1528.6406355900001</v>
      </c>
      <c r="Y206">
        <v>1.762178167768028E-2</v>
      </c>
      <c r="Z206">
        <v>0.24594662911204998</v>
      </c>
      <c r="AA206">
        <v>1902744.2896100001</v>
      </c>
      <c r="AB206">
        <v>0</v>
      </c>
      <c r="AC206">
        <v>0.91033185944299999</v>
      </c>
      <c r="AD206">
        <v>0</v>
      </c>
      <c r="AE206">
        <v>0.34197862347199998</v>
      </c>
      <c r="AF206">
        <v>1880</v>
      </c>
      <c r="AG206">
        <v>0.95638297872340405</v>
      </c>
      <c r="AH206">
        <v>5.3191489361702096E-4</v>
      </c>
      <c r="AI206">
        <v>0</v>
      </c>
      <c r="AJ206">
        <v>0</v>
      </c>
      <c r="AK206">
        <v>208.88888888888889</v>
      </c>
      <c r="AL206">
        <v>5.3191489361702096E-4</v>
      </c>
      <c r="AM206">
        <v>0</v>
      </c>
      <c r="AN206">
        <v>4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24</v>
      </c>
      <c r="AY206">
        <v>78.333333333333329</v>
      </c>
      <c r="AZ206">
        <v>170.90909090909091</v>
      </c>
      <c r="BA206">
        <v>0</v>
      </c>
      <c r="BB206">
        <v>3</v>
      </c>
      <c r="BC206">
        <v>626.66666666666663</v>
      </c>
      <c r="BD206">
        <v>22.178781086499999</v>
      </c>
      <c r="BE206">
        <v>1.5675613687600001</v>
      </c>
      <c r="BF206">
        <v>2987.6639983199998</v>
      </c>
      <c r="BG206">
        <v>-19.4311553766</v>
      </c>
      <c r="BH206">
        <v>922</v>
      </c>
      <c r="BI206">
        <v>4038</v>
      </c>
    </row>
    <row r="207" spans="1:61">
      <c r="A207" t="s">
        <v>909</v>
      </c>
      <c r="B207" t="s">
        <v>1224</v>
      </c>
      <c r="C207">
        <v>7317051</v>
      </c>
      <c r="D207" t="s">
        <v>230</v>
      </c>
      <c r="E207">
        <v>73</v>
      </c>
      <c r="F207">
        <v>17</v>
      </c>
      <c r="G207">
        <v>51</v>
      </c>
      <c r="H207" t="s">
        <v>674</v>
      </c>
      <c r="I207" t="s">
        <v>687</v>
      </c>
      <c r="J207" t="s">
        <v>432</v>
      </c>
      <c r="K207">
        <v>2019</v>
      </c>
      <c r="L207">
        <v>24958.9093178</v>
      </c>
      <c r="M207">
        <v>3245.6577186099998</v>
      </c>
      <c r="N207">
        <v>51066.372076400003</v>
      </c>
      <c r="O207">
        <v>81188.587503699993</v>
      </c>
      <c r="P207">
        <v>314.18549542300002</v>
      </c>
      <c r="Q207">
        <v>2640.6498690200001</v>
      </c>
      <c r="R207">
        <v>14343.067959800001</v>
      </c>
      <c r="S207">
        <v>1.3697365180989903E-2</v>
      </c>
      <c r="T207">
        <v>0</v>
      </c>
      <c r="U207">
        <v>0.61358039891652305</v>
      </c>
      <c r="V207">
        <v>0</v>
      </c>
      <c r="W207">
        <v>0</v>
      </c>
      <c r="X207">
        <v>1241.4003945100001</v>
      </c>
      <c r="Y207">
        <v>1.4867027825658704E-2</v>
      </c>
      <c r="Z207">
        <v>0.19425634080275794</v>
      </c>
      <c r="AA207">
        <v>1617755.7775999999</v>
      </c>
      <c r="AB207">
        <v>0</v>
      </c>
      <c r="AC207">
        <v>0.95893606517300001</v>
      </c>
      <c r="AD207">
        <v>0</v>
      </c>
      <c r="AE207">
        <v>0.43680994252499999</v>
      </c>
      <c r="AF207">
        <v>1712</v>
      </c>
      <c r="AG207">
        <v>0.94158878504672805</v>
      </c>
      <c r="AH207">
        <v>1.16822429906542E-3</v>
      </c>
      <c r="AI207">
        <v>0</v>
      </c>
      <c r="AJ207">
        <v>0</v>
      </c>
      <c r="AK207">
        <v>570.66666666666663</v>
      </c>
      <c r="AL207">
        <v>4.0887850467289698E-3</v>
      </c>
      <c r="AM207">
        <v>0</v>
      </c>
      <c r="AN207">
        <v>23</v>
      </c>
      <c r="AO207">
        <v>0</v>
      </c>
      <c r="AP207">
        <v>2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24</v>
      </c>
      <c r="AY207">
        <v>71.333333333333329</v>
      </c>
      <c r="AZ207">
        <v>570.66666666666663</v>
      </c>
      <c r="BA207">
        <v>0</v>
      </c>
      <c r="BB207">
        <v>13</v>
      </c>
      <c r="BC207">
        <v>131.69230769230768</v>
      </c>
      <c r="BD207">
        <v>19.400168430499999</v>
      </c>
      <c r="BE207">
        <v>1.7876959700299999</v>
      </c>
      <c r="BF207">
        <v>2911.2628523600001</v>
      </c>
      <c r="BG207">
        <v>-24.124471242799999</v>
      </c>
      <c r="BH207">
        <v>2154</v>
      </c>
      <c r="BI207">
        <v>8534</v>
      </c>
    </row>
    <row r="208" spans="1:61">
      <c r="A208" t="s">
        <v>910</v>
      </c>
      <c r="B208" t="s">
        <v>1225</v>
      </c>
      <c r="C208">
        <v>7317052</v>
      </c>
      <c r="D208" t="s">
        <v>230</v>
      </c>
      <c r="E208">
        <v>73</v>
      </c>
      <c r="F208">
        <v>17</v>
      </c>
      <c r="G208">
        <v>52</v>
      </c>
      <c r="H208" t="s">
        <v>674</v>
      </c>
      <c r="I208" t="s">
        <v>687</v>
      </c>
      <c r="J208" t="s">
        <v>344</v>
      </c>
      <c r="K208">
        <v>2019</v>
      </c>
      <c r="L208">
        <v>11355.2429046</v>
      </c>
      <c r="M208">
        <v>1147.5887138400001</v>
      </c>
      <c r="N208">
        <v>24561.2728647</v>
      </c>
      <c r="O208">
        <v>71712.493244099998</v>
      </c>
      <c r="P208">
        <v>2182.0351026500002</v>
      </c>
      <c r="Q208">
        <v>2821.8325832</v>
      </c>
      <c r="R208">
        <v>17574.168627499999</v>
      </c>
      <c r="S208">
        <v>5.7652457075192419E-2</v>
      </c>
      <c r="T208">
        <v>0</v>
      </c>
      <c r="U208">
        <v>0.12033747779751332</v>
      </c>
      <c r="V208">
        <v>0</v>
      </c>
      <c r="W208">
        <v>0</v>
      </c>
      <c r="X208">
        <v>3355.5384419100001</v>
      </c>
      <c r="Y208">
        <v>7.9928952042628773E-3</v>
      </c>
      <c r="Z208">
        <v>9.6876850207223211E-2</v>
      </c>
      <c r="AA208">
        <v>2453071.80498</v>
      </c>
      <c r="AB208">
        <v>0</v>
      </c>
      <c r="AC208">
        <v>0.85375629379399998</v>
      </c>
      <c r="AD208">
        <v>0</v>
      </c>
      <c r="AE208">
        <v>0.33281657404999998</v>
      </c>
      <c r="AF208">
        <v>1955</v>
      </c>
      <c r="AG208">
        <v>0.97289002557544701</v>
      </c>
      <c r="AH208">
        <v>1.02301790281329E-3</v>
      </c>
      <c r="AI208">
        <v>0</v>
      </c>
      <c r="AJ208">
        <v>0</v>
      </c>
      <c r="AK208">
        <v>325.83333333333331</v>
      </c>
      <c r="AL208">
        <v>1.53452685421994E-3</v>
      </c>
      <c r="AM208">
        <v>0</v>
      </c>
      <c r="AN208">
        <v>8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24</v>
      </c>
      <c r="AY208">
        <v>81.458333333333329</v>
      </c>
      <c r="AZ208">
        <v>651.66666666666663</v>
      </c>
      <c r="BA208">
        <v>391</v>
      </c>
      <c r="BB208">
        <v>0</v>
      </c>
      <c r="BC208">
        <v>0</v>
      </c>
      <c r="BD208">
        <v>23.341173684299999</v>
      </c>
      <c r="BE208">
        <v>1.4816429541</v>
      </c>
      <c r="BF208">
        <v>3129.5055341799998</v>
      </c>
      <c r="BG208">
        <v>-25.838709481799999</v>
      </c>
      <c r="BH208">
        <v>2535</v>
      </c>
      <c r="BI208">
        <v>11185</v>
      </c>
    </row>
    <row r="209" spans="1:61">
      <c r="A209" t="s">
        <v>911</v>
      </c>
      <c r="B209" t="s">
        <v>1226</v>
      </c>
      <c r="C209">
        <v>7317060</v>
      </c>
      <c r="D209" t="s">
        <v>230</v>
      </c>
      <c r="E209">
        <v>73</v>
      </c>
      <c r="F209">
        <v>17</v>
      </c>
      <c r="G209">
        <v>60</v>
      </c>
      <c r="H209" t="s">
        <v>674</v>
      </c>
      <c r="I209" t="s">
        <v>687</v>
      </c>
      <c r="J209" t="s">
        <v>385</v>
      </c>
      <c r="K209">
        <v>2019</v>
      </c>
      <c r="L209">
        <v>15704.6916437</v>
      </c>
      <c r="M209">
        <v>770.63136100899999</v>
      </c>
      <c r="N209">
        <v>49779.5259515</v>
      </c>
      <c r="O209">
        <v>84922.936403999993</v>
      </c>
      <c r="P209">
        <v>4109.1595817699999</v>
      </c>
      <c r="Q209">
        <v>2361.7135926400001</v>
      </c>
      <c r="R209">
        <v>18580.383186999999</v>
      </c>
      <c r="S209">
        <v>7.1775890848392476E-2</v>
      </c>
      <c r="T209">
        <v>1.2265041004427027E-2</v>
      </c>
      <c r="U209">
        <v>5.450322955221714E-2</v>
      </c>
      <c r="V209">
        <v>0</v>
      </c>
      <c r="W209">
        <v>0</v>
      </c>
      <c r="X209">
        <v>4542.4928675499996</v>
      </c>
      <c r="Y209">
        <v>3.9915813919732925E-3</v>
      </c>
      <c r="Z209">
        <v>0.75520719936134695</v>
      </c>
      <c r="AA209">
        <v>1522385.3815200001</v>
      </c>
      <c r="AB209">
        <v>8.8086783678300001E-2</v>
      </c>
      <c r="AC209">
        <v>0.27960807525499998</v>
      </c>
      <c r="AD209">
        <v>0</v>
      </c>
      <c r="AE209">
        <v>0.25428590966199999</v>
      </c>
      <c r="AF209">
        <v>4916</v>
      </c>
      <c r="AG209">
        <v>0.96623270951993401</v>
      </c>
      <c r="AH209">
        <v>1.0170870626525601E-3</v>
      </c>
      <c r="AI209">
        <v>0</v>
      </c>
      <c r="AJ209">
        <v>0</v>
      </c>
      <c r="AK209">
        <v>446.90909090909093</v>
      </c>
      <c r="AL209">
        <v>6.1025223759153698E-4</v>
      </c>
      <c r="AM209">
        <v>2458</v>
      </c>
      <c r="AN209">
        <v>2</v>
      </c>
      <c r="AO209">
        <v>0</v>
      </c>
      <c r="AP209">
        <v>2</v>
      </c>
      <c r="AQ209">
        <v>0</v>
      </c>
      <c r="AR209">
        <v>0</v>
      </c>
      <c r="AS209">
        <v>0</v>
      </c>
      <c r="AT209">
        <v>2</v>
      </c>
      <c r="AU209">
        <v>0</v>
      </c>
      <c r="AV209">
        <v>0</v>
      </c>
      <c r="AW209">
        <v>0</v>
      </c>
      <c r="AX209">
        <v>20</v>
      </c>
      <c r="AY209">
        <v>245.8</v>
      </c>
      <c r="AZ209">
        <v>819.33333333333337</v>
      </c>
      <c r="BA209">
        <v>4916</v>
      </c>
      <c r="BB209">
        <v>4</v>
      </c>
      <c r="BC209">
        <v>1229</v>
      </c>
      <c r="BD209">
        <v>26.106951773999999</v>
      </c>
      <c r="BE209">
        <v>1.5565416707899999</v>
      </c>
      <c r="BF209">
        <v>2823.4369708200002</v>
      </c>
      <c r="BG209">
        <v>-74.131255527700006</v>
      </c>
      <c r="BH209">
        <v>1044</v>
      </c>
      <c r="BI209">
        <v>5007</v>
      </c>
    </row>
    <row r="210" spans="1:61">
      <c r="A210" t="s">
        <v>912</v>
      </c>
      <c r="B210" t="s">
        <v>1227</v>
      </c>
      <c r="C210">
        <v>7317061</v>
      </c>
      <c r="D210" t="s">
        <v>230</v>
      </c>
      <c r="E210">
        <v>73</v>
      </c>
      <c r="F210">
        <v>17</v>
      </c>
      <c r="G210">
        <v>61</v>
      </c>
      <c r="H210" t="s">
        <v>674</v>
      </c>
      <c r="I210" t="s">
        <v>687</v>
      </c>
      <c r="J210" t="s">
        <v>510</v>
      </c>
      <c r="K210">
        <v>2019</v>
      </c>
      <c r="L210">
        <v>9578.2527382699991</v>
      </c>
      <c r="M210">
        <v>846.73264504799999</v>
      </c>
      <c r="N210">
        <v>48222.047880700004</v>
      </c>
      <c r="O210">
        <v>76294.601111099997</v>
      </c>
      <c r="P210">
        <v>1723.2623940000001</v>
      </c>
      <c r="Q210">
        <v>3101.9430201099999</v>
      </c>
      <c r="R210">
        <v>23365.457121799998</v>
      </c>
      <c r="S210">
        <v>0.33184969613969018</v>
      </c>
      <c r="T210">
        <v>3.2782675682615767E-2</v>
      </c>
      <c r="U210">
        <v>0.13070273046306599</v>
      </c>
      <c r="V210">
        <v>0</v>
      </c>
      <c r="W210">
        <v>0</v>
      </c>
      <c r="X210">
        <v>1816.1254327300001</v>
      </c>
      <c r="Y210">
        <v>1.9429940939827098E-2</v>
      </c>
      <c r="Z210">
        <v>0.63339895574766758</v>
      </c>
      <c r="AA210">
        <v>2206547.5298000001</v>
      </c>
      <c r="AB210">
        <v>0.293288914367</v>
      </c>
      <c r="AC210">
        <v>0.246595428472</v>
      </c>
      <c r="AD210">
        <v>0.11418300094153899</v>
      </c>
      <c r="AE210">
        <v>0.26293018249099998</v>
      </c>
      <c r="AF210">
        <v>6713</v>
      </c>
      <c r="AG210">
        <v>0.97556978995977905</v>
      </c>
      <c r="AH210">
        <v>7.4482347683598902E-4</v>
      </c>
      <c r="AI210">
        <v>0</v>
      </c>
      <c r="AJ210">
        <v>0</v>
      </c>
      <c r="AK210">
        <v>2237.6666666666665</v>
      </c>
      <c r="AL210">
        <v>2.9792939073439498E-4</v>
      </c>
      <c r="AM210">
        <v>2237.6666666666665</v>
      </c>
      <c r="AN210">
        <v>2</v>
      </c>
      <c r="AO210">
        <v>0</v>
      </c>
      <c r="AP210">
        <v>20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5</v>
      </c>
      <c r="AW210">
        <v>0</v>
      </c>
      <c r="AX210">
        <v>20</v>
      </c>
      <c r="AY210">
        <v>335.65</v>
      </c>
      <c r="AZ210">
        <v>6713</v>
      </c>
      <c r="BA210">
        <v>6713</v>
      </c>
      <c r="BB210">
        <v>4</v>
      </c>
      <c r="BC210">
        <v>1678.25</v>
      </c>
      <c r="BD210">
        <v>26.1675991133</v>
      </c>
      <c r="BE210">
        <v>1.5273644176900001</v>
      </c>
      <c r="BF210">
        <v>2875.3695567700001</v>
      </c>
      <c r="BG210">
        <v>-71.306928492300003</v>
      </c>
      <c r="BH210">
        <v>578</v>
      </c>
      <c r="BI210">
        <v>2835</v>
      </c>
    </row>
    <row r="211" spans="1:61">
      <c r="A211" t="s">
        <v>913</v>
      </c>
      <c r="B211" t="s">
        <v>1228</v>
      </c>
      <c r="C211">
        <v>7317062</v>
      </c>
      <c r="D211" t="s">
        <v>230</v>
      </c>
      <c r="E211">
        <v>73</v>
      </c>
      <c r="F211">
        <v>17</v>
      </c>
      <c r="G211">
        <v>62</v>
      </c>
      <c r="H211" t="s">
        <v>674</v>
      </c>
      <c r="I211" t="s">
        <v>687</v>
      </c>
      <c r="J211" t="s">
        <v>511</v>
      </c>
      <c r="K211">
        <v>2019</v>
      </c>
      <c r="L211">
        <v>17737.5448793</v>
      </c>
      <c r="M211">
        <v>529.14719653700001</v>
      </c>
      <c r="N211">
        <v>59789.1608977</v>
      </c>
      <c r="O211">
        <v>79016.673432399999</v>
      </c>
      <c r="P211">
        <v>3447.83583714</v>
      </c>
      <c r="Q211">
        <v>2141.2204401399999</v>
      </c>
      <c r="R211">
        <v>32018.0147574</v>
      </c>
      <c r="S211">
        <v>0.23937661172777217</v>
      </c>
      <c r="T211">
        <v>5.6060096423365846E-2</v>
      </c>
      <c r="U211">
        <v>2.3769480883507121E-2</v>
      </c>
      <c r="V211">
        <v>0</v>
      </c>
      <c r="W211">
        <v>0</v>
      </c>
      <c r="X211">
        <v>3341.7027035199999</v>
      </c>
      <c r="Y211">
        <v>1.4127144298688193E-2</v>
      </c>
      <c r="Z211">
        <v>0.70254512837762084</v>
      </c>
      <c r="AA211">
        <v>1737398.8478999999</v>
      </c>
      <c r="AB211">
        <v>0.50254241092499996</v>
      </c>
      <c r="AC211">
        <v>0</v>
      </c>
      <c r="AD211">
        <v>0.28983069850880144</v>
      </c>
      <c r="AE211">
        <v>0.23203079167900001</v>
      </c>
      <c r="AF211">
        <v>6731</v>
      </c>
      <c r="AG211">
        <v>0.99940573466052596</v>
      </c>
      <c r="AH211">
        <v>1.4856633486851799E-4</v>
      </c>
      <c r="AI211">
        <v>0</v>
      </c>
      <c r="AJ211">
        <v>0</v>
      </c>
      <c r="AK211">
        <v>961.57142857142856</v>
      </c>
      <c r="AL211">
        <v>2.9713266973703702E-4</v>
      </c>
      <c r="AM211">
        <v>6731</v>
      </c>
      <c r="AN211">
        <v>5</v>
      </c>
      <c r="AO211">
        <v>0</v>
      </c>
      <c r="AP211">
        <v>17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26</v>
      </c>
      <c r="AY211">
        <v>258.88461538461536</v>
      </c>
      <c r="AZ211">
        <v>0</v>
      </c>
      <c r="BA211">
        <v>6731</v>
      </c>
      <c r="BB211">
        <v>5</v>
      </c>
      <c r="BC211">
        <v>1346.2</v>
      </c>
      <c r="BD211">
        <v>27.078622214700001</v>
      </c>
      <c r="BE211">
        <v>1.4495074081399999</v>
      </c>
      <c r="BF211">
        <v>2768.8119167599998</v>
      </c>
      <c r="BG211">
        <v>-86.370236816399995</v>
      </c>
      <c r="BH211">
        <v>1005</v>
      </c>
      <c r="BI211">
        <v>4396</v>
      </c>
    </row>
    <row r="212" spans="1:61">
      <c r="A212" t="s">
        <v>914</v>
      </c>
      <c r="B212" t="s">
        <v>1229</v>
      </c>
      <c r="C212">
        <v>7317070</v>
      </c>
      <c r="D212" t="s">
        <v>230</v>
      </c>
      <c r="E212">
        <v>73</v>
      </c>
      <c r="F212">
        <v>17</v>
      </c>
      <c r="G212">
        <v>70</v>
      </c>
      <c r="H212" t="s">
        <v>674</v>
      </c>
      <c r="I212" t="s">
        <v>687</v>
      </c>
      <c r="J212" t="s">
        <v>375</v>
      </c>
      <c r="K212">
        <v>2019</v>
      </c>
      <c r="L212">
        <v>5398.3711922100001</v>
      </c>
      <c r="M212">
        <v>653.90625327500004</v>
      </c>
      <c r="N212">
        <v>37554.043016099997</v>
      </c>
      <c r="O212">
        <v>69457.865771299999</v>
      </c>
      <c r="P212">
        <v>1157.9820315699999</v>
      </c>
      <c r="Q212">
        <v>2303.9551189499998</v>
      </c>
      <c r="R212">
        <v>22099.203243100001</v>
      </c>
      <c r="S212">
        <v>0.17342594667264172</v>
      </c>
      <c r="T212">
        <v>2.3470759578758684E-2</v>
      </c>
      <c r="U212">
        <v>0.17913959220255435</v>
      </c>
      <c r="V212">
        <v>0</v>
      </c>
      <c r="W212">
        <v>4.5373067443423704E-3</v>
      </c>
      <c r="X212">
        <v>1230.9142023100001</v>
      </c>
      <c r="Y212">
        <v>4.4868922249607888E-2</v>
      </c>
      <c r="Z212">
        <v>0.48039435357382926</v>
      </c>
      <c r="AA212">
        <v>2016870.22141</v>
      </c>
      <c r="AB212">
        <v>9.1397951926999996E-2</v>
      </c>
      <c r="AC212">
        <v>0.52120253758299995</v>
      </c>
      <c r="AD212">
        <v>4.3020389872283217E-2</v>
      </c>
      <c r="AE212">
        <v>0.288808053871</v>
      </c>
      <c r="AF212">
        <v>8002</v>
      </c>
      <c r="AG212">
        <v>0.98987753061734496</v>
      </c>
      <c r="AH212">
        <v>2.4993751562109399E-4</v>
      </c>
      <c r="AI212">
        <v>0</v>
      </c>
      <c r="AJ212">
        <v>0</v>
      </c>
      <c r="AK212">
        <v>1000.25</v>
      </c>
      <c r="AL212">
        <v>3.7490627343164201E-4</v>
      </c>
      <c r="AM212">
        <v>2667.3333333333335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30</v>
      </c>
      <c r="AY212">
        <v>266.73333333333335</v>
      </c>
      <c r="AZ212">
        <v>1600.4</v>
      </c>
      <c r="BA212">
        <v>0</v>
      </c>
      <c r="BB212">
        <v>0</v>
      </c>
      <c r="BC212">
        <v>0</v>
      </c>
      <c r="BD212">
        <v>25.261590826500001</v>
      </c>
      <c r="BE212">
        <v>1.57458044751</v>
      </c>
      <c r="BF212">
        <v>2993.8372637900002</v>
      </c>
      <c r="BG212">
        <v>-58.574408502899999</v>
      </c>
      <c r="BH212">
        <v>1563</v>
      </c>
      <c r="BI212">
        <v>8041</v>
      </c>
    </row>
    <row r="213" spans="1:61">
      <c r="A213" t="s">
        <v>915</v>
      </c>
      <c r="B213" t="s">
        <v>1230</v>
      </c>
      <c r="C213">
        <v>7317080</v>
      </c>
      <c r="D213" t="s">
        <v>230</v>
      </c>
      <c r="E213">
        <v>73</v>
      </c>
      <c r="F213">
        <v>17</v>
      </c>
      <c r="G213">
        <v>80</v>
      </c>
      <c r="H213" t="s">
        <v>674</v>
      </c>
      <c r="I213" t="s">
        <v>687</v>
      </c>
      <c r="J213" t="s">
        <v>605</v>
      </c>
      <c r="K213">
        <v>2019</v>
      </c>
      <c r="L213">
        <v>17692.045620699999</v>
      </c>
      <c r="M213">
        <v>1130.45537715</v>
      </c>
      <c r="N213">
        <v>26101.1918539</v>
      </c>
      <c r="O213">
        <v>47843.186104100001</v>
      </c>
      <c r="P213">
        <v>3389.3842225399999</v>
      </c>
      <c r="Q213">
        <v>2651.1184038199999</v>
      </c>
      <c r="R213">
        <v>16476.212934399999</v>
      </c>
      <c r="S213">
        <v>0.29199432770400929</v>
      </c>
      <c r="T213">
        <v>4.2800051566327185E-2</v>
      </c>
      <c r="U213">
        <v>0.24107257960551759</v>
      </c>
      <c r="V213">
        <v>0</v>
      </c>
      <c r="W213">
        <v>0</v>
      </c>
      <c r="X213">
        <v>3733.3923340699998</v>
      </c>
      <c r="Y213">
        <v>4.640969446951141E-3</v>
      </c>
      <c r="Z213">
        <v>0.34833054015727732</v>
      </c>
      <c r="AA213">
        <v>1201560.6651000001</v>
      </c>
      <c r="AB213">
        <v>8.6080942623300002E-2</v>
      </c>
      <c r="AC213">
        <v>0.57414817451699995</v>
      </c>
      <c r="AD213">
        <v>5.8656697176743586E-2</v>
      </c>
      <c r="AE213">
        <v>0.301723790085</v>
      </c>
      <c r="AF213">
        <v>4460</v>
      </c>
      <c r="AG213">
        <v>0.98340807174887801</v>
      </c>
      <c r="AH213">
        <v>1.12107623318385E-3</v>
      </c>
      <c r="AI213">
        <v>0</v>
      </c>
      <c r="AJ213">
        <v>0</v>
      </c>
      <c r="AK213">
        <v>892</v>
      </c>
      <c r="AL213">
        <v>6.7264573991031296E-4</v>
      </c>
      <c r="AM213">
        <v>2230</v>
      </c>
      <c r="AN213">
        <v>0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17</v>
      </c>
      <c r="AY213">
        <v>262.35294117647061</v>
      </c>
      <c r="AZ213">
        <v>2230</v>
      </c>
      <c r="BA213">
        <v>0</v>
      </c>
      <c r="BB213">
        <v>3</v>
      </c>
      <c r="BC213">
        <v>1486.6666666666667</v>
      </c>
      <c r="BD213">
        <v>25.225886268299998</v>
      </c>
      <c r="BE213">
        <v>1.60472916497</v>
      </c>
      <c r="BF213">
        <v>3044.6770311599998</v>
      </c>
      <c r="BG213">
        <v>-28.373003472200001</v>
      </c>
      <c r="BH213">
        <v>1209</v>
      </c>
      <c r="BI213">
        <v>6050</v>
      </c>
    </row>
    <row r="214" spans="1:61">
      <c r="A214" t="s">
        <v>916</v>
      </c>
      <c r="B214" t="s">
        <v>1231</v>
      </c>
      <c r="C214">
        <v>7317081</v>
      </c>
      <c r="D214" t="s">
        <v>230</v>
      </c>
      <c r="E214">
        <v>73</v>
      </c>
      <c r="F214">
        <v>17</v>
      </c>
      <c r="G214">
        <v>81</v>
      </c>
      <c r="H214" t="s">
        <v>674</v>
      </c>
      <c r="I214" t="s">
        <v>687</v>
      </c>
      <c r="J214" t="s">
        <v>607</v>
      </c>
      <c r="K214">
        <v>2019</v>
      </c>
      <c r="L214">
        <v>22038.7514496</v>
      </c>
      <c r="M214">
        <v>462.16674664599998</v>
      </c>
      <c r="N214">
        <v>36365.638179900001</v>
      </c>
      <c r="O214">
        <v>44421.926090300003</v>
      </c>
      <c r="P214">
        <v>4562.9067096099998</v>
      </c>
      <c r="Q214">
        <v>688.77048761699996</v>
      </c>
      <c r="R214">
        <v>24518.729519199998</v>
      </c>
      <c r="S214">
        <v>0.5351055512118843</v>
      </c>
      <c r="T214">
        <v>2.9397967161845191E-2</v>
      </c>
      <c r="U214">
        <v>1.6419077404222049E-2</v>
      </c>
      <c r="V214">
        <v>0</v>
      </c>
      <c r="W214">
        <v>0</v>
      </c>
      <c r="X214">
        <v>4508.8373856899998</v>
      </c>
      <c r="Y214">
        <v>6.0985144644253326E-3</v>
      </c>
      <c r="Z214">
        <v>0.68068803752931983</v>
      </c>
      <c r="AA214">
        <v>2091519.4919400001</v>
      </c>
      <c r="AB214">
        <v>0.58969888506799994</v>
      </c>
      <c r="AC214">
        <v>7.0299989738300001E-3</v>
      </c>
      <c r="AD214">
        <v>0.13479280688037529</v>
      </c>
      <c r="AE214">
        <v>0.25807425060099998</v>
      </c>
      <c r="AF214">
        <v>3964</v>
      </c>
      <c r="AG214">
        <v>0.98612512613521697</v>
      </c>
      <c r="AH214">
        <v>2.5227043390514599E-4</v>
      </c>
      <c r="AI214">
        <v>0</v>
      </c>
      <c r="AJ214">
        <v>0</v>
      </c>
      <c r="AK214">
        <v>991</v>
      </c>
      <c r="AL214">
        <v>7.5681130171543804E-4</v>
      </c>
      <c r="AM214">
        <v>0</v>
      </c>
      <c r="AN214">
        <v>0</v>
      </c>
      <c r="AO214">
        <v>0</v>
      </c>
      <c r="AP214">
        <v>9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16</v>
      </c>
      <c r="AY214">
        <v>247.75</v>
      </c>
      <c r="AZ214">
        <v>0</v>
      </c>
      <c r="BA214">
        <v>1321.3333333333333</v>
      </c>
      <c r="BB214">
        <v>15</v>
      </c>
      <c r="BC214">
        <v>264.26666666666665</v>
      </c>
      <c r="BD214">
        <v>27.142935568599999</v>
      </c>
      <c r="BE214">
        <v>1.4364511386800001</v>
      </c>
      <c r="BF214">
        <v>2952.5335442800001</v>
      </c>
      <c r="BG214">
        <v>-47.4250686233</v>
      </c>
      <c r="BH214">
        <v>1264</v>
      </c>
      <c r="BI214">
        <v>5547</v>
      </c>
    </row>
    <row r="215" spans="1:61">
      <c r="A215" t="s">
        <v>917</v>
      </c>
      <c r="B215" t="s">
        <v>1232</v>
      </c>
      <c r="C215">
        <v>7317090</v>
      </c>
      <c r="D215" t="s">
        <v>230</v>
      </c>
      <c r="E215">
        <v>73</v>
      </c>
      <c r="F215">
        <v>17</v>
      </c>
      <c r="G215">
        <v>90</v>
      </c>
      <c r="H215" t="s">
        <v>674</v>
      </c>
      <c r="I215" t="s">
        <v>687</v>
      </c>
      <c r="J215" t="s">
        <v>425</v>
      </c>
      <c r="K215">
        <v>2019</v>
      </c>
      <c r="L215">
        <v>26263.285565900002</v>
      </c>
      <c r="M215">
        <v>165.995113629</v>
      </c>
      <c r="N215">
        <v>35241.307596400002</v>
      </c>
      <c r="O215">
        <v>36512.196101299996</v>
      </c>
      <c r="P215">
        <v>8464.6090388400007</v>
      </c>
      <c r="Q215">
        <v>1126.2768982</v>
      </c>
      <c r="R215">
        <v>18001.206647200001</v>
      </c>
      <c r="S215">
        <v>0.60724431818181823</v>
      </c>
      <c r="T215">
        <v>8.0255681818181823E-2</v>
      </c>
      <c r="U215">
        <v>0</v>
      </c>
      <c r="V215">
        <v>0</v>
      </c>
      <c r="W215">
        <v>0</v>
      </c>
      <c r="X215">
        <v>8754.1250210399994</v>
      </c>
      <c r="Y215">
        <v>0</v>
      </c>
      <c r="Z215">
        <v>0.89772727272727271</v>
      </c>
      <c r="AA215">
        <v>1152186.9414599999</v>
      </c>
      <c r="AB215">
        <v>0.420619626149</v>
      </c>
      <c r="AC215">
        <v>2.4129009274699999E-2</v>
      </c>
      <c r="AD215">
        <v>0.17589962121212122</v>
      </c>
      <c r="AE215">
        <v>0.27309274184499999</v>
      </c>
      <c r="AF215">
        <v>5688</v>
      </c>
      <c r="AG215">
        <v>0.99701125175808702</v>
      </c>
      <c r="AH215">
        <v>7.0323488045007001E-4</v>
      </c>
      <c r="AI215">
        <v>0</v>
      </c>
      <c r="AJ215">
        <v>0</v>
      </c>
      <c r="AK215">
        <v>1422</v>
      </c>
      <c r="AL215">
        <v>5.2742616033755205E-4</v>
      </c>
      <c r="AM215">
        <v>1896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20</v>
      </c>
      <c r="AY215">
        <v>284.39999999999998</v>
      </c>
      <c r="AZ215">
        <v>0</v>
      </c>
      <c r="BA215">
        <v>0</v>
      </c>
      <c r="BB215">
        <v>0</v>
      </c>
      <c r="BC215">
        <v>0</v>
      </c>
      <c r="BD215">
        <v>27.151832446</v>
      </c>
      <c r="BE215">
        <v>1.4414951847999999</v>
      </c>
      <c r="BF215">
        <v>2992.7814489399998</v>
      </c>
      <c r="BG215">
        <v>-39.798440372199998</v>
      </c>
      <c r="BH215">
        <v>642</v>
      </c>
      <c r="BI215">
        <v>3395</v>
      </c>
    </row>
    <row r="216" spans="1:61">
      <c r="A216" t="s">
        <v>918</v>
      </c>
      <c r="B216" t="s">
        <v>1233</v>
      </c>
      <c r="C216">
        <v>7317091</v>
      </c>
      <c r="D216" t="s">
        <v>230</v>
      </c>
      <c r="E216">
        <v>73</v>
      </c>
      <c r="F216">
        <v>17</v>
      </c>
      <c r="G216">
        <v>91</v>
      </c>
      <c r="H216" t="s">
        <v>674</v>
      </c>
      <c r="I216" t="s">
        <v>687</v>
      </c>
      <c r="J216" t="s">
        <v>608</v>
      </c>
      <c r="K216">
        <v>2019</v>
      </c>
      <c r="L216">
        <v>25404.659045299999</v>
      </c>
      <c r="M216">
        <v>1413.87705764</v>
      </c>
      <c r="N216">
        <v>32273.471560400001</v>
      </c>
      <c r="O216">
        <v>37434.291427299999</v>
      </c>
      <c r="P216">
        <v>1240.35849315</v>
      </c>
      <c r="Q216">
        <v>1563.1085713800001</v>
      </c>
      <c r="R216">
        <v>9749.8218363100004</v>
      </c>
      <c r="S216">
        <v>0.13514990959169085</v>
      </c>
      <c r="T216">
        <v>3.7845338715781504E-3</v>
      </c>
      <c r="U216">
        <v>0.42302678608973548</v>
      </c>
      <c r="V216">
        <v>0</v>
      </c>
      <c r="W216">
        <v>0</v>
      </c>
      <c r="X216">
        <v>2029.2604491300001</v>
      </c>
      <c r="Y216">
        <v>6.2234556999285146E-3</v>
      </c>
      <c r="Z216">
        <v>0.50393171018880623</v>
      </c>
      <c r="AA216">
        <v>1478250.7600400001</v>
      </c>
      <c r="AB216">
        <v>5.3140402134099998E-2</v>
      </c>
      <c r="AC216">
        <v>0.75774785572100001</v>
      </c>
      <c r="AD216">
        <v>6.643959463437198E-3</v>
      </c>
      <c r="AE216">
        <v>0.31553309957699999</v>
      </c>
      <c r="AF216">
        <v>5140</v>
      </c>
      <c r="AG216">
        <v>0.94552529182879297</v>
      </c>
      <c r="AH216">
        <v>5.8365758754863801E-4</v>
      </c>
      <c r="AI216">
        <v>0</v>
      </c>
      <c r="AJ216">
        <v>0</v>
      </c>
      <c r="AK216">
        <v>1285</v>
      </c>
      <c r="AL216">
        <v>5.8365758754863801E-4</v>
      </c>
      <c r="AM216">
        <v>2570</v>
      </c>
      <c r="AN216">
        <v>10</v>
      </c>
      <c r="AO216">
        <v>0</v>
      </c>
      <c r="AP216">
        <v>23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22</v>
      </c>
      <c r="AY216">
        <v>233.63636363636363</v>
      </c>
      <c r="AZ216">
        <v>734.28571428571433</v>
      </c>
      <c r="BA216">
        <v>0</v>
      </c>
      <c r="BB216">
        <v>0</v>
      </c>
      <c r="BC216">
        <v>0</v>
      </c>
      <c r="BD216">
        <v>24.216176215299999</v>
      </c>
      <c r="BE216">
        <v>1.56398255583</v>
      </c>
      <c r="BF216">
        <v>3040.0549924000002</v>
      </c>
      <c r="BG216">
        <v>-18.154378255200001</v>
      </c>
      <c r="BH216">
        <v>716</v>
      </c>
      <c r="BI216">
        <v>3417</v>
      </c>
    </row>
    <row r="217" spans="1:61">
      <c r="A217" t="s">
        <v>919</v>
      </c>
      <c r="B217" t="s">
        <v>1234</v>
      </c>
      <c r="C217">
        <v>7317092</v>
      </c>
      <c r="D217" t="s">
        <v>230</v>
      </c>
      <c r="E217">
        <v>73</v>
      </c>
      <c r="F217">
        <v>17</v>
      </c>
      <c r="G217">
        <v>92</v>
      </c>
      <c r="H217" t="s">
        <v>674</v>
      </c>
      <c r="I217" t="s">
        <v>687</v>
      </c>
      <c r="J217" t="s">
        <v>606</v>
      </c>
      <c r="K217">
        <v>2019</v>
      </c>
      <c r="L217">
        <v>22988.7775158</v>
      </c>
      <c r="M217">
        <v>1848.0386624600001</v>
      </c>
      <c r="N217">
        <v>22880.243368799998</v>
      </c>
      <c r="O217">
        <v>48711.3060272</v>
      </c>
      <c r="P217">
        <v>427.34240273799998</v>
      </c>
      <c r="Q217">
        <v>2372.0619125799999</v>
      </c>
      <c r="R217">
        <v>5014.0792177000003</v>
      </c>
      <c r="S217">
        <v>8.5099485350731453E-3</v>
      </c>
      <c r="T217">
        <v>1.8640839648255459E-3</v>
      </c>
      <c r="U217">
        <v>0.43680350123596873</v>
      </c>
      <c r="V217">
        <v>0</v>
      </c>
      <c r="W217">
        <v>0</v>
      </c>
      <c r="X217">
        <v>1408.85894975</v>
      </c>
      <c r="Y217">
        <v>1.3332252704947927E-2</v>
      </c>
      <c r="Z217">
        <v>2.4192567978279369E-2</v>
      </c>
      <c r="AA217">
        <v>1647027.4937700001</v>
      </c>
      <c r="AB217">
        <v>1.6678985361199999E-4</v>
      </c>
      <c r="AC217">
        <v>0.97953341686499995</v>
      </c>
      <c r="AD217">
        <v>0</v>
      </c>
      <c r="AE217">
        <v>0.35171217230899998</v>
      </c>
      <c r="AF217">
        <v>2417</v>
      </c>
      <c r="AG217">
        <v>0.78237484484898601</v>
      </c>
      <c r="AH217">
        <v>0</v>
      </c>
      <c r="AI217">
        <v>0</v>
      </c>
      <c r="AJ217">
        <v>0</v>
      </c>
      <c r="AK217">
        <v>483.4</v>
      </c>
      <c r="AL217">
        <v>0</v>
      </c>
      <c r="AM217">
        <v>0</v>
      </c>
      <c r="AN217">
        <v>3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12</v>
      </c>
      <c r="AY217">
        <v>201.41666666666666</v>
      </c>
      <c r="AZ217">
        <v>805.66666666666663</v>
      </c>
      <c r="BA217">
        <v>0</v>
      </c>
      <c r="BB217">
        <v>4</v>
      </c>
      <c r="BC217">
        <v>604.25</v>
      </c>
      <c r="BD217">
        <v>21.397725705199999</v>
      </c>
      <c r="BE217">
        <v>1.5593630837100001</v>
      </c>
      <c r="BF217">
        <v>2978.59642261</v>
      </c>
      <c r="BG217">
        <v>4.9441977606899998</v>
      </c>
      <c r="BH217">
        <v>926</v>
      </c>
      <c r="BI217">
        <v>4686</v>
      </c>
    </row>
    <row r="218" spans="1:61">
      <c r="A218" t="s">
        <v>920</v>
      </c>
      <c r="B218" t="s">
        <v>1235</v>
      </c>
      <c r="C218">
        <v>7317093</v>
      </c>
      <c r="D218" t="s">
        <v>230</v>
      </c>
      <c r="E218">
        <v>73</v>
      </c>
      <c r="F218">
        <v>17</v>
      </c>
      <c r="G218">
        <v>93</v>
      </c>
      <c r="H218" t="s">
        <v>674</v>
      </c>
      <c r="I218" t="s">
        <v>687</v>
      </c>
      <c r="J218" t="s">
        <v>426</v>
      </c>
      <c r="K218">
        <v>2019</v>
      </c>
      <c r="L218">
        <v>24460.289704499999</v>
      </c>
      <c r="M218">
        <v>481.660312987</v>
      </c>
      <c r="N218">
        <v>38370.7104397</v>
      </c>
      <c r="O218">
        <v>41143.456521</v>
      </c>
      <c r="P218">
        <v>4225.8257404100004</v>
      </c>
      <c r="Q218">
        <v>549.067672023</v>
      </c>
      <c r="R218">
        <v>26597.146369900001</v>
      </c>
      <c r="S218">
        <v>0.63474421437271622</v>
      </c>
      <c r="T218">
        <v>1.2637028014616322E-2</v>
      </c>
      <c r="U218">
        <v>4.110840438489647E-2</v>
      </c>
      <c r="V218">
        <v>9.1352009744214368E-4</v>
      </c>
      <c r="W218">
        <v>0</v>
      </c>
      <c r="X218">
        <v>4127.1563615699997</v>
      </c>
      <c r="Y218">
        <v>2.4360535931790498E-2</v>
      </c>
      <c r="Z218">
        <v>0.72716199756394639</v>
      </c>
      <c r="AA218">
        <v>2083723.49691</v>
      </c>
      <c r="AB218">
        <v>0.66694691080400004</v>
      </c>
      <c r="AC218">
        <v>0</v>
      </c>
      <c r="AD218">
        <v>0.15803897685749085</v>
      </c>
      <c r="AE218">
        <v>0.26414786049200001</v>
      </c>
      <c r="AF218">
        <v>3258</v>
      </c>
      <c r="AG218">
        <v>0.98772252915899295</v>
      </c>
      <c r="AH218">
        <v>9.2081031307550605E-4</v>
      </c>
      <c r="AI218">
        <v>3258</v>
      </c>
      <c r="AJ218">
        <v>0</v>
      </c>
      <c r="AK218">
        <v>407.25</v>
      </c>
      <c r="AL218">
        <v>6.1387354205033704E-4</v>
      </c>
      <c r="AM218">
        <v>3258</v>
      </c>
      <c r="AN218">
        <v>0</v>
      </c>
      <c r="AO218">
        <v>0</v>
      </c>
      <c r="AP218">
        <v>80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18</v>
      </c>
      <c r="AY218">
        <v>181</v>
      </c>
      <c r="AZ218">
        <v>0</v>
      </c>
      <c r="BA218">
        <v>3258</v>
      </c>
      <c r="BB218">
        <v>8</v>
      </c>
      <c r="BC218">
        <v>407.25</v>
      </c>
      <c r="BD218">
        <v>27.133472985800001</v>
      </c>
      <c r="BE218">
        <v>1.4332631600900001</v>
      </c>
      <c r="BF218">
        <v>2965.6556949000001</v>
      </c>
      <c r="BG218">
        <v>-49.511827623499997</v>
      </c>
      <c r="BH218">
        <v>1639</v>
      </c>
      <c r="BI218">
        <v>7322</v>
      </c>
    </row>
    <row r="219" spans="1:61">
      <c r="A219" t="s">
        <v>921</v>
      </c>
      <c r="B219" t="s">
        <v>1236</v>
      </c>
      <c r="C219">
        <v>7318010</v>
      </c>
      <c r="D219" t="s">
        <v>230</v>
      </c>
      <c r="E219">
        <v>73</v>
      </c>
      <c r="F219">
        <v>18</v>
      </c>
      <c r="G219">
        <v>10</v>
      </c>
      <c r="H219" t="s">
        <v>674</v>
      </c>
      <c r="I219" t="s">
        <v>688</v>
      </c>
      <c r="J219" t="s">
        <v>360</v>
      </c>
      <c r="K219">
        <v>2019</v>
      </c>
      <c r="L219">
        <v>37903.490556899997</v>
      </c>
      <c r="M219">
        <v>1693.3916717</v>
      </c>
      <c r="N219">
        <v>37948.934436299998</v>
      </c>
      <c r="O219">
        <v>78200.094052800006</v>
      </c>
      <c r="P219">
        <v>2969.9206764400001</v>
      </c>
      <c r="Q219">
        <v>2112.3064340800001</v>
      </c>
      <c r="R219">
        <v>5455.93256776</v>
      </c>
      <c r="S219">
        <v>1.3132149307645996E-2</v>
      </c>
      <c r="T219">
        <v>3.1231186032510535E-3</v>
      </c>
      <c r="U219">
        <v>9.2752859723058398E-2</v>
      </c>
      <c r="V219">
        <v>0</v>
      </c>
      <c r="W219">
        <v>0</v>
      </c>
      <c r="X219">
        <v>3997.4568221499999</v>
      </c>
      <c r="Y219">
        <v>4.4400963275135459E-3</v>
      </c>
      <c r="Z219">
        <v>0.16778296207104154</v>
      </c>
      <c r="AA219">
        <v>1469486.0016999999</v>
      </c>
      <c r="AB219">
        <v>3.5465026609599998E-3</v>
      </c>
      <c r="AC219">
        <v>0.95470447604899999</v>
      </c>
      <c r="AD219">
        <v>0</v>
      </c>
      <c r="AE219">
        <v>0.272170619261</v>
      </c>
      <c r="AF219">
        <v>1892</v>
      </c>
      <c r="AG219">
        <v>0.98150105708245206</v>
      </c>
      <c r="AH219">
        <v>5.2854122621564398E-4</v>
      </c>
      <c r="AI219">
        <v>0</v>
      </c>
      <c r="AJ219">
        <v>0</v>
      </c>
      <c r="AK219">
        <v>378.4</v>
      </c>
      <c r="AL219">
        <v>2.1141649048625698E-3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12</v>
      </c>
      <c r="AY219">
        <v>157.66666666666666</v>
      </c>
      <c r="AZ219">
        <v>946</v>
      </c>
      <c r="BA219">
        <v>0</v>
      </c>
      <c r="BB219">
        <v>0</v>
      </c>
      <c r="BC219">
        <v>0</v>
      </c>
      <c r="BD219">
        <v>23.5663510917</v>
      </c>
      <c r="BE219">
        <v>1.3797231384099999</v>
      </c>
      <c r="BF219">
        <v>2775.18314685</v>
      </c>
      <c r="BG219">
        <v>5.2691638539100003</v>
      </c>
      <c r="BH219">
        <v>870</v>
      </c>
      <c r="BI219">
        <v>3688</v>
      </c>
    </row>
    <row r="220" spans="1:61">
      <c r="A220" t="s">
        <v>922</v>
      </c>
      <c r="B220" t="s">
        <v>1237</v>
      </c>
      <c r="C220">
        <v>7318011</v>
      </c>
      <c r="D220" t="s">
        <v>230</v>
      </c>
      <c r="E220">
        <v>73</v>
      </c>
      <c r="F220">
        <v>18</v>
      </c>
      <c r="G220">
        <v>11</v>
      </c>
      <c r="H220" t="s">
        <v>674</v>
      </c>
      <c r="I220" t="s">
        <v>688</v>
      </c>
      <c r="J220" t="s">
        <v>545</v>
      </c>
      <c r="K220">
        <v>2019</v>
      </c>
      <c r="L220">
        <v>47711.672721299998</v>
      </c>
      <c r="M220">
        <v>3283.0996227300002</v>
      </c>
      <c r="N220">
        <v>43821.797045400002</v>
      </c>
      <c r="O220">
        <v>81709.671572499996</v>
      </c>
      <c r="P220">
        <v>4023.1493090600002</v>
      </c>
      <c r="Q220">
        <v>2209.7549105799999</v>
      </c>
      <c r="R220">
        <v>2765.6572306399999</v>
      </c>
      <c r="S220">
        <v>6.3794001041207804E-2</v>
      </c>
      <c r="T220">
        <v>2.1625085098714507E-3</v>
      </c>
      <c r="U220">
        <v>4.3170077289656002E-2</v>
      </c>
      <c r="V220">
        <v>0</v>
      </c>
      <c r="W220">
        <v>0</v>
      </c>
      <c r="X220">
        <v>4202.7935827199999</v>
      </c>
      <c r="Y220">
        <v>5.3662248207921185E-3</v>
      </c>
      <c r="Z220">
        <v>0.45156381402426815</v>
      </c>
      <c r="AA220">
        <v>1877151.88695</v>
      </c>
      <c r="AB220">
        <v>2.2248030997800001E-5</v>
      </c>
      <c r="AC220">
        <v>0.96181661580199995</v>
      </c>
      <c r="AD220">
        <v>0</v>
      </c>
      <c r="AE220">
        <v>0.28942435732799998</v>
      </c>
      <c r="AF220">
        <v>1447</v>
      </c>
      <c r="AG220">
        <v>0.99930891499654395</v>
      </c>
      <c r="AH220">
        <v>6.9108500345542499E-4</v>
      </c>
      <c r="AI220">
        <v>0</v>
      </c>
      <c r="AJ220">
        <v>0</v>
      </c>
      <c r="AK220">
        <v>361.75</v>
      </c>
      <c r="AL220">
        <v>2.0732550103662699E-3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12</v>
      </c>
      <c r="AY220">
        <v>120.58333333333333</v>
      </c>
      <c r="AZ220">
        <v>1447</v>
      </c>
      <c r="BA220">
        <v>0</v>
      </c>
      <c r="BB220">
        <v>0</v>
      </c>
      <c r="BC220">
        <v>0</v>
      </c>
      <c r="BD220">
        <v>21.6905560308</v>
      </c>
      <c r="BE220">
        <v>1.59329945901</v>
      </c>
      <c r="BF220">
        <v>2737.3838141599999</v>
      </c>
      <c r="BG220">
        <v>14.973504459200001</v>
      </c>
      <c r="BH220">
        <v>418</v>
      </c>
      <c r="BI220">
        <v>2217</v>
      </c>
    </row>
    <row r="221" spans="1:61">
      <c r="A221" t="s">
        <v>923</v>
      </c>
      <c r="B221" t="s">
        <v>1238</v>
      </c>
      <c r="C221">
        <v>7318012</v>
      </c>
      <c r="D221" t="s">
        <v>230</v>
      </c>
      <c r="E221">
        <v>73</v>
      </c>
      <c r="F221">
        <v>18</v>
      </c>
      <c r="G221">
        <v>12</v>
      </c>
      <c r="H221" t="s">
        <v>674</v>
      </c>
      <c r="I221" t="s">
        <v>688</v>
      </c>
      <c r="J221" t="s">
        <v>516</v>
      </c>
      <c r="K221">
        <v>2019</v>
      </c>
      <c r="L221">
        <v>34743.291496700003</v>
      </c>
      <c r="M221">
        <v>532.981028864</v>
      </c>
      <c r="N221">
        <v>33868.136785900002</v>
      </c>
      <c r="O221">
        <v>78970.828316900006</v>
      </c>
      <c r="P221">
        <v>1916.1185820799999</v>
      </c>
      <c r="Q221">
        <v>2352.8784403899999</v>
      </c>
      <c r="R221">
        <v>5106.4786738000003</v>
      </c>
      <c r="S221">
        <v>2.3649263234491541E-2</v>
      </c>
      <c r="T221">
        <v>2.1648171730034565E-2</v>
      </c>
      <c r="U221">
        <v>0.16736401673640167</v>
      </c>
      <c r="V221">
        <v>0</v>
      </c>
      <c r="W221">
        <v>0</v>
      </c>
      <c r="X221">
        <v>7124.0280392599998</v>
      </c>
      <c r="Y221">
        <v>0</v>
      </c>
      <c r="Z221">
        <v>0.43423685646716392</v>
      </c>
      <c r="AA221">
        <v>1415090.70276</v>
      </c>
      <c r="AB221">
        <v>2.7834968782E-3</v>
      </c>
      <c r="AC221">
        <v>0.95486188937600003</v>
      </c>
      <c r="AD221">
        <v>0</v>
      </c>
      <c r="AE221">
        <v>0.289439559284</v>
      </c>
      <c r="AF221">
        <v>1576</v>
      </c>
      <c r="AG221">
        <v>0.93147208121827396</v>
      </c>
      <c r="AH221">
        <v>0</v>
      </c>
      <c r="AI221">
        <v>0</v>
      </c>
      <c r="AJ221">
        <v>0</v>
      </c>
      <c r="AK221">
        <v>788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10</v>
      </c>
      <c r="AY221">
        <v>157.6</v>
      </c>
      <c r="AZ221">
        <v>0</v>
      </c>
      <c r="BA221">
        <v>0</v>
      </c>
      <c r="BB221">
        <v>0</v>
      </c>
      <c r="BC221">
        <v>0</v>
      </c>
      <c r="BD221">
        <v>22.624554964600001</v>
      </c>
      <c r="BE221">
        <v>1.06959943302</v>
      </c>
      <c r="BF221">
        <v>2827.13987241</v>
      </c>
      <c r="BG221">
        <v>10.443195280499999</v>
      </c>
      <c r="BH221">
        <v>4399</v>
      </c>
      <c r="BI221">
        <v>22895</v>
      </c>
    </row>
    <row r="222" spans="1:61">
      <c r="A222" t="s">
        <v>924</v>
      </c>
      <c r="B222" t="s">
        <v>1239</v>
      </c>
      <c r="C222">
        <v>7318013</v>
      </c>
      <c r="D222" t="s">
        <v>230</v>
      </c>
      <c r="E222">
        <v>73</v>
      </c>
      <c r="F222">
        <v>18</v>
      </c>
      <c r="G222">
        <v>13</v>
      </c>
      <c r="H222" t="s">
        <v>674</v>
      </c>
      <c r="I222" t="s">
        <v>688</v>
      </c>
      <c r="J222" t="s">
        <v>464</v>
      </c>
      <c r="K222">
        <v>2019</v>
      </c>
      <c r="L222">
        <v>54656.232731999997</v>
      </c>
      <c r="M222">
        <v>878.56473173400002</v>
      </c>
      <c r="N222">
        <v>57384.9163892</v>
      </c>
      <c r="O222">
        <v>80609.943847899995</v>
      </c>
      <c r="P222">
        <v>2790.4907481199998</v>
      </c>
      <c r="Q222">
        <v>5626.3520935300003</v>
      </c>
      <c r="R222">
        <v>2925.0784805200001</v>
      </c>
      <c r="S222">
        <v>1.8553223388305846E-2</v>
      </c>
      <c r="T222">
        <v>2.311344327836082E-3</v>
      </c>
      <c r="U222">
        <v>7.3088455772113939E-2</v>
      </c>
      <c r="V222">
        <v>0</v>
      </c>
      <c r="W222">
        <v>0</v>
      </c>
      <c r="X222">
        <v>2861.4065348899999</v>
      </c>
      <c r="Y222">
        <v>1.3993003498250875E-2</v>
      </c>
      <c r="Z222">
        <v>0.63586956521739135</v>
      </c>
      <c r="AA222">
        <v>1605431.28981</v>
      </c>
      <c r="AB222">
        <v>0</v>
      </c>
      <c r="AC222">
        <v>0.82485393646100003</v>
      </c>
      <c r="AD222">
        <v>0</v>
      </c>
      <c r="AE222">
        <v>0.299090629632</v>
      </c>
      <c r="AF222">
        <v>1586</v>
      </c>
      <c r="AG222">
        <v>0.99054224464060503</v>
      </c>
      <c r="AH222">
        <v>1.2610340479192899E-3</v>
      </c>
      <c r="AI222">
        <v>0</v>
      </c>
      <c r="AJ222">
        <v>0</v>
      </c>
      <c r="AK222">
        <v>396.5</v>
      </c>
      <c r="AL222">
        <v>3.1525851197982302E-3</v>
      </c>
      <c r="AM222">
        <v>0</v>
      </c>
      <c r="AN222">
        <v>11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12</v>
      </c>
      <c r="AY222">
        <v>132.16666666666666</v>
      </c>
      <c r="AZ222">
        <v>198.25</v>
      </c>
      <c r="BA222">
        <v>0</v>
      </c>
      <c r="BB222">
        <v>1</v>
      </c>
      <c r="BC222">
        <v>1586</v>
      </c>
      <c r="BD222">
        <v>20.057202163199999</v>
      </c>
      <c r="BE222">
        <v>1.43857826657</v>
      </c>
      <c r="BF222">
        <v>2652.0895358399998</v>
      </c>
      <c r="BG222">
        <v>23.578634982600001</v>
      </c>
      <c r="BH222">
        <v>4465</v>
      </c>
      <c r="BI222">
        <v>20557</v>
      </c>
    </row>
    <row r="223" spans="1:61">
      <c r="A223" t="s">
        <v>925</v>
      </c>
      <c r="B223" t="s">
        <v>1240</v>
      </c>
      <c r="C223">
        <v>7318020</v>
      </c>
      <c r="D223" t="s">
        <v>230</v>
      </c>
      <c r="E223">
        <v>73</v>
      </c>
      <c r="F223">
        <v>18</v>
      </c>
      <c r="G223">
        <v>20</v>
      </c>
      <c r="H223" t="s">
        <v>674</v>
      </c>
      <c r="I223" t="s">
        <v>688</v>
      </c>
      <c r="J223" t="s">
        <v>480</v>
      </c>
      <c r="K223">
        <v>2019</v>
      </c>
      <c r="L223">
        <v>22636.564628700002</v>
      </c>
      <c r="M223">
        <v>1247.3176048</v>
      </c>
      <c r="N223">
        <v>28633.329970800001</v>
      </c>
      <c r="O223">
        <v>84154.156924800001</v>
      </c>
      <c r="P223">
        <v>2714.9981894699999</v>
      </c>
      <c r="Q223">
        <v>3273.2428163999998</v>
      </c>
      <c r="R223">
        <v>4690.9717469300003</v>
      </c>
      <c r="S223">
        <v>0.18562353145940302</v>
      </c>
      <c r="T223">
        <v>1.1269689322078148E-2</v>
      </c>
      <c r="U223">
        <v>0.31398485771473328</v>
      </c>
      <c r="V223">
        <v>0</v>
      </c>
      <c r="W223">
        <v>2.306152641197459E-3</v>
      </c>
      <c r="X223">
        <v>2970.1886552699998</v>
      </c>
      <c r="Y223">
        <v>1.1139152380123574E-2</v>
      </c>
      <c r="Z223">
        <v>0.19345574797667739</v>
      </c>
      <c r="AA223">
        <v>1607405.4003399999</v>
      </c>
      <c r="AB223">
        <v>1.89297044804E-2</v>
      </c>
      <c r="AC223">
        <v>0.74820457176499999</v>
      </c>
      <c r="AD223">
        <v>0</v>
      </c>
      <c r="AE223">
        <v>0.34952740081299999</v>
      </c>
      <c r="AF223">
        <v>8349</v>
      </c>
      <c r="AG223">
        <v>0.98538747155347906</v>
      </c>
      <c r="AH223">
        <v>1.07797340998922E-3</v>
      </c>
      <c r="AI223">
        <v>8349</v>
      </c>
      <c r="AJ223">
        <v>0</v>
      </c>
      <c r="AK223">
        <v>1391.5</v>
      </c>
      <c r="AL223">
        <v>3.59324469996406E-4</v>
      </c>
      <c r="AM223">
        <v>8349</v>
      </c>
      <c r="AN223">
        <v>7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4</v>
      </c>
      <c r="AU223">
        <v>0</v>
      </c>
      <c r="AV223">
        <v>1</v>
      </c>
      <c r="AW223">
        <v>0</v>
      </c>
      <c r="AX223">
        <v>34</v>
      </c>
      <c r="AY223">
        <v>245.55882352941177</v>
      </c>
      <c r="AZ223">
        <v>1669.8</v>
      </c>
      <c r="BA223">
        <v>4174.5</v>
      </c>
      <c r="BB223">
        <v>11</v>
      </c>
      <c r="BC223">
        <v>759</v>
      </c>
      <c r="BD223">
        <v>20.592205417900001</v>
      </c>
      <c r="BE223">
        <v>1.3073832350000001</v>
      </c>
      <c r="BF223">
        <v>2927.95945717</v>
      </c>
      <c r="BG223">
        <v>-6.4937324955799998</v>
      </c>
      <c r="BH223">
        <v>2429</v>
      </c>
      <c r="BI223">
        <v>12928</v>
      </c>
    </row>
    <row r="224" spans="1:61">
      <c r="A224" t="s">
        <v>926</v>
      </c>
      <c r="B224" t="s">
        <v>1241</v>
      </c>
      <c r="C224">
        <v>7318021</v>
      </c>
      <c r="D224" t="s">
        <v>230</v>
      </c>
      <c r="E224">
        <v>73</v>
      </c>
      <c r="F224">
        <v>18</v>
      </c>
      <c r="G224">
        <v>21</v>
      </c>
      <c r="H224" t="s">
        <v>674</v>
      </c>
      <c r="I224" t="s">
        <v>688</v>
      </c>
      <c r="J224" t="s">
        <v>404</v>
      </c>
      <c r="K224">
        <v>2019</v>
      </c>
      <c r="L224">
        <v>26545.720965799999</v>
      </c>
      <c r="M224">
        <v>292.55298679800001</v>
      </c>
      <c r="N224">
        <v>28410.437229499999</v>
      </c>
      <c r="O224">
        <v>82907.660252899994</v>
      </c>
      <c r="P224">
        <v>6271.6054627100002</v>
      </c>
      <c r="Q224">
        <v>3272.84560027</v>
      </c>
      <c r="R224">
        <v>6224.2601898000003</v>
      </c>
      <c r="S224">
        <v>0.15443800178412131</v>
      </c>
      <c r="T224">
        <v>6.1775200713648531E-2</v>
      </c>
      <c r="U224">
        <v>0</v>
      </c>
      <c r="V224">
        <v>0</v>
      </c>
      <c r="W224">
        <v>0</v>
      </c>
      <c r="X224">
        <v>7332.6405256500002</v>
      </c>
      <c r="Y224">
        <v>0</v>
      </c>
      <c r="Z224">
        <v>0.22624888492417483</v>
      </c>
      <c r="AA224">
        <v>2047632.4129000001</v>
      </c>
      <c r="AB224">
        <v>1.37159637808E-2</v>
      </c>
      <c r="AC224">
        <v>0.83469087942599995</v>
      </c>
      <c r="AD224">
        <v>0</v>
      </c>
      <c r="AE224">
        <v>0.32106283884600001</v>
      </c>
      <c r="AF224">
        <v>5871</v>
      </c>
      <c r="AG224">
        <v>0.98773633111905901</v>
      </c>
      <c r="AH224">
        <v>1.1923011412025199E-3</v>
      </c>
      <c r="AI224">
        <v>0</v>
      </c>
      <c r="AJ224">
        <v>0</v>
      </c>
      <c r="AK224">
        <v>838.71428571428567</v>
      </c>
      <c r="AL224">
        <v>8.5164367228751496E-4</v>
      </c>
      <c r="AM224">
        <v>0</v>
      </c>
      <c r="AN224">
        <v>3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24</v>
      </c>
      <c r="AY224">
        <v>244.625</v>
      </c>
      <c r="AZ224">
        <v>5871</v>
      </c>
      <c r="BA224">
        <v>0</v>
      </c>
      <c r="BB224">
        <v>0</v>
      </c>
      <c r="BC224">
        <v>0</v>
      </c>
      <c r="BD224">
        <v>20.8094111801</v>
      </c>
      <c r="BE224">
        <v>1.5035910561800001</v>
      </c>
      <c r="BF224">
        <v>2867.2304725600002</v>
      </c>
      <c r="BG224">
        <v>6.8932694764900004</v>
      </c>
      <c r="BH224">
        <v>4954</v>
      </c>
      <c r="BI224">
        <v>25803</v>
      </c>
    </row>
    <row r="225" spans="1:61">
      <c r="A225" t="s">
        <v>927</v>
      </c>
      <c r="B225" t="s">
        <v>1242</v>
      </c>
      <c r="C225">
        <v>7318030</v>
      </c>
      <c r="D225" t="s">
        <v>230</v>
      </c>
      <c r="E225">
        <v>73</v>
      </c>
      <c r="F225">
        <v>18</v>
      </c>
      <c r="G225">
        <v>30</v>
      </c>
      <c r="H225" t="s">
        <v>674</v>
      </c>
      <c r="I225" t="s">
        <v>688</v>
      </c>
      <c r="J225" t="s">
        <v>534</v>
      </c>
      <c r="K225">
        <v>2019</v>
      </c>
      <c r="L225">
        <v>11699.688861000001</v>
      </c>
      <c r="M225">
        <v>290.81042908500001</v>
      </c>
      <c r="N225">
        <v>14000.860930299999</v>
      </c>
      <c r="O225">
        <v>80042.972870099999</v>
      </c>
      <c r="P225">
        <v>4649.5938186800004</v>
      </c>
      <c r="Q225">
        <v>4265.1864569400004</v>
      </c>
      <c r="R225">
        <v>8919.0625323799995</v>
      </c>
      <c r="S225">
        <v>0.21105263157894738</v>
      </c>
      <c r="T225">
        <v>0</v>
      </c>
      <c r="U225">
        <v>0</v>
      </c>
      <c r="V225">
        <v>0</v>
      </c>
      <c r="W225">
        <v>0</v>
      </c>
      <c r="X225">
        <v>4639.8135801300004</v>
      </c>
      <c r="Y225">
        <v>0</v>
      </c>
      <c r="Z225">
        <v>0.22578947368421054</v>
      </c>
      <c r="AA225">
        <v>2067875.4487900001</v>
      </c>
      <c r="AB225">
        <v>6.6013344338099994E-2</v>
      </c>
      <c r="AC225">
        <v>0.56381554962799996</v>
      </c>
      <c r="AD225">
        <v>0</v>
      </c>
      <c r="AE225">
        <v>0.33923821904200002</v>
      </c>
      <c r="AF225">
        <v>1762</v>
      </c>
      <c r="AG225">
        <v>0.98637911464245098</v>
      </c>
      <c r="AH225">
        <v>1.70261066969353E-3</v>
      </c>
      <c r="AI225">
        <v>0</v>
      </c>
      <c r="AJ225">
        <v>0</v>
      </c>
      <c r="AK225">
        <v>881</v>
      </c>
      <c r="AL225">
        <v>0</v>
      </c>
      <c r="AM225">
        <v>1762</v>
      </c>
      <c r="AN225">
        <v>3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10</v>
      </c>
      <c r="AY225">
        <v>176.2</v>
      </c>
      <c r="AZ225">
        <v>1762</v>
      </c>
      <c r="BA225">
        <v>0</v>
      </c>
      <c r="BB225">
        <v>0</v>
      </c>
      <c r="BC225">
        <v>0</v>
      </c>
      <c r="BD225">
        <v>22.589637128900002</v>
      </c>
      <c r="BE225">
        <v>1.5109930038499999</v>
      </c>
      <c r="BF225">
        <v>3140.8223983600001</v>
      </c>
      <c r="BG225">
        <v>11.625066583800001</v>
      </c>
      <c r="BH225">
        <v>4083</v>
      </c>
      <c r="BI225">
        <v>20772</v>
      </c>
    </row>
    <row r="226" spans="1:61">
      <c r="A226" t="s">
        <v>928</v>
      </c>
      <c r="B226" t="s">
        <v>1243</v>
      </c>
      <c r="C226">
        <v>7318031</v>
      </c>
      <c r="D226" t="s">
        <v>230</v>
      </c>
      <c r="E226">
        <v>73</v>
      </c>
      <c r="F226">
        <v>18</v>
      </c>
      <c r="G226">
        <v>31</v>
      </c>
      <c r="H226" t="s">
        <v>674</v>
      </c>
      <c r="I226" t="s">
        <v>688</v>
      </c>
      <c r="J226" t="s">
        <v>533</v>
      </c>
      <c r="K226">
        <v>2019</v>
      </c>
      <c r="L226">
        <v>11732.8974282</v>
      </c>
      <c r="M226">
        <v>469.47642880000001</v>
      </c>
      <c r="N226">
        <v>18574.5541122</v>
      </c>
      <c r="O226">
        <v>80363.594536599994</v>
      </c>
      <c r="P226">
        <v>1255.7770156900001</v>
      </c>
      <c r="Q226">
        <v>4043.5321130900002</v>
      </c>
      <c r="R226">
        <v>7076.4175370399998</v>
      </c>
      <c r="S226">
        <v>0.28643902439024388</v>
      </c>
      <c r="T226">
        <v>7.8048780487804882E-4</v>
      </c>
      <c r="U226">
        <v>0.13990243902439026</v>
      </c>
      <c r="V226">
        <v>0</v>
      </c>
      <c r="W226">
        <v>0</v>
      </c>
      <c r="X226">
        <v>1657.7360535600001</v>
      </c>
      <c r="Y226">
        <v>5.6585365853658535E-3</v>
      </c>
      <c r="Z226">
        <v>0.2993170731707317</v>
      </c>
      <c r="AA226">
        <v>2258855.1507199998</v>
      </c>
      <c r="AB226">
        <v>2.9340560901499999E-3</v>
      </c>
      <c r="AC226">
        <v>0.67574638848900004</v>
      </c>
      <c r="AD226">
        <v>0</v>
      </c>
      <c r="AE226">
        <v>0.33093284887199997</v>
      </c>
      <c r="AF226">
        <v>2003</v>
      </c>
      <c r="AG226">
        <v>0.91213180229655499</v>
      </c>
      <c r="AH226">
        <v>4.9925112331502695E-4</v>
      </c>
      <c r="AI226">
        <v>0</v>
      </c>
      <c r="AJ226">
        <v>0</v>
      </c>
      <c r="AK226">
        <v>0</v>
      </c>
      <c r="AL226">
        <v>4.9925112331502695E-4</v>
      </c>
      <c r="AM226">
        <v>2003</v>
      </c>
      <c r="AN226">
        <v>4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10</v>
      </c>
      <c r="AY226">
        <v>200.3</v>
      </c>
      <c r="AZ226">
        <v>0</v>
      </c>
      <c r="BA226">
        <v>0</v>
      </c>
      <c r="BB226">
        <v>0</v>
      </c>
      <c r="BC226">
        <v>0</v>
      </c>
      <c r="BD226">
        <v>22.327322840200001</v>
      </c>
      <c r="BE226">
        <v>1.4789644772899999</v>
      </c>
      <c r="BF226">
        <v>3069.9490946999999</v>
      </c>
      <c r="BG226">
        <v>-6.6782386654700003</v>
      </c>
      <c r="BH226">
        <v>1743</v>
      </c>
      <c r="BI226">
        <v>8219</v>
      </c>
    </row>
    <row r="227" spans="1:61">
      <c r="A227" t="s">
        <v>929</v>
      </c>
      <c r="B227" t="s">
        <v>1244</v>
      </c>
      <c r="C227">
        <v>7318032</v>
      </c>
      <c r="D227" t="s">
        <v>230</v>
      </c>
      <c r="E227">
        <v>73</v>
      </c>
      <c r="F227">
        <v>18</v>
      </c>
      <c r="G227">
        <v>32</v>
      </c>
      <c r="H227" t="s">
        <v>674</v>
      </c>
      <c r="I227" t="s">
        <v>688</v>
      </c>
      <c r="J227" t="s">
        <v>535</v>
      </c>
      <c r="K227">
        <v>2019</v>
      </c>
      <c r="L227">
        <v>8210.2958639400003</v>
      </c>
      <c r="M227">
        <v>340.97925614799999</v>
      </c>
      <c r="N227">
        <v>11070.676365699999</v>
      </c>
      <c r="O227">
        <v>76268.743396899998</v>
      </c>
      <c r="P227">
        <v>4030.23999366</v>
      </c>
      <c r="Q227">
        <v>5303.6903179499996</v>
      </c>
      <c r="R227">
        <v>12193.130602699999</v>
      </c>
      <c r="S227">
        <v>0.33766233766233766</v>
      </c>
      <c r="T227">
        <v>0</v>
      </c>
      <c r="U227">
        <v>0</v>
      </c>
      <c r="V227">
        <v>0</v>
      </c>
      <c r="W227">
        <v>0</v>
      </c>
      <c r="X227">
        <v>4137.4789613200001</v>
      </c>
      <c r="Y227">
        <v>0</v>
      </c>
      <c r="Z227">
        <v>0.33766233766233766</v>
      </c>
      <c r="AA227">
        <v>2028859.3992699999</v>
      </c>
      <c r="AB227">
        <v>0.19341247074000001</v>
      </c>
      <c r="AC227">
        <v>0.38651734575300001</v>
      </c>
      <c r="AD227">
        <v>0</v>
      </c>
      <c r="AE227">
        <v>0.346594710784</v>
      </c>
      <c r="AF227">
        <v>2245</v>
      </c>
      <c r="AG227">
        <v>0.98619153674832905</v>
      </c>
      <c r="AH227">
        <v>0</v>
      </c>
      <c r="AI227">
        <v>0</v>
      </c>
      <c r="AJ227">
        <v>0</v>
      </c>
      <c r="AK227">
        <v>2245</v>
      </c>
      <c r="AL227">
        <v>4.4543429844097899E-4</v>
      </c>
      <c r="AM227">
        <v>1122.5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12</v>
      </c>
      <c r="AY227">
        <v>187.08333333333334</v>
      </c>
      <c r="AZ227">
        <v>2245</v>
      </c>
      <c r="BA227">
        <v>2245</v>
      </c>
      <c r="BB227">
        <v>3</v>
      </c>
      <c r="BC227">
        <v>748.33333333333337</v>
      </c>
      <c r="BD227">
        <v>22.775708550800001</v>
      </c>
      <c r="BE227">
        <v>1.45440186395</v>
      </c>
      <c r="BF227">
        <v>3198.5271395599998</v>
      </c>
      <c r="BG227">
        <v>0.589735243056</v>
      </c>
      <c r="BH227">
        <v>3676</v>
      </c>
      <c r="BI227">
        <v>18561</v>
      </c>
    </row>
    <row r="228" spans="1:61">
      <c r="A228" t="s">
        <v>930</v>
      </c>
      <c r="B228" t="s">
        <v>1245</v>
      </c>
      <c r="C228">
        <v>7318040</v>
      </c>
      <c r="D228" t="s">
        <v>230</v>
      </c>
      <c r="E228">
        <v>73</v>
      </c>
      <c r="F228">
        <v>18</v>
      </c>
      <c r="G228">
        <v>40</v>
      </c>
      <c r="H228" t="s">
        <v>674</v>
      </c>
      <c r="I228" t="s">
        <v>688</v>
      </c>
      <c r="J228" t="s">
        <v>445</v>
      </c>
      <c r="K228">
        <v>2019</v>
      </c>
      <c r="L228">
        <v>16674.383456200001</v>
      </c>
      <c r="M228">
        <v>369.80702024300001</v>
      </c>
      <c r="N228">
        <v>15315.0242884</v>
      </c>
      <c r="O228">
        <v>83734.586826400002</v>
      </c>
      <c r="P228">
        <v>10178.806075</v>
      </c>
      <c r="Q228">
        <v>1206.0242806900001</v>
      </c>
      <c r="R228">
        <v>9680.5324988400007</v>
      </c>
      <c r="S228">
        <v>0.30340102764864202</v>
      </c>
      <c r="T228">
        <v>3.5233667726939075E-2</v>
      </c>
      <c r="U228">
        <v>0</v>
      </c>
      <c r="V228">
        <v>0</v>
      </c>
      <c r="W228">
        <v>0</v>
      </c>
      <c r="X228">
        <v>10168.3181594</v>
      </c>
      <c r="Y228">
        <v>0</v>
      </c>
      <c r="Z228">
        <v>0.55321751896256421</v>
      </c>
      <c r="AA228">
        <v>1906526.0255499999</v>
      </c>
      <c r="AB228">
        <v>3.4782006326699998E-2</v>
      </c>
      <c r="AC228">
        <v>0.67722832348200002</v>
      </c>
      <c r="AD228">
        <v>0</v>
      </c>
      <c r="AE228">
        <v>0.33313312121700001</v>
      </c>
      <c r="AF228">
        <v>9408</v>
      </c>
      <c r="AG228">
        <v>0.99766156462584998</v>
      </c>
      <c r="AH228">
        <v>1.38180272108843E-3</v>
      </c>
      <c r="AI228">
        <v>2352</v>
      </c>
      <c r="AJ228">
        <v>9408</v>
      </c>
      <c r="AK228">
        <v>9408</v>
      </c>
      <c r="AL228">
        <v>3.1887755102040798E-4</v>
      </c>
      <c r="AM228">
        <v>1568</v>
      </c>
      <c r="AN228">
        <v>10</v>
      </c>
      <c r="AO228">
        <v>0</v>
      </c>
      <c r="AP228">
        <v>2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30</v>
      </c>
      <c r="AY228">
        <v>313.60000000000002</v>
      </c>
      <c r="AZ228">
        <v>0</v>
      </c>
      <c r="BA228">
        <v>0</v>
      </c>
      <c r="BB228">
        <v>0</v>
      </c>
      <c r="BC228">
        <v>0</v>
      </c>
      <c r="BD228">
        <v>22.576359405600002</v>
      </c>
      <c r="BE228">
        <v>1.4773229516099999</v>
      </c>
      <c r="BF228">
        <v>3105.1082213200002</v>
      </c>
      <c r="BG228">
        <v>5.6855893342400003</v>
      </c>
      <c r="BH228">
        <v>4130</v>
      </c>
      <c r="BI228">
        <v>18083</v>
      </c>
    </row>
    <row r="229" spans="1:61">
      <c r="A229" t="s">
        <v>931</v>
      </c>
      <c r="B229" t="s">
        <v>1246</v>
      </c>
      <c r="C229">
        <v>7318041</v>
      </c>
      <c r="D229" t="s">
        <v>230</v>
      </c>
      <c r="E229">
        <v>73</v>
      </c>
      <c r="F229">
        <v>18</v>
      </c>
      <c r="G229">
        <v>41</v>
      </c>
      <c r="H229" t="s">
        <v>674</v>
      </c>
      <c r="I229" t="s">
        <v>688</v>
      </c>
      <c r="J229" t="s">
        <v>446</v>
      </c>
      <c r="K229">
        <v>2019</v>
      </c>
      <c r="L229">
        <v>24918.009380300002</v>
      </c>
      <c r="M229">
        <v>266.03190081399998</v>
      </c>
      <c r="N229">
        <v>23710.182968900001</v>
      </c>
      <c r="O229">
        <v>86884.564658899995</v>
      </c>
      <c r="P229">
        <v>7008.44581552</v>
      </c>
      <c r="Q229">
        <v>2369.4465388100002</v>
      </c>
      <c r="R229">
        <v>10322.9125491</v>
      </c>
      <c r="S229">
        <v>2.1549675170337505E-2</v>
      </c>
      <c r="T229">
        <v>2.2500396133734748E-2</v>
      </c>
      <c r="U229">
        <v>0</v>
      </c>
      <c r="V229">
        <v>0</v>
      </c>
      <c r="W229">
        <v>0</v>
      </c>
      <c r="X229">
        <v>7373.5121355800002</v>
      </c>
      <c r="Y229">
        <v>0</v>
      </c>
      <c r="Z229">
        <v>0.13167485343051813</v>
      </c>
      <c r="AA229">
        <v>1744073.54841</v>
      </c>
      <c r="AB229">
        <v>0</v>
      </c>
      <c r="AC229">
        <v>0.95982543432800005</v>
      </c>
      <c r="AD229">
        <v>0</v>
      </c>
      <c r="AE229">
        <v>0.31638993844399999</v>
      </c>
      <c r="AF229">
        <v>3384</v>
      </c>
      <c r="AG229">
        <v>0.97606382978723405</v>
      </c>
      <c r="AH229">
        <v>8.8652482269503501E-4</v>
      </c>
      <c r="AI229">
        <v>0</v>
      </c>
      <c r="AJ229">
        <v>0</v>
      </c>
      <c r="AK229">
        <v>1128</v>
      </c>
      <c r="AL229">
        <v>1.47754137115839E-3</v>
      </c>
      <c r="AM229">
        <v>0</v>
      </c>
      <c r="AN229">
        <v>4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16</v>
      </c>
      <c r="AY229">
        <v>211.5</v>
      </c>
      <c r="AZ229">
        <v>0</v>
      </c>
      <c r="BA229">
        <v>0</v>
      </c>
      <c r="BB229">
        <v>1</v>
      </c>
      <c r="BC229">
        <v>3384</v>
      </c>
      <c r="BD229">
        <v>21.005999980199999</v>
      </c>
      <c r="BE229">
        <v>1.3812264760299999</v>
      </c>
      <c r="BF229">
        <v>2868.0086198200001</v>
      </c>
      <c r="BG229">
        <v>1.7362174479200001</v>
      </c>
      <c r="BH229">
        <v>2403</v>
      </c>
      <c r="BI229">
        <v>11267</v>
      </c>
    </row>
    <row r="230" spans="1:61">
      <c r="A230" t="s">
        <v>932</v>
      </c>
      <c r="B230" t="s">
        <v>1247</v>
      </c>
      <c r="C230">
        <v>7318042</v>
      </c>
      <c r="D230" t="s">
        <v>230</v>
      </c>
      <c r="E230">
        <v>73</v>
      </c>
      <c r="F230">
        <v>18</v>
      </c>
      <c r="G230">
        <v>42</v>
      </c>
      <c r="H230" t="s">
        <v>674</v>
      </c>
      <c r="I230" t="s">
        <v>688</v>
      </c>
      <c r="J230" t="s">
        <v>447</v>
      </c>
      <c r="K230">
        <v>2019</v>
      </c>
      <c r="L230">
        <v>12127.2203329</v>
      </c>
      <c r="M230">
        <v>605.14167951800005</v>
      </c>
      <c r="N230">
        <v>9789.7528437799992</v>
      </c>
      <c r="O230">
        <v>78193.455344000002</v>
      </c>
      <c r="P230">
        <v>9106.9787711699992</v>
      </c>
      <c r="Q230">
        <v>1127.7465178299999</v>
      </c>
      <c r="R230">
        <v>11150.7403481</v>
      </c>
      <c r="S230">
        <v>0.26655830963023164</v>
      </c>
      <c r="T230">
        <v>0</v>
      </c>
      <c r="U230">
        <v>0</v>
      </c>
      <c r="V230">
        <v>0</v>
      </c>
      <c r="W230">
        <v>0</v>
      </c>
      <c r="X230">
        <v>9102.3737708600001</v>
      </c>
      <c r="Y230">
        <v>0</v>
      </c>
      <c r="Z230">
        <v>0.34132466477041851</v>
      </c>
      <c r="AA230">
        <v>1857106.1599699999</v>
      </c>
      <c r="AB230">
        <v>3.1171711357799999E-2</v>
      </c>
      <c r="AC230">
        <v>0.494934062763</v>
      </c>
      <c r="AD230">
        <v>0</v>
      </c>
      <c r="AE230">
        <v>0.34064924921599998</v>
      </c>
      <c r="AF230">
        <v>3215</v>
      </c>
      <c r="AG230">
        <v>1</v>
      </c>
      <c r="AH230">
        <v>1.5552099533437001E-3</v>
      </c>
      <c r="AI230">
        <v>0</v>
      </c>
      <c r="AJ230">
        <v>3215</v>
      </c>
      <c r="AK230">
        <v>1071.6666666666667</v>
      </c>
      <c r="AL230">
        <v>3.1104199066873999E-4</v>
      </c>
      <c r="AM230">
        <v>803.75</v>
      </c>
      <c r="AN230">
        <v>0</v>
      </c>
      <c r="AO230">
        <v>0</v>
      </c>
      <c r="AP230">
        <v>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10</v>
      </c>
      <c r="AY230">
        <v>321.5</v>
      </c>
      <c r="AZ230">
        <v>0</v>
      </c>
      <c r="BA230">
        <v>0</v>
      </c>
      <c r="BB230">
        <v>0</v>
      </c>
      <c r="BC230">
        <v>0</v>
      </c>
      <c r="BD230">
        <v>22.790847148200001</v>
      </c>
      <c r="BE230">
        <v>1.3761732039900001</v>
      </c>
      <c r="BF230">
        <v>3174.57315023</v>
      </c>
      <c r="BG230">
        <v>-12.314287739399999</v>
      </c>
      <c r="BH230">
        <v>2049</v>
      </c>
      <c r="BI230">
        <v>9494</v>
      </c>
    </row>
    <row r="231" spans="1:61">
      <c r="A231" t="s">
        <v>933</v>
      </c>
      <c r="B231" t="s">
        <v>1248</v>
      </c>
      <c r="C231">
        <v>7318050</v>
      </c>
      <c r="D231" t="s">
        <v>230</v>
      </c>
      <c r="E231">
        <v>73</v>
      </c>
      <c r="F231">
        <v>18</v>
      </c>
      <c r="G231">
        <v>50</v>
      </c>
      <c r="H231" t="s">
        <v>674</v>
      </c>
      <c r="I231" t="s">
        <v>688</v>
      </c>
      <c r="J231" t="s">
        <v>532</v>
      </c>
      <c r="K231">
        <v>2019</v>
      </c>
      <c r="L231">
        <v>25621.468406</v>
      </c>
      <c r="M231">
        <v>659.88993738500005</v>
      </c>
      <c r="N231">
        <v>17940.378447200001</v>
      </c>
      <c r="O231">
        <v>85241.2410906</v>
      </c>
      <c r="P231">
        <v>7045.2224756699998</v>
      </c>
      <c r="Q231">
        <v>1416.66608913</v>
      </c>
      <c r="R231">
        <v>3305.4983983900001</v>
      </c>
      <c r="S231">
        <v>0.54847431440710703</v>
      </c>
      <c r="T231">
        <v>5.7937427578215526E-4</v>
      </c>
      <c r="U231">
        <v>0</v>
      </c>
      <c r="V231">
        <v>0</v>
      </c>
      <c r="W231">
        <v>0</v>
      </c>
      <c r="X231">
        <v>8472.6745370200006</v>
      </c>
      <c r="Y231">
        <v>0</v>
      </c>
      <c r="Z231">
        <v>0.84569331788335267</v>
      </c>
      <c r="AA231">
        <v>2160082.6478499998</v>
      </c>
      <c r="AB231">
        <v>4.0770783393099998E-4</v>
      </c>
      <c r="AC231">
        <v>0.76519869008100005</v>
      </c>
      <c r="AD231">
        <v>0</v>
      </c>
      <c r="AE231">
        <v>0.30938499321000001</v>
      </c>
      <c r="AF231">
        <v>2195</v>
      </c>
      <c r="AG231">
        <v>0.99726651480637796</v>
      </c>
      <c r="AH231">
        <v>1.82232346241457E-3</v>
      </c>
      <c r="AI231">
        <v>0</v>
      </c>
      <c r="AJ231">
        <v>0</v>
      </c>
      <c r="AK231">
        <v>1097.5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18</v>
      </c>
      <c r="AY231">
        <v>121.94444444444444</v>
      </c>
      <c r="AZ231">
        <v>1097.5</v>
      </c>
      <c r="BA231">
        <v>0</v>
      </c>
      <c r="BB231">
        <v>0</v>
      </c>
      <c r="BC231">
        <v>0</v>
      </c>
      <c r="BD231">
        <v>21.714161668399999</v>
      </c>
      <c r="BE231">
        <v>1.55689272805</v>
      </c>
      <c r="BF231">
        <v>2915.42676484</v>
      </c>
      <c r="BG231">
        <v>21.4325706845</v>
      </c>
      <c r="BH231">
        <v>2357</v>
      </c>
      <c r="BI231">
        <v>11015</v>
      </c>
    </row>
    <row r="232" spans="1:61">
      <c r="A232" t="s">
        <v>934</v>
      </c>
      <c r="B232" t="s">
        <v>1249</v>
      </c>
      <c r="C232">
        <v>7318051</v>
      </c>
      <c r="D232" t="s">
        <v>230</v>
      </c>
      <c r="E232">
        <v>73</v>
      </c>
      <c r="F232">
        <v>18</v>
      </c>
      <c r="G232">
        <v>51</v>
      </c>
      <c r="H232" t="s">
        <v>674</v>
      </c>
      <c r="I232" t="s">
        <v>688</v>
      </c>
      <c r="J232" t="s">
        <v>357</v>
      </c>
      <c r="K232">
        <v>2019</v>
      </c>
      <c r="L232">
        <v>35187.147312399997</v>
      </c>
      <c r="M232">
        <v>647.39655074300003</v>
      </c>
      <c r="N232">
        <v>26674.681809000002</v>
      </c>
      <c r="O232">
        <v>90960.616079300002</v>
      </c>
      <c r="P232">
        <v>2613.75403796</v>
      </c>
      <c r="Q232">
        <v>2469.3304230499998</v>
      </c>
      <c r="R232">
        <v>3231.0355668500001</v>
      </c>
      <c r="S232">
        <v>0.10489248987223435</v>
      </c>
      <c r="T232">
        <v>9.9096291679650981E-3</v>
      </c>
      <c r="U232">
        <v>5.3661576815207231E-2</v>
      </c>
      <c r="V232">
        <v>0</v>
      </c>
      <c r="W232">
        <v>0</v>
      </c>
      <c r="X232">
        <v>5811.96317198</v>
      </c>
      <c r="Y232">
        <v>2.3060143346837021E-3</v>
      </c>
      <c r="Z232">
        <v>0.37126830788407605</v>
      </c>
      <c r="AA232">
        <v>1488096.7741400001</v>
      </c>
      <c r="AB232">
        <v>0</v>
      </c>
      <c r="AC232">
        <v>0.81032576239300003</v>
      </c>
      <c r="AD232">
        <v>0</v>
      </c>
      <c r="AE232">
        <v>0.29488878980099997</v>
      </c>
      <c r="AF232">
        <v>3990</v>
      </c>
      <c r="AG232">
        <v>0.90375939849623999</v>
      </c>
      <c r="AH232">
        <v>5.0125313283207998E-4</v>
      </c>
      <c r="AI232">
        <v>0</v>
      </c>
      <c r="AJ232">
        <v>0</v>
      </c>
      <c r="AK232">
        <v>997.5</v>
      </c>
      <c r="AL232">
        <v>7.5187969924812002E-4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30</v>
      </c>
      <c r="AY232">
        <v>133</v>
      </c>
      <c r="AZ232">
        <v>1995</v>
      </c>
      <c r="BA232">
        <v>0</v>
      </c>
      <c r="BB232">
        <v>0</v>
      </c>
      <c r="BC232">
        <v>0</v>
      </c>
      <c r="BD232">
        <v>20.694282382600001</v>
      </c>
      <c r="BE232">
        <v>1.3868987212299999</v>
      </c>
      <c r="BF232">
        <v>2728.0256532399999</v>
      </c>
      <c r="BG232">
        <v>13.1880291913</v>
      </c>
      <c r="BH232">
        <v>4036</v>
      </c>
      <c r="BI232">
        <v>18260</v>
      </c>
    </row>
    <row r="233" spans="1:61">
      <c r="A233" t="s">
        <v>935</v>
      </c>
      <c r="B233" t="s">
        <v>1250</v>
      </c>
      <c r="C233">
        <v>7318052</v>
      </c>
      <c r="D233" t="s">
        <v>230</v>
      </c>
      <c r="E233">
        <v>73</v>
      </c>
      <c r="F233">
        <v>18</v>
      </c>
      <c r="G233">
        <v>52</v>
      </c>
      <c r="H233" t="s">
        <v>674</v>
      </c>
      <c r="I233" t="s">
        <v>688</v>
      </c>
      <c r="J233" t="s">
        <v>521</v>
      </c>
      <c r="K233">
        <v>2019</v>
      </c>
      <c r="L233">
        <v>24608.189589599999</v>
      </c>
      <c r="M233">
        <v>575.086917137</v>
      </c>
      <c r="N233">
        <v>20762.629306999999</v>
      </c>
      <c r="O233">
        <v>88428.295912600006</v>
      </c>
      <c r="P233">
        <v>5534.9767097599997</v>
      </c>
      <c r="Q233">
        <v>1910.0696769399999</v>
      </c>
      <c r="R233">
        <v>10184.9783721</v>
      </c>
      <c r="S233">
        <v>0.14069094888228859</v>
      </c>
      <c r="T233">
        <v>1.5632327653587619E-3</v>
      </c>
      <c r="U233">
        <v>4.3770517430045336E-3</v>
      </c>
      <c r="V233">
        <v>0</v>
      </c>
      <c r="W233">
        <v>0</v>
      </c>
      <c r="X233">
        <v>5631.0402886399997</v>
      </c>
      <c r="Y233">
        <v>0</v>
      </c>
      <c r="Z233">
        <v>0.59574800687822416</v>
      </c>
      <c r="AA233">
        <v>2060548.1211300001</v>
      </c>
      <c r="AB233">
        <v>6.5061225264200001E-3</v>
      </c>
      <c r="AC233">
        <v>0.874117975958</v>
      </c>
      <c r="AD233">
        <v>0</v>
      </c>
      <c r="AE233">
        <v>0.31988648546800003</v>
      </c>
      <c r="AF233">
        <v>5260</v>
      </c>
      <c r="AG233">
        <v>0.97034220532319304</v>
      </c>
      <c r="AH233">
        <v>0</v>
      </c>
      <c r="AI233">
        <v>0</v>
      </c>
      <c r="AJ233">
        <v>0</v>
      </c>
      <c r="AK233">
        <v>2630</v>
      </c>
      <c r="AL233">
        <v>3.8022813688212898E-4</v>
      </c>
      <c r="AM233">
        <v>5260</v>
      </c>
      <c r="AN233">
        <v>4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26</v>
      </c>
      <c r="AY233">
        <v>202.30769230769232</v>
      </c>
      <c r="AZ233">
        <v>0</v>
      </c>
      <c r="BA233">
        <v>0</v>
      </c>
      <c r="BB233">
        <v>2</v>
      </c>
      <c r="BC233">
        <v>2630</v>
      </c>
      <c r="BD233">
        <v>21.417388139</v>
      </c>
      <c r="BE233">
        <v>1.58819889378</v>
      </c>
      <c r="BF233">
        <v>2925.5603223500002</v>
      </c>
      <c r="BG233">
        <v>24.405603357299999</v>
      </c>
      <c r="BH233">
        <v>3823</v>
      </c>
      <c r="BI233">
        <v>16806</v>
      </c>
    </row>
    <row r="234" spans="1:61">
      <c r="A234" t="s">
        <v>936</v>
      </c>
      <c r="B234" t="s">
        <v>1251</v>
      </c>
      <c r="C234">
        <v>7318053</v>
      </c>
      <c r="D234" t="s">
        <v>230</v>
      </c>
      <c r="E234">
        <v>73</v>
      </c>
      <c r="F234">
        <v>18</v>
      </c>
      <c r="G234">
        <v>53</v>
      </c>
      <c r="H234" t="s">
        <v>674</v>
      </c>
      <c r="I234" t="s">
        <v>688</v>
      </c>
      <c r="J234" t="s">
        <v>477</v>
      </c>
      <c r="K234">
        <v>2019</v>
      </c>
      <c r="L234">
        <v>43083.733455699999</v>
      </c>
      <c r="M234">
        <v>6360.6875804000001</v>
      </c>
      <c r="N234">
        <v>33313.4910695</v>
      </c>
      <c r="O234">
        <v>86599.999690299999</v>
      </c>
      <c r="P234">
        <v>445.20072936700001</v>
      </c>
      <c r="Q234">
        <v>9883.1139967700001</v>
      </c>
      <c r="R234">
        <v>7429.3819529000002</v>
      </c>
      <c r="S234">
        <v>7.4173187120044216E-3</v>
      </c>
      <c r="T234">
        <v>5.5266296285523141E-4</v>
      </c>
      <c r="U234">
        <v>0.71927630239390328</v>
      </c>
      <c r="V234">
        <v>0</v>
      </c>
      <c r="W234">
        <v>0</v>
      </c>
      <c r="X234">
        <v>2706.1286581899999</v>
      </c>
      <c r="Y234">
        <v>1.6812589080543356E-2</v>
      </c>
      <c r="Z234">
        <v>0.15340760347886792</v>
      </c>
      <c r="AA234">
        <v>563353.49552899995</v>
      </c>
      <c r="AB234">
        <v>0</v>
      </c>
      <c r="AC234">
        <v>0.75685869117799998</v>
      </c>
      <c r="AD234">
        <v>0</v>
      </c>
      <c r="AE234">
        <v>0.40810194137799999</v>
      </c>
      <c r="AF234">
        <v>2158</v>
      </c>
      <c r="AG234">
        <v>0.926320667284522</v>
      </c>
      <c r="AH234">
        <v>4.6339202965708898E-4</v>
      </c>
      <c r="AI234">
        <v>0</v>
      </c>
      <c r="AJ234">
        <v>0</v>
      </c>
      <c r="AK234">
        <v>2158</v>
      </c>
      <c r="AL234">
        <v>9.2678405931417905E-4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13</v>
      </c>
      <c r="AY234">
        <v>166</v>
      </c>
      <c r="AZ234">
        <v>0</v>
      </c>
      <c r="BA234">
        <v>2158</v>
      </c>
      <c r="BB234">
        <v>18</v>
      </c>
      <c r="BC234">
        <v>119.88888888888889</v>
      </c>
      <c r="BD234">
        <v>16.4827893428</v>
      </c>
      <c r="BE234">
        <v>1.3162788621499999</v>
      </c>
      <c r="BF234">
        <v>2638.8646281000001</v>
      </c>
      <c r="BG234">
        <v>44.9118419176</v>
      </c>
      <c r="BH234">
        <v>2689</v>
      </c>
      <c r="BI234">
        <v>11368</v>
      </c>
    </row>
    <row r="235" spans="1:61">
      <c r="A235" t="s">
        <v>937</v>
      </c>
      <c r="B235" t="s">
        <v>1252</v>
      </c>
      <c r="C235">
        <v>7318054</v>
      </c>
      <c r="D235" t="s">
        <v>230</v>
      </c>
      <c r="E235">
        <v>73</v>
      </c>
      <c r="F235">
        <v>18</v>
      </c>
      <c r="G235">
        <v>54</v>
      </c>
      <c r="H235" t="s">
        <v>674</v>
      </c>
      <c r="I235" t="s">
        <v>688</v>
      </c>
      <c r="J235" t="s">
        <v>452</v>
      </c>
      <c r="K235">
        <v>2019</v>
      </c>
      <c r="L235">
        <v>32144.6512066</v>
      </c>
      <c r="M235">
        <v>831.29904270600002</v>
      </c>
      <c r="N235">
        <v>25953.373060099999</v>
      </c>
      <c r="O235">
        <v>92480.846813199998</v>
      </c>
      <c r="P235">
        <v>1839.1851224300001</v>
      </c>
      <c r="Q235">
        <v>4464.9789674599997</v>
      </c>
      <c r="R235">
        <v>6872.5310017000002</v>
      </c>
      <c r="S235">
        <v>7.2937425269031492E-2</v>
      </c>
      <c r="T235">
        <v>1.2554802710243125E-2</v>
      </c>
      <c r="U235">
        <v>0.18005181347150259</v>
      </c>
      <c r="V235">
        <v>0</v>
      </c>
      <c r="W235">
        <v>0</v>
      </c>
      <c r="X235">
        <v>2718.8263108599999</v>
      </c>
      <c r="Y235">
        <v>4.483858110801116E-3</v>
      </c>
      <c r="Z235">
        <v>0.43593064966121958</v>
      </c>
      <c r="AA235">
        <v>1500819.52801</v>
      </c>
      <c r="AB235">
        <v>1.9369950958200001E-3</v>
      </c>
      <c r="AC235">
        <v>0.88993032188999999</v>
      </c>
      <c r="AD235">
        <v>0</v>
      </c>
      <c r="AE235">
        <v>0.30233509658300001</v>
      </c>
      <c r="AF235">
        <v>2345</v>
      </c>
      <c r="AG235">
        <v>0.911300639658848</v>
      </c>
      <c r="AH235">
        <v>0</v>
      </c>
      <c r="AI235">
        <v>0</v>
      </c>
      <c r="AJ235">
        <v>0</v>
      </c>
      <c r="AK235">
        <v>1172.5</v>
      </c>
      <c r="AL235">
        <v>4.2643923240938099E-4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12</v>
      </c>
      <c r="AY235">
        <v>195.41666666666666</v>
      </c>
      <c r="AZ235">
        <v>0</v>
      </c>
      <c r="BA235">
        <v>0</v>
      </c>
      <c r="BB235">
        <v>0</v>
      </c>
      <c r="BC235">
        <v>0</v>
      </c>
      <c r="BD235">
        <v>20.841013804799999</v>
      </c>
      <c r="BE235">
        <v>1.3933128074400001</v>
      </c>
      <c r="BF235">
        <v>2773.2057390300001</v>
      </c>
      <c r="BG235">
        <v>13.401563856299999</v>
      </c>
      <c r="BH235">
        <v>906</v>
      </c>
      <c r="BI235">
        <v>3604</v>
      </c>
    </row>
    <row r="236" spans="1:61">
      <c r="A236" t="s">
        <v>938</v>
      </c>
      <c r="B236" t="s">
        <v>1253</v>
      </c>
      <c r="C236">
        <v>7318061</v>
      </c>
      <c r="D236" t="s">
        <v>230</v>
      </c>
      <c r="E236">
        <v>73</v>
      </c>
      <c r="F236">
        <v>18</v>
      </c>
      <c r="G236">
        <v>61</v>
      </c>
      <c r="H236" t="s">
        <v>674</v>
      </c>
      <c r="I236" t="s">
        <v>688</v>
      </c>
      <c r="J236" t="s">
        <v>519</v>
      </c>
      <c r="K236">
        <v>2019</v>
      </c>
      <c r="L236">
        <v>18345.876883199999</v>
      </c>
      <c r="M236">
        <v>496.10624268100003</v>
      </c>
      <c r="N236">
        <v>12344.674384800001</v>
      </c>
      <c r="O236">
        <v>81379.993014000007</v>
      </c>
      <c r="P236">
        <v>12268.0723631</v>
      </c>
      <c r="Q236">
        <v>1408.5180675199999</v>
      </c>
      <c r="R236">
        <v>5133.4287376800003</v>
      </c>
      <c r="S236">
        <v>0.75096582466567607</v>
      </c>
      <c r="T236">
        <v>0</v>
      </c>
      <c r="U236">
        <v>0</v>
      </c>
      <c r="V236">
        <v>0</v>
      </c>
      <c r="W236">
        <v>1.9613670133729569E-2</v>
      </c>
      <c r="X236">
        <v>12328.213193</v>
      </c>
      <c r="Y236">
        <v>0</v>
      </c>
      <c r="Z236">
        <v>0.95720653789004462</v>
      </c>
      <c r="AA236">
        <v>2126976.59999</v>
      </c>
      <c r="AB236">
        <v>9.3998288860300001E-3</v>
      </c>
      <c r="AC236">
        <v>0.56528359667100003</v>
      </c>
      <c r="AD236">
        <v>0</v>
      </c>
      <c r="AE236">
        <v>0.32444329562000002</v>
      </c>
      <c r="AF236">
        <v>3053</v>
      </c>
      <c r="AG236">
        <v>1</v>
      </c>
      <c r="AH236">
        <v>9.8264002620373396E-4</v>
      </c>
      <c r="AI236">
        <v>0</v>
      </c>
      <c r="AJ236">
        <v>0</v>
      </c>
      <c r="AK236">
        <v>1526.5</v>
      </c>
      <c r="AL236">
        <v>6.5509335080248898E-4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12</v>
      </c>
      <c r="AY236">
        <v>254.41666666666666</v>
      </c>
      <c r="AZ236">
        <v>0</v>
      </c>
      <c r="BA236">
        <v>0</v>
      </c>
      <c r="BB236">
        <v>0</v>
      </c>
      <c r="BC236">
        <v>0</v>
      </c>
      <c r="BD236">
        <v>22.508299859600001</v>
      </c>
      <c r="BE236">
        <v>1.4714960618499999</v>
      </c>
      <c r="BF236">
        <v>3070.30724818</v>
      </c>
      <c r="BG236">
        <v>16.487831809300001</v>
      </c>
      <c r="BH236">
        <v>734</v>
      </c>
      <c r="BI236">
        <v>3174</v>
      </c>
    </row>
    <row r="237" spans="1:61">
      <c r="A237" t="s">
        <v>939</v>
      </c>
      <c r="B237" t="s">
        <v>1254</v>
      </c>
      <c r="C237">
        <v>7318067</v>
      </c>
      <c r="D237" t="s">
        <v>230</v>
      </c>
      <c r="E237">
        <v>73</v>
      </c>
      <c r="F237">
        <v>18</v>
      </c>
      <c r="G237">
        <v>67</v>
      </c>
      <c r="H237" t="s">
        <v>674</v>
      </c>
      <c r="I237" t="s">
        <v>688</v>
      </c>
      <c r="J237" t="s">
        <v>422</v>
      </c>
      <c r="K237">
        <v>2019</v>
      </c>
      <c r="L237">
        <v>22944.4327701</v>
      </c>
      <c r="M237">
        <v>1126.84280399</v>
      </c>
      <c r="N237">
        <v>13785.029781900001</v>
      </c>
      <c r="O237">
        <v>79352.155498599997</v>
      </c>
      <c r="P237">
        <v>9151.8377691500009</v>
      </c>
      <c r="Q237">
        <v>2619.7205299000002</v>
      </c>
      <c r="R237">
        <v>3366.4093261500002</v>
      </c>
      <c r="S237">
        <v>0.40208333333333335</v>
      </c>
      <c r="T237">
        <v>0</v>
      </c>
      <c r="U237">
        <v>0</v>
      </c>
      <c r="V237">
        <v>0</v>
      </c>
      <c r="W237">
        <v>0</v>
      </c>
      <c r="X237">
        <v>8644.1990544199998</v>
      </c>
      <c r="Y237">
        <v>0</v>
      </c>
      <c r="Z237">
        <v>0.89218750000000002</v>
      </c>
      <c r="AA237">
        <v>2306711.4739100002</v>
      </c>
      <c r="AB237">
        <v>0</v>
      </c>
      <c r="AC237">
        <v>0.72807478073800003</v>
      </c>
      <c r="AD237">
        <v>0</v>
      </c>
      <c r="AE237">
        <v>0.30964215778100002</v>
      </c>
      <c r="AF237">
        <v>1579</v>
      </c>
      <c r="AG237">
        <v>0.99873337555414798</v>
      </c>
      <c r="AH237">
        <v>0</v>
      </c>
      <c r="AI237">
        <v>0</v>
      </c>
      <c r="AJ237">
        <v>0</v>
      </c>
      <c r="AK237">
        <v>526.33333333333337</v>
      </c>
      <c r="AL237">
        <v>1.2666244458518E-3</v>
      </c>
      <c r="AM237">
        <v>789.5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12</v>
      </c>
      <c r="AY237">
        <v>131.58333333333334</v>
      </c>
      <c r="AZ237">
        <v>1579</v>
      </c>
      <c r="BA237">
        <v>0</v>
      </c>
      <c r="BB237">
        <v>0</v>
      </c>
      <c r="BC237">
        <v>0</v>
      </c>
      <c r="BD237">
        <v>21.4519672592</v>
      </c>
      <c r="BE237">
        <v>1.4532078376199999</v>
      </c>
      <c r="BF237">
        <v>2893.2054176299998</v>
      </c>
      <c r="BG237">
        <v>10.8981482873</v>
      </c>
      <c r="BH237">
        <v>1670</v>
      </c>
      <c r="BI237">
        <v>6166</v>
      </c>
    </row>
    <row r="238" spans="1:61">
      <c r="A238" t="s">
        <v>940</v>
      </c>
      <c r="B238" t="s">
        <v>1255</v>
      </c>
      <c r="C238">
        <v>7322010</v>
      </c>
      <c r="D238" t="s">
        <v>230</v>
      </c>
      <c r="E238">
        <v>73</v>
      </c>
      <c r="F238">
        <v>22</v>
      </c>
      <c r="G238">
        <v>10</v>
      </c>
      <c r="H238" t="s">
        <v>674</v>
      </c>
      <c r="I238" t="s">
        <v>690</v>
      </c>
      <c r="J238" t="s">
        <v>526</v>
      </c>
      <c r="K238">
        <v>2019</v>
      </c>
      <c r="L238">
        <v>17957.8643304</v>
      </c>
      <c r="M238">
        <v>2100.3628489600001</v>
      </c>
      <c r="N238">
        <v>34029.5502309</v>
      </c>
      <c r="O238">
        <v>23613.190674199999</v>
      </c>
      <c r="P238">
        <v>670.28093754700001</v>
      </c>
      <c r="Q238">
        <v>1547.7125580500001</v>
      </c>
      <c r="R238">
        <v>20805.8833538</v>
      </c>
      <c r="S238">
        <v>1.3231991708412506E-2</v>
      </c>
      <c r="T238">
        <v>7.1514942131628949E-3</v>
      </c>
      <c r="U238">
        <v>0.7334427362238729</v>
      </c>
      <c r="V238">
        <v>0</v>
      </c>
      <c r="W238">
        <v>0</v>
      </c>
      <c r="X238">
        <v>2472.51099196</v>
      </c>
      <c r="Y238">
        <v>1.0813612022801865E-2</v>
      </c>
      <c r="Z238">
        <v>0.15050958714803939</v>
      </c>
      <c r="AA238">
        <v>794650.81756600004</v>
      </c>
      <c r="AB238">
        <v>2.9175944312000001E-2</v>
      </c>
      <c r="AC238">
        <v>0.82763669364900005</v>
      </c>
      <c r="AD238">
        <v>0</v>
      </c>
      <c r="AE238">
        <v>0.30865384711600002</v>
      </c>
      <c r="AF238">
        <v>4773</v>
      </c>
      <c r="AG238">
        <v>0.99979048816258098</v>
      </c>
      <c r="AH238">
        <v>4.1902367483762797E-4</v>
      </c>
      <c r="AI238">
        <v>0</v>
      </c>
      <c r="AJ238">
        <v>0</v>
      </c>
      <c r="AK238">
        <v>795.5</v>
      </c>
      <c r="AL238">
        <v>4.1902367483762797E-4</v>
      </c>
      <c r="AM238">
        <v>4773</v>
      </c>
      <c r="AN238">
        <v>5</v>
      </c>
      <c r="AO238">
        <v>0</v>
      </c>
      <c r="AP238">
        <v>7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20</v>
      </c>
      <c r="AY238">
        <v>238.65</v>
      </c>
      <c r="AZ238">
        <v>2386.5</v>
      </c>
      <c r="BA238">
        <v>0</v>
      </c>
      <c r="BB238">
        <v>2</v>
      </c>
      <c r="BC238">
        <v>2386.5</v>
      </c>
      <c r="BD238">
        <v>22.6958716613</v>
      </c>
      <c r="BE238">
        <v>1.48927463633</v>
      </c>
      <c r="BF238">
        <v>2874.5512875899999</v>
      </c>
      <c r="BG238">
        <v>-3.3095403809300001</v>
      </c>
      <c r="BH238">
        <v>2014</v>
      </c>
      <c r="BI238">
        <v>8688</v>
      </c>
    </row>
    <row r="239" spans="1:61">
      <c r="A239" t="s">
        <v>941</v>
      </c>
      <c r="B239" t="s">
        <v>1256</v>
      </c>
      <c r="C239">
        <v>7322011</v>
      </c>
      <c r="D239" t="s">
        <v>230</v>
      </c>
      <c r="E239">
        <v>73</v>
      </c>
      <c r="F239">
        <v>22</v>
      </c>
      <c r="G239">
        <v>11</v>
      </c>
      <c r="H239" t="s">
        <v>674</v>
      </c>
      <c r="I239" t="s">
        <v>690</v>
      </c>
      <c r="J239" t="s">
        <v>528</v>
      </c>
      <c r="K239">
        <v>2019</v>
      </c>
      <c r="L239">
        <v>17826.915544899999</v>
      </c>
      <c r="M239">
        <v>435.81320024500002</v>
      </c>
      <c r="N239">
        <v>31196.738079399998</v>
      </c>
      <c r="O239">
        <v>26906.806590100001</v>
      </c>
      <c r="P239">
        <v>3948.8121721500002</v>
      </c>
      <c r="Q239">
        <v>2429.8059708400001</v>
      </c>
      <c r="R239">
        <v>20413.6197975</v>
      </c>
      <c r="S239">
        <v>0.27717203184492906</v>
      </c>
      <c r="T239">
        <v>4.7767393561786088E-2</v>
      </c>
      <c r="U239">
        <v>0.16156109380408445</v>
      </c>
      <c r="V239">
        <v>0</v>
      </c>
      <c r="W239">
        <v>0</v>
      </c>
      <c r="X239">
        <v>4647.8203446099997</v>
      </c>
      <c r="Y239">
        <v>1.4710972654897888E-3</v>
      </c>
      <c r="Z239">
        <v>0.74056767047421257</v>
      </c>
      <c r="AA239">
        <v>452596.49504900002</v>
      </c>
      <c r="AB239">
        <v>0.38986631771399999</v>
      </c>
      <c r="AC239">
        <v>0.28582045727700001</v>
      </c>
      <c r="AD239">
        <v>0</v>
      </c>
      <c r="AE239">
        <v>0.286529447838</v>
      </c>
      <c r="AF239">
        <v>5566</v>
      </c>
      <c r="AG239">
        <v>0.99640675530003597</v>
      </c>
      <c r="AH239">
        <v>7.1864893999281298E-4</v>
      </c>
      <c r="AI239">
        <v>0</v>
      </c>
      <c r="AJ239">
        <v>0</v>
      </c>
      <c r="AK239">
        <v>1855.3333333333333</v>
      </c>
      <c r="AL239">
        <v>7.1864893999281298E-4</v>
      </c>
      <c r="AM239">
        <v>5566</v>
      </c>
      <c r="AN239">
        <v>1</v>
      </c>
      <c r="AO239">
        <v>0</v>
      </c>
      <c r="AP239">
        <v>5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20</v>
      </c>
      <c r="AY239">
        <v>278.3</v>
      </c>
      <c r="AZ239">
        <v>1113.2</v>
      </c>
      <c r="BA239">
        <v>1855.3333333333333</v>
      </c>
      <c r="BB239">
        <v>1</v>
      </c>
      <c r="BC239">
        <v>5566</v>
      </c>
      <c r="BD239">
        <v>26.5241225107</v>
      </c>
      <c r="BE239">
        <v>1.46375701339</v>
      </c>
      <c r="BF239">
        <v>3032.5334613999999</v>
      </c>
      <c r="BG239">
        <v>-32.6890860098</v>
      </c>
      <c r="BH239">
        <v>800</v>
      </c>
      <c r="BI239">
        <v>3468</v>
      </c>
    </row>
    <row r="240" spans="1:61">
      <c r="A240" t="s">
        <v>942</v>
      </c>
      <c r="B240" t="s">
        <v>1257</v>
      </c>
      <c r="C240">
        <v>7322020</v>
      </c>
      <c r="D240" t="s">
        <v>230</v>
      </c>
      <c r="E240">
        <v>73</v>
      </c>
      <c r="F240">
        <v>22</v>
      </c>
      <c r="G240">
        <v>20</v>
      </c>
      <c r="H240" t="s">
        <v>674</v>
      </c>
      <c r="I240" t="s">
        <v>690</v>
      </c>
      <c r="J240" t="s">
        <v>323</v>
      </c>
      <c r="K240">
        <v>2019</v>
      </c>
      <c r="L240">
        <v>5714.0224189600003</v>
      </c>
      <c r="M240">
        <v>827.23591613099995</v>
      </c>
      <c r="N240">
        <v>19647.751867300001</v>
      </c>
      <c r="O240">
        <v>12067.241542</v>
      </c>
      <c r="P240">
        <v>6628.6733466899996</v>
      </c>
      <c r="Q240">
        <v>1203.09074265</v>
      </c>
      <c r="R240">
        <v>34147.781982799999</v>
      </c>
      <c r="S240">
        <v>0.3220164609053498</v>
      </c>
      <c r="T240">
        <v>6.1842706904435302E-2</v>
      </c>
      <c r="U240">
        <v>0.17015317786922726</v>
      </c>
      <c r="V240">
        <v>0</v>
      </c>
      <c r="W240">
        <v>0</v>
      </c>
      <c r="X240">
        <v>6943.5809126499998</v>
      </c>
      <c r="Y240">
        <v>1.8861454046639231E-3</v>
      </c>
      <c r="Z240">
        <v>0.75857338820301778</v>
      </c>
      <c r="AA240">
        <v>568981.97155200003</v>
      </c>
      <c r="AB240">
        <v>0.25745534387000002</v>
      </c>
      <c r="AC240">
        <v>0.27781831441799998</v>
      </c>
      <c r="AD240">
        <v>0</v>
      </c>
      <c r="AE240">
        <v>0.29028213237200001</v>
      </c>
      <c r="AF240">
        <v>8683</v>
      </c>
      <c r="AG240">
        <v>0.98399170793504498</v>
      </c>
      <c r="AH240">
        <v>4.6067027525048901E-4</v>
      </c>
      <c r="AI240">
        <v>0</v>
      </c>
      <c r="AJ240">
        <v>0</v>
      </c>
      <c r="AK240">
        <v>1736.6</v>
      </c>
      <c r="AL240">
        <v>5.7583784406311101E-4</v>
      </c>
      <c r="AM240">
        <v>2170.75</v>
      </c>
      <c r="AN240">
        <v>0</v>
      </c>
      <c r="AO240">
        <v>0</v>
      </c>
      <c r="AP240">
        <v>14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22</v>
      </c>
      <c r="AY240">
        <v>394.68181818181819</v>
      </c>
      <c r="AZ240">
        <v>0</v>
      </c>
      <c r="BA240">
        <v>8683</v>
      </c>
      <c r="BB240">
        <v>1</v>
      </c>
      <c r="BC240">
        <v>8683</v>
      </c>
      <c r="BD240">
        <v>25.9732147448</v>
      </c>
      <c r="BE240">
        <v>1.4595065605299999</v>
      </c>
      <c r="BF240">
        <v>3014.5313466699999</v>
      </c>
      <c r="BG240">
        <v>-26.323192168399999</v>
      </c>
      <c r="BH240">
        <v>1260</v>
      </c>
      <c r="BI240">
        <v>5807</v>
      </c>
    </row>
    <row r="241" spans="1:61">
      <c r="A241" t="s">
        <v>943</v>
      </c>
      <c r="B241" t="s">
        <v>1258</v>
      </c>
      <c r="C241">
        <v>7322021</v>
      </c>
      <c r="D241" t="s">
        <v>230</v>
      </c>
      <c r="E241">
        <v>73</v>
      </c>
      <c r="F241">
        <v>22</v>
      </c>
      <c r="G241">
        <v>21</v>
      </c>
      <c r="H241" t="s">
        <v>674</v>
      </c>
      <c r="I241" t="s">
        <v>690</v>
      </c>
      <c r="J241" t="s">
        <v>324</v>
      </c>
      <c r="K241">
        <v>2019</v>
      </c>
      <c r="L241">
        <v>16332.6333595</v>
      </c>
      <c r="M241">
        <v>346.51253438499998</v>
      </c>
      <c r="N241">
        <v>24025.7089313</v>
      </c>
      <c r="O241">
        <v>24718.7232243</v>
      </c>
      <c r="P241">
        <v>11821.424413700001</v>
      </c>
      <c r="Q241">
        <v>1585.0487874200001</v>
      </c>
      <c r="R241">
        <v>29380.9481949</v>
      </c>
      <c r="S241">
        <v>0.41342474489795916</v>
      </c>
      <c r="T241">
        <v>4.296875E-2</v>
      </c>
      <c r="U241">
        <v>0</v>
      </c>
      <c r="V241">
        <v>0</v>
      </c>
      <c r="W241">
        <v>0</v>
      </c>
      <c r="X241">
        <v>11896.701447199999</v>
      </c>
      <c r="Y241">
        <v>0</v>
      </c>
      <c r="Z241">
        <v>0.94013073979591832</v>
      </c>
      <c r="AA241">
        <v>420467.63072999998</v>
      </c>
      <c r="AB241">
        <v>0.62714343754099999</v>
      </c>
      <c r="AC241">
        <v>0</v>
      </c>
      <c r="AD241">
        <v>2.3118622448979591E-3</v>
      </c>
      <c r="AE241">
        <v>0.28426434433199999</v>
      </c>
      <c r="AF241">
        <v>4365</v>
      </c>
      <c r="AG241">
        <v>0.98373424971363099</v>
      </c>
      <c r="AH241">
        <v>9.1638029782359603E-4</v>
      </c>
      <c r="AI241">
        <v>0</v>
      </c>
      <c r="AJ241">
        <v>0</v>
      </c>
      <c r="AK241">
        <v>623.57142857142856</v>
      </c>
      <c r="AL241">
        <v>1.14547537227949E-3</v>
      </c>
      <c r="AM241">
        <v>0</v>
      </c>
      <c r="AN241">
        <v>0</v>
      </c>
      <c r="AO241">
        <v>0</v>
      </c>
      <c r="AP241">
        <v>32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20</v>
      </c>
      <c r="AY241">
        <v>218.25</v>
      </c>
      <c r="AZ241">
        <v>0</v>
      </c>
      <c r="BA241">
        <v>1455</v>
      </c>
      <c r="BB241">
        <v>1</v>
      </c>
      <c r="BC241">
        <v>4365</v>
      </c>
      <c r="BD241">
        <v>27.129809009300001</v>
      </c>
      <c r="BE241">
        <v>1.4306612634</v>
      </c>
      <c r="BF241">
        <v>3052.5785744499999</v>
      </c>
      <c r="BG241">
        <v>-41.744571834399999</v>
      </c>
      <c r="BH241">
        <v>679</v>
      </c>
      <c r="BI241">
        <v>2559</v>
      </c>
    </row>
    <row r="242" spans="1:61">
      <c r="A242" t="s">
        <v>944</v>
      </c>
      <c r="B242" t="s">
        <v>1259</v>
      </c>
      <c r="C242">
        <v>7322030</v>
      </c>
      <c r="D242" t="s">
        <v>230</v>
      </c>
      <c r="E242">
        <v>73</v>
      </c>
      <c r="F242">
        <v>22</v>
      </c>
      <c r="G242">
        <v>30</v>
      </c>
      <c r="H242" t="s">
        <v>674</v>
      </c>
      <c r="I242" t="s">
        <v>690</v>
      </c>
      <c r="J242" t="s">
        <v>449</v>
      </c>
      <c r="K242">
        <v>2019</v>
      </c>
      <c r="L242">
        <v>9015.3180085900003</v>
      </c>
      <c r="M242">
        <v>505.34893535800001</v>
      </c>
      <c r="N242">
        <v>20526.365123399999</v>
      </c>
      <c r="O242">
        <v>23561.919851899998</v>
      </c>
      <c r="P242">
        <v>4367.8838921099996</v>
      </c>
      <c r="Q242">
        <v>874.71678482799996</v>
      </c>
      <c r="R242">
        <v>45896.655612100003</v>
      </c>
      <c r="S242">
        <v>0.22134806629834256</v>
      </c>
      <c r="T242">
        <v>3.9955801104972377E-2</v>
      </c>
      <c r="U242">
        <v>2.8685082872928178E-2</v>
      </c>
      <c r="V242">
        <v>0</v>
      </c>
      <c r="W242">
        <v>0</v>
      </c>
      <c r="X242">
        <v>3937.5977013900001</v>
      </c>
      <c r="Y242">
        <v>8.2651933701657465E-2</v>
      </c>
      <c r="Z242">
        <v>0.70528176795580111</v>
      </c>
      <c r="AA242">
        <v>651683.02118399995</v>
      </c>
      <c r="AB242">
        <v>0.60720566998699999</v>
      </c>
      <c r="AC242">
        <v>0</v>
      </c>
      <c r="AD242">
        <v>0.15765745856353591</v>
      </c>
      <c r="AE242">
        <v>0.282871663956</v>
      </c>
      <c r="AF242">
        <v>8316</v>
      </c>
      <c r="AG242">
        <v>0.99158249158249101</v>
      </c>
      <c r="AH242">
        <v>9.6200096200096204E-4</v>
      </c>
      <c r="AI242">
        <v>0</v>
      </c>
      <c r="AJ242">
        <v>0</v>
      </c>
      <c r="AK242">
        <v>1386</v>
      </c>
      <c r="AL242">
        <v>8.4175084175084096E-4</v>
      </c>
      <c r="AM242">
        <v>8316</v>
      </c>
      <c r="AN242">
        <v>0</v>
      </c>
      <c r="AO242">
        <v>0</v>
      </c>
      <c r="AP242">
        <v>43</v>
      </c>
      <c r="AQ242">
        <v>1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28</v>
      </c>
      <c r="AY242">
        <v>297</v>
      </c>
      <c r="AZ242">
        <v>0</v>
      </c>
      <c r="BA242">
        <v>4158</v>
      </c>
      <c r="BB242">
        <v>52</v>
      </c>
      <c r="BC242">
        <v>159.92307692307693</v>
      </c>
      <c r="BD242">
        <v>27.109153285800001</v>
      </c>
      <c r="BE242">
        <v>1.4212796347500001</v>
      </c>
      <c r="BF242">
        <v>3065.60048082</v>
      </c>
      <c r="BG242">
        <v>-57.884468199700002</v>
      </c>
      <c r="BH242">
        <v>3138</v>
      </c>
      <c r="BI242">
        <v>14421</v>
      </c>
    </row>
    <row r="243" spans="1:61">
      <c r="A243" t="s">
        <v>945</v>
      </c>
      <c r="B243" t="s">
        <v>1260</v>
      </c>
      <c r="C243">
        <v>7322031</v>
      </c>
      <c r="D243" t="s">
        <v>230</v>
      </c>
      <c r="E243">
        <v>73</v>
      </c>
      <c r="F243">
        <v>22</v>
      </c>
      <c r="G243">
        <v>31</v>
      </c>
      <c r="H243" t="s">
        <v>674</v>
      </c>
      <c r="I243" t="s">
        <v>690</v>
      </c>
      <c r="J243" t="s">
        <v>450</v>
      </c>
      <c r="K243">
        <v>2019</v>
      </c>
      <c r="L243">
        <v>21835.609609899999</v>
      </c>
      <c r="M243">
        <v>564.69661004700004</v>
      </c>
      <c r="N243">
        <v>29769.616918299998</v>
      </c>
      <c r="O243">
        <v>34303.098094100002</v>
      </c>
      <c r="P243">
        <v>4742.9889225999996</v>
      </c>
      <c r="Q243">
        <v>942.11895850400003</v>
      </c>
      <c r="R243">
        <v>34089.948332</v>
      </c>
      <c r="S243">
        <v>0.437025730484082</v>
      </c>
      <c r="T243">
        <v>2.1587440034888793E-2</v>
      </c>
      <c r="U243">
        <v>4.9542084605320544E-2</v>
      </c>
      <c r="V243">
        <v>8.4169210641081554E-3</v>
      </c>
      <c r="W243">
        <v>0</v>
      </c>
      <c r="X243">
        <v>3512.6740272100001</v>
      </c>
      <c r="Y243">
        <v>6.5460095944177926E-2</v>
      </c>
      <c r="Z243">
        <v>0.64369821194941124</v>
      </c>
      <c r="AA243">
        <v>691634.22988500004</v>
      </c>
      <c r="AB243">
        <v>0.59585585821200004</v>
      </c>
      <c r="AC243">
        <v>0</v>
      </c>
      <c r="AD243">
        <v>0.16860008722197994</v>
      </c>
      <c r="AE243">
        <v>0.27388272518200002</v>
      </c>
      <c r="AF243">
        <v>7121</v>
      </c>
      <c r="AG243">
        <v>0.97205448672939199</v>
      </c>
      <c r="AH243">
        <v>4.2128914478303602E-4</v>
      </c>
      <c r="AI243">
        <v>0</v>
      </c>
      <c r="AJ243">
        <v>0</v>
      </c>
      <c r="AK243">
        <v>1017.2857142857143</v>
      </c>
      <c r="AL243">
        <v>9.8300800449375092E-4</v>
      </c>
      <c r="AM243">
        <v>0</v>
      </c>
      <c r="AN243">
        <v>0</v>
      </c>
      <c r="AO243">
        <v>0</v>
      </c>
      <c r="AP243">
        <v>51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26</v>
      </c>
      <c r="AY243">
        <v>273.88461538461536</v>
      </c>
      <c r="AZ243">
        <v>0</v>
      </c>
      <c r="BA243">
        <v>7121</v>
      </c>
      <c r="BB243">
        <v>3</v>
      </c>
      <c r="BC243">
        <v>2373.6666666666665</v>
      </c>
      <c r="BD243">
        <v>27.102397506399999</v>
      </c>
      <c r="BE243">
        <v>1.4392082820600001</v>
      </c>
      <c r="BF243">
        <v>3022.8516840900002</v>
      </c>
      <c r="BG243">
        <v>-51.9515541727</v>
      </c>
      <c r="BH243">
        <v>2745</v>
      </c>
      <c r="BI243">
        <v>12397</v>
      </c>
    </row>
    <row r="244" spans="1:61">
      <c r="A244" t="s">
        <v>946</v>
      </c>
      <c r="B244" t="s">
        <v>1261</v>
      </c>
      <c r="C244">
        <v>7322040</v>
      </c>
      <c r="D244" t="s">
        <v>230</v>
      </c>
      <c r="E244">
        <v>73</v>
      </c>
      <c r="F244">
        <v>22</v>
      </c>
      <c r="G244">
        <v>40</v>
      </c>
      <c r="H244" t="s">
        <v>674</v>
      </c>
      <c r="I244" t="s">
        <v>690</v>
      </c>
      <c r="J244" t="s">
        <v>557</v>
      </c>
      <c r="K244">
        <v>2019</v>
      </c>
      <c r="L244">
        <v>4660.2417868000002</v>
      </c>
      <c r="M244">
        <v>2299.2422720899999</v>
      </c>
      <c r="N244">
        <v>8000.1539635299996</v>
      </c>
      <c r="O244">
        <v>6263.8671451399996</v>
      </c>
      <c r="P244">
        <v>2388.5994337299999</v>
      </c>
      <c r="Q244">
        <v>3133.3426931399999</v>
      </c>
      <c r="R244">
        <v>32258.826877700001</v>
      </c>
      <c r="S244">
        <v>0.30784064958132451</v>
      </c>
      <c r="T244">
        <v>5.643237756914489E-2</v>
      </c>
      <c r="U244">
        <v>0.41426034001522455</v>
      </c>
      <c r="V244">
        <v>0</v>
      </c>
      <c r="W244">
        <v>0</v>
      </c>
      <c r="X244">
        <v>4923.2733994299997</v>
      </c>
      <c r="Y244">
        <v>1.877696016239533E-3</v>
      </c>
      <c r="Z244">
        <v>0.51149454453184473</v>
      </c>
      <c r="AA244">
        <v>311610.02802000003</v>
      </c>
      <c r="AB244">
        <v>0.139625146905</v>
      </c>
      <c r="AC244">
        <v>0.39026938685700002</v>
      </c>
      <c r="AD244">
        <v>1.4209591474245115E-3</v>
      </c>
      <c r="AE244">
        <v>0.31572246316000002</v>
      </c>
      <c r="AF244">
        <v>8123</v>
      </c>
      <c r="AG244">
        <v>0.99790717715129795</v>
      </c>
      <c r="AH244">
        <v>4.9242890557675697E-4</v>
      </c>
      <c r="AI244">
        <v>0</v>
      </c>
      <c r="AJ244">
        <v>0</v>
      </c>
      <c r="AK244">
        <v>2707.6666666666665</v>
      </c>
      <c r="AL244">
        <v>7.3864335836513605E-4</v>
      </c>
      <c r="AM244">
        <v>2030.75</v>
      </c>
      <c r="AN244">
        <v>0</v>
      </c>
      <c r="AO244">
        <v>0</v>
      </c>
      <c r="AP244">
        <v>2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28</v>
      </c>
      <c r="AY244">
        <v>290.10714285714283</v>
      </c>
      <c r="AZ244">
        <v>0</v>
      </c>
      <c r="BA244">
        <v>8123</v>
      </c>
      <c r="BB244">
        <v>2</v>
      </c>
      <c r="BC244">
        <v>4061.5</v>
      </c>
      <c r="BD244">
        <v>24.313334448700001</v>
      </c>
      <c r="BE244">
        <v>1.2474292838100001</v>
      </c>
      <c r="BF244">
        <v>2938.5321022399999</v>
      </c>
      <c r="BG244">
        <v>-36.945576808799999</v>
      </c>
      <c r="BH244">
        <v>2504</v>
      </c>
      <c r="BI244">
        <v>10549</v>
      </c>
    </row>
    <row r="245" spans="1:61">
      <c r="A245" t="s">
        <v>947</v>
      </c>
      <c r="B245" t="s">
        <v>1262</v>
      </c>
      <c r="C245">
        <v>7322041</v>
      </c>
      <c r="D245" t="s">
        <v>230</v>
      </c>
      <c r="E245">
        <v>73</v>
      </c>
      <c r="F245">
        <v>22</v>
      </c>
      <c r="G245">
        <v>41</v>
      </c>
      <c r="H245" t="s">
        <v>674</v>
      </c>
      <c r="I245" t="s">
        <v>690</v>
      </c>
      <c r="J245" t="s">
        <v>558</v>
      </c>
      <c r="K245">
        <v>2019</v>
      </c>
      <c r="L245">
        <v>2631.0827094000001</v>
      </c>
      <c r="M245">
        <v>176.865905134</v>
      </c>
      <c r="N245">
        <v>12093.051140400001</v>
      </c>
      <c r="O245">
        <v>14246.3777118</v>
      </c>
      <c r="P245">
        <v>6587.2334468199997</v>
      </c>
      <c r="Q245">
        <v>951.13364250100005</v>
      </c>
      <c r="R245">
        <v>45537.726017599998</v>
      </c>
      <c r="S245">
        <v>0.82591287636130684</v>
      </c>
      <c r="T245">
        <v>0.12059577194106343</v>
      </c>
      <c r="U245">
        <v>0</v>
      </c>
      <c r="V245">
        <v>0</v>
      </c>
      <c r="W245">
        <v>0</v>
      </c>
      <c r="X245">
        <v>6737.2039803899997</v>
      </c>
      <c r="Y245">
        <v>0</v>
      </c>
      <c r="Z245">
        <v>0.8577834721332479</v>
      </c>
      <c r="AA245">
        <v>460863.32503200002</v>
      </c>
      <c r="AB245">
        <v>0.63482945815199998</v>
      </c>
      <c r="AC245">
        <v>0</v>
      </c>
      <c r="AD245">
        <v>0.11531069827033953</v>
      </c>
      <c r="AE245">
        <v>0.292633852955</v>
      </c>
      <c r="AF245">
        <v>5979</v>
      </c>
      <c r="AG245">
        <v>0.99849473156046098</v>
      </c>
      <c r="AH245">
        <v>6.69008195350393E-4</v>
      </c>
      <c r="AI245">
        <v>0</v>
      </c>
      <c r="AJ245">
        <v>0</v>
      </c>
      <c r="AK245">
        <v>1494.75</v>
      </c>
      <c r="AL245">
        <v>5.0175614651279399E-4</v>
      </c>
      <c r="AM245">
        <v>1195.8</v>
      </c>
      <c r="AN245">
        <v>0</v>
      </c>
      <c r="AO245">
        <v>0</v>
      </c>
      <c r="AP245">
        <v>13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2</v>
      </c>
      <c r="AW245">
        <v>0</v>
      </c>
      <c r="AX245">
        <v>16</v>
      </c>
      <c r="AY245">
        <v>373.6875</v>
      </c>
      <c r="AZ245">
        <v>0</v>
      </c>
      <c r="BA245">
        <v>2989.5</v>
      </c>
      <c r="BB245">
        <v>2</v>
      </c>
      <c r="BC245">
        <v>2989.5</v>
      </c>
      <c r="BD245">
        <v>27.1847619907</v>
      </c>
      <c r="BE245">
        <v>1.4305491014</v>
      </c>
      <c r="BF245">
        <v>3104.0344121399999</v>
      </c>
      <c r="BG245">
        <v>-52.878097732299999</v>
      </c>
      <c r="BH245">
        <v>2107</v>
      </c>
      <c r="BI245">
        <v>8997</v>
      </c>
    </row>
    <row r="246" spans="1:61">
      <c r="A246" t="s">
        <v>948</v>
      </c>
      <c r="B246" t="s">
        <v>1263</v>
      </c>
      <c r="C246">
        <v>7322050</v>
      </c>
      <c r="D246" t="s">
        <v>230</v>
      </c>
      <c r="E246">
        <v>73</v>
      </c>
      <c r="F246">
        <v>22</v>
      </c>
      <c r="G246">
        <v>50</v>
      </c>
      <c r="H246" t="s">
        <v>674</v>
      </c>
      <c r="I246" t="s">
        <v>690</v>
      </c>
      <c r="J246" t="s">
        <v>359</v>
      </c>
      <c r="K246">
        <v>2019</v>
      </c>
      <c r="L246">
        <v>4160.32796667</v>
      </c>
      <c r="M246">
        <v>1663.87043666</v>
      </c>
      <c r="N246">
        <v>13079.724634800001</v>
      </c>
      <c r="O246">
        <v>4909.6781144899996</v>
      </c>
      <c r="P246">
        <v>2082.11830233</v>
      </c>
      <c r="Q246">
        <v>2534.22951672</v>
      </c>
      <c r="R246">
        <v>34932.0953353</v>
      </c>
      <c r="S246">
        <v>0.15780466214222486</v>
      </c>
      <c r="T246">
        <v>4.7211566833874299E-2</v>
      </c>
      <c r="U246">
        <v>0.40312776630274416</v>
      </c>
      <c r="V246">
        <v>0</v>
      </c>
      <c r="W246">
        <v>0</v>
      </c>
      <c r="X246">
        <v>2626.5033089799999</v>
      </c>
      <c r="Y246">
        <v>3.3225140159339035E-2</v>
      </c>
      <c r="Z246">
        <v>0.40389495426379463</v>
      </c>
      <c r="AA246">
        <v>616159.90755200002</v>
      </c>
      <c r="AB246">
        <v>0.25241090743200001</v>
      </c>
      <c r="AC246">
        <v>0.431170462556</v>
      </c>
      <c r="AD246">
        <v>0.28521687813514313</v>
      </c>
      <c r="AE246">
        <v>0.303457929568</v>
      </c>
      <c r="AF246">
        <v>7190</v>
      </c>
      <c r="AG246">
        <v>1</v>
      </c>
      <c r="AH246">
        <v>4.1724617524339301E-4</v>
      </c>
      <c r="AI246">
        <v>0</v>
      </c>
      <c r="AJ246">
        <v>0</v>
      </c>
      <c r="AK246">
        <v>1438</v>
      </c>
      <c r="AL246">
        <v>6.9541029207232199E-4</v>
      </c>
      <c r="AM246">
        <v>1438</v>
      </c>
      <c r="AN246">
        <v>1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14</v>
      </c>
      <c r="AY246">
        <v>513.57142857142856</v>
      </c>
      <c r="AZ246">
        <v>0</v>
      </c>
      <c r="BA246">
        <v>0</v>
      </c>
      <c r="BB246">
        <v>4</v>
      </c>
      <c r="BC246">
        <v>1797.5</v>
      </c>
      <c r="BD246">
        <v>24.396734331600001</v>
      </c>
      <c r="BE246">
        <v>1.31994565005</v>
      </c>
      <c r="BF246">
        <v>2912.7938891600002</v>
      </c>
      <c r="BG246">
        <v>-44.261620845899998</v>
      </c>
      <c r="BH246">
        <v>4214</v>
      </c>
      <c r="BI246">
        <v>19813</v>
      </c>
    </row>
    <row r="247" spans="1:61">
      <c r="A247" t="s">
        <v>949</v>
      </c>
      <c r="B247" t="s">
        <v>1264</v>
      </c>
      <c r="C247">
        <v>7322051</v>
      </c>
      <c r="D247" t="s">
        <v>230</v>
      </c>
      <c r="E247">
        <v>73</v>
      </c>
      <c r="F247">
        <v>22</v>
      </c>
      <c r="G247">
        <v>51</v>
      </c>
      <c r="H247" t="s">
        <v>674</v>
      </c>
      <c r="I247" t="s">
        <v>690</v>
      </c>
      <c r="J247" t="s">
        <v>569</v>
      </c>
      <c r="K247">
        <v>2019</v>
      </c>
      <c r="L247">
        <v>1749.21916145</v>
      </c>
      <c r="M247">
        <v>815.33856147500001</v>
      </c>
      <c r="N247">
        <v>8497.4343117799999</v>
      </c>
      <c r="O247">
        <v>6162.5512283400003</v>
      </c>
      <c r="P247">
        <v>1943.9406702199999</v>
      </c>
      <c r="Q247">
        <v>1909.7577382899999</v>
      </c>
      <c r="R247">
        <v>36290.5160722</v>
      </c>
      <c r="S247">
        <v>0.11861872068520155</v>
      </c>
      <c r="T247">
        <v>4.7107606552919581E-2</v>
      </c>
      <c r="U247">
        <v>0.23852899191081503</v>
      </c>
      <c r="V247">
        <v>2.0392903269662158E-4</v>
      </c>
      <c r="W247">
        <v>0</v>
      </c>
      <c r="X247">
        <v>2209.21373593</v>
      </c>
      <c r="Y247">
        <v>5.3293453878050435E-2</v>
      </c>
      <c r="Z247">
        <v>0.59683230235877915</v>
      </c>
      <c r="AA247">
        <v>579706.40843399998</v>
      </c>
      <c r="AB247">
        <v>0.232370532273</v>
      </c>
      <c r="AC247">
        <v>0.27108060619699997</v>
      </c>
      <c r="AD247">
        <v>0.15879274012643599</v>
      </c>
      <c r="AE247">
        <v>0.28421499830500002</v>
      </c>
      <c r="AF247">
        <v>7428</v>
      </c>
      <c r="AG247">
        <v>0.99824986537425897</v>
      </c>
      <c r="AH247">
        <v>4.0387722132471699E-4</v>
      </c>
      <c r="AI247">
        <v>0</v>
      </c>
      <c r="AJ247">
        <v>0</v>
      </c>
      <c r="AK247">
        <v>1485.6</v>
      </c>
      <c r="AL247">
        <v>9.4238018309100702E-4</v>
      </c>
      <c r="AM247">
        <v>7428</v>
      </c>
      <c r="AN247">
        <v>0</v>
      </c>
      <c r="AO247">
        <v>0</v>
      </c>
      <c r="AP247">
        <v>16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20</v>
      </c>
      <c r="AY247">
        <v>371.4</v>
      </c>
      <c r="AZ247">
        <v>0</v>
      </c>
      <c r="BA247">
        <v>7428</v>
      </c>
      <c r="BB247">
        <v>14</v>
      </c>
      <c r="BC247">
        <v>530.57142857142856</v>
      </c>
      <c r="BD247">
        <v>26.001273025100001</v>
      </c>
      <c r="BE247">
        <v>1.43788079862</v>
      </c>
      <c r="BF247">
        <v>2997.2913186199999</v>
      </c>
      <c r="BG247">
        <v>-43.470786012200001</v>
      </c>
      <c r="BH247">
        <v>3296</v>
      </c>
      <c r="BI247">
        <v>15560</v>
      </c>
    </row>
    <row r="248" spans="1:61">
      <c r="A248" t="s">
        <v>950</v>
      </c>
      <c r="B248" t="s">
        <v>1265</v>
      </c>
      <c r="C248">
        <v>7322120</v>
      </c>
      <c r="D248" t="s">
        <v>230</v>
      </c>
      <c r="E248">
        <v>73</v>
      </c>
      <c r="F248">
        <v>22</v>
      </c>
      <c r="G248">
        <v>120</v>
      </c>
      <c r="H248" t="s">
        <v>674</v>
      </c>
      <c r="I248" t="s">
        <v>690</v>
      </c>
      <c r="J248" t="s">
        <v>476</v>
      </c>
      <c r="K248">
        <v>2019</v>
      </c>
      <c r="L248">
        <v>18434.023036099999</v>
      </c>
      <c r="M248">
        <v>4858.9225374400003</v>
      </c>
      <c r="N248">
        <v>27068.5711462</v>
      </c>
      <c r="O248">
        <v>12381.901635300001</v>
      </c>
      <c r="P248">
        <v>888.43163817000004</v>
      </c>
      <c r="Q248">
        <v>1940.1589962200001</v>
      </c>
      <c r="R248">
        <v>22825.5312256</v>
      </c>
      <c r="S248">
        <v>5.0639249302911797E-2</v>
      </c>
      <c r="T248">
        <v>1.1170676542442528E-2</v>
      </c>
      <c r="U248">
        <v>0.83969129567762157</v>
      </c>
      <c r="V248">
        <v>0</v>
      </c>
      <c r="W248">
        <v>0</v>
      </c>
      <c r="X248">
        <v>3917.34967491</v>
      </c>
      <c r="Y248">
        <v>5.8788490922746222E-3</v>
      </c>
      <c r="Z248">
        <v>9.4778097186612453E-2</v>
      </c>
      <c r="AA248">
        <v>314580.96956200001</v>
      </c>
      <c r="AB248">
        <v>3.2454376419600001E-2</v>
      </c>
      <c r="AC248">
        <v>0.76857599752000005</v>
      </c>
      <c r="AD248">
        <v>0</v>
      </c>
      <c r="AE248">
        <v>0.295470211915</v>
      </c>
      <c r="AF248">
        <v>10960</v>
      </c>
      <c r="AG248">
        <v>0.99489051094890502</v>
      </c>
      <c r="AH248">
        <v>6.3868613138686099E-4</v>
      </c>
      <c r="AI248">
        <v>10960</v>
      </c>
      <c r="AJ248">
        <v>5480</v>
      </c>
      <c r="AK248">
        <v>913.33333333333337</v>
      </c>
      <c r="AL248">
        <v>5.4744525547445195E-4</v>
      </c>
      <c r="AM248">
        <v>996.36363636363637</v>
      </c>
      <c r="AN248">
        <v>3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40</v>
      </c>
      <c r="AY248">
        <v>274</v>
      </c>
      <c r="AZ248">
        <v>0</v>
      </c>
      <c r="BA248">
        <v>0</v>
      </c>
      <c r="BB248">
        <v>5</v>
      </c>
      <c r="BC248">
        <v>2192</v>
      </c>
      <c r="BD248">
        <v>21.012207962200002</v>
      </c>
      <c r="BE248">
        <v>1.3946376938</v>
      </c>
      <c r="BF248">
        <v>2627.6273208100001</v>
      </c>
      <c r="BG248">
        <v>-2.1857892018</v>
      </c>
      <c r="BH248">
        <v>3410</v>
      </c>
      <c r="BI248">
        <v>15894</v>
      </c>
    </row>
    <row r="249" spans="1:61">
      <c r="A249" t="s">
        <v>951</v>
      </c>
      <c r="B249" t="s">
        <v>1266</v>
      </c>
      <c r="C249">
        <v>7322121</v>
      </c>
      <c r="D249" t="s">
        <v>230</v>
      </c>
      <c r="E249">
        <v>73</v>
      </c>
      <c r="F249">
        <v>22</v>
      </c>
      <c r="G249">
        <v>121</v>
      </c>
      <c r="H249" t="s">
        <v>674</v>
      </c>
      <c r="I249" t="s">
        <v>690</v>
      </c>
      <c r="J249" t="s">
        <v>466</v>
      </c>
      <c r="K249">
        <v>2019</v>
      </c>
      <c r="L249">
        <v>5666.7903513700003</v>
      </c>
      <c r="M249">
        <v>2026.24614574</v>
      </c>
      <c r="N249">
        <v>9638.1536430699998</v>
      </c>
      <c r="O249">
        <v>9588.8184234300006</v>
      </c>
      <c r="P249">
        <v>4498.94035394</v>
      </c>
      <c r="Q249">
        <v>2512.1508201000001</v>
      </c>
      <c r="R249">
        <v>34446.102019799997</v>
      </c>
      <c r="S249">
        <v>0.37490976590698155</v>
      </c>
      <c r="T249">
        <v>5.8110755903887798E-2</v>
      </c>
      <c r="U249">
        <v>0.36903165927606474</v>
      </c>
      <c r="V249">
        <v>0</v>
      </c>
      <c r="W249">
        <v>0</v>
      </c>
      <c r="X249">
        <v>6491.5294672</v>
      </c>
      <c r="Y249">
        <v>6.7031040527998353E-4</v>
      </c>
      <c r="Z249">
        <v>0.51531401464370419</v>
      </c>
      <c r="AA249">
        <v>286100.89443400002</v>
      </c>
      <c r="AB249">
        <v>0.216789378778</v>
      </c>
      <c r="AC249">
        <v>0.31512876119299998</v>
      </c>
      <c r="AD249">
        <v>0</v>
      </c>
      <c r="AE249">
        <v>0.30032400620499999</v>
      </c>
      <c r="AF249">
        <v>6748</v>
      </c>
      <c r="AG249">
        <v>0.99436870183758097</v>
      </c>
      <c r="AH249">
        <v>5.9276822762299904E-4</v>
      </c>
      <c r="AI249">
        <v>0</v>
      </c>
      <c r="AJ249">
        <v>0</v>
      </c>
      <c r="AK249">
        <v>1349.6</v>
      </c>
      <c r="AL249">
        <v>5.9276822762299904E-4</v>
      </c>
      <c r="AM249">
        <v>2249.3333333333335</v>
      </c>
      <c r="AN249">
        <v>0</v>
      </c>
      <c r="AO249">
        <v>0</v>
      </c>
      <c r="AP249">
        <v>19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20</v>
      </c>
      <c r="AY249">
        <v>337.4</v>
      </c>
      <c r="AZ249">
        <v>0</v>
      </c>
      <c r="BA249">
        <v>3374</v>
      </c>
      <c r="BB249">
        <v>3</v>
      </c>
      <c r="BC249">
        <v>2249.3333333333335</v>
      </c>
      <c r="BD249">
        <v>25.005792316299999</v>
      </c>
      <c r="BE249">
        <v>1.30463624313</v>
      </c>
      <c r="BF249">
        <v>2957.49803823</v>
      </c>
      <c r="BG249">
        <v>-37.119221649799996</v>
      </c>
      <c r="BH249">
        <v>4195</v>
      </c>
      <c r="BI249">
        <v>18463</v>
      </c>
    </row>
    <row r="250" spans="1:61">
      <c r="A250" t="s">
        <v>952</v>
      </c>
      <c r="B250" t="s">
        <v>1267</v>
      </c>
      <c r="C250">
        <v>7322122</v>
      </c>
      <c r="D250" t="s">
        <v>230</v>
      </c>
      <c r="E250">
        <v>73</v>
      </c>
      <c r="F250">
        <v>22</v>
      </c>
      <c r="G250">
        <v>122</v>
      </c>
      <c r="H250" t="s">
        <v>674</v>
      </c>
      <c r="I250" t="s">
        <v>690</v>
      </c>
      <c r="J250" t="s">
        <v>515</v>
      </c>
      <c r="K250">
        <v>2019</v>
      </c>
      <c r="L250">
        <v>45368.404733000003</v>
      </c>
      <c r="M250">
        <v>8272.6148988000004</v>
      </c>
      <c r="N250">
        <v>52788.110314799997</v>
      </c>
      <c r="O250">
        <v>36636.759430600003</v>
      </c>
      <c r="P250">
        <v>27.505182440999999</v>
      </c>
      <c r="Q250">
        <v>3962.9274764000002</v>
      </c>
      <c r="R250">
        <v>8861.08029523</v>
      </c>
      <c r="S250">
        <v>7.0850787230969233E-3</v>
      </c>
      <c r="T250">
        <v>2.4916943521594683E-3</v>
      </c>
      <c r="U250">
        <v>0.90912899032211469</v>
      </c>
      <c r="V250">
        <v>0</v>
      </c>
      <c r="W250">
        <v>0</v>
      </c>
      <c r="X250">
        <v>1794.0089583700001</v>
      </c>
      <c r="Y250">
        <v>2.111079011989022E-2</v>
      </c>
      <c r="Z250">
        <v>3.9029322548028308E-2</v>
      </c>
      <c r="AA250">
        <v>329317.78742000001</v>
      </c>
      <c r="AB250">
        <v>2.00280043126E-2</v>
      </c>
      <c r="AC250">
        <v>0.66772022302199996</v>
      </c>
      <c r="AD250">
        <v>2.1739130434782609E-3</v>
      </c>
      <c r="AE250">
        <v>0.25789670499900003</v>
      </c>
      <c r="AF250">
        <v>851</v>
      </c>
      <c r="AG250">
        <v>0.95534665099882399</v>
      </c>
      <c r="AH250">
        <v>1.1750881316098701E-3</v>
      </c>
      <c r="AI250">
        <v>0</v>
      </c>
      <c r="AJ250">
        <v>0</v>
      </c>
      <c r="AK250">
        <v>212.75</v>
      </c>
      <c r="AL250">
        <v>0</v>
      </c>
      <c r="AM250">
        <v>0</v>
      </c>
      <c r="AN250">
        <v>31</v>
      </c>
      <c r="AO250">
        <v>0</v>
      </c>
      <c r="AP250">
        <v>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12</v>
      </c>
      <c r="AY250">
        <v>70.916666666666671</v>
      </c>
      <c r="AZ250">
        <v>851</v>
      </c>
      <c r="BA250">
        <v>0</v>
      </c>
      <c r="BB250">
        <v>0</v>
      </c>
      <c r="BC250">
        <v>0</v>
      </c>
      <c r="BD250">
        <v>18.6370921006</v>
      </c>
      <c r="BE250">
        <v>1.4378265844</v>
      </c>
      <c r="BF250">
        <v>2303.1795245899998</v>
      </c>
      <c r="BG250">
        <v>17.897200260799998</v>
      </c>
      <c r="BH250">
        <v>3567</v>
      </c>
      <c r="BI250">
        <v>15522</v>
      </c>
    </row>
    <row r="251" spans="1:61">
      <c r="A251" t="s">
        <v>953</v>
      </c>
      <c r="B251" t="s">
        <v>1268</v>
      </c>
      <c r="C251">
        <v>7322130</v>
      </c>
      <c r="D251" t="s">
        <v>230</v>
      </c>
      <c r="E251">
        <v>73</v>
      </c>
      <c r="F251">
        <v>22</v>
      </c>
      <c r="G251">
        <v>130</v>
      </c>
      <c r="H251" t="s">
        <v>674</v>
      </c>
      <c r="I251" t="s">
        <v>690</v>
      </c>
      <c r="J251" t="s">
        <v>524</v>
      </c>
      <c r="K251">
        <v>2019</v>
      </c>
      <c r="L251">
        <v>39280.927127800001</v>
      </c>
      <c r="M251">
        <v>4511.7288873699999</v>
      </c>
      <c r="N251">
        <v>45837.2749396</v>
      </c>
      <c r="O251">
        <v>44813.430797000001</v>
      </c>
      <c r="P251">
        <v>65.138017478999998</v>
      </c>
      <c r="Q251">
        <v>3563.5942013499998</v>
      </c>
      <c r="R251">
        <v>13112.6675817</v>
      </c>
      <c r="S251">
        <v>7.3298181732201545E-3</v>
      </c>
      <c r="T251">
        <v>0</v>
      </c>
      <c r="U251">
        <v>0.87909346700399593</v>
      </c>
      <c r="V251">
        <v>0</v>
      </c>
      <c r="W251">
        <v>0</v>
      </c>
      <c r="X251">
        <v>2161.89121613</v>
      </c>
      <c r="Y251">
        <v>2.381008677558934E-2</v>
      </c>
      <c r="Z251">
        <v>6.113304802213132E-2</v>
      </c>
      <c r="AA251">
        <v>473648.77338700002</v>
      </c>
      <c r="AB251">
        <v>3.63131206142E-3</v>
      </c>
      <c r="AC251">
        <v>0.74558422601700003</v>
      </c>
      <c r="AD251">
        <v>0</v>
      </c>
      <c r="AE251">
        <v>0.36715247463400003</v>
      </c>
      <c r="AF251">
        <v>1015</v>
      </c>
      <c r="AG251">
        <v>0.958620689655172</v>
      </c>
      <c r="AH251">
        <v>9.85221674876847E-4</v>
      </c>
      <c r="AI251">
        <v>0</v>
      </c>
      <c r="AJ251">
        <v>0</v>
      </c>
      <c r="AK251">
        <v>338.33333333333331</v>
      </c>
      <c r="AL251">
        <v>0</v>
      </c>
      <c r="AM251">
        <v>0</v>
      </c>
      <c r="AN251">
        <v>29</v>
      </c>
      <c r="AO251">
        <v>0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</v>
      </c>
      <c r="AY251">
        <v>72.5</v>
      </c>
      <c r="AZ251">
        <v>0</v>
      </c>
      <c r="BA251">
        <v>0</v>
      </c>
      <c r="BB251">
        <v>1</v>
      </c>
      <c r="BC251">
        <v>1015</v>
      </c>
      <c r="BD251">
        <v>17.287671991900002</v>
      </c>
      <c r="BE251">
        <v>1.4910495399299999</v>
      </c>
      <c r="BF251">
        <v>2576.3977085400002</v>
      </c>
      <c r="BG251">
        <v>38.712037243700003</v>
      </c>
      <c r="BH251">
        <v>5040</v>
      </c>
      <c r="BI251">
        <v>23280</v>
      </c>
    </row>
    <row r="252" spans="1:61">
      <c r="A252" t="s">
        <v>954</v>
      </c>
      <c r="B252" t="s">
        <v>1269</v>
      </c>
      <c r="C252">
        <v>7322131</v>
      </c>
      <c r="D252" t="s">
        <v>230</v>
      </c>
      <c r="E252">
        <v>73</v>
      </c>
      <c r="F252">
        <v>22</v>
      </c>
      <c r="G252">
        <v>131</v>
      </c>
      <c r="H252" t="s">
        <v>674</v>
      </c>
      <c r="I252" t="s">
        <v>690</v>
      </c>
      <c r="J252" t="s">
        <v>539</v>
      </c>
      <c r="K252">
        <v>2019</v>
      </c>
      <c r="L252">
        <v>55294.019524800002</v>
      </c>
      <c r="M252">
        <v>4552.1845664900002</v>
      </c>
      <c r="N252">
        <v>68919.650192899993</v>
      </c>
      <c r="O252">
        <v>53059.450468000003</v>
      </c>
      <c r="P252">
        <v>279.00462662400003</v>
      </c>
      <c r="Q252">
        <v>5841.8647750099999</v>
      </c>
      <c r="R252">
        <v>9087.7695362899995</v>
      </c>
      <c r="S252">
        <v>4.7212641211196907E-2</v>
      </c>
      <c r="T252">
        <v>1.8180073629298198E-3</v>
      </c>
      <c r="U252">
        <v>0.76369439296229147</v>
      </c>
      <c r="V252">
        <v>0</v>
      </c>
      <c r="W252">
        <v>3.0300122715496999E-5</v>
      </c>
      <c r="X252">
        <v>2744.0402138099998</v>
      </c>
      <c r="Y252">
        <v>1.8513374979168665E-2</v>
      </c>
      <c r="Z252">
        <v>9.3506178700023729E-2</v>
      </c>
      <c r="AA252">
        <v>450277.33023700002</v>
      </c>
      <c r="AB252">
        <v>1.21285124366E-2</v>
      </c>
      <c r="AC252">
        <v>0.72848279967999996</v>
      </c>
      <c r="AD252">
        <v>0</v>
      </c>
      <c r="AE252">
        <v>0.28648160186799998</v>
      </c>
      <c r="AF252">
        <v>3426</v>
      </c>
      <c r="AG252">
        <v>0.86018680677174497</v>
      </c>
      <c r="AH252">
        <v>5.8377116170461104E-4</v>
      </c>
      <c r="AI252">
        <v>0</v>
      </c>
      <c r="AJ252">
        <v>0</v>
      </c>
      <c r="AK252">
        <v>571</v>
      </c>
      <c r="AL252">
        <v>2.9188558085230498E-4</v>
      </c>
      <c r="AM252">
        <v>0</v>
      </c>
      <c r="AN252">
        <v>7</v>
      </c>
      <c r="AO252">
        <v>0</v>
      </c>
      <c r="AP252">
        <v>23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24</v>
      </c>
      <c r="AY252">
        <v>142.75</v>
      </c>
      <c r="AZ252">
        <v>3426</v>
      </c>
      <c r="BA252">
        <v>3426</v>
      </c>
      <c r="BB252">
        <v>2</v>
      </c>
      <c r="BC252">
        <v>1713</v>
      </c>
      <c r="BD252">
        <v>18.607280615899999</v>
      </c>
      <c r="BE252">
        <v>1.3725372488300001</v>
      </c>
      <c r="BF252">
        <v>2417.5555803799998</v>
      </c>
      <c r="BG252">
        <v>36.217757572799997</v>
      </c>
      <c r="BH252">
        <v>1010</v>
      </c>
      <c r="BI252">
        <v>5647</v>
      </c>
    </row>
    <row r="253" spans="1:61">
      <c r="A253" t="s">
        <v>955</v>
      </c>
      <c r="B253" t="s">
        <v>1270</v>
      </c>
      <c r="C253">
        <v>7325000</v>
      </c>
      <c r="D253" t="s">
        <v>230</v>
      </c>
      <c r="E253">
        <v>73</v>
      </c>
      <c r="F253">
        <v>25</v>
      </c>
      <c r="G253">
        <v>0</v>
      </c>
      <c r="H253" t="s">
        <v>674</v>
      </c>
      <c r="I253" t="s">
        <v>442</v>
      </c>
      <c r="J253" t="s">
        <v>442</v>
      </c>
      <c r="K253">
        <v>2019</v>
      </c>
      <c r="L253">
        <v>40614.8854316</v>
      </c>
      <c r="M253">
        <v>3727.40340431</v>
      </c>
      <c r="N253">
        <v>78226.7052826</v>
      </c>
      <c r="O253">
        <v>18679.318184200001</v>
      </c>
      <c r="P253">
        <v>1952.6593686900001</v>
      </c>
      <c r="Q253">
        <v>8589.3655447599995</v>
      </c>
      <c r="R253">
        <v>11188.5926674</v>
      </c>
      <c r="S253">
        <v>4.9149840595111587E-4</v>
      </c>
      <c r="T253">
        <v>4.250797024442083E-4</v>
      </c>
      <c r="U253">
        <v>5.7385759829968117E-3</v>
      </c>
      <c r="V253">
        <v>0</v>
      </c>
      <c r="W253">
        <v>0</v>
      </c>
      <c r="X253">
        <v>1930.051297</v>
      </c>
      <c r="Y253">
        <v>4.2906482465462272E-3</v>
      </c>
      <c r="Z253">
        <v>1.2885228480340064E-3</v>
      </c>
      <c r="AA253">
        <v>9435.2322968400003</v>
      </c>
      <c r="AB253">
        <v>7.2917165402900004E-3</v>
      </c>
      <c r="AC253">
        <v>1.1135800859099999E-3</v>
      </c>
      <c r="AD253">
        <v>0</v>
      </c>
      <c r="AE253">
        <v>0.166126412473</v>
      </c>
      <c r="AF253" t="e">
        <v>#N/A</v>
      </c>
      <c r="AG253" t="e">
        <v>#N/A</v>
      </c>
      <c r="AH253" t="e">
        <v>#N/A</v>
      </c>
      <c r="AI253" t="e">
        <v>#N/A</v>
      </c>
      <c r="AJ253" t="e">
        <v>#N/A</v>
      </c>
      <c r="AK253" t="e">
        <v>#N/A</v>
      </c>
      <c r="AL253" t="e">
        <v>#N/A</v>
      </c>
      <c r="AM253" t="e">
        <v>#N/A</v>
      </c>
      <c r="AN253" t="e">
        <v>#N/A</v>
      </c>
      <c r="AO253" t="e">
        <v>#N/A</v>
      </c>
      <c r="AP253" t="e">
        <v>#N/A</v>
      </c>
      <c r="AQ253" t="e">
        <v>#N/A</v>
      </c>
      <c r="AR253" t="e">
        <v>#N/A</v>
      </c>
      <c r="AS253" t="e">
        <v>#N/A</v>
      </c>
      <c r="AT253" t="e">
        <v>#N/A</v>
      </c>
      <c r="AU253" t="e">
        <v>#N/A</v>
      </c>
      <c r="AV253" t="e">
        <v>#N/A</v>
      </c>
      <c r="AW253" t="e">
        <v>#N/A</v>
      </c>
      <c r="AX253" t="e">
        <v>#N/A</v>
      </c>
      <c r="AY253" t="e">
        <v>#N/A</v>
      </c>
      <c r="AZ253" t="e">
        <v>#N/A</v>
      </c>
      <c r="BA253" t="e">
        <v>#N/A</v>
      </c>
      <c r="BB253" t="e">
        <v>#N/A</v>
      </c>
      <c r="BC253" t="e">
        <v>#N/A</v>
      </c>
      <c r="BD253">
        <v>25.362755825200001</v>
      </c>
      <c r="BE253">
        <v>1.3627035231</v>
      </c>
      <c r="BF253">
        <v>2221.7342347499998</v>
      </c>
      <c r="BG253">
        <v>-84.400528006800002</v>
      </c>
      <c r="BH253">
        <v>1632</v>
      </c>
      <c r="BI253">
        <v>8015</v>
      </c>
    </row>
    <row r="254" spans="1:61">
      <c r="A254" t="s">
        <v>956</v>
      </c>
      <c r="B254" t="s">
        <v>1271</v>
      </c>
      <c r="C254">
        <v>7325010</v>
      </c>
      <c r="D254" t="s">
        <v>230</v>
      </c>
      <c r="E254">
        <v>73</v>
      </c>
      <c r="F254">
        <v>25</v>
      </c>
      <c r="G254">
        <v>10</v>
      </c>
      <c r="H254" t="s">
        <v>674</v>
      </c>
      <c r="I254" t="s">
        <v>442</v>
      </c>
      <c r="J254" t="s">
        <v>386</v>
      </c>
      <c r="K254">
        <v>2019</v>
      </c>
      <c r="L254">
        <v>4214.1603767200004</v>
      </c>
      <c r="M254">
        <v>2539.00867625</v>
      </c>
      <c r="N254">
        <v>9520.3484239099998</v>
      </c>
      <c r="O254">
        <v>5071.9911186400004</v>
      </c>
      <c r="P254">
        <v>2135.5212487099998</v>
      </c>
      <c r="Q254">
        <v>3000.0330339500001</v>
      </c>
      <c r="R254">
        <v>26401.452519099999</v>
      </c>
      <c r="S254">
        <v>0.13432685530158092</v>
      </c>
      <c r="T254">
        <v>2.9604269459268955E-2</v>
      </c>
      <c r="U254">
        <v>0.34038196891887357</v>
      </c>
      <c r="V254">
        <v>1.0740778035108918E-3</v>
      </c>
      <c r="W254">
        <v>0</v>
      </c>
      <c r="X254">
        <v>3593.3755553400001</v>
      </c>
      <c r="Y254">
        <v>9.7002651629577424E-3</v>
      </c>
      <c r="Z254">
        <v>0.5811096566307522</v>
      </c>
      <c r="AA254">
        <v>960610.75754899997</v>
      </c>
      <c r="AB254">
        <v>0.118567619852</v>
      </c>
      <c r="AC254">
        <v>0.46037945743399999</v>
      </c>
      <c r="AD254">
        <v>5.7765246870070154E-2</v>
      </c>
      <c r="AE254">
        <v>0.30309952810200003</v>
      </c>
      <c r="AF254">
        <v>8351</v>
      </c>
      <c r="AG254">
        <v>0.95413722907436205</v>
      </c>
      <c r="AH254">
        <v>4.7898455274817298E-4</v>
      </c>
      <c r="AI254">
        <v>0</v>
      </c>
      <c r="AJ254">
        <v>0</v>
      </c>
      <c r="AK254">
        <v>556.73333333333335</v>
      </c>
      <c r="AL254">
        <v>5.9873069093521704E-4</v>
      </c>
      <c r="AM254">
        <v>4175.5</v>
      </c>
      <c r="AN254">
        <v>2</v>
      </c>
      <c r="AO254">
        <v>0</v>
      </c>
      <c r="AP254">
        <v>64</v>
      </c>
      <c r="AQ254">
        <v>0</v>
      </c>
      <c r="AR254">
        <v>0</v>
      </c>
      <c r="AS254">
        <v>0</v>
      </c>
      <c r="AT254">
        <v>1</v>
      </c>
      <c r="AU254">
        <v>0</v>
      </c>
      <c r="AV254">
        <v>0</v>
      </c>
      <c r="AW254">
        <v>0</v>
      </c>
      <c r="AX254">
        <v>36</v>
      </c>
      <c r="AY254">
        <v>231.97222222222223</v>
      </c>
      <c r="AZ254">
        <v>0</v>
      </c>
      <c r="BA254">
        <v>4175.5</v>
      </c>
      <c r="BB254">
        <v>3</v>
      </c>
      <c r="BC254">
        <v>2783.6666666666665</v>
      </c>
      <c r="BD254">
        <v>24.032298094800002</v>
      </c>
      <c r="BE254">
        <v>1.39570953301</v>
      </c>
      <c r="BF254">
        <v>2851.12592378</v>
      </c>
      <c r="BG254">
        <v>-39.252314626999997</v>
      </c>
      <c r="BH254">
        <v>2455</v>
      </c>
      <c r="BI254">
        <v>12462</v>
      </c>
    </row>
    <row r="255" spans="1:61">
      <c r="A255" t="s">
        <v>957</v>
      </c>
      <c r="B255" t="s">
        <v>1272</v>
      </c>
      <c r="C255">
        <v>7325020</v>
      </c>
      <c r="D255" t="s">
        <v>230</v>
      </c>
      <c r="E255">
        <v>73</v>
      </c>
      <c r="F255">
        <v>25</v>
      </c>
      <c r="G255">
        <v>20</v>
      </c>
      <c r="H255" t="s">
        <v>674</v>
      </c>
      <c r="I255" t="s">
        <v>442</v>
      </c>
      <c r="J255" t="s">
        <v>618</v>
      </c>
      <c r="K255">
        <v>2019</v>
      </c>
      <c r="L255">
        <v>4039.34764258</v>
      </c>
      <c r="M255">
        <v>755.11360922100005</v>
      </c>
      <c r="N255">
        <v>10563.054148699999</v>
      </c>
      <c r="O255">
        <v>10036.0885413</v>
      </c>
      <c r="P255">
        <v>2581.1495899699999</v>
      </c>
      <c r="Q255">
        <v>1297.54174373</v>
      </c>
      <c r="R255">
        <v>21174.9966671</v>
      </c>
      <c r="S255">
        <v>0.52067805553723367</v>
      </c>
      <c r="T255">
        <v>6.2265022096167799E-2</v>
      </c>
      <c r="U255">
        <v>4.0234813007057585E-2</v>
      </c>
      <c r="V255">
        <v>2.6383483939054152E-3</v>
      </c>
      <c r="W255">
        <v>0</v>
      </c>
      <c r="X255">
        <v>1864.5102776000001</v>
      </c>
      <c r="Y255">
        <v>7.0641778246817485E-2</v>
      </c>
      <c r="Z255">
        <v>0.60622650220961682</v>
      </c>
      <c r="AA255">
        <v>439344.65546400001</v>
      </c>
      <c r="AB255">
        <v>0.49529876415000001</v>
      </c>
      <c r="AC255">
        <v>0</v>
      </c>
      <c r="AD255">
        <v>0.3418639931402942</v>
      </c>
      <c r="AE255">
        <v>0.25794116326799998</v>
      </c>
      <c r="AF255">
        <v>7950</v>
      </c>
      <c r="AG255">
        <v>0.98779874213836405</v>
      </c>
      <c r="AH255">
        <v>3.7735849056603701E-4</v>
      </c>
      <c r="AI255">
        <v>7950</v>
      </c>
      <c r="AJ255">
        <v>7950</v>
      </c>
      <c r="AK255">
        <v>722.72727272727275</v>
      </c>
      <c r="AL255">
        <v>7.54716981132075E-4</v>
      </c>
      <c r="AM255">
        <v>1987.5</v>
      </c>
      <c r="AN255">
        <v>0</v>
      </c>
      <c r="AO255">
        <v>0</v>
      </c>
      <c r="AP255">
        <v>12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28</v>
      </c>
      <c r="AY255">
        <v>283.92857142857144</v>
      </c>
      <c r="AZ255">
        <v>0</v>
      </c>
      <c r="BA255">
        <v>1987.5</v>
      </c>
      <c r="BB255">
        <v>0</v>
      </c>
      <c r="BC255">
        <v>0</v>
      </c>
      <c r="BD255">
        <v>27.2010131507</v>
      </c>
      <c r="BE255">
        <v>1.4065422442</v>
      </c>
      <c r="BF255">
        <v>2946.91328724</v>
      </c>
      <c r="BG255">
        <v>-58.654158682199999</v>
      </c>
      <c r="BH255">
        <v>2144</v>
      </c>
      <c r="BI255">
        <v>10556</v>
      </c>
    </row>
    <row r="256" spans="1:61">
      <c r="A256" t="s">
        <v>958</v>
      </c>
      <c r="B256" t="s">
        <v>1273</v>
      </c>
      <c r="C256">
        <v>7325030</v>
      </c>
      <c r="D256" t="s">
        <v>230</v>
      </c>
      <c r="E256">
        <v>73</v>
      </c>
      <c r="F256">
        <v>25</v>
      </c>
      <c r="G256">
        <v>30</v>
      </c>
      <c r="H256" t="s">
        <v>674</v>
      </c>
      <c r="I256" t="s">
        <v>442</v>
      </c>
      <c r="J256" t="s">
        <v>587</v>
      </c>
      <c r="K256">
        <v>2019</v>
      </c>
      <c r="L256">
        <v>11426.3052415</v>
      </c>
      <c r="M256">
        <v>8054.3817018600002</v>
      </c>
      <c r="N256">
        <v>16838.126075299999</v>
      </c>
      <c r="O256">
        <v>7619.5351792700003</v>
      </c>
      <c r="P256">
        <v>2121.6223220500001</v>
      </c>
      <c r="Q256">
        <v>7992.5024909499998</v>
      </c>
      <c r="R256">
        <v>15803.2597537</v>
      </c>
      <c r="S256">
        <v>0.11674334538284588</v>
      </c>
      <c r="T256">
        <v>1.3473545842918173E-2</v>
      </c>
      <c r="U256">
        <v>0.56942162339796254</v>
      </c>
      <c r="V256">
        <v>0</v>
      </c>
      <c r="W256">
        <v>0</v>
      </c>
      <c r="X256">
        <v>3542.3029140200001</v>
      </c>
      <c r="Y256">
        <v>3.4916201117318434E-3</v>
      </c>
      <c r="Z256">
        <v>0.32973217219848833</v>
      </c>
      <c r="AA256">
        <v>549880.36445999995</v>
      </c>
      <c r="AB256">
        <v>2.95543010594E-2</v>
      </c>
      <c r="AC256">
        <v>0.49567813571500002</v>
      </c>
      <c r="AD256">
        <v>5.2045678606638189E-2</v>
      </c>
      <c r="AE256">
        <v>0.36016905151400003</v>
      </c>
      <c r="AF256">
        <v>6921</v>
      </c>
      <c r="AG256">
        <v>0.99523190290420405</v>
      </c>
      <c r="AH256">
        <v>2.8897558156335701E-4</v>
      </c>
      <c r="AI256">
        <v>0</v>
      </c>
      <c r="AJ256">
        <v>0</v>
      </c>
      <c r="AK256">
        <v>692.1</v>
      </c>
      <c r="AL256">
        <v>1.4448779078167799E-4</v>
      </c>
      <c r="AM256">
        <v>865.125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26</v>
      </c>
      <c r="AY256">
        <v>266.19230769230768</v>
      </c>
      <c r="AZ256">
        <v>0</v>
      </c>
      <c r="BA256">
        <v>0</v>
      </c>
      <c r="BB256">
        <v>0</v>
      </c>
      <c r="BC256">
        <v>0</v>
      </c>
      <c r="BD256">
        <v>20.3311645394</v>
      </c>
      <c r="BE256">
        <v>1.59346810865</v>
      </c>
      <c r="BF256">
        <v>2645.2927002699998</v>
      </c>
      <c r="BG256">
        <v>-15.8138866156</v>
      </c>
      <c r="BH256">
        <v>2210</v>
      </c>
      <c r="BI256">
        <v>11739</v>
      </c>
    </row>
    <row r="257" spans="1:61">
      <c r="A257" t="s">
        <v>959</v>
      </c>
      <c r="B257" t="s">
        <v>1274</v>
      </c>
      <c r="C257">
        <v>7325031</v>
      </c>
      <c r="D257" t="s">
        <v>230</v>
      </c>
      <c r="E257">
        <v>73</v>
      </c>
      <c r="F257">
        <v>25</v>
      </c>
      <c r="G257">
        <v>31</v>
      </c>
      <c r="H257" t="s">
        <v>674</v>
      </c>
      <c r="I257" t="s">
        <v>442</v>
      </c>
      <c r="J257" t="s">
        <v>588</v>
      </c>
      <c r="K257">
        <v>2019</v>
      </c>
      <c r="L257">
        <v>4178.8766243399996</v>
      </c>
      <c r="M257">
        <v>239.28099727</v>
      </c>
      <c r="N257">
        <v>7592.0392206300003</v>
      </c>
      <c r="O257">
        <v>11009.098199599999</v>
      </c>
      <c r="P257">
        <v>8575.3107564099992</v>
      </c>
      <c r="Q257">
        <v>1715.2982407699999</v>
      </c>
      <c r="R257">
        <v>14017.2339163</v>
      </c>
      <c r="S257">
        <v>0.75296655879180152</v>
      </c>
      <c r="T257">
        <v>5.9762675296655882E-2</v>
      </c>
      <c r="U257">
        <v>0</v>
      </c>
      <c r="V257">
        <v>0</v>
      </c>
      <c r="W257">
        <v>0</v>
      </c>
      <c r="X257">
        <v>6950.5975999399998</v>
      </c>
      <c r="Y257">
        <v>0</v>
      </c>
      <c r="Z257">
        <v>0.87421790722761594</v>
      </c>
      <c r="AA257">
        <v>371426.132927</v>
      </c>
      <c r="AB257">
        <v>0.49644031200599997</v>
      </c>
      <c r="AC257">
        <v>2.1737116007800001E-2</v>
      </c>
      <c r="AD257">
        <v>0.63020496224379718</v>
      </c>
      <c r="AE257">
        <v>0.26050254678099999</v>
      </c>
      <c r="AF257">
        <v>3776</v>
      </c>
      <c r="AG257">
        <v>1</v>
      </c>
      <c r="AH257">
        <v>2.64830508474576E-4</v>
      </c>
      <c r="AI257">
        <v>0</v>
      </c>
      <c r="AJ257">
        <v>0</v>
      </c>
      <c r="AK257">
        <v>629.33333333333337</v>
      </c>
      <c r="AL257">
        <v>7.94491525423728E-4</v>
      </c>
      <c r="AM257">
        <v>3776</v>
      </c>
      <c r="AN257">
        <v>0</v>
      </c>
      <c r="AO257">
        <v>0</v>
      </c>
      <c r="AP257">
        <v>16</v>
      </c>
      <c r="AQ257">
        <v>0</v>
      </c>
      <c r="AR257">
        <v>2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16</v>
      </c>
      <c r="AY257">
        <v>236</v>
      </c>
      <c r="AZ257">
        <v>1888</v>
      </c>
      <c r="BA257">
        <v>3776</v>
      </c>
      <c r="BB257">
        <v>0</v>
      </c>
      <c r="BC257">
        <v>0</v>
      </c>
      <c r="BD257">
        <v>27.2680386314</v>
      </c>
      <c r="BE257">
        <v>1.4023908685799999</v>
      </c>
      <c r="BF257">
        <v>2911.3733246699999</v>
      </c>
      <c r="BG257">
        <v>-59.047932942700001</v>
      </c>
      <c r="BH257">
        <v>3797</v>
      </c>
      <c r="BI257">
        <v>18920</v>
      </c>
    </row>
    <row r="258" spans="1:61">
      <c r="A258" t="s">
        <v>960</v>
      </c>
      <c r="B258" t="s">
        <v>1275</v>
      </c>
      <c r="C258">
        <v>7325040</v>
      </c>
      <c r="D258" t="s">
        <v>230</v>
      </c>
      <c r="E258">
        <v>73</v>
      </c>
      <c r="F258">
        <v>25</v>
      </c>
      <c r="G258">
        <v>40</v>
      </c>
      <c r="H258" t="s">
        <v>674</v>
      </c>
      <c r="I258" t="s">
        <v>442</v>
      </c>
      <c r="J258" t="s">
        <v>317</v>
      </c>
      <c r="K258">
        <v>2019</v>
      </c>
      <c r="L258">
        <v>2995.1021235799999</v>
      </c>
      <c r="M258">
        <v>784.66630667200002</v>
      </c>
      <c r="N258">
        <v>16793.595354900001</v>
      </c>
      <c r="O258">
        <v>10372.805525199999</v>
      </c>
      <c r="P258">
        <v>2237.3947342000001</v>
      </c>
      <c r="Q258">
        <v>2226.5578812799999</v>
      </c>
      <c r="R258">
        <v>11225.6256558</v>
      </c>
      <c r="S258">
        <v>0.33120365088419851</v>
      </c>
      <c r="T258">
        <v>2.1829245103631868E-2</v>
      </c>
      <c r="U258">
        <v>0.14706217912150599</v>
      </c>
      <c r="V258">
        <v>0</v>
      </c>
      <c r="W258">
        <v>0</v>
      </c>
      <c r="X258">
        <v>2325.09113673</v>
      </c>
      <c r="Y258">
        <v>6.6856816885339412E-2</v>
      </c>
      <c r="Z258">
        <v>0.61582049819357287</v>
      </c>
      <c r="AA258">
        <v>779049.34904100001</v>
      </c>
      <c r="AB258">
        <v>0.32472248183199998</v>
      </c>
      <c r="AC258">
        <v>0.152743703221</v>
      </c>
      <c r="AD258">
        <v>0.12956835900361285</v>
      </c>
      <c r="AE258">
        <v>0.24673347362600001</v>
      </c>
      <c r="AF258">
        <v>6608</v>
      </c>
      <c r="AG258">
        <v>0.95187651331719103</v>
      </c>
      <c r="AH258">
        <v>4.5399515738498699E-4</v>
      </c>
      <c r="AI258">
        <v>0</v>
      </c>
      <c r="AJ258">
        <v>0</v>
      </c>
      <c r="AK258">
        <v>826</v>
      </c>
      <c r="AL258">
        <v>1.0593220338983001E-3</v>
      </c>
      <c r="AM258">
        <v>6608</v>
      </c>
      <c r="AN258">
        <v>0</v>
      </c>
      <c r="AO258">
        <v>0</v>
      </c>
      <c r="AP258">
        <v>13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20</v>
      </c>
      <c r="AY258">
        <v>330.4</v>
      </c>
      <c r="AZ258">
        <v>0</v>
      </c>
      <c r="BA258">
        <v>944</v>
      </c>
      <c r="BB258">
        <v>0</v>
      </c>
      <c r="BC258">
        <v>0</v>
      </c>
      <c r="BD258">
        <v>26.579175553900001</v>
      </c>
      <c r="BE258">
        <v>1.3249210495699999</v>
      </c>
      <c r="BF258">
        <v>2799.4307182500002</v>
      </c>
      <c r="BG258">
        <v>-63.9680954783</v>
      </c>
      <c r="BH258">
        <v>3832</v>
      </c>
      <c r="BI258">
        <v>20102</v>
      </c>
    </row>
    <row r="259" spans="1:61">
      <c r="A259" t="s">
        <v>961</v>
      </c>
      <c r="B259" t="s">
        <v>1276</v>
      </c>
      <c r="C259">
        <v>7325050</v>
      </c>
      <c r="D259" t="s">
        <v>230</v>
      </c>
      <c r="E259">
        <v>73</v>
      </c>
      <c r="F259">
        <v>25</v>
      </c>
      <c r="G259">
        <v>50</v>
      </c>
      <c r="H259" t="s">
        <v>674</v>
      </c>
      <c r="I259" t="s">
        <v>442</v>
      </c>
      <c r="J259" t="s">
        <v>451</v>
      </c>
      <c r="K259">
        <v>2019</v>
      </c>
      <c r="L259">
        <v>7845.9258036000001</v>
      </c>
      <c r="M259">
        <v>1509.8267953300001</v>
      </c>
      <c r="N259">
        <v>40201.147354200002</v>
      </c>
      <c r="O259">
        <v>17057.488335400001</v>
      </c>
      <c r="P259">
        <v>298.16580427500003</v>
      </c>
      <c r="Q259">
        <v>2745.27642861</v>
      </c>
      <c r="R259">
        <v>7714.0782810399996</v>
      </c>
      <c r="S259">
        <v>0.12120243044451551</v>
      </c>
      <c r="T259">
        <v>1.3644600788828483E-2</v>
      </c>
      <c r="U259">
        <v>0.56393241658671789</v>
      </c>
      <c r="V259">
        <v>4.9435028248587575E-3</v>
      </c>
      <c r="W259">
        <v>0</v>
      </c>
      <c r="X259">
        <v>1028.5524413000001</v>
      </c>
      <c r="Y259">
        <v>9.4792666027076006E-2</v>
      </c>
      <c r="Z259">
        <v>0.2251758874320435</v>
      </c>
      <c r="AA259">
        <v>682068.29211299994</v>
      </c>
      <c r="AB259">
        <v>0.14629772139399999</v>
      </c>
      <c r="AC259">
        <v>0.26575042523600001</v>
      </c>
      <c r="AD259">
        <v>9.4472870696087844E-3</v>
      </c>
      <c r="AE259">
        <v>0.222503175069</v>
      </c>
      <c r="AF259">
        <v>10581</v>
      </c>
      <c r="AG259">
        <v>0.99272280502788002</v>
      </c>
      <c r="AH259">
        <v>5.6705415367167499E-4</v>
      </c>
      <c r="AI259">
        <v>0</v>
      </c>
      <c r="AJ259">
        <v>0</v>
      </c>
      <c r="AK259">
        <v>755.78571428571433</v>
      </c>
      <c r="AL259">
        <v>2.8352707683583701E-4</v>
      </c>
      <c r="AM259">
        <v>881.75</v>
      </c>
      <c r="AN259">
        <v>5</v>
      </c>
      <c r="AO259">
        <v>0</v>
      </c>
      <c r="AP259">
        <v>19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21</v>
      </c>
      <c r="AY259">
        <v>503.85714285714283</v>
      </c>
      <c r="AZ259">
        <v>10581</v>
      </c>
      <c r="BA259">
        <v>3527</v>
      </c>
      <c r="BB259">
        <v>0</v>
      </c>
      <c r="BC259">
        <v>0</v>
      </c>
      <c r="BD259">
        <v>25.7892984398</v>
      </c>
      <c r="BE259">
        <v>1.3169770439999999</v>
      </c>
      <c r="BF259">
        <v>2617.98704413</v>
      </c>
      <c r="BG259">
        <v>-75.9766050896</v>
      </c>
      <c r="BH259">
        <v>4963</v>
      </c>
      <c r="BI259">
        <v>28807</v>
      </c>
    </row>
    <row r="260" spans="1:61">
      <c r="A260" t="s">
        <v>962</v>
      </c>
      <c r="B260" t="s">
        <v>1277</v>
      </c>
      <c r="C260">
        <v>7325060</v>
      </c>
      <c r="D260" t="s">
        <v>230</v>
      </c>
      <c r="E260">
        <v>73</v>
      </c>
      <c r="F260">
        <v>25</v>
      </c>
      <c r="G260">
        <v>60</v>
      </c>
      <c r="H260" t="s">
        <v>674</v>
      </c>
      <c r="I260" t="s">
        <v>442</v>
      </c>
      <c r="J260" t="s">
        <v>594</v>
      </c>
      <c r="K260">
        <v>2019</v>
      </c>
      <c r="L260">
        <v>47435.973469800003</v>
      </c>
      <c r="M260">
        <v>1643.44767804</v>
      </c>
      <c r="N260">
        <v>85797.182542900002</v>
      </c>
      <c r="O260">
        <v>14392.4092588</v>
      </c>
      <c r="P260">
        <v>302.903570188</v>
      </c>
      <c r="Q260">
        <v>7478.3053186500001</v>
      </c>
      <c r="R260">
        <v>10771.410338399999</v>
      </c>
      <c r="S260">
        <v>0.17451007911123587</v>
      </c>
      <c r="T260">
        <v>6.3451495431344597E-3</v>
      </c>
      <c r="U260">
        <v>0.58419695816928774</v>
      </c>
      <c r="V260">
        <v>1.0636804822018186E-3</v>
      </c>
      <c r="W260">
        <v>0</v>
      </c>
      <c r="X260">
        <v>720.25585146000003</v>
      </c>
      <c r="Y260">
        <v>0.1419127043337593</v>
      </c>
      <c r="Z260">
        <v>0.26467915998788588</v>
      </c>
      <c r="AA260">
        <v>182885.62992499999</v>
      </c>
      <c r="AB260">
        <v>6.1512635706100001E-2</v>
      </c>
      <c r="AC260">
        <v>0.29917170258199999</v>
      </c>
      <c r="AD260">
        <v>0</v>
      </c>
      <c r="AE260">
        <v>0.18003839222099999</v>
      </c>
      <c r="AF260">
        <v>9870</v>
      </c>
      <c r="AG260">
        <v>0.99635258358662604</v>
      </c>
      <c r="AH260">
        <v>4.05268490374873E-4</v>
      </c>
      <c r="AI260">
        <v>0</v>
      </c>
      <c r="AJ260">
        <v>0</v>
      </c>
      <c r="AK260">
        <v>759.23076923076928</v>
      </c>
      <c r="AL260">
        <v>6.0790273556230996E-4</v>
      </c>
      <c r="AM260">
        <v>3290</v>
      </c>
      <c r="AN260">
        <v>0</v>
      </c>
      <c r="AO260">
        <v>0</v>
      </c>
      <c r="AP260">
        <v>16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40</v>
      </c>
      <c r="AY260">
        <v>246.75</v>
      </c>
      <c r="AZ260">
        <v>2467.5</v>
      </c>
      <c r="BA260">
        <v>1974</v>
      </c>
      <c r="BB260">
        <v>6</v>
      </c>
      <c r="BC260">
        <v>1645</v>
      </c>
      <c r="BD260">
        <v>24.3328601718</v>
      </c>
      <c r="BE260">
        <v>1.3147257164999999</v>
      </c>
      <c r="BF260">
        <v>2235.39461067</v>
      </c>
      <c r="BG260">
        <v>-82.890480021900004</v>
      </c>
      <c r="BH260">
        <v>8525</v>
      </c>
      <c r="BI260">
        <v>47605</v>
      </c>
    </row>
    <row r="261" spans="1:61">
      <c r="A261" t="s">
        <v>963</v>
      </c>
      <c r="B261" t="s">
        <v>1278</v>
      </c>
      <c r="C261">
        <v>7325070</v>
      </c>
      <c r="D261" t="s">
        <v>230</v>
      </c>
      <c r="E261">
        <v>73</v>
      </c>
      <c r="F261">
        <v>25</v>
      </c>
      <c r="G261">
        <v>70</v>
      </c>
      <c r="H261" t="s">
        <v>674</v>
      </c>
      <c r="I261" t="s">
        <v>442</v>
      </c>
      <c r="J261" t="s">
        <v>485</v>
      </c>
      <c r="K261">
        <v>2019</v>
      </c>
      <c r="L261">
        <v>26752.228029400001</v>
      </c>
      <c r="M261">
        <v>4468.6286479</v>
      </c>
      <c r="N261">
        <v>52900.466441099998</v>
      </c>
      <c r="O261">
        <v>31501.585587699999</v>
      </c>
      <c r="P261">
        <v>145.36071321899999</v>
      </c>
      <c r="Q261">
        <v>10691.3589732</v>
      </c>
      <c r="R261">
        <v>9682.4726183300008</v>
      </c>
      <c r="S261">
        <v>1.9408368455125578E-2</v>
      </c>
      <c r="T261">
        <v>4.6109738535322171E-3</v>
      </c>
      <c r="U261">
        <v>0.75505027150576698</v>
      </c>
      <c r="V261">
        <v>1.321195946570836E-4</v>
      </c>
      <c r="W261">
        <v>3.5672290557412569E-4</v>
      </c>
      <c r="X261">
        <v>2075.34180698</v>
      </c>
      <c r="Y261">
        <v>3.6213980895506613E-2</v>
      </c>
      <c r="Z261">
        <v>5.8700735906142242E-2</v>
      </c>
      <c r="AA261">
        <v>139976.36997999999</v>
      </c>
      <c r="AB261">
        <v>1.8265601207799999E-2</v>
      </c>
      <c r="AC261">
        <v>0.42899122337000001</v>
      </c>
      <c r="AD261">
        <v>0</v>
      </c>
      <c r="AE261">
        <v>0.186267941199</v>
      </c>
      <c r="AF261">
        <v>6096</v>
      </c>
      <c r="AG261">
        <v>0.99557086614173196</v>
      </c>
      <c r="AH261">
        <v>6.5616797900262401E-4</v>
      </c>
      <c r="AI261">
        <v>6096</v>
      </c>
      <c r="AJ261">
        <v>6096</v>
      </c>
      <c r="AK261">
        <v>1524</v>
      </c>
      <c r="AL261">
        <v>6.5616797900262401E-4</v>
      </c>
      <c r="AM261">
        <v>1524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10</v>
      </c>
      <c r="AY261">
        <v>609.6</v>
      </c>
      <c r="AZ261">
        <v>0</v>
      </c>
      <c r="BA261">
        <v>0</v>
      </c>
      <c r="BB261">
        <v>0</v>
      </c>
      <c r="BC261">
        <v>0</v>
      </c>
      <c r="BD261">
        <v>23.299890410100002</v>
      </c>
      <c r="BE261">
        <v>1.33847472542</v>
      </c>
      <c r="BF261">
        <v>2204.3571236799999</v>
      </c>
      <c r="BG261">
        <v>-56.705731215100002</v>
      </c>
      <c r="BH261">
        <v>3658</v>
      </c>
      <c r="BI261">
        <v>18954</v>
      </c>
    </row>
    <row r="262" spans="1:61">
      <c r="A262" t="s">
        <v>964</v>
      </c>
      <c r="B262" t="s">
        <v>1279</v>
      </c>
      <c r="C262">
        <v>7325071</v>
      </c>
      <c r="D262" t="s">
        <v>230</v>
      </c>
      <c r="E262">
        <v>73</v>
      </c>
      <c r="F262">
        <v>25</v>
      </c>
      <c r="G262">
        <v>71</v>
      </c>
      <c r="H262" t="s">
        <v>674</v>
      </c>
      <c r="I262" t="s">
        <v>442</v>
      </c>
      <c r="J262" t="s">
        <v>614</v>
      </c>
      <c r="K262">
        <v>2019</v>
      </c>
      <c r="L262">
        <v>13817.6289564</v>
      </c>
      <c r="M262">
        <v>4431.2251500299999</v>
      </c>
      <c r="N262">
        <v>39024.949476100002</v>
      </c>
      <c r="O262">
        <v>23274.302304100001</v>
      </c>
      <c r="P262">
        <v>182.88819114899999</v>
      </c>
      <c r="Q262">
        <v>8413.2376996099993</v>
      </c>
      <c r="R262">
        <v>11669.9707043</v>
      </c>
      <c r="S262">
        <v>5.8561905144371713E-2</v>
      </c>
      <c r="T262">
        <v>3.2127223806272839E-3</v>
      </c>
      <c r="U262">
        <v>0.73692823581382272</v>
      </c>
      <c r="V262">
        <v>3.1223645636721418E-3</v>
      </c>
      <c r="W262">
        <v>0</v>
      </c>
      <c r="X262">
        <v>2309.8424800500002</v>
      </c>
      <c r="Y262">
        <v>3.4757640255411427E-2</v>
      </c>
      <c r="Z262">
        <v>0.17006345126701738</v>
      </c>
      <c r="AA262">
        <v>323196.90096200001</v>
      </c>
      <c r="AB262">
        <v>5.9450470527800003E-2</v>
      </c>
      <c r="AC262">
        <v>0.56679831779500001</v>
      </c>
      <c r="AD262">
        <v>0</v>
      </c>
      <c r="AE262">
        <v>0.21627208034000001</v>
      </c>
      <c r="AF262">
        <v>4979</v>
      </c>
      <c r="AG262">
        <v>0.99578228559951798</v>
      </c>
      <c r="AH262">
        <v>6.0253062864028901E-4</v>
      </c>
      <c r="AI262">
        <v>0</v>
      </c>
      <c r="AJ262">
        <v>0</v>
      </c>
      <c r="AK262">
        <v>622.375</v>
      </c>
      <c r="AL262">
        <v>1.0042177144004799E-3</v>
      </c>
      <c r="AM262">
        <v>1244.75</v>
      </c>
      <c r="AN262">
        <v>0</v>
      </c>
      <c r="AO262">
        <v>0</v>
      </c>
      <c r="AP262">
        <v>5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12</v>
      </c>
      <c r="AY262">
        <v>414.91666666666669</v>
      </c>
      <c r="AZ262">
        <v>0</v>
      </c>
      <c r="BA262">
        <v>0</v>
      </c>
      <c r="BB262">
        <v>0</v>
      </c>
      <c r="BC262">
        <v>0</v>
      </c>
      <c r="BD262">
        <v>23.037778401000001</v>
      </c>
      <c r="BE262">
        <v>1.3543574979399999</v>
      </c>
      <c r="BF262">
        <v>2352.4906565299998</v>
      </c>
      <c r="BG262">
        <v>-50.925188457899999</v>
      </c>
      <c r="BH262">
        <v>5719</v>
      </c>
      <c r="BI262">
        <v>32839</v>
      </c>
    </row>
    <row r="263" spans="1:61">
      <c r="A263" t="s">
        <v>965</v>
      </c>
      <c r="B263" t="s">
        <v>1280</v>
      </c>
      <c r="C263">
        <v>7325080</v>
      </c>
      <c r="D263" t="s">
        <v>230</v>
      </c>
      <c r="E263">
        <v>73</v>
      </c>
      <c r="F263">
        <v>25</v>
      </c>
      <c r="G263">
        <v>80</v>
      </c>
      <c r="H263" t="s">
        <v>674</v>
      </c>
      <c r="I263" t="s">
        <v>442</v>
      </c>
      <c r="J263" t="s">
        <v>461</v>
      </c>
      <c r="K263">
        <v>2019</v>
      </c>
      <c r="L263">
        <v>17256.435197800001</v>
      </c>
      <c r="M263">
        <v>10629.853741499999</v>
      </c>
      <c r="N263">
        <v>28280.432121900001</v>
      </c>
      <c r="O263">
        <v>18742.8072799</v>
      </c>
      <c r="P263">
        <v>527.63719320200005</v>
      </c>
      <c r="Q263">
        <v>5255.4243609900004</v>
      </c>
      <c r="R263">
        <v>11719.970210199999</v>
      </c>
      <c r="S263">
        <v>3.6770868455276717E-2</v>
      </c>
      <c r="T263">
        <v>2.3505611483069216E-3</v>
      </c>
      <c r="U263">
        <v>0.77098405664467029</v>
      </c>
      <c r="V263">
        <v>0</v>
      </c>
      <c r="W263">
        <v>0</v>
      </c>
      <c r="X263">
        <v>1665.8469037</v>
      </c>
      <c r="Y263">
        <v>1.9189827079620442E-2</v>
      </c>
      <c r="Z263">
        <v>0.15495400028900341</v>
      </c>
      <c r="AA263">
        <v>334253.36094500002</v>
      </c>
      <c r="AB263">
        <v>3.5007701128099998E-2</v>
      </c>
      <c r="AC263">
        <v>0.60619223588799998</v>
      </c>
      <c r="AD263">
        <v>2.8447569962911229E-2</v>
      </c>
      <c r="AE263">
        <v>0.249413219278</v>
      </c>
      <c r="AF263">
        <v>5875</v>
      </c>
      <c r="AG263">
        <v>0.98229787234042498</v>
      </c>
      <c r="AH263">
        <v>6.8085106382978695E-4</v>
      </c>
      <c r="AI263">
        <v>0</v>
      </c>
      <c r="AJ263">
        <v>0</v>
      </c>
      <c r="AK263">
        <v>839.28571428571433</v>
      </c>
      <c r="AL263">
        <v>6.8085106382978695E-4</v>
      </c>
      <c r="AM263">
        <v>1958.3333333333333</v>
      </c>
      <c r="AN263">
        <v>2</v>
      </c>
      <c r="AO263">
        <v>0</v>
      </c>
      <c r="AP263">
        <v>4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22</v>
      </c>
      <c r="AY263">
        <v>267.04545454545456</v>
      </c>
      <c r="AZ263">
        <v>0</v>
      </c>
      <c r="BA263">
        <v>1468.75</v>
      </c>
      <c r="BB263">
        <v>1</v>
      </c>
      <c r="BC263">
        <v>5875</v>
      </c>
      <c r="BD263">
        <v>21.296039351699999</v>
      </c>
      <c r="BE263">
        <v>1.4366680646300001</v>
      </c>
      <c r="BF263">
        <v>2430.2358890099999</v>
      </c>
      <c r="BG263">
        <v>-14.2339971198</v>
      </c>
      <c r="BH263">
        <v>4016</v>
      </c>
      <c r="BI263">
        <v>22128</v>
      </c>
    </row>
    <row r="264" spans="1:61">
      <c r="A264" t="s">
        <v>966</v>
      </c>
      <c r="B264" t="s">
        <v>1281</v>
      </c>
      <c r="C264">
        <v>7325081</v>
      </c>
      <c r="D264" t="s">
        <v>230</v>
      </c>
      <c r="E264">
        <v>73</v>
      </c>
      <c r="F264">
        <v>25</v>
      </c>
      <c r="G264">
        <v>81</v>
      </c>
      <c r="H264" t="s">
        <v>674</v>
      </c>
      <c r="I264" t="s">
        <v>442</v>
      </c>
      <c r="J264" t="s">
        <v>413</v>
      </c>
      <c r="K264">
        <v>2019</v>
      </c>
      <c r="L264">
        <v>3441.9405553299998</v>
      </c>
      <c r="M264">
        <v>966.47552925699995</v>
      </c>
      <c r="N264">
        <v>12532.195332400001</v>
      </c>
      <c r="O264">
        <v>8142.7346811199995</v>
      </c>
      <c r="P264">
        <v>3034.3100418200002</v>
      </c>
      <c r="Q264">
        <v>3062.41857798</v>
      </c>
      <c r="R264">
        <v>5533.3777541600002</v>
      </c>
      <c r="S264">
        <v>0.34329858058032908</v>
      </c>
      <c r="T264">
        <v>1.5324707951262404E-2</v>
      </c>
      <c r="U264">
        <v>0.3037306870996106</v>
      </c>
      <c r="V264">
        <v>0</v>
      </c>
      <c r="W264">
        <v>0</v>
      </c>
      <c r="X264">
        <v>3157.8408403100002</v>
      </c>
      <c r="Y264">
        <v>3.3915337269187287E-3</v>
      </c>
      <c r="Z264">
        <v>0.59251350332872754</v>
      </c>
      <c r="AA264">
        <v>287002.17627200001</v>
      </c>
      <c r="AB264">
        <v>0.297599155354</v>
      </c>
      <c r="AC264">
        <v>0.156993920925</v>
      </c>
      <c r="AD264">
        <v>0.26152493405351085</v>
      </c>
      <c r="AE264">
        <v>0.25001483803800001</v>
      </c>
      <c r="AF264">
        <v>3478</v>
      </c>
      <c r="AG264">
        <v>0.98504887866589996</v>
      </c>
      <c r="AH264">
        <v>2.8752156411730799E-4</v>
      </c>
      <c r="AI264">
        <v>0</v>
      </c>
      <c r="AJ264">
        <v>0</v>
      </c>
      <c r="AK264">
        <v>3478</v>
      </c>
      <c r="AL264">
        <v>5.7504312823461695E-4</v>
      </c>
      <c r="AM264">
        <v>3478</v>
      </c>
      <c r="AN264">
        <v>2</v>
      </c>
      <c r="AO264">
        <v>0</v>
      </c>
      <c r="AP264">
        <v>11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14</v>
      </c>
      <c r="AY264">
        <v>248.42857142857142</v>
      </c>
      <c r="AZ264">
        <v>0</v>
      </c>
      <c r="BA264">
        <v>1739</v>
      </c>
      <c r="BB264">
        <v>1</v>
      </c>
      <c r="BC264">
        <v>3478</v>
      </c>
      <c r="BD264">
        <v>26.254547430799999</v>
      </c>
      <c r="BE264">
        <v>1.30103881992</v>
      </c>
      <c r="BF264">
        <v>2776.7519081400001</v>
      </c>
      <c r="BG264">
        <v>-56.442298110700001</v>
      </c>
      <c r="BH264">
        <v>4679</v>
      </c>
      <c r="BI264">
        <v>26437</v>
      </c>
    </row>
    <row r="265" spans="1:61">
      <c r="A265" t="s">
        <v>967</v>
      </c>
      <c r="B265" t="s">
        <v>1282</v>
      </c>
      <c r="C265">
        <v>7326010</v>
      </c>
      <c r="D265" t="s">
        <v>230</v>
      </c>
      <c r="E265">
        <v>73</v>
      </c>
      <c r="F265">
        <v>26</v>
      </c>
      <c r="G265">
        <v>10</v>
      </c>
      <c r="H265" t="s">
        <v>674</v>
      </c>
      <c r="I265" t="s">
        <v>691</v>
      </c>
      <c r="J265" t="s">
        <v>554</v>
      </c>
      <c r="K265">
        <v>2019</v>
      </c>
      <c r="L265">
        <v>13713.257339899999</v>
      </c>
      <c r="M265">
        <v>514.560297719</v>
      </c>
      <c r="N265">
        <v>6148.77955079</v>
      </c>
      <c r="O265">
        <v>74998.032922800005</v>
      </c>
      <c r="P265">
        <v>10621.3321825</v>
      </c>
      <c r="Q265">
        <v>1887.7983715299999</v>
      </c>
      <c r="R265">
        <v>8579.7316213699996</v>
      </c>
      <c r="S265">
        <v>0.19232020826553856</v>
      </c>
      <c r="T265">
        <v>0</v>
      </c>
      <c r="U265">
        <v>0</v>
      </c>
      <c r="V265">
        <v>0</v>
      </c>
      <c r="W265">
        <v>0</v>
      </c>
      <c r="X265">
        <v>12403.959716199999</v>
      </c>
      <c r="Y265">
        <v>0</v>
      </c>
      <c r="Z265">
        <v>0.99153921249593235</v>
      </c>
      <c r="AA265">
        <v>2712029.78895</v>
      </c>
      <c r="AB265">
        <v>1.9729584911299999E-2</v>
      </c>
      <c r="AC265">
        <v>0.71464457902800005</v>
      </c>
      <c r="AD265">
        <v>0</v>
      </c>
      <c r="AE265">
        <v>0.33079047425000002</v>
      </c>
      <c r="AF265">
        <v>3952</v>
      </c>
      <c r="AG265">
        <v>0.98886639676113297</v>
      </c>
      <c r="AH265">
        <v>2.5303643724696302E-4</v>
      </c>
      <c r="AI265">
        <v>0</v>
      </c>
      <c r="AJ265">
        <v>0</v>
      </c>
      <c r="AK265">
        <v>1976</v>
      </c>
      <c r="AL265">
        <v>2.5303643724696302E-4</v>
      </c>
      <c r="AM265">
        <v>0</v>
      </c>
      <c r="AN265">
        <v>12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16</v>
      </c>
      <c r="AY265">
        <v>247</v>
      </c>
      <c r="AZ265">
        <v>0</v>
      </c>
      <c r="BA265">
        <v>0</v>
      </c>
      <c r="BB265">
        <v>0</v>
      </c>
      <c r="BC265">
        <v>0</v>
      </c>
      <c r="BD265">
        <v>22.2192032116</v>
      </c>
      <c r="BE265">
        <v>1.4932098388699999</v>
      </c>
      <c r="BF265">
        <v>3074.7064097399998</v>
      </c>
      <c r="BG265">
        <v>20.6260672433</v>
      </c>
      <c r="BH265">
        <v>1970</v>
      </c>
      <c r="BI265">
        <v>11196</v>
      </c>
    </row>
    <row r="266" spans="1:61">
      <c r="A266" t="s">
        <v>968</v>
      </c>
      <c r="B266" t="s">
        <v>1283</v>
      </c>
      <c r="C266">
        <v>7326020</v>
      </c>
      <c r="D266" t="s">
        <v>230</v>
      </c>
      <c r="E266">
        <v>73</v>
      </c>
      <c r="F266">
        <v>26</v>
      </c>
      <c r="G266">
        <v>20</v>
      </c>
      <c r="H266" t="s">
        <v>674</v>
      </c>
      <c r="I266" t="s">
        <v>691</v>
      </c>
      <c r="J266" t="s">
        <v>419</v>
      </c>
      <c r="K266">
        <v>2019</v>
      </c>
      <c r="L266">
        <v>9274.7748533100003</v>
      </c>
      <c r="M266">
        <v>316.79380529100001</v>
      </c>
      <c r="N266">
        <v>3564.81885169</v>
      </c>
      <c r="O266">
        <v>71740.894001499997</v>
      </c>
      <c r="P266">
        <v>7785.8317166500001</v>
      </c>
      <c r="Q266">
        <v>1314.54157255</v>
      </c>
      <c r="R266">
        <v>12829.0046179</v>
      </c>
      <c r="S266">
        <v>0.92538714218676676</v>
      </c>
      <c r="T266">
        <v>1.6893477240732049E-2</v>
      </c>
      <c r="U266">
        <v>0</v>
      </c>
      <c r="V266">
        <v>0</v>
      </c>
      <c r="W266">
        <v>0</v>
      </c>
      <c r="X266">
        <v>8486.1556453199992</v>
      </c>
      <c r="Y266">
        <v>0</v>
      </c>
      <c r="Z266">
        <v>0.93383388080713281</v>
      </c>
      <c r="AA266">
        <v>3694790.0809999998</v>
      </c>
      <c r="AB266">
        <v>9.0543726851600004E-2</v>
      </c>
      <c r="AC266">
        <v>0.38555365502900002</v>
      </c>
      <c r="AD266">
        <v>0</v>
      </c>
      <c r="AE266">
        <v>0.34652483396200001</v>
      </c>
      <c r="AF266">
        <v>3960</v>
      </c>
      <c r="AG266">
        <v>1</v>
      </c>
      <c r="AH266">
        <v>1.76767676767676E-3</v>
      </c>
      <c r="AI266">
        <v>1320</v>
      </c>
      <c r="AJ266">
        <v>0</v>
      </c>
      <c r="AK266">
        <v>1320</v>
      </c>
      <c r="AL266">
        <v>0</v>
      </c>
      <c r="AM266">
        <v>3960</v>
      </c>
      <c r="AN266">
        <v>2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14</v>
      </c>
      <c r="AY266">
        <v>282.85714285714283</v>
      </c>
      <c r="AZ266">
        <v>3960</v>
      </c>
      <c r="BA266">
        <v>0</v>
      </c>
      <c r="BB266">
        <v>0</v>
      </c>
      <c r="BC266">
        <v>0</v>
      </c>
      <c r="BD266">
        <v>22.7671094775</v>
      </c>
      <c r="BE266">
        <v>1.4555306801400001</v>
      </c>
      <c r="BF266">
        <v>3204.5068437300001</v>
      </c>
      <c r="BG266">
        <v>1.33897986779</v>
      </c>
      <c r="BH266">
        <v>2000</v>
      </c>
      <c r="BI266">
        <v>10439</v>
      </c>
    </row>
    <row r="267" spans="1:61">
      <c r="A267" t="s">
        <v>969</v>
      </c>
      <c r="B267" t="s">
        <v>1284</v>
      </c>
      <c r="C267">
        <v>7326030</v>
      </c>
      <c r="D267" t="s">
        <v>230</v>
      </c>
      <c r="E267">
        <v>73</v>
      </c>
      <c r="F267">
        <v>26</v>
      </c>
      <c r="G267">
        <v>30</v>
      </c>
      <c r="H267" t="s">
        <v>674</v>
      </c>
      <c r="I267" t="s">
        <v>691</v>
      </c>
      <c r="J267" t="s">
        <v>536</v>
      </c>
      <c r="K267">
        <v>2019</v>
      </c>
      <c r="L267">
        <v>5777.3921239700003</v>
      </c>
      <c r="M267">
        <v>463.131085515</v>
      </c>
      <c r="N267">
        <v>6297.2589427399998</v>
      </c>
      <c r="O267">
        <v>70766.613213699995</v>
      </c>
      <c r="P267">
        <v>4225.4039207699998</v>
      </c>
      <c r="Q267">
        <v>4351.5318519000002</v>
      </c>
      <c r="R267">
        <v>16243.059920399999</v>
      </c>
      <c r="S267">
        <v>0.8286830357142857</v>
      </c>
      <c r="T267">
        <v>0</v>
      </c>
      <c r="U267">
        <v>1.1160714285714285E-3</v>
      </c>
      <c r="V267">
        <v>0</v>
      </c>
      <c r="W267">
        <v>0</v>
      </c>
      <c r="X267">
        <v>5048.1529576800003</v>
      </c>
      <c r="Y267">
        <v>0</v>
      </c>
      <c r="Z267">
        <v>0.8351004464285714</v>
      </c>
      <c r="AA267">
        <v>3829724.13687</v>
      </c>
      <c r="AB267">
        <v>9.52619012179E-2</v>
      </c>
      <c r="AC267">
        <v>0.47095143456400002</v>
      </c>
      <c r="AD267">
        <v>0</v>
      </c>
      <c r="AE267">
        <v>0.34806614690999998</v>
      </c>
      <c r="AF267">
        <v>3189</v>
      </c>
      <c r="AG267">
        <v>0.97899027908435199</v>
      </c>
      <c r="AH267">
        <v>0</v>
      </c>
      <c r="AI267">
        <v>0</v>
      </c>
      <c r="AJ267">
        <v>0</v>
      </c>
      <c r="AK267">
        <v>1594.5</v>
      </c>
      <c r="AL267">
        <v>0</v>
      </c>
      <c r="AM267">
        <v>0</v>
      </c>
      <c r="AN267">
        <v>6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12</v>
      </c>
      <c r="AY267">
        <v>265.75</v>
      </c>
      <c r="AZ267">
        <v>0</v>
      </c>
      <c r="BA267">
        <v>0</v>
      </c>
      <c r="BB267">
        <v>0</v>
      </c>
      <c r="BC267">
        <v>0</v>
      </c>
      <c r="BD267">
        <v>22.748935168300001</v>
      </c>
      <c r="BE267">
        <v>1.4697506602199999</v>
      </c>
      <c r="BF267">
        <v>3207.0771142399999</v>
      </c>
      <c r="BG267">
        <v>6.6155976086099999</v>
      </c>
      <c r="BH267">
        <v>2974</v>
      </c>
      <c r="BI267">
        <v>16719</v>
      </c>
    </row>
    <row r="268" spans="1:61">
      <c r="A268" t="s">
        <v>970</v>
      </c>
      <c r="B268" t="s">
        <v>1285</v>
      </c>
      <c r="C268">
        <v>7326040</v>
      </c>
      <c r="D268" t="s">
        <v>230</v>
      </c>
      <c r="E268">
        <v>73</v>
      </c>
      <c r="F268">
        <v>26</v>
      </c>
      <c r="G268">
        <v>40</v>
      </c>
      <c r="H268" t="s">
        <v>674</v>
      </c>
      <c r="I268" t="s">
        <v>691</v>
      </c>
      <c r="J268" t="s">
        <v>382</v>
      </c>
      <c r="K268">
        <v>2019</v>
      </c>
      <c r="L268">
        <v>3564.4472391099998</v>
      </c>
      <c r="M268">
        <v>391.65256540000001</v>
      </c>
      <c r="N268">
        <v>10762.325926699999</v>
      </c>
      <c r="O268">
        <v>71787.744469800004</v>
      </c>
      <c r="P268">
        <v>1147.46406035</v>
      </c>
      <c r="Q268">
        <v>5638.2668357299999</v>
      </c>
      <c r="R268">
        <v>15679.816207</v>
      </c>
      <c r="S268">
        <v>0.76813074565883555</v>
      </c>
      <c r="T268">
        <v>1.7364657814096015E-2</v>
      </c>
      <c r="U268">
        <v>0.15117466802860061</v>
      </c>
      <c r="V268">
        <v>0</v>
      </c>
      <c r="W268">
        <v>0</v>
      </c>
      <c r="X268">
        <v>1494.79326049</v>
      </c>
      <c r="Y268">
        <v>5.3626149131767113E-3</v>
      </c>
      <c r="Z268">
        <v>0.77579162410623081</v>
      </c>
      <c r="AA268">
        <v>2601441.89732</v>
      </c>
      <c r="AB268">
        <v>1.22167481009E-2</v>
      </c>
      <c r="AC268">
        <v>0.68738756922499999</v>
      </c>
      <c r="AD268">
        <v>0</v>
      </c>
      <c r="AE268">
        <v>0.34420325211300001</v>
      </c>
      <c r="AF268">
        <v>2701</v>
      </c>
      <c r="AG268">
        <v>0.98667160310995905</v>
      </c>
      <c r="AH268">
        <v>3.7023324694557502E-4</v>
      </c>
      <c r="AI268">
        <v>0</v>
      </c>
      <c r="AJ268">
        <v>0</v>
      </c>
      <c r="AK268">
        <v>1350.5</v>
      </c>
      <c r="AL268">
        <v>3.7023324694557502E-4</v>
      </c>
      <c r="AM268">
        <v>2701</v>
      </c>
      <c r="AN268">
        <v>5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12</v>
      </c>
      <c r="AY268">
        <v>225.08333333333334</v>
      </c>
      <c r="AZ268">
        <v>1350.5</v>
      </c>
      <c r="BA268">
        <v>0</v>
      </c>
      <c r="BB268">
        <v>0</v>
      </c>
      <c r="BC268">
        <v>0</v>
      </c>
      <c r="BD268">
        <v>22.445784252199999</v>
      </c>
      <c r="BE268">
        <v>1.4212628654799999</v>
      </c>
      <c r="BF268">
        <v>3151.2986621</v>
      </c>
      <c r="BG268">
        <v>-8.8665028447700003</v>
      </c>
      <c r="BH268">
        <v>1601</v>
      </c>
      <c r="BI268">
        <v>7754</v>
      </c>
    </row>
    <row r="269" spans="1:61">
      <c r="A269" t="s">
        <v>971</v>
      </c>
      <c r="B269" t="s">
        <v>1286</v>
      </c>
      <c r="C269">
        <v>7326050</v>
      </c>
      <c r="D269" t="s">
        <v>230</v>
      </c>
      <c r="E269">
        <v>73</v>
      </c>
      <c r="F269">
        <v>26</v>
      </c>
      <c r="G269">
        <v>50</v>
      </c>
      <c r="H269" t="s">
        <v>674</v>
      </c>
      <c r="I269" t="s">
        <v>691</v>
      </c>
      <c r="J269" t="s">
        <v>517</v>
      </c>
      <c r="K269">
        <v>2019</v>
      </c>
      <c r="L269">
        <v>6848.95483805</v>
      </c>
      <c r="M269">
        <v>1256.2774284300001</v>
      </c>
      <c r="N269">
        <v>17966.406451300001</v>
      </c>
      <c r="O269">
        <v>73549.941364800005</v>
      </c>
      <c r="P269">
        <v>1629.6530393</v>
      </c>
      <c r="Q269">
        <v>2530.5405192899998</v>
      </c>
      <c r="R269">
        <v>14626.989078299999</v>
      </c>
      <c r="S269">
        <v>0.6296791443850267</v>
      </c>
      <c r="T269">
        <v>3.8324420677361853E-3</v>
      </c>
      <c r="U269">
        <v>0.18894830659536541</v>
      </c>
      <c r="V269">
        <v>0</v>
      </c>
      <c r="W269">
        <v>0</v>
      </c>
      <c r="X269">
        <v>2698.8221691799999</v>
      </c>
      <c r="Y269">
        <v>1.1319073083778965E-2</v>
      </c>
      <c r="Z269">
        <v>0.69705882352941173</v>
      </c>
      <c r="AA269">
        <v>2854784.42943</v>
      </c>
      <c r="AB269">
        <v>1.3464948789999999E-3</v>
      </c>
      <c r="AC269">
        <v>0.73077527191400005</v>
      </c>
      <c r="AD269">
        <v>0</v>
      </c>
      <c r="AE269">
        <v>0.336650320532</v>
      </c>
      <c r="AF269">
        <v>2100</v>
      </c>
      <c r="AG269">
        <v>0.89904761904761898</v>
      </c>
      <c r="AH269">
        <v>0</v>
      </c>
      <c r="AI269">
        <v>0</v>
      </c>
      <c r="AJ269">
        <v>0</v>
      </c>
      <c r="AK269">
        <v>525</v>
      </c>
      <c r="AL269">
        <v>9.5238095238095195E-4</v>
      </c>
      <c r="AM269">
        <v>0</v>
      </c>
      <c r="AN269">
        <v>6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14</v>
      </c>
      <c r="AY269">
        <v>150</v>
      </c>
      <c r="AZ269">
        <v>525</v>
      </c>
      <c r="BA269">
        <v>0</v>
      </c>
      <c r="BB269">
        <v>0</v>
      </c>
      <c r="BC269">
        <v>0</v>
      </c>
      <c r="BD269">
        <v>22.787622368000001</v>
      </c>
      <c r="BE269">
        <v>1.4646774998400001</v>
      </c>
      <c r="BF269">
        <v>3121.23906833</v>
      </c>
      <c r="BG269">
        <v>-11.9187590422</v>
      </c>
      <c r="BH269">
        <v>1279</v>
      </c>
      <c r="BI269">
        <v>6295</v>
      </c>
    </row>
    <row r="270" spans="1:61">
      <c r="A270" t="s">
        <v>972</v>
      </c>
      <c r="B270" t="s">
        <v>1287</v>
      </c>
      <c r="C270">
        <v>7326060</v>
      </c>
      <c r="D270" t="s">
        <v>230</v>
      </c>
      <c r="E270">
        <v>73</v>
      </c>
      <c r="F270">
        <v>26</v>
      </c>
      <c r="G270">
        <v>60</v>
      </c>
      <c r="H270" t="s">
        <v>674</v>
      </c>
      <c r="I270" t="s">
        <v>691</v>
      </c>
      <c r="J270" t="s">
        <v>484</v>
      </c>
      <c r="K270">
        <v>2019</v>
      </c>
      <c r="L270">
        <v>6118.6241459499997</v>
      </c>
      <c r="M270">
        <v>1238.35683948</v>
      </c>
      <c r="N270">
        <v>14896.485529899999</v>
      </c>
      <c r="O270">
        <v>60452.331913299997</v>
      </c>
      <c r="P270">
        <v>853.05555434400003</v>
      </c>
      <c r="Q270">
        <v>3402.0680268299998</v>
      </c>
      <c r="R270">
        <v>20056.0788072</v>
      </c>
      <c r="S270">
        <v>0.49775528528283408</v>
      </c>
      <c r="T270">
        <v>4.2445514651865152E-3</v>
      </c>
      <c r="U270">
        <v>0.30479144559627785</v>
      </c>
      <c r="V270">
        <v>0</v>
      </c>
      <c r="W270">
        <v>0</v>
      </c>
      <c r="X270">
        <v>1981.1527415600001</v>
      </c>
      <c r="Y270">
        <v>7.7544690229369032E-3</v>
      </c>
      <c r="Z270">
        <v>0.54052730389355974</v>
      </c>
      <c r="AA270">
        <v>1156418.1661499999</v>
      </c>
      <c r="AB270">
        <v>8.5534321226499992E-3</v>
      </c>
      <c r="AC270">
        <v>0.76691785456100003</v>
      </c>
      <c r="AD270">
        <v>0</v>
      </c>
      <c r="AE270">
        <v>0.34534458052299999</v>
      </c>
      <c r="AF270">
        <v>2657</v>
      </c>
      <c r="AG270">
        <v>1</v>
      </c>
      <c r="AH270">
        <v>3.76364320662401E-4</v>
      </c>
      <c r="AI270">
        <v>0</v>
      </c>
      <c r="AJ270">
        <v>0</v>
      </c>
      <c r="AK270">
        <v>531.4</v>
      </c>
      <c r="AL270">
        <v>3.76364320662401E-4</v>
      </c>
      <c r="AM270">
        <v>0</v>
      </c>
      <c r="AN270">
        <v>3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18</v>
      </c>
      <c r="AY270">
        <v>147.61111111111111</v>
      </c>
      <c r="AZ270">
        <v>0</v>
      </c>
      <c r="BA270">
        <v>0</v>
      </c>
      <c r="BB270">
        <v>0</v>
      </c>
      <c r="BC270">
        <v>0</v>
      </c>
      <c r="BD270">
        <v>21.4865747837</v>
      </c>
      <c r="BE270">
        <v>1.3728473369900001</v>
      </c>
      <c r="BF270">
        <v>3029.6992033900001</v>
      </c>
      <c r="BG270">
        <v>-13.8201127486</v>
      </c>
      <c r="BH270">
        <v>1820</v>
      </c>
      <c r="BI270">
        <v>8579</v>
      </c>
    </row>
    <row r="271" spans="1:61">
      <c r="A271" t="s">
        <v>973</v>
      </c>
      <c r="B271" t="s">
        <v>1288</v>
      </c>
      <c r="C271">
        <v>7326070</v>
      </c>
      <c r="D271" t="s">
        <v>230</v>
      </c>
      <c r="E271">
        <v>73</v>
      </c>
      <c r="F271">
        <v>26</v>
      </c>
      <c r="G271">
        <v>70</v>
      </c>
      <c r="H271" t="s">
        <v>674</v>
      </c>
      <c r="I271" t="s">
        <v>691</v>
      </c>
      <c r="J271" t="s">
        <v>591</v>
      </c>
      <c r="K271">
        <v>2019</v>
      </c>
      <c r="L271">
        <v>6344.8137631299996</v>
      </c>
      <c r="M271">
        <v>423.66933746299998</v>
      </c>
      <c r="N271">
        <v>6081.2092277199999</v>
      </c>
      <c r="O271">
        <v>64659.657364899998</v>
      </c>
      <c r="P271">
        <v>4306.1737330699998</v>
      </c>
      <c r="Q271">
        <v>1027.5181099199999</v>
      </c>
      <c r="R271">
        <v>18842.703132899998</v>
      </c>
      <c r="S271">
        <v>0.85261875761266748</v>
      </c>
      <c r="T271">
        <v>7.1051563134388956E-2</v>
      </c>
      <c r="U271">
        <v>0</v>
      </c>
      <c r="V271">
        <v>0</v>
      </c>
      <c r="W271">
        <v>0</v>
      </c>
      <c r="X271">
        <v>7360.8422413400003</v>
      </c>
      <c r="Y271">
        <v>0</v>
      </c>
      <c r="Z271">
        <v>0.92204628501827035</v>
      </c>
      <c r="AA271">
        <v>2862060.6651599999</v>
      </c>
      <c r="AB271">
        <v>9.2252320624699999E-2</v>
      </c>
      <c r="AC271">
        <v>0.39423661542299998</v>
      </c>
      <c r="AD271">
        <v>0</v>
      </c>
      <c r="AE271">
        <v>0.34817171151300003</v>
      </c>
      <c r="AF271">
        <v>3127</v>
      </c>
      <c r="AG271">
        <v>1</v>
      </c>
      <c r="AH271">
        <v>3.1979533098816699E-4</v>
      </c>
      <c r="AI271">
        <v>0</v>
      </c>
      <c r="AJ271">
        <v>0</v>
      </c>
      <c r="AK271">
        <v>3127</v>
      </c>
      <c r="AL271">
        <v>0</v>
      </c>
      <c r="AM271">
        <v>0</v>
      </c>
      <c r="AN271">
        <v>4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8</v>
      </c>
      <c r="AY271">
        <v>390.875</v>
      </c>
      <c r="AZ271">
        <v>0</v>
      </c>
      <c r="BA271">
        <v>0</v>
      </c>
      <c r="BB271">
        <v>0</v>
      </c>
      <c r="BC271">
        <v>0</v>
      </c>
      <c r="BD271">
        <v>22.7472749533</v>
      </c>
      <c r="BE271">
        <v>1.4202291624900001</v>
      </c>
      <c r="BF271">
        <v>3204.5753526200001</v>
      </c>
      <c r="BG271">
        <v>-7.2611519949799996</v>
      </c>
      <c r="BH271">
        <v>3398</v>
      </c>
      <c r="BI271">
        <v>18862</v>
      </c>
    </row>
    <row r="272" spans="1:61">
      <c r="A272" t="s">
        <v>974</v>
      </c>
      <c r="B272" t="s">
        <v>1289</v>
      </c>
      <c r="C272">
        <v>7326080</v>
      </c>
      <c r="D272" t="s">
        <v>230</v>
      </c>
      <c r="E272">
        <v>73</v>
      </c>
      <c r="F272">
        <v>26</v>
      </c>
      <c r="G272">
        <v>80</v>
      </c>
      <c r="H272" t="s">
        <v>674</v>
      </c>
      <c r="I272" t="s">
        <v>691</v>
      </c>
      <c r="J272" t="s">
        <v>565</v>
      </c>
      <c r="K272">
        <v>2019</v>
      </c>
      <c r="L272">
        <v>9505.1486351599997</v>
      </c>
      <c r="M272">
        <v>192.573722038</v>
      </c>
      <c r="N272">
        <v>2601.2583279599999</v>
      </c>
      <c r="O272">
        <v>66873.307730400003</v>
      </c>
      <c r="P272">
        <v>6343.4966172900004</v>
      </c>
      <c r="Q272">
        <v>640.19025846900001</v>
      </c>
      <c r="R272">
        <v>15704.236017200001</v>
      </c>
      <c r="S272">
        <v>0.33369803063457332</v>
      </c>
      <c r="T272">
        <v>0.48796498905908098</v>
      </c>
      <c r="U272">
        <v>0</v>
      </c>
      <c r="V272">
        <v>0</v>
      </c>
      <c r="W272">
        <v>0</v>
      </c>
      <c r="X272">
        <v>9988.2901442999992</v>
      </c>
      <c r="Y272">
        <v>0</v>
      </c>
      <c r="Z272">
        <v>0.49234135667396062</v>
      </c>
      <c r="AA272">
        <v>4731646.3106300002</v>
      </c>
      <c r="AB272">
        <v>0.19211357219</v>
      </c>
      <c r="AC272">
        <v>0.15803747162199999</v>
      </c>
      <c r="AD272">
        <v>0.15207877461706784</v>
      </c>
      <c r="AE272">
        <v>0.35339002268800002</v>
      </c>
      <c r="AF272">
        <v>4088</v>
      </c>
      <c r="AG272">
        <v>1</v>
      </c>
      <c r="AH272">
        <v>1.95694716242661E-3</v>
      </c>
      <c r="AI272">
        <v>2044</v>
      </c>
      <c r="AJ272">
        <v>4088</v>
      </c>
      <c r="AK272">
        <v>1362.6666666666667</v>
      </c>
      <c r="AL272">
        <v>2.4461839530332598E-4</v>
      </c>
      <c r="AM272">
        <v>817.6</v>
      </c>
      <c r="AN272">
        <v>3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14</v>
      </c>
      <c r="AY272">
        <v>292</v>
      </c>
      <c r="AZ272">
        <v>0</v>
      </c>
      <c r="BA272">
        <v>0</v>
      </c>
      <c r="BB272">
        <v>0</v>
      </c>
      <c r="BC272">
        <v>0</v>
      </c>
      <c r="BD272">
        <v>22.849966704500002</v>
      </c>
      <c r="BE272">
        <v>1.4226147044799999</v>
      </c>
      <c r="BF272">
        <v>3244.7069129199999</v>
      </c>
      <c r="BG272">
        <v>-8.1894975141999993</v>
      </c>
      <c r="BH272">
        <v>760</v>
      </c>
      <c r="BI272">
        <v>3911</v>
      </c>
    </row>
    <row r="273" spans="1:61">
      <c r="A273" t="s">
        <v>975</v>
      </c>
      <c r="B273" t="s">
        <v>1290</v>
      </c>
      <c r="C273">
        <v>7326090</v>
      </c>
      <c r="D273" t="s">
        <v>230</v>
      </c>
      <c r="E273">
        <v>73</v>
      </c>
      <c r="F273">
        <v>26</v>
      </c>
      <c r="G273">
        <v>90</v>
      </c>
      <c r="H273" t="s">
        <v>674</v>
      </c>
      <c r="I273" t="s">
        <v>691</v>
      </c>
      <c r="J273" t="s">
        <v>518</v>
      </c>
      <c r="K273">
        <v>2019</v>
      </c>
      <c r="L273">
        <v>11291.191636199999</v>
      </c>
      <c r="M273">
        <v>207.49140818199999</v>
      </c>
      <c r="N273">
        <v>1764.2807837</v>
      </c>
      <c r="O273">
        <v>70079.019344600005</v>
      </c>
      <c r="P273">
        <v>7360.0760068899999</v>
      </c>
      <c r="Q273">
        <v>881.28956982900002</v>
      </c>
      <c r="R273">
        <v>12325.1350023</v>
      </c>
      <c r="S273">
        <v>0.22269624573378841</v>
      </c>
      <c r="T273">
        <v>0.22781569965870307</v>
      </c>
      <c r="U273">
        <v>0</v>
      </c>
      <c r="V273">
        <v>0</v>
      </c>
      <c r="W273">
        <v>0</v>
      </c>
      <c r="X273">
        <v>11035.478962200001</v>
      </c>
      <c r="Y273">
        <v>0</v>
      </c>
      <c r="Z273">
        <v>0.60750853242320824</v>
      </c>
      <c r="AA273">
        <v>3498174.3413200001</v>
      </c>
      <c r="AB273">
        <v>0.15686536994799999</v>
      </c>
      <c r="AC273">
        <v>0.27435923581100002</v>
      </c>
      <c r="AD273">
        <v>0</v>
      </c>
      <c r="AE273">
        <v>0.34864128991299997</v>
      </c>
      <c r="AF273">
        <v>6431</v>
      </c>
      <c r="AG273">
        <v>0.99984450318768403</v>
      </c>
      <c r="AH273">
        <v>1.7104649354688199E-3</v>
      </c>
      <c r="AI273">
        <v>2143.6666666666665</v>
      </c>
      <c r="AJ273">
        <v>2143.6666666666665</v>
      </c>
      <c r="AK273">
        <v>1607.75</v>
      </c>
      <c r="AL273">
        <v>3.1099362463069501E-4</v>
      </c>
      <c r="AM273">
        <v>535.91666666666663</v>
      </c>
      <c r="AN273">
        <v>2</v>
      </c>
      <c r="AO273">
        <v>0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22</v>
      </c>
      <c r="AY273">
        <v>292.31818181818181</v>
      </c>
      <c r="AZ273">
        <v>0</v>
      </c>
      <c r="BA273">
        <v>0</v>
      </c>
      <c r="BB273">
        <v>0</v>
      </c>
      <c r="BC273">
        <v>0</v>
      </c>
      <c r="BD273">
        <v>22.5594760257</v>
      </c>
      <c r="BE273">
        <v>1.55509567261</v>
      </c>
      <c r="BF273">
        <v>3191.53845194</v>
      </c>
      <c r="BG273">
        <v>34.686930338499998</v>
      </c>
      <c r="BH273">
        <v>1961</v>
      </c>
      <c r="BI273">
        <v>10313</v>
      </c>
    </row>
    <row r="274" spans="1:61">
      <c r="A274" t="s">
        <v>976</v>
      </c>
      <c r="B274" t="s">
        <v>1291</v>
      </c>
      <c r="C274">
        <v>7326100</v>
      </c>
      <c r="D274" t="s">
        <v>230</v>
      </c>
      <c r="E274">
        <v>73</v>
      </c>
      <c r="F274">
        <v>26</v>
      </c>
      <c r="G274">
        <v>100</v>
      </c>
      <c r="H274" t="s">
        <v>674</v>
      </c>
      <c r="I274" t="s">
        <v>691</v>
      </c>
      <c r="J274" t="s">
        <v>583</v>
      </c>
      <c r="K274">
        <v>2019</v>
      </c>
      <c r="L274">
        <v>14976.690642600001</v>
      </c>
      <c r="M274">
        <v>478.83871063399999</v>
      </c>
      <c r="N274">
        <v>5709.29417612</v>
      </c>
      <c r="O274">
        <v>67817.7006864</v>
      </c>
      <c r="P274">
        <v>3717.7229333099999</v>
      </c>
      <c r="Q274">
        <v>1772.9416470199999</v>
      </c>
      <c r="R274">
        <v>12010.3858741</v>
      </c>
      <c r="S274">
        <v>0.41619585687382299</v>
      </c>
      <c r="T274">
        <v>3.8606403013182675E-2</v>
      </c>
      <c r="U274">
        <v>0</v>
      </c>
      <c r="V274">
        <v>0</v>
      </c>
      <c r="W274">
        <v>0</v>
      </c>
      <c r="X274">
        <v>10030.879597499999</v>
      </c>
      <c r="Y274">
        <v>0</v>
      </c>
      <c r="Z274">
        <v>0.86864406779661019</v>
      </c>
      <c r="AA274">
        <v>1621112.34583</v>
      </c>
      <c r="AB274">
        <v>5.9656210875100001E-2</v>
      </c>
      <c r="AC274">
        <v>0.48988672749899997</v>
      </c>
      <c r="AD274">
        <v>0</v>
      </c>
      <c r="AE274">
        <v>0.33484273089599997</v>
      </c>
      <c r="AF274">
        <v>2958</v>
      </c>
      <c r="AG274">
        <v>1</v>
      </c>
      <c r="AH274">
        <v>3.3806626098715299E-4</v>
      </c>
      <c r="AI274">
        <v>0</v>
      </c>
      <c r="AJ274">
        <v>0</v>
      </c>
      <c r="AK274">
        <v>986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14</v>
      </c>
      <c r="AY274">
        <v>211.28571428571428</v>
      </c>
      <c r="AZ274">
        <v>0</v>
      </c>
      <c r="BA274">
        <v>0</v>
      </c>
      <c r="BB274">
        <v>0</v>
      </c>
      <c r="BC274">
        <v>0</v>
      </c>
      <c r="BD274">
        <v>21.0718641317</v>
      </c>
      <c r="BE274">
        <v>1.4968852361</v>
      </c>
      <c r="BF274">
        <v>2960.5072920299999</v>
      </c>
      <c r="BG274">
        <v>24.603458658899999</v>
      </c>
      <c r="BH274">
        <v>430</v>
      </c>
      <c r="BI274">
        <v>2218</v>
      </c>
    </row>
    <row r="275" spans="1:61">
      <c r="A275" t="s">
        <v>977</v>
      </c>
      <c r="B275" t="s">
        <v>1292</v>
      </c>
      <c r="C275">
        <v>7326110</v>
      </c>
      <c r="D275" t="s">
        <v>230</v>
      </c>
      <c r="E275">
        <v>73</v>
      </c>
      <c r="F275">
        <v>26</v>
      </c>
      <c r="G275">
        <v>110</v>
      </c>
      <c r="H275" t="s">
        <v>674</v>
      </c>
      <c r="I275" t="s">
        <v>691</v>
      </c>
      <c r="J275" t="s">
        <v>541</v>
      </c>
      <c r="K275">
        <v>2019</v>
      </c>
      <c r="L275">
        <v>11444.9521874</v>
      </c>
      <c r="M275">
        <v>256.02276010999998</v>
      </c>
      <c r="N275">
        <v>6135.1086068100003</v>
      </c>
      <c r="O275">
        <v>63622.3242188</v>
      </c>
      <c r="P275">
        <v>4959.64752658</v>
      </c>
      <c r="Q275">
        <v>1930.2647159000001</v>
      </c>
      <c r="R275">
        <v>16264.9806885</v>
      </c>
      <c r="S275">
        <v>0.48596491228070177</v>
      </c>
      <c r="T275">
        <v>6.798245614035088E-2</v>
      </c>
      <c r="U275">
        <v>0</v>
      </c>
      <c r="V275">
        <v>0</v>
      </c>
      <c r="W275">
        <v>0</v>
      </c>
      <c r="X275">
        <v>10286.1874223</v>
      </c>
      <c r="Y275">
        <v>0</v>
      </c>
      <c r="Z275">
        <v>0.9263157894736842</v>
      </c>
      <c r="AA275">
        <v>1919970.2859799999</v>
      </c>
      <c r="AB275">
        <v>7.7956718873E-2</v>
      </c>
      <c r="AC275">
        <v>0.244781314597</v>
      </c>
      <c r="AD275">
        <v>0</v>
      </c>
      <c r="AE275">
        <v>0.33941142063700003</v>
      </c>
      <c r="AF275">
        <v>3157</v>
      </c>
      <c r="AG275">
        <v>0.999366487171365</v>
      </c>
      <c r="AH275">
        <v>9.5026924295216902E-4</v>
      </c>
      <c r="AI275">
        <v>0</v>
      </c>
      <c r="AJ275">
        <v>0</v>
      </c>
      <c r="AK275">
        <v>1578.5</v>
      </c>
      <c r="AL275">
        <v>6.3351282863477899E-4</v>
      </c>
      <c r="AM275">
        <v>0</v>
      </c>
      <c r="AN275">
        <v>4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18</v>
      </c>
      <c r="AY275">
        <v>175.38888888888889</v>
      </c>
      <c r="AZ275">
        <v>0</v>
      </c>
      <c r="BA275">
        <v>0</v>
      </c>
      <c r="BB275">
        <v>0</v>
      </c>
      <c r="BC275">
        <v>0</v>
      </c>
      <c r="BD275">
        <v>22.336420679100002</v>
      </c>
      <c r="BE275">
        <v>1.4941964721700001</v>
      </c>
      <c r="BF275">
        <v>3124.3160830800002</v>
      </c>
      <c r="BG275">
        <v>7.9427441406200003</v>
      </c>
      <c r="BH275">
        <v>3968</v>
      </c>
      <c r="BI275">
        <v>20721</v>
      </c>
    </row>
    <row r="276" spans="1:61">
      <c r="A276" t="s">
        <v>978</v>
      </c>
      <c r="B276" t="s">
        <v>1293</v>
      </c>
      <c r="C276">
        <v>7326120</v>
      </c>
      <c r="D276" t="s">
        <v>230</v>
      </c>
      <c r="E276">
        <v>73</v>
      </c>
      <c r="F276">
        <v>26</v>
      </c>
      <c r="G276">
        <v>120</v>
      </c>
      <c r="H276" t="s">
        <v>674</v>
      </c>
      <c r="I276" t="s">
        <v>691</v>
      </c>
      <c r="J276" t="s">
        <v>330</v>
      </c>
      <c r="K276">
        <v>2019</v>
      </c>
      <c r="L276">
        <v>34952.567772499999</v>
      </c>
      <c r="M276">
        <v>760.64039005999996</v>
      </c>
      <c r="N276">
        <v>66187.654297100002</v>
      </c>
      <c r="O276">
        <v>45002.003992799997</v>
      </c>
      <c r="P276">
        <v>1104.0765489800001</v>
      </c>
      <c r="Q276">
        <v>1863.22537167</v>
      </c>
      <c r="R276">
        <v>14512.402065</v>
      </c>
      <c r="S276">
        <v>0.42802617230098144</v>
      </c>
      <c r="T276">
        <v>9.9509269356597603E-3</v>
      </c>
      <c r="U276">
        <v>0.42291439476553983</v>
      </c>
      <c r="V276">
        <v>0</v>
      </c>
      <c r="W276">
        <v>0</v>
      </c>
      <c r="X276">
        <v>2547.2218637699998</v>
      </c>
      <c r="Y276">
        <v>2.7399127589967286E-2</v>
      </c>
      <c r="Z276">
        <v>0.4593102508178844</v>
      </c>
      <c r="AA276">
        <v>563983.99961099995</v>
      </c>
      <c r="AB276">
        <v>0.13043240029399999</v>
      </c>
      <c r="AC276">
        <v>0.361096252535</v>
      </c>
      <c r="AD276">
        <v>0</v>
      </c>
      <c r="AE276">
        <v>0.22445812056200001</v>
      </c>
      <c r="AF276">
        <v>2130</v>
      </c>
      <c r="AG276">
        <v>0.97417840375586795</v>
      </c>
      <c r="AH276">
        <v>0</v>
      </c>
      <c r="AI276">
        <v>0</v>
      </c>
      <c r="AJ276">
        <v>0</v>
      </c>
      <c r="AK276">
        <v>710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14</v>
      </c>
      <c r="AY276">
        <v>152.14285714285714</v>
      </c>
      <c r="AZ276">
        <v>710</v>
      </c>
      <c r="BA276">
        <v>0</v>
      </c>
      <c r="BB276">
        <v>3</v>
      </c>
      <c r="BC276">
        <v>710</v>
      </c>
      <c r="BD276">
        <v>24.559939088299998</v>
      </c>
      <c r="BE276">
        <v>1.3362961950800001</v>
      </c>
      <c r="BF276">
        <v>2577.0537356599998</v>
      </c>
      <c r="BG276">
        <v>-31.699512299999999</v>
      </c>
      <c r="BH276">
        <v>3866</v>
      </c>
      <c r="BI276">
        <v>19196</v>
      </c>
    </row>
    <row r="277" spans="1:61">
      <c r="A277" t="s">
        <v>979</v>
      </c>
      <c r="B277" t="s">
        <v>1294</v>
      </c>
      <c r="C277">
        <v>7326130</v>
      </c>
      <c r="D277" t="s">
        <v>230</v>
      </c>
      <c r="E277">
        <v>73</v>
      </c>
      <c r="F277">
        <v>26</v>
      </c>
      <c r="G277">
        <v>130</v>
      </c>
      <c r="H277" t="s">
        <v>674</v>
      </c>
      <c r="I277" t="s">
        <v>691</v>
      </c>
      <c r="J277" t="s">
        <v>529</v>
      </c>
      <c r="K277">
        <v>2019</v>
      </c>
      <c r="L277">
        <v>19630.351305</v>
      </c>
      <c r="M277">
        <v>2953.2862759599998</v>
      </c>
      <c r="N277">
        <v>15473.761240600001</v>
      </c>
      <c r="O277">
        <v>56600.672707899997</v>
      </c>
      <c r="P277">
        <v>1205.9411750199999</v>
      </c>
      <c r="Q277">
        <v>2290.67763255</v>
      </c>
      <c r="R277">
        <v>8417.7684493300003</v>
      </c>
      <c r="S277">
        <v>0.31064690026954178</v>
      </c>
      <c r="T277">
        <v>3.8987293030419715E-2</v>
      </c>
      <c r="U277">
        <v>0.2527916827108202</v>
      </c>
      <c r="V277">
        <v>0</v>
      </c>
      <c r="W277">
        <v>0</v>
      </c>
      <c r="X277">
        <v>2973.3873010299999</v>
      </c>
      <c r="Y277">
        <v>9.0489025798998843E-3</v>
      </c>
      <c r="Z277">
        <v>0.42500962649210627</v>
      </c>
      <c r="AA277">
        <v>575274.32637000002</v>
      </c>
      <c r="AB277">
        <v>4.842448238E-3</v>
      </c>
      <c r="AC277">
        <v>0.81740727915099998</v>
      </c>
      <c r="AD277">
        <v>0</v>
      </c>
      <c r="AE277">
        <v>0.35099203201200002</v>
      </c>
      <c r="AF277">
        <v>3975</v>
      </c>
      <c r="AG277">
        <v>0.98943396226415004</v>
      </c>
      <c r="AH277">
        <v>2.5157232704402498E-4</v>
      </c>
      <c r="AI277">
        <v>0</v>
      </c>
      <c r="AJ277">
        <v>0</v>
      </c>
      <c r="AK277">
        <v>993.75</v>
      </c>
      <c r="AL277">
        <v>0</v>
      </c>
      <c r="AM277">
        <v>0</v>
      </c>
      <c r="AN277">
        <v>11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20</v>
      </c>
      <c r="AY277">
        <v>198.75</v>
      </c>
      <c r="AZ277">
        <v>0</v>
      </c>
      <c r="BA277">
        <v>0</v>
      </c>
      <c r="BB277">
        <v>0</v>
      </c>
      <c r="BC277">
        <v>0</v>
      </c>
      <c r="BD277">
        <v>19.7464001403</v>
      </c>
      <c r="BE277">
        <v>1.44296290658</v>
      </c>
      <c r="BF277">
        <v>2834.7484294400001</v>
      </c>
      <c r="BG277">
        <v>9.2223798263199992</v>
      </c>
      <c r="BH277">
        <v>6272</v>
      </c>
      <c r="BI277">
        <v>31160</v>
      </c>
    </row>
    <row r="278" spans="1:61">
      <c r="A278" t="s">
        <v>980</v>
      </c>
      <c r="B278" t="s">
        <v>1295</v>
      </c>
      <c r="C278">
        <v>7326140</v>
      </c>
      <c r="D278" t="s">
        <v>230</v>
      </c>
      <c r="E278">
        <v>73</v>
      </c>
      <c r="F278">
        <v>26</v>
      </c>
      <c r="G278">
        <v>140</v>
      </c>
      <c r="H278" t="s">
        <v>674</v>
      </c>
      <c r="I278" t="s">
        <v>691</v>
      </c>
      <c r="J278" t="s">
        <v>350</v>
      </c>
      <c r="K278">
        <v>2019</v>
      </c>
      <c r="L278">
        <v>15704.5435987</v>
      </c>
      <c r="M278">
        <v>545.43276461300002</v>
      </c>
      <c r="N278">
        <v>9391.1004668099995</v>
      </c>
      <c r="O278">
        <v>62292.194220199999</v>
      </c>
      <c r="P278">
        <v>2203.73618399</v>
      </c>
      <c r="Q278">
        <v>3123.5118787500001</v>
      </c>
      <c r="R278">
        <v>13842.891043699999</v>
      </c>
      <c r="S278">
        <v>0.53162650602409633</v>
      </c>
      <c r="T278">
        <v>6.6767068273092367E-2</v>
      </c>
      <c r="U278">
        <v>0.10190763052208836</v>
      </c>
      <c r="V278">
        <v>0</v>
      </c>
      <c r="W278">
        <v>0</v>
      </c>
      <c r="X278">
        <v>6802.2904147099998</v>
      </c>
      <c r="Y278">
        <v>0</v>
      </c>
      <c r="Z278">
        <v>0.5612449799196787</v>
      </c>
      <c r="AA278">
        <v>670368.76547600003</v>
      </c>
      <c r="AB278">
        <v>5.4208677875500003E-3</v>
      </c>
      <c r="AC278">
        <v>0.47209704793099999</v>
      </c>
      <c r="AD278">
        <v>0</v>
      </c>
      <c r="AE278">
        <v>0.34204283467399998</v>
      </c>
      <c r="AF278">
        <v>1502</v>
      </c>
      <c r="AG278">
        <v>0.99933422103861502</v>
      </c>
      <c r="AH278">
        <v>0</v>
      </c>
      <c r="AI278">
        <v>0</v>
      </c>
      <c r="AJ278">
        <v>0</v>
      </c>
      <c r="AK278">
        <v>751</v>
      </c>
      <c r="AL278">
        <v>0</v>
      </c>
      <c r="AM278">
        <v>0</v>
      </c>
      <c r="AN278">
        <v>2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5</v>
      </c>
      <c r="AW278">
        <v>1</v>
      </c>
      <c r="AX278">
        <v>8</v>
      </c>
      <c r="AY278">
        <v>187.75</v>
      </c>
      <c r="AZ278">
        <v>0</v>
      </c>
      <c r="BA278">
        <v>0</v>
      </c>
      <c r="BB278">
        <v>0</v>
      </c>
      <c r="BC278">
        <v>0</v>
      </c>
      <c r="BD278">
        <v>20.1379557996</v>
      </c>
      <c r="BE278">
        <v>1.66595323881</v>
      </c>
      <c r="BF278">
        <v>2865.1501580099998</v>
      </c>
      <c r="BG278">
        <v>29.346598307299999</v>
      </c>
      <c r="BH278">
        <v>2498</v>
      </c>
      <c r="BI278">
        <v>12043</v>
      </c>
    </row>
    <row r="279" spans="1:61">
      <c r="A279" t="s">
        <v>981</v>
      </c>
      <c r="B279" t="s">
        <v>1296</v>
      </c>
      <c r="C279">
        <v>7326150</v>
      </c>
      <c r="D279" t="s">
        <v>230</v>
      </c>
      <c r="E279">
        <v>73</v>
      </c>
      <c r="F279">
        <v>26</v>
      </c>
      <c r="G279">
        <v>150</v>
      </c>
      <c r="H279" t="s">
        <v>674</v>
      </c>
      <c r="I279" t="s">
        <v>691</v>
      </c>
      <c r="J279" t="s">
        <v>542</v>
      </c>
      <c r="K279">
        <v>2019</v>
      </c>
      <c r="L279">
        <v>16357.404447299999</v>
      </c>
      <c r="M279">
        <v>417.45584184500001</v>
      </c>
      <c r="N279">
        <v>7863.0820005599999</v>
      </c>
      <c r="O279">
        <v>65914.817900900001</v>
      </c>
      <c r="P279">
        <v>1497.0130998899999</v>
      </c>
      <c r="Q279">
        <v>3948.7323781</v>
      </c>
      <c r="R279">
        <v>11939.1153276</v>
      </c>
      <c r="S279">
        <v>0.44855206407886627</v>
      </c>
      <c r="T279">
        <v>2.0332717190388171E-2</v>
      </c>
      <c r="U279">
        <v>3.1423290203327174E-2</v>
      </c>
      <c r="V279">
        <v>0</v>
      </c>
      <c r="W279">
        <v>0</v>
      </c>
      <c r="X279">
        <v>7890.9880772699998</v>
      </c>
      <c r="Y279">
        <v>0</v>
      </c>
      <c r="Z279">
        <v>0.49722735674676527</v>
      </c>
      <c r="AA279">
        <v>583247.60288899997</v>
      </c>
      <c r="AB279">
        <v>0</v>
      </c>
      <c r="AC279">
        <v>0.68076363855800004</v>
      </c>
      <c r="AD279">
        <v>0</v>
      </c>
      <c r="AE279">
        <v>0.32976968108100002</v>
      </c>
      <c r="AF279">
        <v>1697</v>
      </c>
      <c r="AG279">
        <v>0.922804949911608</v>
      </c>
      <c r="AH279">
        <v>0</v>
      </c>
      <c r="AI279">
        <v>0</v>
      </c>
      <c r="AJ279">
        <v>0</v>
      </c>
      <c r="AK279">
        <v>848.5</v>
      </c>
      <c r="AL279">
        <v>5.8927519151443701E-4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10</v>
      </c>
      <c r="AY279">
        <v>169.7</v>
      </c>
      <c r="AZ279">
        <v>0</v>
      </c>
      <c r="BA279">
        <v>0</v>
      </c>
      <c r="BB279">
        <v>0</v>
      </c>
      <c r="BC279">
        <v>0</v>
      </c>
      <c r="BD279">
        <v>19.5548669153</v>
      </c>
      <c r="BE279">
        <v>1.3583617963300001</v>
      </c>
      <c r="BF279">
        <v>2757.3518836600001</v>
      </c>
      <c r="BG279">
        <v>8.5027240953900005</v>
      </c>
      <c r="BH279">
        <v>3204</v>
      </c>
      <c r="BI279">
        <v>15124</v>
      </c>
    </row>
    <row r="280" spans="1:61">
      <c r="A280" t="s">
        <v>982</v>
      </c>
      <c r="B280" t="s">
        <v>1297</v>
      </c>
      <c r="C280">
        <v>7326160</v>
      </c>
      <c r="D280" t="s">
        <v>230</v>
      </c>
      <c r="E280">
        <v>73</v>
      </c>
      <c r="F280">
        <v>26</v>
      </c>
      <c r="G280">
        <v>160</v>
      </c>
      <c r="H280" t="s">
        <v>674</v>
      </c>
      <c r="I280" t="s">
        <v>691</v>
      </c>
      <c r="J280" t="s">
        <v>415</v>
      </c>
      <c r="K280">
        <v>2019</v>
      </c>
      <c r="L280">
        <v>17247.365021699999</v>
      </c>
      <c r="M280">
        <v>502.66083778699999</v>
      </c>
      <c r="N280">
        <v>7350.9631856699998</v>
      </c>
      <c r="O280">
        <v>70474.998103299993</v>
      </c>
      <c r="P280">
        <v>5487.3340857100002</v>
      </c>
      <c r="Q280">
        <v>2410.0353604299999</v>
      </c>
      <c r="R280">
        <v>9191.57459088</v>
      </c>
      <c r="S280">
        <v>0.13705335291238374</v>
      </c>
      <c r="T280">
        <v>1.5173764072442487E-2</v>
      </c>
      <c r="U280">
        <v>0</v>
      </c>
      <c r="V280">
        <v>0</v>
      </c>
      <c r="W280">
        <v>0</v>
      </c>
      <c r="X280">
        <v>9481.2174835299993</v>
      </c>
      <c r="Y280">
        <v>0</v>
      </c>
      <c r="Z280">
        <v>0.98482623592755747</v>
      </c>
      <c r="AA280">
        <v>646330.05093999999</v>
      </c>
      <c r="AB280">
        <v>0</v>
      </c>
      <c r="AC280">
        <v>0.80382464273099996</v>
      </c>
      <c r="AD280">
        <v>0</v>
      </c>
      <c r="AE280">
        <v>0.31280366696400003</v>
      </c>
      <c r="AF280">
        <v>1653</v>
      </c>
      <c r="AG280">
        <v>0.997580157289776</v>
      </c>
      <c r="AH280">
        <v>6.0496067755595804E-4</v>
      </c>
      <c r="AI280">
        <v>0</v>
      </c>
      <c r="AJ280">
        <v>0</v>
      </c>
      <c r="AK280">
        <v>826.5</v>
      </c>
      <c r="AL280">
        <v>1.20992135511191E-3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12</v>
      </c>
      <c r="AY280">
        <v>137.75</v>
      </c>
      <c r="AZ280">
        <v>0</v>
      </c>
      <c r="BA280">
        <v>1653</v>
      </c>
      <c r="BB280">
        <v>0</v>
      </c>
      <c r="BC280">
        <v>0</v>
      </c>
      <c r="BD280">
        <v>20.1106423823</v>
      </c>
      <c r="BE280">
        <v>1.48590900587</v>
      </c>
      <c r="BF280">
        <v>2757.3881527600001</v>
      </c>
      <c r="BG280">
        <v>17.143724524500001</v>
      </c>
      <c r="BH280">
        <v>4633</v>
      </c>
      <c r="BI280">
        <v>20466</v>
      </c>
    </row>
    <row r="281" spans="1:61">
      <c r="A281" t="s">
        <v>983</v>
      </c>
      <c r="B281" t="s">
        <v>1298</v>
      </c>
      <c r="C281">
        <v>7326170</v>
      </c>
      <c r="D281" t="s">
        <v>230</v>
      </c>
      <c r="E281">
        <v>73</v>
      </c>
      <c r="F281">
        <v>26</v>
      </c>
      <c r="G281">
        <v>170</v>
      </c>
      <c r="H281" t="s">
        <v>674</v>
      </c>
      <c r="I281" t="s">
        <v>691</v>
      </c>
      <c r="J281" t="s">
        <v>394</v>
      </c>
      <c r="K281">
        <v>2019</v>
      </c>
      <c r="L281">
        <v>17908.2866632</v>
      </c>
      <c r="M281">
        <v>439.89990095299999</v>
      </c>
      <c r="N281">
        <v>8753.3988340600008</v>
      </c>
      <c r="O281">
        <v>75304.1024321</v>
      </c>
      <c r="P281">
        <v>10258.6508732</v>
      </c>
      <c r="Q281">
        <v>1514.25801755</v>
      </c>
      <c r="R281">
        <v>6241.5230430800002</v>
      </c>
      <c r="S281">
        <v>0.46567338591878471</v>
      </c>
      <c r="T281">
        <v>0</v>
      </c>
      <c r="U281">
        <v>0</v>
      </c>
      <c r="V281">
        <v>0</v>
      </c>
      <c r="W281">
        <v>0</v>
      </c>
      <c r="X281">
        <v>12161.3474126</v>
      </c>
      <c r="Y281">
        <v>0</v>
      </c>
      <c r="Z281">
        <v>0.98948290972830855</v>
      </c>
      <c r="AA281">
        <v>859216.52308099996</v>
      </c>
      <c r="AB281">
        <v>0</v>
      </c>
      <c r="AC281">
        <v>0.84187259425299998</v>
      </c>
      <c r="AD281">
        <v>0</v>
      </c>
      <c r="AE281">
        <v>0.30676178612799998</v>
      </c>
      <c r="AF281">
        <v>2302</v>
      </c>
      <c r="AG281">
        <v>0.99739357080799296</v>
      </c>
      <c r="AH281">
        <v>4.3440486533449102E-4</v>
      </c>
      <c r="AI281">
        <v>0</v>
      </c>
      <c r="AJ281">
        <v>0</v>
      </c>
      <c r="AK281">
        <v>767.33333333333337</v>
      </c>
      <c r="AL281">
        <v>1.3032145960034699E-3</v>
      </c>
      <c r="AM281">
        <v>0</v>
      </c>
      <c r="AN281">
        <v>2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16</v>
      </c>
      <c r="AY281">
        <v>143.875</v>
      </c>
      <c r="AZ281">
        <v>2302</v>
      </c>
      <c r="BA281">
        <v>0</v>
      </c>
      <c r="BB281">
        <v>3</v>
      </c>
      <c r="BC281">
        <v>767.33333333333337</v>
      </c>
      <c r="BD281">
        <v>20.924398360400001</v>
      </c>
      <c r="BE281">
        <v>1.2553598403899999</v>
      </c>
      <c r="BF281">
        <v>2823.9598769899999</v>
      </c>
      <c r="BG281">
        <v>-17.774755859399999</v>
      </c>
      <c r="BH281">
        <v>5348</v>
      </c>
      <c r="BI281">
        <v>25056</v>
      </c>
    </row>
    <row r="282" spans="1:61">
      <c r="A282" t="s">
        <v>984</v>
      </c>
      <c r="B282" t="s">
        <v>1299</v>
      </c>
      <c r="C282">
        <v>7326180</v>
      </c>
      <c r="D282" t="s">
        <v>230</v>
      </c>
      <c r="E282">
        <v>73</v>
      </c>
      <c r="F282">
        <v>26</v>
      </c>
      <c r="G282">
        <v>180</v>
      </c>
      <c r="H282" t="s">
        <v>674</v>
      </c>
      <c r="I282" t="s">
        <v>691</v>
      </c>
      <c r="J282" t="s">
        <v>319</v>
      </c>
      <c r="K282">
        <v>2019</v>
      </c>
      <c r="L282">
        <v>29330.003064799999</v>
      </c>
      <c r="M282">
        <v>1111.71615081</v>
      </c>
      <c r="N282">
        <v>19368.677749300001</v>
      </c>
      <c r="O282">
        <v>77928.901036900003</v>
      </c>
      <c r="P282">
        <v>2251.4021334099998</v>
      </c>
      <c r="Q282">
        <v>4246.6980636899998</v>
      </c>
      <c r="R282">
        <v>3876.9167398200002</v>
      </c>
      <c r="S282">
        <v>0.13372664700098327</v>
      </c>
      <c r="T282">
        <v>0</v>
      </c>
      <c r="U282">
        <v>0.24225663716814158</v>
      </c>
      <c r="V282">
        <v>0</v>
      </c>
      <c r="W282">
        <v>0</v>
      </c>
      <c r="X282">
        <v>2079.2552765599999</v>
      </c>
      <c r="Y282">
        <v>2.8392330383480827E-2</v>
      </c>
      <c r="Z282">
        <v>0.50122910521140607</v>
      </c>
      <c r="AA282">
        <v>676842.26935700001</v>
      </c>
      <c r="AB282">
        <v>0</v>
      </c>
      <c r="AC282">
        <v>0.77877555200399995</v>
      </c>
      <c r="AD282">
        <v>0</v>
      </c>
      <c r="AE282">
        <v>0.34394152263900002</v>
      </c>
      <c r="AF282">
        <v>1359</v>
      </c>
      <c r="AG282">
        <v>0.99116997792494399</v>
      </c>
      <c r="AH282">
        <v>0</v>
      </c>
      <c r="AI282">
        <v>0</v>
      </c>
      <c r="AJ282">
        <v>0</v>
      </c>
      <c r="AK282">
        <v>1359</v>
      </c>
      <c r="AL282">
        <v>7.3583517292126499E-4</v>
      </c>
      <c r="AM282">
        <v>0</v>
      </c>
      <c r="AN282">
        <v>2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8</v>
      </c>
      <c r="AY282">
        <v>169.875</v>
      </c>
      <c r="AZ282">
        <v>0</v>
      </c>
      <c r="BA282">
        <v>0</v>
      </c>
      <c r="BB282">
        <v>0</v>
      </c>
      <c r="BC282">
        <v>0</v>
      </c>
      <c r="BD282">
        <v>18.851579003299999</v>
      </c>
      <c r="BE282">
        <v>1.6095421567899999</v>
      </c>
      <c r="BF282">
        <v>2719.1221926200001</v>
      </c>
      <c r="BG282">
        <v>27.0046568526</v>
      </c>
      <c r="BH282">
        <v>4085</v>
      </c>
      <c r="BI282">
        <v>19764</v>
      </c>
    </row>
    <row r="283" spans="1:61">
      <c r="A283" t="s">
        <v>985</v>
      </c>
      <c r="B283" t="s">
        <v>1300</v>
      </c>
      <c r="C283">
        <v>7326190</v>
      </c>
      <c r="D283" t="s">
        <v>230</v>
      </c>
      <c r="E283">
        <v>73</v>
      </c>
      <c r="F283">
        <v>26</v>
      </c>
      <c r="G283">
        <v>190</v>
      </c>
      <c r="H283" t="s">
        <v>674</v>
      </c>
      <c r="I283" t="s">
        <v>691</v>
      </c>
      <c r="J283" t="s">
        <v>523</v>
      </c>
      <c r="K283">
        <v>2019</v>
      </c>
      <c r="L283">
        <v>23120.401897</v>
      </c>
      <c r="M283">
        <v>623.578794743</v>
      </c>
      <c r="N283">
        <v>13433.498317699999</v>
      </c>
      <c r="O283">
        <v>70585.545308200002</v>
      </c>
      <c r="P283">
        <v>4236.2657087699999</v>
      </c>
      <c r="Q283">
        <v>1321.3762810799999</v>
      </c>
      <c r="R283">
        <v>4972.2011294000004</v>
      </c>
      <c r="S283">
        <v>0.40705936282374511</v>
      </c>
      <c r="T283">
        <v>2.2920009168003668E-4</v>
      </c>
      <c r="U283">
        <v>4.8819619527847809E-2</v>
      </c>
      <c r="V283">
        <v>0</v>
      </c>
      <c r="W283">
        <v>0</v>
      </c>
      <c r="X283">
        <v>4202.6959603300002</v>
      </c>
      <c r="Y283">
        <v>2.9796011918404768E-3</v>
      </c>
      <c r="Z283">
        <v>0.8280999312399725</v>
      </c>
      <c r="AA283">
        <v>657839.45215400006</v>
      </c>
      <c r="AB283">
        <v>0</v>
      </c>
      <c r="AC283">
        <v>0.82057900919299998</v>
      </c>
      <c r="AD283">
        <v>0</v>
      </c>
      <c r="AE283">
        <v>0.32397875364000001</v>
      </c>
      <c r="AF283">
        <v>2187</v>
      </c>
      <c r="AG283">
        <v>0.96433470507544505</v>
      </c>
      <c r="AH283">
        <v>9.1449474165523502E-4</v>
      </c>
      <c r="AI283">
        <v>0</v>
      </c>
      <c r="AJ283">
        <v>0</v>
      </c>
      <c r="AK283">
        <v>1093.5</v>
      </c>
      <c r="AL283">
        <v>4.5724737082761702E-4</v>
      </c>
      <c r="AM283">
        <v>0</v>
      </c>
      <c r="AN283">
        <v>4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18</v>
      </c>
      <c r="AY283">
        <v>121.5</v>
      </c>
      <c r="AZ283">
        <v>2187</v>
      </c>
      <c r="BA283">
        <v>0</v>
      </c>
      <c r="BB283">
        <v>0</v>
      </c>
      <c r="BC283">
        <v>0</v>
      </c>
      <c r="BD283">
        <v>19.592863282500002</v>
      </c>
      <c r="BE283">
        <v>1.34754943848</v>
      </c>
      <c r="BF283">
        <v>2738.6091121700001</v>
      </c>
      <c r="BG283">
        <v>9.1411181640599999</v>
      </c>
      <c r="BH283">
        <v>5788</v>
      </c>
      <c r="BI283">
        <v>25210</v>
      </c>
    </row>
    <row r="284" spans="1:61">
      <c r="A284" t="s">
        <v>986</v>
      </c>
      <c r="B284" t="s">
        <v>1301</v>
      </c>
      <c r="C284">
        <v>7326200</v>
      </c>
      <c r="D284" t="s">
        <v>230</v>
      </c>
      <c r="E284">
        <v>73</v>
      </c>
      <c r="F284">
        <v>26</v>
      </c>
      <c r="G284">
        <v>200</v>
      </c>
      <c r="H284" t="s">
        <v>674</v>
      </c>
      <c r="I284" t="s">
        <v>691</v>
      </c>
      <c r="J284" t="s">
        <v>384</v>
      </c>
      <c r="K284">
        <v>2019</v>
      </c>
      <c r="L284">
        <v>27596.262951600002</v>
      </c>
      <c r="M284">
        <v>1486.88496553</v>
      </c>
      <c r="N284">
        <v>20077.886772000002</v>
      </c>
      <c r="O284">
        <v>61239.538689000001</v>
      </c>
      <c r="P284">
        <v>482.235984379</v>
      </c>
      <c r="Q284">
        <v>2828.1862698700002</v>
      </c>
      <c r="R284">
        <v>8873.9105428000003</v>
      </c>
      <c r="S284">
        <v>0.20336146174768116</v>
      </c>
      <c r="T284">
        <v>4.1146523467466348E-3</v>
      </c>
      <c r="U284">
        <v>0.45149592021758839</v>
      </c>
      <c r="V284">
        <v>2.7895948113536507E-4</v>
      </c>
      <c r="W284">
        <v>0</v>
      </c>
      <c r="X284">
        <v>1201.2730503</v>
      </c>
      <c r="Y284">
        <v>6.7856893786177555E-2</v>
      </c>
      <c r="Z284">
        <v>0.27463560917776692</v>
      </c>
      <c r="AA284">
        <v>652149.98321900005</v>
      </c>
      <c r="AB284">
        <v>0</v>
      </c>
      <c r="AC284">
        <v>0.84425185425500004</v>
      </c>
      <c r="AD284">
        <v>0</v>
      </c>
      <c r="AE284">
        <v>0.40612504789499998</v>
      </c>
      <c r="AF284">
        <v>3010</v>
      </c>
      <c r="AG284">
        <v>0.90863787375415195</v>
      </c>
      <c r="AH284">
        <v>6.6445182724252495E-4</v>
      </c>
      <c r="AI284">
        <v>0</v>
      </c>
      <c r="AJ284">
        <v>0</v>
      </c>
      <c r="AK284">
        <v>501.66666666666669</v>
      </c>
      <c r="AL284">
        <v>6.6445182724252495E-4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26</v>
      </c>
      <c r="AY284">
        <v>115.76923076923077</v>
      </c>
      <c r="AZ284">
        <v>0</v>
      </c>
      <c r="BA284">
        <v>0</v>
      </c>
      <c r="BB284">
        <v>0</v>
      </c>
      <c r="BC284">
        <v>0</v>
      </c>
      <c r="BD284">
        <v>16.309989464099999</v>
      </c>
      <c r="BE284">
        <v>1.4259500675900001</v>
      </c>
      <c r="BF284">
        <v>2624.3178413099999</v>
      </c>
      <c r="BG284">
        <v>39.486685511600001</v>
      </c>
      <c r="BH284">
        <v>1906</v>
      </c>
      <c r="BI284">
        <v>7160</v>
      </c>
    </row>
    <row r="285" spans="1:61">
      <c r="A285" t="s">
        <v>987</v>
      </c>
      <c r="B285" t="s">
        <v>1302</v>
      </c>
      <c r="C285">
        <v>7326210</v>
      </c>
      <c r="D285" t="s">
        <v>230</v>
      </c>
      <c r="E285">
        <v>73</v>
      </c>
      <c r="F285">
        <v>26</v>
      </c>
      <c r="G285">
        <v>210</v>
      </c>
      <c r="H285" t="s">
        <v>674</v>
      </c>
      <c r="I285" t="s">
        <v>691</v>
      </c>
      <c r="J285" t="s">
        <v>342</v>
      </c>
      <c r="K285">
        <v>2019</v>
      </c>
      <c r="L285">
        <v>37046.847111199997</v>
      </c>
      <c r="M285">
        <v>4705.4751849599998</v>
      </c>
      <c r="N285">
        <v>28541.297256900001</v>
      </c>
      <c r="O285">
        <v>66433.477628799999</v>
      </c>
      <c r="P285">
        <v>264.09138294399997</v>
      </c>
      <c r="Q285">
        <v>3091.1321033200002</v>
      </c>
      <c r="R285">
        <v>10674.8148879</v>
      </c>
      <c r="S285">
        <v>5.6875843021388657E-2</v>
      </c>
      <c r="T285">
        <v>0</v>
      </c>
      <c r="U285">
        <v>0.73389427708908728</v>
      </c>
      <c r="V285">
        <v>2.8903590468238167E-4</v>
      </c>
      <c r="W285">
        <v>0</v>
      </c>
      <c r="X285">
        <v>1441.7747010000001</v>
      </c>
      <c r="Y285">
        <v>4.5089601130451538E-2</v>
      </c>
      <c r="Z285">
        <v>0.1186652964223778</v>
      </c>
      <c r="AA285">
        <v>357747.15199500002</v>
      </c>
      <c r="AB285">
        <v>1.80802635508E-3</v>
      </c>
      <c r="AC285">
        <v>0.75810853091599995</v>
      </c>
      <c r="AD285">
        <v>0</v>
      </c>
      <c r="AE285">
        <v>0.43402815608700002</v>
      </c>
      <c r="AF285">
        <v>1560</v>
      </c>
      <c r="AG285">
        <v>0.99871794871794795</v>
      </c>
      <c r="AH285">
        <v>0</v>
      </c>
      <c r="AI285">
        <v>0</v>
      </c>
      <c r="AJ285">
        <v>0</v>
      </c>
      <c r="AK285">
        <v>780</v>
      </c>
      <c r="AL285">
        <v>6.4102564102564103E-4</v>
      </c>
      <c r="AM285">
        <v>0</v>
      </c>
      <c r="AN285">
        <v>10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5</v>
      </c>
      <c r="AU285">
        <v>0</v>
      </c>
      <c r="AV285">
        <v>2</v>
      </c>
      <c r="AW285">
        <v>0</v>
      </c>
      <c r="AX285">
        <v>8</v>
      </c>
      <c r="AY285">
        <v>195</v>
      </c>
      <c r="AZ285">
        <v>0</v>
      </c>
      <c r="BA285">
        <v>0</v>
      </c>
      <c r="BB285">
        <v>0</v>
      </c>
      <c r="BC285">
        <v>0</v>
      </c>
      <c r="BD285">
        <v>15.5952739754</v>
      </c>
      <c r="BE285">
        <v>1.45032292673</v>
      </c>
      <c r="BF285">
        <v>2610.1014642300001</v>
      </c>
      <c r="BG285">
        <v>45.500789247699998</v>
      </c>
      <c r="BH285">
        <v>3360</v>
      </c>
      <c r="BI285">
        <v>14901</v>
      </c>
    </row>
    <row r="286" spans="1:61">
      <c r="A286" t="s">
        <v>988</v>
      </c>
      <c r="B286" t="s">
        <v>1303</v>
      </c>
      <c r="C286">
        <v>7371010</v>
      </c>
      <c r="D286" t="s">
        <v>230</v>
      </c>
      <c r="E286">
        <v>73</v>
      </c>
      <c r="F286">
        <v>71</v>
      </c>
      <c r="G286">
        <v>10</v>
      </c>
      <c r="H286" t="s">
        <v>674</v>
      </c>
      <c r="I286" t="s">
        <v>448</v>
      </c>
      <c r="J286" t="s">
        <v>471</v>
      </c>
      <c r="K286">
        <v>2019</v>
      </c>
      <c r="L286">
        <v>36450.741033999999</v>
      </c>
      <c r="M286">
        <v>40.438655622900001</v>
      </c>
      <c r="N286">
        <v>11432.0079534</v>
      </c>
      <c r="O286">
        <v>22745.412260100002</v>
      </c>
      <c r="P286">
        <v>5169.24970588</v>
      </c>
      <c r="Q286">
        <v>3691.8069105700001</v>
      </c>
      <c r="R286">
        <v>9642.9931673400006</v>
      </c>
      <c r="S286">
        <v>0</v>
      </c>
      <c r="T286">
        <v>0.79530201342281881</v>
      </c>
      <c r="U286">
        <v>0</v>
      </c>
      <c r="V286">
        <v>0</v>
      </c>
      <c r="W286">
        <v>0</v>
      </c>
      <c r="X286">
        <v>5309.7836832100002</v>
      </c>
      <c r="Y286">
        <v>0</v>
      </c>
      <c r="Z286">
        <v>0</v>
      </c>
      <c r="AA286">
        <v>123145.83562500001</v>
      </c>
      <c r="AB286">
        <v>0.20947114163200001</v>
      </c>
      <c r="AC286">
        <v>0</v>
      </c>
      <c r="AD286">
        <v>8.7248322147651006E-2</v>
      </c>
      <c r="AE286">
        <v>0.20297270658200001</v>
      </c>
      <c r="AF286">
        <v>12089</v>
      </c>
      <c r="AG286">
        <v>1</v>
      </c>
      <c r="AH286">
        <v>6.6175862354206296E-4</v>
      </c>
      <c r="AI286">
        <v>2417.8000000000002</v>
      </c>
      <c r="AJ286">
        <v>0</v>
      </c>
      <c r="AK286">
        <v>2014.8333333333333</v>
      </c>
      <c r="AL286">
        <v>7.4447845148482004E-4</v>
      </c>
      <c r="AM286">
        <v>604.45000000000005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18</v>
      </c>
      <c r="AY286">
        <v>671.61111111111109</v>
      </c>
      <c r="AZ286">
        <v>0</v>
      </c>
      <c r="BA286">
        <v>0</v>
      </c>
      <c r="BB286">
        <v>2</v>
      </c>
      <c r="BC286">
        <v>6044.5</v>
      </c>
      <c r="BD286">
        <v>27.084768167499998</v>
      </c>
      <c r="BE286">
        <v>1.4284734725999999</v>
      </c>
      <c r="BF286">
        <v>2779.6235993400001</v>
      </c>
      <c r="BG286">
        <v>-27.521972656300001</v>
      </c>
      <c r="BH286">
        <v>1696</v>
      </c>
      <c r="BI286">
        <v>7689</v>
      </c>
    </row>
    <row r="287" spans="1:61">
      <c r="A287" t="s">
        <v>989</v>
      </c>
      <c r="B287" t="s">
        <v>1304</v>
      </c>
      <c r="C287">
        <v>7371020</v>
      </c>
      <c r="D287" t="s">
        <v>230</v>
      </c>
      <c r="E287">
        <v>73</v>
      </c>
      <c r="F287">
        <v>71</v>
      </c>
      <c r="G287">
        <v>20</v>
      </c>
      <c r="H287" t="s">
        <v>674</v>
      </c>
      <c r="I287" t="s">
        <v>448</v>
      </c>
      <c r="J287" t="s">
        <v>456</v>
      </c>
      <c r="K287">
        <v>2019</v>
      </c>
      <c r="L287">
        <v>36312.246029399997</v>
      </c>
      <c r="M287">
        <v>22.392680478199999</v>
      </c>
      <c r="N287">
        <v>11285.8946277</v>
      </c>
      <c r="O287">
        <v>21927.108844499999</v>
      </c>
      <c r="P287">
        <v>4835.2560291700001</v>
      </c>
      <c r="Q287">
        <v>2868.1346917800001</v>
      </c>
      <c r="R287">
        <v>8669.5892690700002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4940.2095249000004</v>
      </c>
      <c r="Y287">
        <v>0</v>
      </c>
      <c r="Z287">
        <v>0</v>
      </c>
      <c r="AA287">
        <v>132256.88631900001</v>
      </c>
      <c r="AB287">
        <v>0.51592891574400002</v>
      </c>
      <c r="AC287">
        <v>0</v>
      </c>
      <c r="AD287">
        <v>0</v>
      </c>
      <c r="AE287">
        <v>0.26439390015699998</v>
      </c>
      <c r="AF287">
        <v>13195</v>
      </c>
      <c r="AG287">
        <v>1</v>
      </c>
      <c r="AH287">
        <v>9.0943539219401196E-4</v>
      </c>
      <c r="AI287">
        <v>1015</v>
      </c>
      <c r="AJ287">
        <v>2639</v>
      </c>
      <c r="AK287">
        <v>1466.1111111111111</v>
      </c>
      <c r="AL287">
        <v>2.2735884804850299E-4</v>
      </c>
      <c r="AM287">
        <v>776.17647058823525</v>
      </c>
      <c r="AN287">
        <v>0</v>
      </c>
      <c r="AO287">
        <v>0</v>
      </c>
      <c r="AP287">
        <v>14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26</v>
      </c>
      <c r="AY287">
        <v>507.5</v>
      </c>
      <c r="AZ287">
        <v>0</v>
      </c>
      <c r="BA287">
        <v>0</v>
      </c>
      <c r="BB287">
        <v>0</v>
      </c>
      <c r="BC287">
        <v>0</v>
      </c>
      <c r="BD287">
        <v>27.102156501700001</v>
      </c>
      <c r="BE287">
        <v>1.4283819198600001</v>
      </c>
      <c r="BF287">
        <v>2783.0516111299999</v>
      </c>
      <c r="BG287">
        <v>-27.9392089844</v>
      </c>
      <c r="BH287">
        <v>4826</v>
      </c>
      <c r="BI287">
        <v>21740</v>
      </c>
    </row>
    <row r="288" spans="1:61">
      <c r="A288" t="s">
        <v>990</v>
      </c>
      <c r="B288" t="s">
        <v>1305</v>
      </c>
      <c r="C288">
        <v>7371030</v>
      </c>
      <c r="D288" t="s">
        <v>230</v>
      </c>
      <c r="E288">
        <v>73</v>
      </c>
      <c r="F288">
        <v>71</v>
      </c>
      <c r="G288">
        <v>30</v>
      </c>
      <c r="H288" t="s">
        <v>674</v>
      </c>
      <c r="I288" t="s">
        <v>448</v>
      </c>
      <c r="J288" t="s">
        <v>567</v>
      </c>
      <c r="K288">
        <v>2019</v>
      </c>
      <c r="L288">
        <v>33401.865783100002</v>
      </c>
      <c r="M288">
        <v>81.503846044400007</v>
      </c>
      <c r="N288">
        <v>14130.370397000001</v>
      </c>
      <c r="O288">
        <v>22178.564076499999</v>
      </c>
      <c r="P288">
        <v>7782.6522630500003</v>
      </c>
      <c r="Q288">
        <v>1237.89282555</v>
      </c>
      <c r="R288">
        <v>9515.7494615300002</v>
      </c>
      <c r="S288">
        <v>0.18452380952380953</v>
      </c>
      <c r="T288">
        <v>0.62301587301587302</v>
      </c>
      <c r="U288">
        <v>0</v>
      </c>
      <c r="V288">
        <v>0</v>
      </c>
      <c r="W288">
        <v>4.7619047619047623E-3</v>
      </c>
      <c r="X288">
        <v>7844.9912155900001</v>
      </c>
      <c r="Y288">
        <v>0</v>
      </c>
      <c r="Z288">
        <v>0.19722222222222222</v>
      </c>
      <c r="AA288">
        <v>577674.35268400004</v>
      </c>
      <c r="AB288">
        <v>0.574956009868</v>
      </c>
      <c r="AC288">
        <v>0</v>
      </c>
      <c r="AD288">
        <v>0.40317460317460319</v>
      </c>
      <c r="AE288">
        <v>0.22273313306199999</v>
      </c>
      <c r="AF288">
        <v>42881</v>
      </c>
      <c r="AG288">
        <v>1</v>
      </c>
      <c r="AH288">
        <v>7.4625125346890198E-4</v>
      </c>
      <c r="AI288">
        <v>2382.2777777777778</v>
      </c>
      <c r="AJ288">
        <v>14293.666666666666</v>
      </c>
      <c r="AK288">
        <v>2522.4117647058824</v>
      </c>
      <c r="AL288">
        <v>1.6324246169632201E-4</v>
      </c>
      <c r="AM288">
        <v>579.47297297297303</v>
      </c>
      <c r="AN288">
        <v>0</v>
      </c>
      <c r="AO288">
        <v>0</v>
      </c>
      <c r="AP288">
        <v>13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21</v>
      </c>
      <c r="AY288">
        <v>2041.952380952381</v>
      </c>
      <c r="AZ288">
        <v>42881</v>
      </c>
      <c r="BA288">
        <v>0</v>
      </c>
      <c r="BB288">
        <v>6</v>
      </c>
      <c r="BC288">
        <v>7146.833333333333</v>
      </c>
      <c r="BD288">
        <v>26.992142989400001</v>
      </c>
      <c r="BE288">
        <v>1.42297385289</v>
      </c>
      <c r="BF288">
        <v>2657.4296887800001</v>
      </c>
      <c r="BG288">
        <v>-25.9119591346</v>
      </c>
      <c r="BH288">
        <v>1506</v>
      </c>
      <c r="BI288">
        <v>6894</v>
      </c>
    </row>
    <row r="289" spans="1:61">
      <c r="A289" t="s">
        <v>991</v>
      </c>
      <c r="B289" t="s">
        <v>1306</v>
      </c>
      <c r="C289">
        <v>7371031</v>
      </c>
      <c r="D289" t="s">
        <v>230</v>
      </c>
      <c r="E289">
        <v>73</v>
      </c>
      <c r="F289">
        <v>71</v>
      </c>
      <c r="G289">
        <v>31</v>
      </c>
      <c r="H289" t="s">
        <v>674</v>
      </c>
      <c r="I289" t="s">
        <v>448</v>
      </c>
      <c r="J289" t="s">
        <v>520</v>
      </c>
      <c r="K289">
        <v>2019</v>
      </c>
      <c r="L289">
        <v>37516.375424600003</v>
      </c>
      <c r="M289">
        <v>38.944001224899999</v>
      </c>
      <c r="N289">
        <v>9789.4329116299996</v>
      </c>
      <c r="O289">
        <v>18879.9773083</v>
      </c>
      <c r="P289">
        <v>4052.3820490399999</v>
      </c>
      <c r="Q289">
        <v>1254.25957887</v>
      </c>
      <c r="R289">
        <v>5580.9519991400002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3969.5455045399999</v>
      </c>
      <c r="Y289">
        <v>0</v>
      </c>
      <c r="Z289">
        <v>0</v>
      </c>
      <c r="AA289">
        <v>276652.76850499999</v>
      </c>
      <c r="AB289">
        <v>0.637144407641</v>
      </c>
      <c r="AC289">
        <v>0</v>
      </c>
      <c r="AD289">
        <v>0</v>
      </c>
      <c r="AE289">
        <v>0.26174299872399998</v>
      </c>
      <c r="AF289">
        <v>28375</v>
      </c>
      <c r="AG289">
        <v>1</v>
      </c>
      <c r="AH289">
        <v>7.0484581497797297E-4</v>
      </c>
      <c r="AI289">
        <v>2026.7857142857142</v>
      </c>
      <c r="AJ289">
        <v>2837.5</v>
      </c>
      <c r="AK289">
        <v>2364.5833333333335</v>
      </c>
      <c r="AL289">
        <v>7.04845814977973E-5</v>
      </c>
      <c r="AM289">
        <v>405.35714285714283</v>
      </c>
      <c r="AN289">
        <v>0</v>
      </c>
      <c r="AO289">
        <v>0</v>
      </c>
      <c r="AP289">
        <v>6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22</v>
      </c>
      <c r="AY289">
        <v>1289.7727272727273</v>
      </c>
      <c r="AZ289">
        <v>0</v>
      </c>
      <c r="BA289">
        <v>0</v>
      </c>
      <c r="BB289">
        <v>3</v>
      </c>
      <c r="BC289">
        <v>9458.3333333333339</v>
      </c>
      <c r="BD289">
        <v>27.323269030999999</v>
      </c>
      <c r="BE289">
        <v>1.4384469985999999</v>
      </c>
      <c r="BF289">
        <v>2773.02595436</v>
      </c>
      <c r="BG289">
        <v>-43.238333565799998</v>
      </c>
      <c r="BH289">
        <v>1394</v>
      </c>
      <c r="BI289">
        <v>5752</v>
      </c>
    </row>
    <row r="290" spans="1:61">
      <c r="A290" t="s">
        <v>992</v>
      </c>
      <c r="B290" t="s">
        <v>1307</v>
      </c>
      <c r="C290">
        <v>7371040</v>
      </c>
      <c r="D290" t="s">
        <v>230</v>
      </c>
      <c r="E290">
        <v>73</v>
      </c>
      <c r="F290">
        <v>71</v>
      </c>
      <c r="G290">
        <v>40</v>
      </c>
      <c r="H290" t="s">
        <v>674</v>
      </c>
      <c r="I290" t="s">
        <v>448</v>
      </c>
      <c r="J290" t="s">
        <v>448</v>
      </c>
      <c r="K290">
        <v>2019</v>
      </c>
      <c r="L290">
        <v>38870.806854199996</v>
      </c>
      <c r="M290">
        <v>18.75</v>
      </c>
      <c r="N290">
        <v>8917.3072528800003</v>
      </c>
      <c r="O290">
        <v>20880.275459299999</v>
      </c>
      <c r="P290">
        <v>2830.1488752400001</v>
      </c>
      <c r="Q290">
        <v>2098.4128880500002</v>
      </c>
      <c r="R290">
        <v>8824.1955261200001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3006.2823739099999</v>
      </c>
      <c r="Y290">
        <v>0</v>
      </c>
      <c r="Z290">
        <v>0</v>
      </c>
      <c r="AA290">
        <v>121055.523333</v>
      </c>
      <c r="AB290">
        <v>0.58081013406600002</v>
      </c>
      <c r="AC290">
        <v>0</v>
      </c>
      <c r="AD290">
        <v>0</v>
      </c>
      <c r="AE290">
        <v>0.276215047459</v>
      </c>
      <c r="AF290">
        <v>17293</v>
      </c>
      <c r="AG290">
        <v>1</v>
      </c>
      <c r="AH290">
        <v>6.9392239634534199E-4</v>
      </c>
      <c r="AI290">
        <v>3458.6</v>
      </c>
      <c r="AJ290">
        <v>8646.5</v>
      </c>
      <c r="AK290">
        <v>1572.090909090909</v>
      </c>
      <c r="AL290">
        <v>2.8913433181055898E-4</v>
      </c>
      <c r="AM290">
        <v>617.60714285714289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28</v>
      </c>
      <c r="AY290">
        <v>617.60714285714289</v>
      </c>
      <c r="AZ290">
        <v>0</v>
      </c>
      <c r="BA290">
        <v>0</v>
      </c>
      <c r="BB290">
        <v>0</v>
      </c>
      <c r="BC290">
        <v>0</v>
      </c>
      <c r="BD290">
        <v>27.259124182200001</v>
      </c>
      <c r="BE290">
        <v>1.4471292495700001</v>
      </c>
      <c r="BF290">
        <v>2854.3210306199999</v>
      </c>
      <c r="BG290">
        <v>-39.564208984399997</v>
      </c>
      <c r="BH290">
        <v>2245</v>
      </c>
      <c r="BI290">
        <v>9976</v>
      </c>
    </row>
    <row r="291" spans="1:61">
      <c r="A291" t="s">
        <v>993</v>
      </c>
      <c r="B291" t="s">
        <v>1308</v>
      </c>
      <c r="C291">
        <v>7371050</v>
      </c>
      <c r="D291" t="s">
        <v>230</v>
      </c>
      <c r="E291">
        <v>73</v>
      </c>
      <c r="F291">
        <v>71</v>
      </c>
      <c r="G291">
        <v>50</v>
      </c>
      <c r="H291" t="s">
        <v>674</v>
      </c>
      <c r="I291" t="s">
        <v>448</v>
      </c>
      <c r="J291" t="s">
        <v>600</v>
      </c>
      <c r="K291">
        <v>2019</v>
      </c>
      <c r="L291">
        <v>37894.280546499998</v>
      </c>
      <c r="M291">
        <v>193.10833534099999</v>
      </c>
      <c r="N291">
        <v>10531.315892500001</v>
      </c>
      <c r="O291">
        <v>22905.375462799999</v>
      </c>
      <c r="P291">
        <v>4805.2194893599999</v>
      </c>
      <c r="Q291">
        <v>4020.60041585</v>
      </c>
      <c r="R291">
        <v>10562.961884</v>
      </c>
      <c r="S291">
        <v>0</v>
      </c>
      <c r="T291">
        <v>0.66113744075829384</v>
      </c>
      <c r="U291">
        <v>0</v>
      </c>
      <c r="V291">
        <v>0</v>
      </c>
      <c r="W291">
        <v>4.7393364928909956E-3</v>
      </c>
      <c r="X291">
        <v>4994.2894258200004</v>
      </c>
      <c r="Y291">
        <v>0</v>
      </c>
      <c r="Z291">
        <v>0</v>
      </c>
      <c r="AA291">
        <v>126472.624442</v>
      </c>
      <c r="AB291">
        <v>0.321724267791</v>
      </c>
      <c r="AC291">
        <v>0</v>
      </c>
      <c r="AD291">
        <v>0</v>
      </c>
      <c r="AE291">
        <v>0.18420989846700001</v>
      </c>
      <c r="AF291">
        <v>6669</v>
      </c>
      <c r="AG291">
        <v>1</v>
      </c>
      <c r="AH291">
        <v>1.9493177387914201E-3</v>
      </c>
      <c r="AI291">
        <v>1111.5</v>
      </c>
      <c r="AJ291">
        <v>606.27272727272725</v>
      </c>
      <c r="AK291">
        <v>1111.5</v>
      </c>
      <c r="AL291">
        <v>2.9989503673714198E-4</v>
      </c>
      <c r="AM291">
        <v>247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17</v>
      </c>
      <c r="AY291">
        <v>392.29411764705884</v>
      </c>
      <c r="AZ291">
        <v>0</v>
      </c>
      <c r="BA291">
        <v>0</v>
      </c>
      <c r="BB291">
        <v>0</v>
      </c>
      <c r="BC291">
        <v>0</v>
      </c>
      <c r="BD291">
        <v>27.136793668700001</v>
      </c>
      <c r="BE291">
        <v>1.4138094584100001</v>
      </c>
      <c r="BF291">
        <v>2809.57151484</v>
      </c>
      <c r="BG291">
        <v>-22.776529947899999</v>
      </c>
      <c r="BH291">
        <v>2897</v>
      </c>
      <c r="BI291">
        <v>14043</v>
      </c>
    </row>
    <row r="292" spans="1:61">
      <c r="A292" t="s">
        <v>994</v>
      </c>
      <c r="B292" t="s">
        <v>1309</v>
      </c>
      <c r="C292">
        <v>7371060</v>
      </c>
      <c r="D292" t="s">
        <v>230</v>
      </c>
      <c r="E292">
        <v>73</v>
      </c>
      <c r="F292">
        <v>71</v>
      </c>
      <c r="G292">
        <v>60</v>
      </c>
      <c r="H292" t="s">
        <v>674</v>
      </c>
      <c r="I292" t="s">
        <v>448</v>
      </c>
      <c r="J292" t="s">
        <v>604</v>
      </c>
      <c r="K292">
        <v>2019</v>
      </c>
      <c r="L292">
        <v>35152.457889800004</v>
      </c>
      <c r="M292">
        <v>2797.0114316899999</v>
      </c>
      <c r="N292">
        <v>116851.25674500001</v>
      </c>
      <c r="O292">
        <v>37457.091878200001</v>
      </c>
      <c r="P292">
        <v>17805.304445400001</v>
      </c>
      <c r="Q292">
        <v>2981.30053567</v>
      </c>
      <c r="R292">
        <v>13416.8470691</v>
      </c>
      <c r="S292">
        <v>1.4750298517946197E-2</v>
      </c>
      <c r="T292">
        <v>1.2502633981878205E-2</v>
      </c>
      <c r="U292">
        <v>0</v>
      </c>
      <c r="V292">
        <v>8.0564725714687077E-2</v>
      </c>
      <c r="W292">
        <v>1.685748402050994E-3</v>
      </c>
      <c r="X292">
        <v>21053.054422699999</v>
      </c>
      <c r="Y292">
        <v>0</v>
      </c>
      <c r="Z292">
        <v>2.1282573575893797E-2</v>
      </c>
      <c r="AA292">
        <v>4897.3343154200002</v>
      </c>
      <c r="AB292">
        <v>0.24723406277599999</v>
      </c>
      <c r="AC292">
        <v>0</v>
      </c>
      <c r="AD292">
        <v>2.9500597035892395E-3</v>
      </c>
      <c r="AE292">
        <v>8.7078621621600003E-2</v>
      </c>
      <c r="AF292">
        <v>9016</v>
      </c>
      <c r="AG292">
        <v>1</v>
      </c>
      <c r="AH292">
        <v>6.6548358473824299E-4</v>
      </c>
      <c r="AI292">
        <v>4508</v>
      </c>
      <c r="AJ292">
        <v>2254</v>
      </c>
      <c r="AK292">
        <v>3005.3333333333335</v>
      </c>
      <c r="AL292">
        <v>4.4365572315882801E-4</v>
      </c>
      <c r="AM292">
        <v>751.33333333333337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16</v>
      </c>
      <c r="AY292">
        <v>563.5</v>
      </c>
      <c r="AZ292">
        <v>0</v>
      </c>
      <c r="BA292">
        <v>0</v>
      </c>
      <c r="BB292">
        <v>3</v>
      </c>
      <c r="BC292">
        <v>3005.3333333333335</v>
      </c>
      <c r="BD292">
        <v>26.843423440799999</v>
      </c>
      <c r="BE292">
        <v>1.44734895717</v>
      </c>
      <c r="BF292">
        <v>1825.4377716500001</v>
      </c>
      <c r="BG292">
        <v>-69.899378369399997</v>
      </c>
      <c r="BH292">
        <v>2643</v>
      </c>
      <c r="BI292">
        <v>12399</v>
      </c>
    </row>
    <row r="293" spans="1:61">
      <c r="A293" t="s">
        <v>995</v>
      </c>
      <c r="B293" t="s">
        <v>1310</v>
      </c>
      <c r="C293">
        <v>7371070</v>
      </c>
      <c r="D293" t="s">
        <v>230</v>
      </c>
      <c r="E293">
        <v>73</v>
      </c>
      <c r="F293">
        <v>71</v>
      </c>
      <c r="G293">
        <v>70</v>
      </c>
      <c r="H293" t="s">
        <v>674</v>
      </c>
      <c r="I293" t="s">
        <v>448</v>
      </c>
      <c r="J293" t="s">
        <v>363</v>
      </c>
      <c r="K293">
        <v>2019</v>
      </c>
      <c r="L293">
        <v>39905.253664900003</v>
      </c>
      <c r="M293">
        <v>12.359550561800001</v>
      </c>
      <c r="N293">
        <v>8408.8193277099999</v>
      </c>
      <c r="O293">
        <v>21367.2893917</v>
      </c>
      <c r="P293">
        <v>3088.2325748100002</v>
      </c>
      <c r="Q293">
        <v>2408.2064030699999</v>
      </c>
      <c r="R293">
        <v>10036.0445817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3302.7737680499999</v>
      </c>
      <c r="Y293">
        <v>0</v>
      </c>
      <c r="Z293">
        <v>0</v>
      </c>
      <c r="AA293">
        <v>166509.65912500001</v>
      </c>
      <c r="AB293">
        <v>0.45558901382299999</v>
      </c>
      <c r="AC293">
        <v>0</v>
      </c>
      <c r="AD293">
        <v>0</v>
      </c>
      <c r="AE293">
        <v>0.28125219599599999</v>
      </c>
      <c r="AF293">
        <v>12313</v>
      </c>
      <c r="AG293">
        <v>1</v>
      </c>
      <c r="AH293">
        <v>1.21822464062373E-3</v>
      </c>
      <c r="AI293">
        <v>4104.333333333333</v>
      </c>
      <c r="AJ293">
        <v>6156.5</v>
      </c>
      <c r="AK293">
        <v>1368.1111111111111</v>
      </c>
      <c r="AL293">
        <v>8.1214976041582001E-4</v>
      </c>
      <c r="AM293">
        <v>724.29411764705878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24</v>
      </c>
      <c r="AY293">
        <v>513.04166666666663</v>
      </c>
      <c r="AZ293">
        <v>0</v>
      </c>
      <c r="BA293">
        <v>0</v>
      </c>
      <c r="BB293">
        <v>4</v>
      </c>
      <c r="BC293">
        <v>3078.25</v>
      </c>
      <c r="BD293">
        <v>27.207893907399999</v>
      </c>
      <c r="BE293">
        <v>1.45364952087</v>
      </c>
      <c r="BF293">
        <v>2879.29864159</v>
      </c>
      <c r="BG293">
        <v>-32.848754882800002</v>
      </c>
      <c r="BH293">
        <v>2249</v>
      </c>
      <c r="BI293">
        <v>10097</v>
      </c>
    </row>
    <row r="294" spans="1:61">
      <c r="A294" t="s">
        <v>996</v>
      </c>
      <c r="B294" t="s">
        <v>1311</v>
      </c>
      <c r="C294">
        <v>7371080</v>
      </c>
      <c r="D294" t="s">
        <v>230</v>
      </c>
      <c r="E294">
        <v>73</v>
      </c>
      <c r="F294">
        <v>71</v>
      </c>
      <c r="G294">
        <v>80</v>
      </c>
      <c r="H294" t="s">
        <v>674</v>
      </c>
      <c r="I294" t="s">
        <v>448</v>
      </c>
      <c r="J294" t="s">
        <v>601</v>
      </c>
      <c r="K294">
        <v>2019</v>
      </c>
      <c r="L294">
        <v>41076.918689099999</v>
      </c>
      <c r="M294">
        <v>18.733484795799999</v>
      </c>
      <c r="N294">
        <v>8187.6543799900001</v>
      </c>
      <c r="O294">
        <v>22103.597476200001</v>
      </c>
      <c r="P294">
        <v>3755.1424932800001</v>
      </c>
      <c r="Q294">
        <v>2608.8200683599998</v>
      </c>
      <c r="R294">
        <v>11563.776201000001</v>
      </c>
      <c r="S294">
        <v>0</v>
      </c>
      <c r="T294">
        <v>0.94326241134751776</v>
      </c>
      <c r="U294">
        <v>0</v>
      </c>
      <c r="V294">
        <v>0</v>
      </c>
      <c r="W294">
        <v>2.8368794326241134E-2</v>
      </c>
      <c r="X294">
        <v>3936.5338628200002</v>
      </c>
      <c r="Y294">
        <v>0</v>
      </c>
      <c r="Z294">
        <v>0</v>
      </c>
      <c r="AA294">
        <v>90948.579524000001</v>
      </c>
      <c r="AB294">
        <v>0.192709239028</v>
      </c>
      <c r="AC294">
        <v>0</v>
      </c>
      <c r="AD294">
        <v>0</v>
      </c>
      <c r="AE294">
        <v>0.27054363848500002</v>
      </c>
      <c r="AF294">
        <v>8541</v>
      </c>
      <c r="AG294">
        <v>1</v>
      </c>
      <c r="AH294">
        <v>9.3665847090504601E-4</v>
      </c>
      <c r="AI294">
        <v>0</v>
      </c>
      <c r="AJ294">
        <v>4270.5</v>
      </c>
      <c r="AK294">
        <v>1423.5</v>
      </c>
      <c r="AL294">
        <v>2.3416461772626099E-4</v>
      </c>
      <c r="AM294">
        <v>949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17</v>
      </c>
      <c r="AY294">
        <v>502.41176470588238</v>
      </c>
      <c r="AZ294">
        <v>0</v>
      </c>
      <c r="BA294">
        <v>0</v>
      </c>
      <c r="BB294">
        <v>3</v>
      </c>
      <c r="BC294">
        <v>2847</v>
      </c>
      <c r="BD294">
        <v>0</v>
      </c>
      <c r="BE294">
        <v>0</v>
      </c>
      <c r="BF294">
        <v>0</v>
      </c>
      <c r="BG294">
        <v>0</v>
      </c>
      <c r="BH294">
        <v>1492</v>
      </c>
      <c r="BI294">
        <v>6235</v>
      </c>
    </row>
    <row r="295" spans="1:61">
      <c r="A295" t="s">
        <v>997</v>
      </c>
      <c r="B295" t="s">
        <v>1312</v>
      </c>
      <c r="C295">
        <v>7371081</v>
      </c>
      <c r="D295" t="s">
        <v>230</v>
      </c>
      <c r="E295">
        <v>73</v>
      </c>
      <c r="F295">
        <v>71</v>
      </c>
      <c r="G295">
        <v>81</v>
      </c>
      <c r="H295" t="s">
        <v>674</v>
      </c>
      <c r="I295" t="s">
        <v>448</v>
      </c>
      <c r="J295" t="s">
        <v>418</v>
      </c>
      <c r="K295">
        <v>2019</v>
      </c>
      <c r="L295">
        <v>43375.707788599997</v>
      </c>
      <c r="M295">
        <v>6649.6122662300004</v>
      </c>
      <c r="N295">
        <v>31887.663345000001</v>
      </c>
      <c r="O295">
        <v>46746.342474500001</v>
      </c>
      <c r="P295">
        <v>27601.0682996</v>
      </c>
      <c r="Q295">
        <v>24887.470962200001</v>
      </c>
      <c r="R295">
        <v>35335.841637400001</v>
      </c>
      <c r="S295">
        <v>0</v>
      </c>
      <c r="T295">
        <v>0.58163265306122447</v>
      </c>
      <c r="U295">
        <v>0</v>
      </c>
      <c r="V295">
        <v>0</v>
      </c>
      <c r="W295">
        <v>0</v>
      </c>
      <c r="X295">
        <v>27870.033860799998</v>
      </c>
      <c r="Y295">
        <v>0</v>
      </c>
      <c r="Z295">
        <v>0.11224489795918367</v>
      </c>
      <c r="AA295">
        <v>0</v>
      </c>
      <c r="AB295">
        <v>0</v>
      </c>
      <c r="AC295">
        <v>0</v>
      </c>
      <c r="AD295">
        <v>0</v>
      </c>
      <c r="AE295">
        <v>1.19578602667E-2</v>
      </c>
      <c r="AF295">
        <v>3302</v>
      </c>
      <c r="AG295">
        <v>1</v>
      </c>
      <c r="AH295">
        <v>6.0569351907934497E-4</v>
      </c>
      <c r="AI295">
        <v>0</v>
      </c>
      <c r="AJ295">
        <v>0</v>
      </c>
      <c r="AK295">
        <v>550.33333333333337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6</v>
      </c>
      <c r="AY295">
        <v>550.33333333333337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1434</v>
      </c>
      <c r="BI295">
        <v>6153</v>
      </c>
    </row>
    <row r="296" spans="1:61">
      <c r="A296" t="s">
        <v>998</v>
      </c>
      <c r="B296" t="s">
        <v>1313</v>
      </c>
      <c r="C296">
        <v>7371090</v>
      </c>
      <c r="D296" t="s">
        <v>230</v>
      </c>
      <c r="E296">
        <v>73</v>
      </c>
      <c r="F296">
        <v>71</v>
      </c>
      <c r="G296">
        <v>90</v>
      </c>
      <c r="H296" t="s">
        <v>674</v>
      </c>
      <c r="I296" t="s">
        <v>448</v>
      </c>
      <c r="J296" t="s">
        <v>564</v>
      </c>
      <c r="K296">
        <v>2019</v>
      </c>
      <c r="L296">
        <v>42313.834945199997</v>
      </c>
      <c r="M296">
        <v>289.88924597200003</v>
      </c>
      <c r="N296">
        <v>5817.4717478599996</v>
      </c>
      <c r="O296">
        <v>19227.068265900001</v>
      </c>
      <c r="P296">
        <v>1518.18380533</v>
      </c>
      <c r="Q296">
        <v>692.97151605500005</v>
      </c>
      <c r="R296">
        <v>9627.5334935299998</v>
      </c>
      <c r="S296">
        <v>2.0161290322580645E-2</v>
      </c>
      <c r="T296">
        <v>0.59375</v>
      </c>
      <c r="U296">
        <v>1.2096774193548387E-2</v>
      </c>
      <c r="V296">
        <v>0</v>
      </c>
      <c r="W296">
        <v>0</v>
      </c>
      <c r="X296">
        <v>1597.8731090900001</v>
      </c>
      <c r="Y296">
        <v>1.6129032258064516E-2</v>
      </c>
      <c r="Z296">
        <v>2.0161290322580645E-2</v>
      </c>
      <c r="AA296">
        <v>75533.502037300001</v>
      </c>
      <c r="AB296">
        <v>0.59154884910799999</v>
      </c>
      <c r="AC296">
        <v>0</v>
      </c>
      <c r="AD296">
        <v>0.36189516129032256</v>
      </c>
      <c r="AE296">
        <v>0.18756003467499999</v>
      </c>
      <c r="AF296">
        <v>31899</v>
      </c>
      <c r="AG296">
        <v>1</v>
      </c>
      <c r="AH296">
        <v>3.1348945107997098E-4</v>
      </c>
      <c r="AI296">
        <v>15949.5</v>
      </c>
      <c r="AJ296">
        <v>0</v>
      </c>
      <c r="AK296">
        <v>2126.6</v>
      </c>
      <c r="AL296">
        <v>6.2697890215994195E-5</v>
      </c>
      <c r="AM296">
        <v>1678.8947368421052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29</v>
      </c>
      <c r="AY296">
        <v>1099.9655172413793</v>
      </c>
      <c r="AZ296">
        <v>0</v>
      </c>
      <c r="BA296">
        <v>0</v>
      </c>
      <c r="BB296">
        <v>4</v>
      </c>
      <c r="BC296">
        <v>7974.75</v>
      </c>
      <c r="BD296">
        <v>27.255720504399999</v>
      </c>
      <c r="BE296">
        <v>1.4315516154000001</v>
      </c>
      <c r="BF296">
        <v>2859.1499548100001</v>
      </c>
      <c r="BG296">
        <v>-39.843180338499998</v>
      </c>
      <c r="BH296">
        <v>3372</v>
      </c>
      <c r="BI296">
        <v>16375</v>
      </c>
    </row>
    <row r="297" spans="1:61">
      <c r="A297" t="s">
        <v>999</v>
      </c>
      <c r="B297" t="s">
        <v>1314</v>
      </c>
      <c r="C297">
        <v>7371100</v>
      </c>
      <c r="D297" t="s">
        <v>230</v>
      </c>
      <c r="E297">
        <v>73</v>
      </c>
      <c r="F297">
        <v>71</v>
      </c>
      <c r="G297">
        <v>100</v>
      </c>
      <c r="H297" t="s">
        <v>674</v>
      </c>
      <c r="I297" t="s">
        <v>448</v>
      </c>
      <c r="J297" t="s">
        <v>491</v>
      </c>
      <c r="K297">
        <v>2019</v>
      </c>
      <c r="L297">
        <v>40704.526773600002</v>
      </c>
      <c r="M297">
        <v>151.991468849</v>
      </c>
      <c r="N297">
        <v>6695.9605984399996</v>
      </c>
      <c r="O297">
        <v>17843.608091599999</v>
      </c>
      <c r="P297">
        <v>1057.0183416299999</v>
      </c>
      <c r="Q297">
        <v>453.70139774199998</v>
      </c>
      <c r="R297">
        <v>6800.4922540999996</v>
      </c>
      <c r="S297">
        <v>2.4219247928616953E-2</v>
      </c>
      <c r="T297">
        <v>0.73804971319311663</v>
      </c>
      <c r="U297">
        <v>0.11089866156787763</v>
      </c>
      <c r="V297">
        <v>0</v>
      </c>
      <c r="W297">
        <v>0</v>
      </c>
      <c r="X297">
        <v>1082.67363194</v>
      </c>
      <c r="Y297">
        <v>4.1427660930528999E-2</v>
      </c>
      <c r="Z297">
        <v>2.4219247928616953E-2</v>
      </c>
      <c r="AA297">
        <v>164580.26051600001</v>
      </c>
      <c r="AB297">
        <v>0.484117415745</v>
      </c>
      <c r="AC297">
        <v>0</v>
      </c>
      <c r="AD297">
        <v>0.42128744423199488</v>
      </c>
      <c r="AE297">
        <v>0.259724196942</v>
      </c>
      <c r="AF297">
        <v>33288</v>
      </c>
      <c r="AG297">
        <v>1</v>
      </c>
      <c r="AH297">
        <v>5.1069454458062898E-4</v>
      </c>
      <c r="AI297">
        <v>1958.1176470588234</v>
      </c>
      <c r="AJ297">
        <v>4161</v>
      </c>
      <c r="AK297">
        <v>2560.6153846153848</v>
      </c>
      <c r="AL297">
        <v>1.62220620043258E-3</v>
      </c>
      <c r="AM297">
        <v>405.95121951219511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22</v>
      </c>
      <c r="AY297">
        <v>1513.090909090909</v>
      </c>
      <c r="AZ297">
        <v>0</v>
      </c>
      <c r="BA297">
        <v>0</v>
      </c>
      <c r="BB297">
        <v>3</v>
      </c>
      <c r="BC297">
        <v>11096</v>
      </c>
      <c r="BD297">
        <v>27.445590538099999</v>
      </c>
      <c r="BE297">
        <v>1.4253744828099999</v>
      </c>
      <c r="BF297">
        <v>2811.7630411499999</v>
      </c>
      <c r="BG297">
        <v>-50.045654296899997</v>
      </c>
      <c r="BH297">
        <v>669</v>
      </c>
      <c r="BI297">
        <v>2992</v>
      </c>
    </row>
    <row r="298" spans="1:61">
      <c r="A298" t="s">
        <v>1000</v>
      </c>
      <c r="B298" t="s">
        <v>1315</v>
      </c>
      <c r="C298">
        <v>7371101</v>
      </c>
      <c r="D298" t="s">
        <v>230</v>
      </c>
      <c r="E298">
        <v>73</v>
      </c>
      <c r="F298">
        <v>71</v>
      </c>
      <c r="G298">
        <v>101</v>
      </c>
      <c r="H298" t="s">
        <v>674</v>
      </c>
      <c r="I298" t="s">
        <v>448</v>
      </c>
      <c r="J298" t="s">
        <v>460</v>
      </c>
      <c r="K298">
        <v>2019</v>
      </c>
      <c r="L298">
        <v>40890.735204099998</v>
      </c>
      <c r="M298">
        <v>145.38630189099999</v>
      </c>
      <c r="N298">
        <v>7350.3414012599997</v>
      </c>
      <c r="O298">
        <v>14024.0813153</v>
      </c>
      <c r="P298">
        <v>4118.2924438099999</v>
      </c>
      <c r="Q298">
        <v>993.35044600100002</v>
      </c>
      <c r="R298">
        <v>2907.8731036200002</v>
      </c>
      <c r="S298">
        <v>0.37428445618670192</v>
      </c>
      <c r="T298">
        <v>0.58608542492294147</v>
      </c>
      <c r="U298">
        <v>0</v>
      </c>
      <c r="V298">
        <v>6.1646851607221487E-3</v>
      </c>
      <c r="W298">
        <v>0</v>
      </c>
      <c r="X298">
        <v>3944.32721713</v>
      </c>
      <c r="Y298">
        <v>0</v>
      </c>
      <c r="Z298">
        <v>0.37692646411272568</v>
      </c>
      <c r="AA298">
        <v>455667.36323000002</v>
      </c>
      <c r="AB298">
        <v>0.54989976825999998</v>
      </c>
      <c r="AC298">
        <v>0</v>
      </c>
      <c r="AD298">
        <v>0.27256715103478646</v>
      </c>
      <c r="AE298">
        <v>0.246869196199</v>
      </c>
      <c r="AF298">
        <v>28431</v>
      </c>
      <c r="AG298">
        <v>1</v>
      </c>
      <c r="AH298">
        <v>5.27593120185712E-4</v>
      </c>
      <c r="AI298">
        <v>2584.6363636363635</v>
      </c>
      <c r="AJ298">
        <v>7107.75</v>
      </c>
      <c r="AK298">
        <v>2030.7857142857142</v>
      </c>
      <c r="AL298">
        <v>2.1103724807428501E-4</v>
      </c>
      <c r="AM298">
        <v>546.75</v>
      </c>
      <c r="AN298">
        <v>0</v>
      </c>
      <c r="AO298">
        <v>0</v>
      </c>
      <c r="AP298">
        <v>12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15</v>
      </c>
      <c r="AY298">
        <v>1895.4</v>
      </c>
      <c r="AZ298">
        <v>0</v>
      </c>
      <c r="BA298">
        <v>0</v>
      </c>
      <c r="BB298">
        <v>0</v>
      </c>
      <c r="BC298">
        <v>0</v>
      </c>
      <c r="BD298">
        <v>27.406137696599998</v>
      </c>
      <c r="BE298">
        <v>1.3933931497400001</v>
      </c>
      <c r="BF298">
        <v>2707.9804746599998</v>
      </c>
      <c r="BG298">
        <v>-43.912222055299999</v>
      </c>
      <c r="BH298">
        <v>1857</v>
      </c>
      <c r="BI298">
        <v>8534</v>
      </c>
    </row>
    <row r="299" spans="1:61">
      <c r="A299" t="s">
        <v>1001</v>
      </c>
      <c r="B299" t="s">
        <v>1316</v>
      </c>
      <c r="C299">
        <v>7371110</v>
      </c>
      <c r="D299" t="s">
        <v>230</v>
      </c>
      <c r="E299">
        <v>73</v>
      </c>
      <c r="F299">
        <v>71</v>
      </c>
      <c r="G299">
        <v>110</v>
      </c>
      <c r="H299" t="s">
        <v>674</v>
      </c>
      <c r="I299" t="s">
        <v>448</v>
      </c>
      <c r="J299" t="s">
        <v>354</v>
      </c>
      <c r="K299">
        <v>2019</v>
      </c>
      <c r="L299">
        <v>49000.959172100003</v>
      </c>
      <c r="M299">
        <v>133.93695346800001</v>
      </c>
      <c r="N299">
        <v>2459.07878278</v>
      </c>
      <c r="O299">
        <v>12702.9921899</v>
      </c>
      <c r="P299">
        <v>3992.2149832199998</v>
      </c>
      <c r="Q299">
        <v>3228.68249642</v>
      </c>
      <c r="R299">
        <v>11014.773376900001</v>
      </c>
      <c r="S299">
        <v>0.15353371242891958</v>
      </c>
      <c r="T299">
        <v>0.72867587327376115</v>
      </c>
      <c r="U299">
        <v>8.1234768480909826E-4</v>
      </c>
      <c r="V299">
        <v>0</v>
      </c>
      <c r="W299">
        <v>0</v>
      </c>
      <c r="X299">
        <v>3715.4993028099998</v>
      </c>
      <c r="Y299">
        <v>1.3539128080151638E-3</v>
      </c>
      <c r="Z299">
        <v>0.1760086650419713</v>
      </c>
      <c r="AA299">
        <v>356014.67664199998</v>
      </c>
      <c r="AB299">
        <v>0.30610520996099999</v>
      </c>
      <c r="AC299">
        <v>0</v>
      </c>
      <c r="AD299">
        <v>0.50013539128080153</v>
      </c>
      <c r="AE299">
        <v>0.276649395415</v>
      </c>
      <c r="AF299">
        <v>44212</v>
      </c>
      <c r="AG299">
        <v>1</v>
      </c>
      <c r="AH299">
        <v>6.5593051660182695E-4</v>
      </c>
      <c r="AI299">
        <v>5526.5</v>
      </c>
      <c r="AJ299">
        <v>7368.666666666667</v>
      </c>
      <c r="AK299">
        <v>2326.9473684210525</v>
      </c>
      <c r="AL299">
        <v>3.3927440513887598E-4</v>
      </c>
      <c r="AM299">
        <v>405.61467889908255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20</v>
      </c>
      <c r="AY299">
        <v>2210.6</v>
      </c>
      <c r="AZ299">
        <v>0</v>
      </c>
      <c r="BA299">
        <v>0</v>
      </c>
      <c r="BB299">
        <v>6</v>
      </c>
      <c r="BC299">
        <v>7368.666666666667</v>
      </c>
      <c r="BD299">
        <v>27.121348837300001</v>
      </c>
      <c r="BE299">
        <v>1.4123613720799999</v>
      </c>
      <c r="BF299">
        <v>2890.3897391400001</v>
      </c>
      <c r="BG299">
        <v>-45.748645600800003</v>
      </c>
      <c r="BH299">
        <v>1342</v>
      </c>
      <c r="BI299">
        <v>6105</v>
      </c>
    </row>
    <row r="300" spans="1:61">
      <c r="A300" t="s">
        <v>1002</v>
      </c>
      <c r="B300" t="s">
        <v>1317</v>
      </c>
      <c r="C300">
        <v>7371111</v>
      </c>
      <c r="D300" t="s">
        <v>230</v>
      </c>
      <c r="E300">
        <v>73</v>
      </c>
      <c r="F300">
        <v>71</v>
      </c>
      <c r="G300">
        <v>111</v>
      </c>
      <c r="H300" t="s">
        <v>674</v>
      </c>
      <c r="I300" t="s">
        <v>448</v>
      </c>
      <c r="J300" t="s">
        <v>566</v>
      </c>
      <c r="K300">
        <v>2019</v>
      </c>
      <c r="L300">
        <v>45328.968312700003</v>
      </c>
      <c r="M300">
        <v>211.15800705699999</v>
      </c>
      <c r="N300">
        <v>2658.9347898800002</v>
      </c>
      <c r="O300">
        <v>15477.762944300001</v>
      </c>
      <c r="P300">
        <v>1526.38494339</v>
      </c>
      <c r="Q300">
        <v>1148.75705842</v>
      </c>
      <c r="R300">
        <v>8991.8974329100001</v>
      </c>
      <c r="S300">
        <v>7.057911065149948E-2</v>
      </c>
      <c r="T300">
        <v>0.55739400206825229</v>
      </c>
      <c r="U300">
        <v>2.1199586349534644E-2</v>
      </c>
      <c r="V300">
        <v>0</v>
      </c>
      <c r="W300">
        <v>0</v>
      </c>
      <c r="X300">
        <v>1408.55176293</v>
      </c>
      <c r="Y300">
        <v>1.9131334022750777E-2</v>
      </c>
      <c r="Z300">
        <v>7.057911065149948E-2</v>
      </c>
      <c r="AA300">
        <v>163255.31901599999</v>
      </c>
      <c r="AB300">
        <v>0.472070419523</v>
      </c>
      <c r="AC300">
        <v>0</v>
      </c>
      <c r="AD300">
        <v>0.47750775594622547</v>
      </c>
      <c r="AE300">
        <v>0.19230792954199999</v>
      </c>
      <c r="AF300">
        <v>34084</v>
      </c>
      <c r="AG300">
        <v>1</v>
      </c>
      <c r="AH300">
        <v>3.5207135312756698E-4</v>
      </c>
      <c r="AI300">
        <v>1704.2</v>
      </c>
      <c r="AJ300">
        <v>8521</v>
      </c>
      <c r="AK300">
        <v>1793.8947368421052</v>
      </c>
      <c r="AL300">
        <v>5.8678558854594501E-5</v>
      </c>
      <c r="AM300">
        <v>655.46153846153845</v>
      </c>
      <c r="AN300">
        <v>0</v>
      </c>
      <c r="AO300">
        <v>0</v>
      </c>
      <c r="AP300">
        <v>2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16</v>
      </c>
      <c r="AY300">
        <v>2130.25</v>
      </c>
      <c r="AZ300">
        <v>0</v>
      </c>
      <c r="BA300">
        <v>0</v>
      </c>
      <c r="BB300">
        <v>0</v>
      </c>
      <c r="BC300">
        <v>0</v>
      </c>
      <c r="BD300">
        <v>27.237692979399998</v>
      </c>
      <c r="BE300">
        <v>1.38564735651</v>
      </c>
      <c r="BF300">
        <v>2844.1136986900001</v>
      </c>
      <c r="BG300">
        <v>-39.1099319458</v>
      </c>
      <c r="BH300">
        <v>1363</v>
      </c>
      <c r="BI300">
        <v>7085</v>
      </c>
    </row>
    <row r="301" spans="1:61">
      <c r="A301" t="s">
        <v>1003</v>
      </c>
      <c r="B301" t="s">
        <v>1318</v>
      </c>
      <c r="C301">
        <v>7372010</v>
      </c>
      <c r="D301" t="s">
        <v>230</v>
      </c>
      <c r="E301">
        <v>73</v>
      </c>
      <c r="F301">
        <v>72</v>
      </c>
      <c r="G301">
        <v>10</v>
      </c>
      <c r="H301" t="s">
        <v>674</v>
      </c>
      <c r="I301" t="s">
        <v>692</v>
      </c>
      <c r="J301" t="s">
        <v>321</v>
      </c>
      <c r="K301">
        <v>2019</v>
      </c>
      <c r="L301">
        <v>11895.157664</v>
      </c>
      <c r="M301">
        <v>865.88899804000005</v>
      </c>
      <c r="N301">
        <v>116134.496425</v>
      </c>
      <c r="O301">
        <v>8695.3452830200004</v>
      </c>
      <c r="P301">
        <v>2307.62363921</v>
      </c>
      <c r="Q301">
        <v>1122.6080635799999</v>
      </c>
      <c r="R301">
        <v>4641.6889348200002</v>
      </c>
      <c r="S301">
        <v>0.12042274486454302</v>
      </c>
      <c r="T301">
        <v>3.0961595713009823E-2</v>
      </c>
      <c r="U301">
        <v>0.14111342661506401</v>
      </c>
      <c r="V301">
        <v>0</v>
      </c>
      <c r="W301">
        <v>0</v>
      </c>
      <c r="X301">
        <v>2450.5488965700001</v>
      </c>
      <c r="Y301">
        <v>1.5183090205418279E-2</v>
      </c>
      <c r="Z301">
        <v>0.54688895504614465</v>
      </c>
      <c r="AA301">
        <v>294529.83358099998</v>
      </c>
      <c r="AB301">
        <v>5.7717888460500001E-2</v>
      </c>
      <c r="AC301">
        <v>0.45179549134500002</v>
      </c>
      <c r="AD301">
        <v>0</v>
      </c>
      <c r="AE301">
        <v>0.14174412767700001</v>
      </c>
      <c r="AF301">
        <v>5224</v>
      </c>
      <c r="AG301">
        <v>0.99961715160796305</v>
      </c>
      <c r="AH301">
        <v>5.7427258805513E-4</v>
      </c>
      <c r="AI301">
        <v>5224</v>
      </c>
      <c r="AJ301">
        <v>0</v>
      </c>
      <c r="AK301">
        <v>1044.8</v>
      </c>
      <c r="AL301">
        <v>0</v>
      </c>
      <c r="AM301">
        <v>2612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4</v>
      </c>
      <c r="AU301">
        <v>0</v>
      </c>
      <c r="AV301">
        <v>0</v>
      </c>
      <c r="AW301">
        <v>0</v>
      </c>
      <c r="AX301">
        <v>8</v>
      </c>
      <c r="AY301">
        <v>653</v>
      </c>
      <c r="AZ301">
        <v>1741.3333333333333</v>
      </c>
      <c r="BA301">
        <v>0</v>
      </c>
      <c r="BB301">
        <v>0</v>
      </c>
      <c r="BC301">
        <v>0</v>
      </c>
      <c r="BD301">
        <v>25.962795202199999</v>
      </c>
      <c r="BE301">
        <v>1.4212680718799999</v>
      </c>
      <c r="BF301">
        <v>2121.11478425</v>
      </c>
      <c r="BG301">
        <v>-14.154725686100001</v>
      </c>
      <c r="BH301">
        <v>792</v>
      </c>
      <c r="BI301">
        <v>3327</v>
      </c>
    </row>
    <row r="302" spans="1:61">
      <c r="A302" t="s">
        <v>1004</v>
      </c>
      <c r="B302" t="s">
        <v>1319</v>
      </c>
      <c r="C302">
        <v>7372011</v>
      </c>
      <c r="D302" t="s">
        <v>230</v>
      </c>
      <c r="E302">
        <v>73</v>
      </c>
      <c r="F302">
        <v>72</v>
      </c>
      <c r="G302">
        <v>11</v>
      </c>
      <c r="H302" t="s">
        <v>674</v>
      </c>
      <c r="I302" t="s">
        <v>692</v>
      </c>
      <c r="J302" t="s">
        <v>322</v>
      </c>
      <c r="K302">
        <v>2019</v>
      </c>
      <c r="L302">
        <v>13570.681425999999</v>
      </c>
      <c r="M302">
        <v>173.25674847400001</v>
      </c>
      <c r="N302">
        <v>115503.54996600001</v>
      </c>
      <c r="O302">
        <v>8499.7561062299992</v>
      </c>
      <c r="P302">
        <v>4336.4996901599998</v>
      </c>
      <c r="Q302">
        <v>1100.2399525599999</v>
      </c>
      <c r="R302">
        <v>7847.2023104700002</v>
      </c>
      <c r="S302">
        <v>1.7074981440237565E-2</v>
      </c>
      <c r="T302">
        <v>0.36971046770601335</v>
      </c>
      <c r="U302">
        <v>0</v>
      </c>
      <c r="V302">
        <v>0</v>
      </c>
      <c r="W302">
        <v>0</v>
      </c>
      <c r="X302">
        <v>4821.1807896700002</v>
      </c>
      <c r="Y302">
        <v>0</v>
      </c>
      <c r="Z302">
        <v>0.54342984409799555</v>
      </c>
      <c r="AA302">
        <v>140600.55351999999</v>
      </c>
      <c r="AB302">
        <v>9.8593355530499999E-2</v>
      </c>
      <c r="AC302">
        <v>0.139969417816</v>
      </c>
      <c r="AD302">
        <v>0</v>
      </c>
      <c r="AE302">
        <v>0.122961602093</v>
      </c>
      <c r="AF302">
        <v>12062</v>
      </c>
      <c r="AG302">
        <v>1</v>
      </c>
      <c r="AH302">
        <v>8.2904990880451005E-4</v>
      </c>
      <c r="AI302">
        <v>3015.5</v>
      </c>
      <c r="AJ302">
        <v>12062</v>
      </c>
      <c r="AK302">
        <v>1340.2222222222222</v>
      </c>
      <c r="AL302">
        <v>8.2904990880451005E-5</v>
      </c>
      <c r="AM302">
        <v>1096.5454545454545</v>
      </c>
      <c r="AN302">
        <v>4</v>
      </c>
      <c r="AO302">
        <v>0</v>
      </c>
      <c r="AP302">
        <v>3</v>
      </c>
      <c r="AQ302">
        <v>0</v>
      </c>
      <c r="AR302">
        <v>0</v>
      </c>
      <c r="AS302">
        <v>0</v>
      </c>
      <c r="AT302">
        <v>2</v>
      </c>
      <c r="AU302">
        <v>0</v>
      </c>
      <c r="AV302">
        <v>0</v>
      </c>
      <c r="AW302">
        <v>0</v>
      </c>
      <c r="AX302">
        <v>12</v>
      </c>
      <c r="AY302">
        <v>1005.1666666666666</v>
      </c>
      <c r="AZ302">
        <v>12062</v>
      </c>
      <c r="BA302">
        <v>0</v>
      </c>
      <c r="BB302">
        <v>0</v>
      </c>
      <c r="BC302">
        <v>0</v>
      </c>
      <c r="BD302">
        <v>26.619839245400001</v>
      </c>
      <c r="BE302">
        <v>1.4468969198399999</v>
      </c>
      <c r="BF302">
        <v>2070.9784258499999</v>
      </c>
      <c r="BG302">
        <v>-14.584021935100001</v>
      </c>
      <c r="BH302">
        <v>5033</v>
      </c>
      <c r="BI302">
        <v>22695</v>
      </c>
    </row>
    <row r="303" spans="1:61">
      <c r="A303" t="s">
        <v>1005</v>
      </c>
      <c r="B303" t="s">
        <v>1320</v>
      </c>
      <c r="C303">
        <v>7372020</v>
      </c>
      <c r="D303" t="s">
        <v>230</v>
      </c>
      <c r="E303">
        <v>73</v>
      </c>
      <c r="F303">
        <v>72</v>
      </c>
      <c r="G303">
        <v>20</v>
      </c>
      <c r="H303" t="s">
        <v>674</v>
      </c>
      <c r="I303" t="s">
        <v>692</v>
      </c>
      <c r="J303" t="s">
        <v>597</v>
      </c>
      <c r="K303">
        <v>2019</v>
      </c>
      <c r="L303">
        <v>7794.3654288799999</v>
      </c>
      <c r="M303">
        <v>155.872883065</v>
      </c>
      <c r="N303">
        <v>116362.12804700001</v>
      </c>
      <c r="O303">
        <v>3299.24029281</v>
      </c>
      <c r="P303">
        <v>5719.3567558100003</v>
      </c>
      <c r="Q303">
        <v>2724.1654112199999</v>
      </c>
      <c r="R303">
        <v>3488.2042173</v>
      </c>
      <c r="S303">
        <v>9.6473029045643158E-2</v>
      </c>
      <c r="T303">
        <v>0.28734439834024894</v>
      </c>
      <c r="U303">
        <v>0</v>
      </c>
      <c r="V303">
        <v>0</v>
      </c>
      <c r="W303">
        <v>0</v>
      </c>
      <c r="X303">
        <v>5649.1869499200002</v>
      </c>
      <c r="Y303">
        <v>0</v>
      </c>
      <c r="Z303">
        <v>0.63278008298755184</v>
      </c>
      <c r="AA303">
        <v>171540.29087999999</v>
      </c>
      <c r="AB303">
        <v>0.12901852338600001</v>
      </c>
      <c r="AC303">
        <v>8.1494640680700003E-2</v>
      </c>
      <c r="AD303">
        <v>0</v>
      </c>
      <c r="AE303">
        <v>0.12520792147500001</v>
      </c>
      <c r="AF303">
        <v>9175</v>
      </c>
      <c r="AG303">
        <v>0.99989100817438603</v>
      </c>
      <c r="AH303">
        <v>7.6294277929155301E-4</v>
      </c>
      <c r="AI303">
        <v>9175</v>
      </c>
      <c r="AJ303">
        <v>3058.3333333333335</v>
      </c>
      <c r="AK303">
        <v>1835</v>
      </c>
      <c r="AL303">
        <v>2.17983651226158E-4</v>
      </c>
      <c r="AM303">
        <v>1019.4444444444445</v>
      </c>
      <c r="AN303">
        <v>3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2</v>
      </c>
      <c r="AU303">
        <v>0</v>
      </c>
      <c r="AV303">
        <v>0</v>
      </c>
      <c r="AW303">
        <v>0</v>
      </c>
      <c r="AX303">
        <v>9</v>
      </c>
      <c r="AY303">
        <v>1019.4444444444445</v>
      </c>
      <c r="AZ303">
        <v>0</v>
      </c>
      <c r="BA303">
        <v>0</v>
      </c>
      <c r="BB303">
        <v>0</v>
      </c>
      <c r="BC303">
        <v>0</v>
      </c>
      <c r="BD303">
        <v>26.727746808700001</v>
      </c>
      <c r="BE303">
        <v>1.45269641876</v>
      </c>
      <c r="BF303">
        <v>2053.9134255899999</v>
      </c>
      <c r="BG303">
        <v>-12.012438964799999</v>
      </c>
      <c r="BH303">
        <v>4092</v>
      </c>
      <c r="BI303">
        <v>19453</v>
      </c>
    </row>
    <row r="304" spans="1:61">
      <c r="A304" t="s">
        <v>1006</v>
      </c>
      <c r="B304" t="s">
        <v>1321</v>
      </c>
      <c r="C304">
        <v>7372030</v>
      </c>
      <c r="D304" t="s">
        <v>230</v>
      </c>
      <c r="E304">
        <v>73</v>
      </c>
      <c r="F304">
        <v>72</v>
      </c>
      <c r="G304">
        <v>30</v>
      </c>
      <c r="H304" t="s">
        <v>674</v>
      </c>
      <c r="I304" t="s">
        <v>692</v>
      </c>
      <c r="J304" t="s">
        <v>556</v>
      </c>
      <c r="K304">
        <v>2019</v>
      </c>
      <c r="L304">
        <v>7704.14094277</v>
      </c>
      <c r="M304">
        <v>61.277848743299998</v>
      </c>
      <c r="N304">
        <v>116043.20488799999</v>
      </c>
      <c r="O304">
        <v>2475.8480530000002</v>
      </c>
      <c r="P304">
        <v>4598.2907825599996</v>
      </c>
      <c r="Q304">
        <v>2672.6910158199998</v>
      </c>
      <c r="R304">
        <v>2746.9412062599999</v>
      </c>
      <c r="S304">
        <v>5.2154195011337869E-2</v>
      </c>
      <c r="T304">
        <v>0.46825396825396826</v>
      </c>
      <c r="U304">
        <v>0</v>
      </c>
      <c r="V304">
        <v>0</v>
      </c>
      <c r="W304">
        <v>0</v>
      </c>
      <c r="X304">
        <v>4510.0172429200002</v>
      </c>
      <c r="Y304">
        <v>0</v>
      </c>
      <c r="Z304">
        <v>0.4943310657596372</v>
      </c>
      <c r="AA304">
        <v>286467.47247699997</v>
      </c>
      <c r="AB304">
        <v>3.7792896062099999E-4</v>
      </c>
      <c r="AC304">
        <v>2.8549844217499998E-2</v>
      </c>
      <c r="AD304">
        <v>0</v>
      </c>
      <c r="AE304">
        <v>0.125128701743</v>
      </c>
      <c r="AF304">
        <v>11038</v>
      </c>
      <c r="AG304">
        <v>0.99963761551005603</v>
      </c>
      <c r="AH304">
        <v>1.17774959231744E-3</v>
      </c>
      <c r="AI304">
        <v>2759.5</v>
      </c>
      <c r="AJ304">
        <v>5519</v>
      </c>
      <c r="AK304">
        <v>1379.75</v>
      </c>
      <c r="AL304">
        <v>1.8119224497191501E-4</v>
      </c>
      <c r="AM304">
        <v>919.83333333333337</v>
      </c>
      <c r="AN304">
        <v>2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8</v>
      </c>
      <c r="AU304">
        <v>0</v>
      </c>
      <c r="AV304">
        <v>0</v>
      </c>
      <c r="AW304">
        <v>0</v>
      </c>
      <c r="AX304">
        <v>14</v>
      </c>
      <c r="AY304">
        <v>788.42857142857144</v>
      </c>
      <c r="AZ304">
        <v>0</v>
      </c>
      <c r="BA304">
        <v>0</v>
      </c>
      <c r="BB304">
        <v>0</v>
      </c>
      <c r="BC304">
        <v>0</v>
      </c>
      <c r="BD304">
        <v>26.7979753561</v>
      </c>
      <c r="BE304">
        <v>1.43113009135</v>
      </c>
      <c r="BF304">
        <v>2049.81937694</v>
      </c>
      <c r="BG304">
        <v>-0.63232421875</v>
      </c>
      <c r="BH304">
        <v>3352</v>
      </c>
      <c r="BI304">
        <v>15996</v>
      </c>
    </row>
    <row r="305" spans="1:61">
      <c r="A305" t="s">
        <v>1007</v>
      </c>
      <c r="B305" t="s">
        <v>1322</v>
      </c>
      <c r="C305">
        <v>7373010</v>
      </c>
      <c r="D305" t="s">
        <v>230</v>
      </c>
      <c r="E305">
        <v>73</v>
      </c>
      <c r="F305">
        <v>73</v>
      </c>
      <c r="G305">
        <v>10</v>
      </c>
      <c r="H305" t="s">
        <v>674</v>
      </c>
      <c r="I305" t="s">
        <v>693</v>
      </c>
      <c r="J305" t="s">
        <v>611</v>
      </c>
      <c r="K305">
        <v>2019</v>
      </c>
      <c r="L305">
        <v>6779.97966645</v>
      </c>
      <c r="M305">
        <v>230.47952113700001</v>
      </c>
      <c r="N305">
        <v>35909.771939500002</v>
      </c>
      <c r="O305">
        <v>59935.143176600002</v>
      </c>
      <c r="P305">
        <v>1475.1752074599999</v>
      </c>
      <c r="Q305">
        <v>3353.5682714599998</v>
      </c>
      <c r="R305">
        <v>30131.2863622</v>
      </c>
      <c r="S305">
        <v>0.16513761467889909</v>
      </c>
      <c r="T305">
        <v>0.35137614678899082</v>
      </c>
      <c r="U305">
        <v>6.4220183486238536E-3</v>
      </c>
      <c r="V305">
        <v>0</v>
      </c>
      <c r="W305">
        <v>0</v>
      </c>
      <c r="X305">
        <v>1265.6533432599999</v>
      </c>
      <c r="Y305">
        <v>2.3853211009174313E-2</v>
      </c>
      <c r="Z305">
        <v>0.44587155963302755</v>
      </c>
      <c r="AA305">
        <v>1215398.34381</v>
      </c>
      <c r="AB305">
        <v>0.39349017058500002</v>
      </c>
      <c r="AC305">
        <v>1.5737704009899999E-2</v>
      </c>
      <c r="AD305">
        <v>0</v>
      </c>
      <c r="AE305">
        <v>0.238273687811</v>
      </c>
      <c r="AF305">
        <v>3242</v>
      </c>
      <c r="AG305">
        <v>1</v>
      </c>
      <c r="AH305">
        <v>9.2535471930906802E-4</v>
      </c>
      <c r="AI305">
        <v>810.5</v>
      </c>
      <c r="AJ305">
        <v>3242</v>
      </c>
      <c r="AK305">
        <v>1621</v>
      </c>
      <c r="AL305">
        <v>0</v>
      </c>
      <c r="AM305">
        <v>1621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8</v>
      </c>
      <c r="AY305">
        <v>405.25</v>
      </c>
      <c r="AZ305">
        <v>0</v>
      </c>
      <c r="BA305">
        <v>0</v>
      </c>
      <c r="BB305">
        <v>0</v>
      </c>
      <c r="BC305">
        <v>0</v>
      </c>
      <c r="BD305">
        <v>27.039331205700002</v>
      </c>
      <c r="BE305">
        <v>1.4551587538299999</v>
      </c>
      <c r="BF305">
        <v>2865.4093569199999</v>
      </c>
      <c r="BG305">
        <v>-60.839177911900002</v>
      </c>
      <c r="BH305">
        <v>2677</v>
      </c>
      <c r="BI305">
        <v>11557</v>
      </c>
    </row>
    <row r="306" spans="1:61">
      <c r="A306" t="s">
        <v>1008</v>
      </c>
      <c r="B306" t="s">
        <v>1323</v>
      </c>
      <c r="C306">
        <v>7373011</v>
      </c>
      <c r="D306" t="s">
        <v>230</v>
      </c>
      <c r="E306">
        <v>73</v>
      </c>
      <c r="F306">
        <v>73</v>
      </c>
      <c r="G306">
        <v>11</v>
      </c>
      <c r="H306" t="s">
        <v>674</v>
      </c>
      <c r="I306" t="s">
        <v>693</v>
      </c>
      <c r="J306" t="s">
        <v>540</v>
      </c>
      <c r="K306">
        <v>2019</v>
      </c>
      <c r="L306">
        <v>10577.2781543</v>
      </c>
      <c r="M306">
        <v>1191.14266404</v>
      </c>
      <c r="N306">
        <v>29828.740333099999</v>
      </c>
      <c r="O306">
        <v>63169.082055899999</v>
      </c>
      <c r="P306">
        <v>999.20238676400004</v>
      </c>
      <c r="Q306">
        <v>4149.9013456000002</v>
      </c>
      <c r="R306">
        <v>25613.3105053</v>
      </c>
      <c r="S306">
        <v>6.4000000000000001E-2</v>
      </c>
      <c r="T306">
        <v>2.3578947368421053E-2</v>
      </c>
      <c r="U306">
        <v>0.11052631578947368</v>
      </c>
      <c r="V306">
        <v>0</v>
      </c>
      <c r="W306">
        <v>0</v>
      </c>
      <c r="X306">
        <v>2972.3540612500001</v>
      </c>
      <c r="Y306">
        <v>0</v>
      </c>
      <c r="Z306">
        <v>0.36315789473684212</v>
      </c>
      <c r="AA306">
        <v>1452670.96533</v>
      </c>
      <c r="AB306">
        <v>2.3249708156800001E-2</v>
      </c>
      <c r="AC306">
        <v>0.73424456576700003</v>
      </c>
      <c r="AD306">
        <v>0</v>
      </c>
      <c r="AE306">
        <v>0.30812805417299999</v>
      </c>
      <c r="AF306">
        <v>1649</v>
      </c>
      <c r="AG306">
        <v>0.98605215281989</v>
      </c>
      <c r="AH306">
        <v>1.21285627653123E-3</v>
      </c>
      <c r="AI306">
        <v>0</v>
      </c>
      <c r="AJ306">
        <v>0</v>
      </c>
      <c r="AK306">
        <v>274.83333333333331</v>
      </c>
      <c r="AL306">
        <v>6.06428138265615E-4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8</v>
      </c>
      <c r="AY306">
        <v>206.125</v>
      </c>
      <c r="AZ306">
        <v>0</v>
      </c>
      <c r="BA306">
        <v>0</v>
      </c>
      <c r="BB306">
        <v>0</v>
      </c>
      <c r="BC306">
        <v>0</v>
      </c>
      <c r="BD306">
        <v>25.158711233399998</v>
      </c>
      <c r="BE306">
        <v>1.6007930261100001</v>
      </c>
      <c r="BF306">
        <v>3084.8834187399998</v>
      </c>
      <c r="BG306">
        <v>-56.173755786999997</v>
      </c>
      <c r="BH306">
        <v>2933</v>
      </c>
      <c r="BI306">
        <v>13949</v>
      </c>
    </row>
    <row r="307" spans="1:61">
      <c r="A307" t="s">
        <v>1009</v>
      </c>
      <c r="B307" t="s">
        <v>1324</v>
      </c>
      <c r="C307">
        <v>7373020</v>
      </c>
      <c r="D307" t="s">
        <v>230</v>
      </c>
      <c r="E307">
        <v>73</v>
      </c>
      <c r="F307">
        <v>73</v>
      </c>
      <c r="G307">
        <v>20</v>
      </c>
      <c r="H307" t="s">
        <v>674</v>
      </c>
      <c r="I307" t="s">
        <v>693</v>
      </c>
      <c r="J307" t="s">
        <v>609</v>
      </c>
      <c r="K307">
        <v>2019</v>
      </c>
      <c r="L307">
        <v>10203.755884</v>
      </c>
      <c r="M307">
        <v>100.460708811</v>
      </c>
      <c r="N307">
        <v>33234.191398000003</v>
      </c>
      <c r="O307">
        <v>57768.613166100004</v>
      </c>
      <c r="P307">
        <v>2156.2964406900001</v>
      </c>
      <c r="Q307">
        <v>1024.81979348</v>
      </c>
      <c r="R307">
        <v>31001.169111800002</v>
      </c>
      <c r="S307">
        <v>0.18736842105263157</v>
      </c>
      <c r="T307">
        <v>0.75578947368421057</v>
      </c>
      <c r="U307">
        <v>0</v>
      </c>
      <c r="V307">
        <v>0</v>
      </c>
      <c r="W307">
        <v>0</v>
      </c>
      <c r="X307">
        <v>2160.90546361</v>
      </c>
      <c r="Y307">
        <v>0</v>
      </c>
      <c r="Z307">
        <v>0.24421052631578946</v>
      </c>
      <c r="AA307">
        <v>335203.53217700002</v>
      </c>
      <c r="AB307">
        <v>0.388449562192</v>
      </c>
      <c r="AC307">
        <v>0</v>
      </c>
      <c r="AD307">
        <v>0</v>
      </c>
      <c r="AE307">
        <v>0.269147763629</v>
      </c>
      <c r="AF307">
        <v>6546</v>
      </c>
      <c r="AG307">
        <v>0.99984723495264205</v>
      </c>
      <c r="AH307">
        <v>1.3748854262144799E-3</v>
      </c>
      <c r="AI307">
        <v>2182</v>
      </c>
      <c r="AJ307">
        <v>6546</v>
      </c>
      <c r="AK307">
        <v>818.25</v>
      </c>
      <c r="AL307">
        <v>1.52765047357164E-4</v>
      </c>
      <c r="AM307">
        <v>436.4</v>
      </c>
      <c r="AN307">
        <v>0</v>
      </c>
      <c r="AO307">
        <v>0</v>
      </c>
      <c r="AP307">
        <v>2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12</v>
      </c>
      <c r="AY307">
        <v>545.5</v>
      </c>
      <c r="AZ307">
        <v>0</v>
      </c>
      <c r="BA307">
        <v>0</v>
      </c>
      <c r="BB307">
        <v>0</v>
      </c>
      <c r="BC307">
        <v>0</v>
      </c>
      <c r="BD307">
        <v>27.022704925500001</v>
      </c>
      <c r="BE307">
        <v>1.4745166778600001</v>
      </c>
      <c r="BF307">
        <v>2961.3065080199999</v>
      </c>
      <c r="BG307">
        <v>-38.628808593800002</v>
      </c>
      <c r="BH307">
        <v>1472</v>
      </c>
      <c r="BI307">
        <v>5960</v>
      </c>
    </row>
    <row r="308" spans="1:61">
      <c r="A308" t="s">
        <v>1010</v>
      </c>
      <c r="B308" t="s">
        <v>1325</v>
      </c>
      <c r="C308">
        <v>7373021</v>
      </c>
      <c r="D308" t="s">
        <v>230</v>
      </c>
      <c r="E308">
        <v>73</v>
      </c>
      <c r="F308">
        <v>73</v>
      </c>
      <c r="G308">
        <v>21</v>
      </c>
      <c r="H308" t="s">
        <v>674</v>
      </c>
      <c r="I308" t="s">
        <v>693</v>
      </c>
      <c r="J308" t="s">
        <v>612</v>
      </c>
      <c r="K308">
        <v>2019</v>
      </c>
      <c r="L308">
        <v>10130.839973800001</v>
      </c>
      <c r="M308">
        <v>104.509599361</v>
      </c>
      <c r="N308">
        <v>34889.346948799997</v>
      </c>
      <c r="O308">
        <v>56653.032024</v>
      </c>
      <c r="P308">
        <v>933.47576030300002</v>
      </c>
      <c r="Q308">
        <v>2137.3878862800002</v>
      </c>
      <c r="R308">
        <v>31920.8543833</v>
      </c>
      <c r="S308">
        <v>0</v>
      </c>
      <c r="T308">
        <v>0.54024767801857587</v>
      </c>
      <c r="U308">
        <v>9.2879256965944269E-3</v>
      </c>
      <c r="V308">
        <v>0</v>
      </c>
      <c r="W308">
        <v>0</v>
      </c>
      <c r="X308">
        <v>820.73511351599996</v>
      </c>
      <c r="Y308">
        <v>1.8575851393188854E-2</v>
      </c>
      <c r="Z308">
        <v>2.6315789473684209E-2</v>
      </c>
      <c r="AA308">
        <v>1235536.3795700001</v>
      </c>
      <c r="AB308">
        <v>0.45800108541000001</v>
      </c>
      <c r="AC308">
        <v>0</v>
      </c>
      <c r="AD308">
        <v>0</v>
      </c>
      <c r="AE308">
        <v>0.22610605335100001</v>
      </c>
      <c r="AF308">
        <v>8360</v>
      </c>
      <c r="AG308">
        <v>1</v>
      </c>
      <c r="AH308">
        <v>0</v>
      </c>
      <c r="AI308">
        <v>4180</v>
      </c>
      <c r="AJ308">
        <v>8360</v>
      </c>
      <c r="AK308">
        <v>1393.3333333333333</v>
      </c>
      <c r="AL308">
        <v>1.1961722488038201E-4</v>
      </c>
      <c r="AM308">
        <v>696.66666666666663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14</v>
      </c>
      <c r="AY308">
        <v>597.14285714285711</v>
      </c>
      <c r="AZ308">
        <v>0</v>
      </c>
      <c r="BA308">
        <v>0</v>
      </c>
      <c r="BB308">
        <v>0</v>
      </c>
      <c r="BC308">
        <v>0</v>
      </c>
      <c r="BD308">
        <v>27.092419941100001</v>
      </c>
      <c r="BE308">
        <v>1.42677021027</v>
      </c>
      <c r="BF308">
        <v>2928.9954151000002</v>
      </c>
      <c r="BG308">
        <v>-71.925740559900007</v>
      </c>
      <c r="BH308">
        <v>951</v>
      </c>
      <c r="BI308">
        <v>2641</v>
      </c>
    </row>
    <row r="309" spans="1:61">
      <c r="A309" t="s">
        <v>1011</v>
      </c>
      <c r="B309" t="s">
        <v>1326</v>
      </c>
      <c r="C309">
        <v>7373022</v>
      </c>
      <c r="D309" t="s">
        <v>230</v>
      </c>
      <c r="E309">
        <v>73</v>
      </c>
      <c r="F309">
        <v>73</v>
      </c>
      <c r="G309">
        <v>22</v>
      </c>
      <c r="H309" t="s">
        <v>674</v>
      </c>
      <c r="I309" t="s">
        <v>693</v>
      </c>
      <c r="J309" t="s">
        <v>483</v>
      </c>
      <c r="K309">
        <v>2019</v>
      </c>
      <c r="L309">
        <v>11835.590812</v>
      </c>
      <c r="M309">
        <v>1453.3044269</v>
      </c>
      <c r="N309">
        <v>26470.1325282</v>
      </c>
      <c r="O309">
        <v>60569.993352899997</v>
      </c>
      <c r="P309">
        <v>658.53600558899996</v>
      </c>
      <c r="Q309">
        <v>4645.07490177</v>
      </c>
      <c r="R309">
        <v>27659.9918143</v>
      </c>
      <c r="S309">
        <v>1.1831275720164609E-2</v>
      </c>
      <c r="T309">
        <v>5.1697530864197531E-2</v>
      </c>
      <c r="U309">
        <v>0.45267489711934156</v>
      </c>
      <c r="V309">
        <v>0</v>
      </c>
      <c r="W309">
        <v>0</v>
      </c>
      <c r="X309">
        <v>1496.35367931</v>
      </c>
      <c r="Y309">
        <v>1.5432098765432098E-2</v>
      </c>
      <c r="Z309">
        <v>0.47839506172839508</v>
      </c>
      <c r="AA309">
        <v>1085901.9354300001</v>
      </c>
      <c r="AB309">
        <v>1.1133452241199999E-2</v>
      </c>
      <c r="AC309">
        <v>0.84325594782500002</v>
      </c>
      <c r="AD309">
        <v>0</v>
      </c>
      <c r="AE309">
        <v>0.33223876284300002</v>
      </c>
      <c r="AF309">
        <v>2112</v>
      </c>
      <c r="AG309">
        <v>0.99621212121212099</v>
      </c>
      <c r="AH309">
        <v>4.7348484848484801E-4</v>
      </c>
      <c r="AI309">
        <v>0</v>
      </c>
      <c r="AJ309">
        <v>0</v>
      </c>
      <c r="AK309">
        <v>528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8</v>
      </c>
      <c r="AY309">
        <v>264</v>
      </c>
      <c r="AZ309">
        <v>0</v>
      </c>
      <c r="BA309">
        <v>0</v>
      </c>
      <c r="BB309">
        <v>0</v>
      </c>
      <c r="BC309">
        <v>0</v>
      </c>
      <c r="BD309">
        <v>23.9350186052</v>
      </c>
      <c r="BE309">
        <v>1.6828074561199999</v>
      </c>
      <c r="BF309">
        <v>3108.2034486399998</v>
      </c>
      <c r="BG309">
        <v>-30.4094184028</v>
      </c>
      <c r="BH309">
        <v>1210</v>
      </c>
      <c r="BI309">
        <v>4547</v>
      </c>
    </row>
    <row r="310" spans="1:61">
      <c r="A310" t="s">
        <v>1012</v>
      </c>
      <c r="B310" t="s">
        <v>1327</v>
      </c>
      <c r="C310">
        <v>7373030</v>
      </c>
      <c r="D310" t="s">
        <v>230</v>
      </c>
      <c r="E310">
        <v>73</v>
      </c>
      <c r="F310">
        <v>73</v>
      </c>
      <c r="G310">
        <v>30</v>
      </c>
      <c r="H310" t="s">
        <v>674</v>
      </c>
      <c r="I310" t="s">
        <v>693</v>
      </c>
      <c r="J310" t="s">
        <v>613</v>
      </c>
      <c r="K310">
        <v>2019</v>
      </c>
      <c r="L310">
        <v>12991.1987503</v>
      </c>
      <c r="M310">
        <v>265.74387293500001</v>
      </c>
      <c r="N310">
        <v>31999.101714600001</v>
      </c>
      <c r="O310">
        <v>55459.277938300002</v>
      </c>
      <c r="P310">
        <v>497.92097648700002</v>
      </c>
      <c r="Q310">
        <v>596.47101988700001</v>
      </c>
      <c r="R310">
        <v>29322.287334100001</v>
      </c>
      <c r="S310">
        <v>0</v>
      </c>
      <c r="T310">
        <v>0.40707964601769914</v>
      </c>
      <c r="U310">
        <v>9.0265486725663716E-2</v>
      </c>
      <c r="V310">
        <v>0</v>
      </c>
      <c r="W310">
        <v>0</v>
      </c>
      <c r="X310">
        <v>822.05345650699996</v>
      </c>
      <c r="Y310">
        <v>3.7168141592920353E-2</v>
      </c>
      <c r="Z310">
        <v>0.28849557522123892</v>
      </c>
      <c r="AA310">
        <v>1007513.44657</v>
      </c>
      <c r="AB310">
        <v>0.16869098881700001</v>
      </c>
      <c r="AC310">
        <v>0.30201732342199999</v>
      </c>
      <c r="AD310">
        <v>0.1929203539823009</v>
      </c>
      <c r="AE310">
        <v>0.253283524777</v>
      </c>
      <c r="AF310">
        <v>4830</v>
      </c>
      <c r="AG310">
        <v>0.99979296066252499</v>
      </c>
      <c r="AH310">
        <v>1.0351966873706001E-3</v>
      </c>
      <c r="AI310">
        <v>1207.5</v>
      </c>
      <c r="AJ310">
        <v>4830</v>
      </c>
      <c r="AK310">
        <v>1207.5</v>
      </c>
      <c r="AL310">
        <v>0</v>
      </c>
      <c r="AM310">
        <v>805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12</v>
      </c>
      <c r="AY310">
        <v>402.5</v>
      </c>
      <c r="AZ310">
        <v>0</v>
      </c>
      <c r="BA310">
        <v>0</v>
      </c>
      <c r="BB310">
        <v>0</v>
      </c>
      <c r="BC310">
        <v>0</v>
      </c>
      <c r="BD310">
        <v>26.7992275167</v>
      </c>
      <c r="BE310">
        <v>1.5413494110099999</v>
      </c>
      <c r="BF310">
        <v>2943.38895942</v>
      </c>
      <c r="BG310">
        <v>-72.672167968799997</v>
      </c>
      <c r="BH310">
        <v>1163</v>
      </c>
      <c r="BI310">
        <v>4281</v>
      </c>
    </row>
    <row r="311" spans="1:61">
      <c r="A311" t="s">
        <v>1013</v>
      </c>
      <c r="B311" t="s">
        <v>1328</v>
      </c>
      <c r="C311">
        <v>7373031</v>
      </c>
      <c r="D311" t="s">
        <v>230</v>
      </c>
      <c r="E311">
        <v>73</v>
      </c>
      <c r="F311">
        <v>73</v>
      </c>
      <c r="G311">
        <v>31</v>
      </c>
      <c r="H311" t="s">
        <v>674</v>
      </c>
      <c r="I311" t="s">
        <v>693</v>
      </c>
      <c r="J311" t="s">
        <v>335</v>
      </c>
      <c r="K311">
        <v>2019</v>
      </c>
      <c r="L311">
        <v>16636.7430905</v>
      </c>
      <c r="M311">
        <v>781.41901811299999</v>
      </c>
      <c r="N311">
        <v>31362.653591300001</v>
      </c>
      <c r="O311">
        <v>52001.646936500001</v>
      </c>
      <c r="P311">
        <v>646.15006630100004</v>
      </c>
      <c r="Q311">
        <v>1424.3419988200001</v>
      </c>
      <c r="R311">
        <v>25977.640608400001</v>
      </c>
      <c r="S311">
        <v>0.19191489361702127</v>
      </c>
      <c r="T311">
        <v>0.21319148936170212</v>
      </c>
      <c r="U311">
        <v>0.18978723404255318</v>
      </c>
      <c r="V311">
        <v>0</v>
      </c>
      <c r="W311">
        <v>0</v>
      </c>
      <c r="X311">
        <v>1657.20578359</v>
      </c>
      <c r="Y311">
        <v>4.6808510638297876E-3</v>
      </c>
      <c r="Z311">
        <v>0.33489361702127657</v>
      </c>
      <c r="AA311">
        <v>683076.73891700001</v>
      </c>
      <c r="AB311">
        <v>0.23366445522400001</v>
      </c>
      <c r="AC311">
        <v>0.41704064226300003</v>
      </c>
      <c r="AD311">
        <v>0</v>
      </c>
      <c r="AE311">
        <v>0.26386537705300001</v>
      </c>
      <c r="AF311">
        <v>6540</v>
      </c>
      <c r="AG311">
        <v>1</v>
      </c>
      <c r="AH311">
        <v>1.6819571865443401E-3</v>
      </c>
      <c r="AI311">
        <v>3270</v>
      </c>
      <c r="AJ311">
        <v>3270</v>
      </c>
      <c r="AK311">
        <v>2180</v>
      </c>
      <c r="AL311">
        <v>0</v>
      </c>
      <c r="AM311">
        <v>1308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10</v>
      </c>
      <c r="AY311">
        <v>654</v>
      </c>
      <c r="AZ311">
        <v>0</v>
      </c>
      <c r="BA311">
        <v>0</v>
      </c>
      <c r="BB311">
        <v>0</v>
      </c>
      <c r="BC311">
        <v>0</v>
      </c>
      <c r="BD311">
        <v>26.4567111032</v>
      </c>
      <c r="BE311">
        <v>1.63444350316</v>
      </c>
      <c r="BF311">
        <v>2988.42677946</v>
      </c>
      <c r="BG311">
        <v>-69.648709810699998</v>
      </c>
      <c r="BH311">
        <v>1471</v>
      </c>
      <c r="BI311">
        <v>5631</v>
      </c>
    </row>
    <row r="312" spans="1:61">
      <c r="A312" t="s">
        <v>1014</v>
      </c>
      <c r="B312" t="s">
        <v>1329</v>
      </c>
      <c r="C312">
        <v>7373040</v>
      </c>
      <c r="D312" t="s">
        <v>230</v>
      </c>
      <c r="E312">
        <v>73</v>
      </c>
      <c r="F312">
        <v>73</v>
      </c>
      <c r="G312">
        <v>40</v>
      </c>
      <c r="H312" t="s">
        <v>674</v>
      </c>
      <c r="I312" t="s">
        <v>693</v>
      </c>
      <c r="J312" t="s">
        <v>581</v>
      </c>
      <c r="K312">
        <v>2019</v>
      </c>
      <c r="L312">
        <v>19770.9868207</v>
      </c>
      <c r="M312">
        <v>373.494135277</v>
      </c>
      <c r="N312">
        <v>32379.187346300001</v>
      </c>
      <c r="O312">
        <v>47780.155404600002</v>
      </c>
      <c r="P312">
        <v>2895.7368144699999</v>
      </c>
      <c r="Q312">
        <v>775.15846640500001</v>
      </c>
      <c r="R312">
        <v>23274.4470826</v>
      </c>
      <c r="S312">
        <v>0.43605509099852435</v>
      </c>
      <c r="T312">
        <v>8.7801278898180027E-2</v>
      </c>
      <c r="U312">
        <v>2.4594195769798326E-4</v>
      </c>
      <c r="V312">
        <v>0</v>
      </c>
      <c r="W312">
        <v>0</v>
      </c>
      <c r="X312">
        <v>2816.4696235900001</v>
      </c>
      <c r="Y312">
        <v>1.2297097884899164E-2</v>
      </c>
      <c r="Z312">
        <v>0.68347270044269548</v>
      </c>
      <c r="AA312">
        <v>1033707.75086</v>
      </c>
      <c r="AB312">
        <v>0.35908963346900002</v>
      </c>
      <c r="AC312">
        <v>0.135392906492</v>
      </c>
      <c r="AD312">
        <v>0</v>
      </c>
      <c r="AE312">
        <v>0.26626812815799999</v>
      </c>
      <c r="AF312">
        <v>3602</v>
      </c>
      <c r="AG312">
        <v>0.99861188228761799</v>
      </c>
      <c r="AH312">
        <v>2.7762354247640202E-4</v>
      </c>
      <c r="AI312">
        <v>0</v>
      </c>
      <c r="AJ312">
        <v>0</v>
      </c>
      <c r="AK312">
        <v>720.4</v>
      </c>
      <c r="AL312">
        <v>2.7762354247640202E-4</v>
      </c>
      <c r="AM312">
        <v>0</v>
      </c>
      <c r="AN312">
        <v>1</v>
      </c>
      <c r="AO312">
        <v>0</v>
      </c>
      <c r="AP312">
        <v>3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14</v>
      </c>
      <c r="AY312">
        <v>257.28571428571428</v>
      </c>
      <c r="AZ312">
        <v>1801</v>
      </c>
      <c r="BA312">
        <v>0</v>
      </c>
      <c r="BB312">
        <v>0</v>
      </c>
      <c r="BC312">
        <v>0</v>
      </c>
      <c r="BD312">
        <v>26.9443485356</v>
      </c>
      <c r="BE312">
        <v>1.48741705874</v>
      </c>
      <c r="BF312">
        <v>2955.2229315499999</v>
      </c>
      <c r="BG312">
        <v>-48.196195561800003</v>
      </c>
      <c r="BH312">
        <v>1113</v>
      </c>
      <c r="BI312">
        <v>3835</v>
      </c>
    </row>
    <row r="313" spans="1:61">
      <c r="A313" t="s">
        <v>1015</v>
      </c>
      <c r="B313" t="s">
        <v>1330</v>
      </c>
      <c r="C313">
        <v>7373041</v>
      </c>
      <c r="D313" t="s">
        <v>230</v>
      </c>
      <c r="E313">
        <v>73</v>
      </c>
      <c r="F313">
        <v>73</v>
      </c>
      <c r="G313">
        <v>41</v>
      </c>
      <c r="H313" t="s">
        <v>674</v>
      </c>
      <c r="I313" t="s">
        <v>693</v>
      </c>
      <c r="J313" t="s">
        <v>610</v>
      </c>
      <c r="K313">
        <v>2019</v>
      </c>
      <c r="L313">
        <v>12375.8553192</v>
      </c>
      <c r="M313">
        <v>1294.66288031</v>
      </c>
      <c r="N313">
        <v>24346.985178899999</v>
      </c>
      <c r="O313">
        <v>55682.033806599997</v>
      </c>
      <c r="P313">
        <v>325.82072195900002</v>
      </c>
      <c r="Q313">
        <v>5128.7180234699999</v>
      </c>
      <c r="R313">
        <v>23193.6745596</v>
      </c>
      <c r="S313">
        <v>2.095295658305631E-2</v>
      </c>
      <c r="T313">
        <v>1.4505893019038985E-2</v>
      </c>
      <c r="U313">
        <v>0.60592323964944095</v>
      </c>
      <c r="V313">
        <v>0</v>
      </c>
      <c r="W313">
        <v>0</v>
      </c>
      <c r="X313">
        <v>1055.3004265100001</v>
      </c>
      <c r="Y313">
        <v>1.9844867532990834E-2</v>
      </c>
      <c r="Z313">
        <v>0.37090762566737179</v>
      </c>
      <c r="AA313">
        <v>809965.23497400002</v>
      </c>
      <c r="AB313">
        <v>7.80656488266E-3</v>
      </c>
      <c r="AC313">
        <v>0.88912458672299999</v>
      </c>
      <c r="AD313">
        <v>0</v>
      </c>
      <c r="AE313">
        <v>0.341658297083</v>
      </c>
      <c r="AF313">
        <v>2434</v>
      </c>
      <c r="AG313">
        <v>0.97699260476581695</v>
      </c>
      <c r="AH313">
        <v>8.2169268693508602E-4</v>
      </c>
      <c r="AI313">
        <v>0</v>
      </c>
      <c r="AJ313">
        <v>0</v>
      </c>
      <c r="AK313">
        <v>486.8</v>
      </c>
      <c r="AL313">
        <v>0</v>
      </c>
      <c r="AM313">
        <v>811.33333333333337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10</v>
      </c>
      <c r="AY313">
        <v>243.4</v>
      </c>
      <c r="AZ313">
        <v>811.33333333333337</v>
      </c>
      <c r="BA313">
        <v>0</v>
      </c>
      <c r="BB313">
        <v>0</v>
      </c>
      <c r="BC313">
        <v>0</v>
      </c>
      <c r="BD313">
        <v>23.469455757599999</v>
      </c>
      <c r="BE313">
        <v>1.64678115519</v>
      </c>
      <c r="BF313">
        <v>3120.4995077799999</v>
      </c>
      <c r="BG313">
        <v>-21.224390274400001</v>
      </c>
      <c r="BH313">
        <v>1413</v>
      </c>
      <c r="BI313">
        <v>4883</v>
      </c>
    </row>
    <row r="314" spans="1:61">
      <c r="BH314">
        <v>1374</v>
      </c>
      <c r="BI314">
        <v>5116</v>
      </c>
    </row>
    <row r="315" spans="1:61">
      <c r="BH315">
        <v>922</v>
      </c>
      <c r="BI315">
        <v>3788</v>
      </c>
    </row>
    <row r="316" spans="1:61">
      <c r="BH316">
        <v>1245</v>
      </c>
      <c r="BI316">
        <v>4583</v>
      </c>
    </row>
    <row r="317" spans="1:61">
      <c r="BH317">
        <v>1889</v>
      </c>
      <c r="BI317">
        <v>6234</v>
      </c>
    </row>
    <row r="318" spans="1:61">
      <c r="BH318">
        <v>824</v>
      </c>
      <c r="BI318">
        <v>2952</v>
      </c>
    </row>
    <row r="319" spans="1:61">
      <c r="BH319">
        <v>5090</v>
      </c>
      <c r="BI319">
        <v>18433</v>
      </c>
    </row>
    <row r="320" spans="1:61">
      <c r="BH320">
        <v>2569</v>
      </c>
      <c r="BI320">
        <v>10970</v>
      </c>
    </row>
    <row r="321" spans="60:61">
      <c r="BH321">
        <v>4093</v>
      </c>
      <c r="BI321">
        <v>14960</v>
      </c>
    </row>
    <row r="322" spans="60:61">
      <c r="BH322">
        <v>1957</v>
      </c>
      <c r="BI322">
        <v>6237</v>
      </c>
    </row>
    <row r="323" spans="60:61">
      <c r="BH323">
        <v>2986</v>
      </c>
      <c r="BI323">
        <v>9555</v>
      </c>
    </row>
    <row r="324" spans="60:61">
      <c r="BH324">
        <v>2499</v>
      </c>
      <c r="BI324">
        <v>7900</v>
      </c>
    </row>
    <row r="325" spans="60:61">
      <c r="BH325">
        <v>5964</v>
      </c>
      <c r="BI325">
        <v>22023</v>
      </c>
    </row>
    <row r="326" spans="60:61">
      <c r="BH326">
        <v>4512</v>
      </c>
      <c r="BI326">
        <v>16193</v>
      </c>
    </row>
    <row r="327" spans="60:61">
      <c r="BH327">
        <v>3135</v>
      </c>
      <c r="BI327">
        <v>11437</v>
      </c>
    </row>
    <row r="328" spans="60:61">
      <c r="BH328">
        <v>2728</v>
      </c>
      <c r="BI328">
        <v>9760</v>
      </c>
    </row>
    <row r="329" spans="60:61">
      <c r="BH329">
        <v>2757</v>
      </c>
      <c r="BI329">
        <v>10665</v>
      </c>
    </row>
    <row r="330" spans="60:61">
      <c r="BH330">
        <v>1426</v>
      </c>
      <c r="BI330">
        <v>5380</v>
      </c>
    </row>
    <row r="331" spans="60:61">
      <c r="BH331">
        <v>1521</v>
      </c>
      <c r="BI331">
        <v>5828</v>
      </c>
    </row>
    <row r="332" spans="60:61">
      <c r="BH332">
        <v>2365</v>
      </c>
      <c r="BI332">
        <v>9412</v>
      </c>
    </row>
    <row r="333" spans="60:61">
      <c r="BH333">
        <v>1886</v>
      </c>
      <c r="BI333">
        <v>7728</v>
      </c>
    </row>
    <row r="334" spans="60:61">
      <c r="BH334">
        <v>1803</v>
      </c>
      <c r="BI334">
        <v>6432</v>
      </c>
    </row>
    <row r="335" spans="60:61">
      <c r="BH335">
        <v>3752</v>
      </c>
      <c r="BI335">
        <v>13518</v>
      </c>
    </row>
    <row r="336" spans="60:61">
      <c r="BH336">
        <v>1328</v>
      </c>
      <c r="BI336">
        <v>4938</v>
      </c>
    </row>
    <row r="337" spans="60:61">
      <c r="BH337">
        <v>8018</v>
      </c>
      <c r="BI337">
        <v>29884</v>
      </c>
    </row>
    <row r="338" spans="60:61">
      <c r="BH338">
        <v>4802</v>
      </c>
      <c r="BI338">
        <v>18400</v>
      </c>
    </row>
    <row r="339" spans="60:61">
      <c r="BH339">
        <v>5990</v>
      </c>
      <c r="BI339">
        <v>24535</v>
      </c>
    </row>
    <row r="340" spans="60:61">
      <c r="BH340">
        <v>4912</v>
      </c>
      <c r="BI340">
        <v>18857</v>
      </c>
    </row>
    <row r="341" spans="60:61">
      <c r="BH341">
        <v>5617</v>
      </c>
      <c r="BI341">
        <v>23348</v>
      </c>
    </row>
    <row r="342" spans="60:61">
      <c r="BH342">
        <v>4705</v>
      </c>
      <c r="BI342">
        <v>19164</v>
      </c>
    </row>
    <row r="343" spans="60:61">
      <c r="BH343">
        <v>2692</v>
      </c>
      <c r="BI343">
        <v>11097</v>
      </c>
    </row>
    <row r="344" spans="60:61">
      <c r="BH344">
        <v>2779</v>
      </c>
      <c r="BI344">
        <v>11179</v>
      </c>
    </row>
    <row r="345" spans="60:61">
      <c r="BH345">
        <v>4055</v>
      </c>
      <c r="BI345">
        <v>16117</v>
      </c>
    </row>
    <row r="346" spans="60:61">
      <c r="BH346">
        <v>3881</v>
      </c>
      <c r="BI346">
        <v>13801</v>
      </c>
    </row>
    <row r="347" spans="60:61">
      <c r="BH347">
        <v>4158</v>
      </c>
      <c r="BI347">
        <v>15391</v>
      </c>
    </row>
    <row r="348" spans="60:61">
      <c r="BH348">
        <v>6136</v>
      </c>
      <c r="BI348">
        <v>25031</v>
      </c>
    </row>
    <row r="349" spans="60:61">
      <c r="BH349">
        <v>2312</v>
      </c>
      <c r="BI349">
        <v>9652</v>
      </c>
    </row>
    <row r="350" spans="60:61">
      <c r="BH350">
        <v>1677</v>
      </c>
      <c r="BI350">
        <v>7513</v>
      </c>
    </row>
    <row r="351" spans="60:61">
      <c r="BH351">
        <v>3531</v>
      </c>
      <c r="BI351">
        <v>13472</v>
      </c>
    </row>
    <row r="352" spans="60:61">
      <c r="BH352">
        <v>2518</v>
      </c>
      <c r="BI352">
        <v>10835</v>
      </c>
    </row>
    <row r="353" spans="60:61">
      <c r="BH353">
        <v>5988</v>
      </c>
      <c r="BI353">
        <v>23838</v>
      </c>
    </row>
    <row r="354" spans="60:61">
      <c r="BH354">
        <v>3380</v>
      </c>
      <c r="BI354">
        <v>15002</v>
      </c>
    </row>
    <row r="355" spans="60:61">
      <c r="BH355">
        <v>4994</v>
      </c>
      <c r="BI355">
        <v>21367</v>
      </c>
    </row>
    <row r="356" spans="60:61">
      <c r="BH356">
        <v>3602</v>
      </c>
      <c r="BI356">
        <v>15709</v>
      </c>
    </row>
    <row r="357" spans="60:61">
      <c r="BH357">
        <v>5537</v>
      </c>
      <c r="BI357">
        <v>21199</v>
      </c>
    </row>
    <row r="358" spans="60:61">
      <c r="BH358">
        <v>4506</v>
      </c>
      <c r="BI358">
        <v>19473</v>
      </c>
    </row>
    <row r="359" spans="60:61">
      <c r="BH359">
        <v>7112</v>
      </c>
      <c r="BI359">
        <v>28690</v>
      </c>
    </row>
    <row r="360" spans="60:61">
      <c r="BH360">
        <v>3563</v>
      </c>
      <c r="BI360">
        <v>13542</v>
      </c>
    </row>
    <row r="361" spans="60:61">
      <c r="BH361">
        <v>8868</v>
      </c>
      <c r="BI361">
        <v>37673</v>
      </c>
    </row>
    <row r="362" spans="60:61">
      <c r="BH362">
        <v>4528</v>
      </c>
      <c r="BI362">
        <v>18826</v>
      </c>
    </row>
    <row r="363" spans="60:61">
      <c r="BH363">
        <v>5886</v>
      </c>
      <c r="BI363">
        <v>25818</v>
      </c>
    </row>
    <row r="364" spans="60:61">
      <c r="BH364">
        <v>3399</v>
      </c>
      <c r="BI364">
        <v>13359</v>
      </c>
    </row>
    <row r="365" spans="60:61">
      <c r="BH365">
        <v>2839</v>
      </c>
      <c r="BI365">
        <v>11823</v>
      </c>
    </row>
    <row r="366" spans="60:61">
      <c r="BH366">
        <v>2424</v>
      </c>
      <c r="BI366">
        <v>9757</v>
      </c>
    </row>
    <row r="367" spans="60:61">
      <c r="BH367">
        <v>2404</v>
      </c>
      <c r="BI367">
        <v>8570</v>
      </c>
    </row>
    <row r="368" spans="60:61">
      <c r="BH368">
        <v>1819</v>
      </c>
      <c r="BI368">
        <v>6881</v>
      </c>
    </row>
    <row r="369" spans="60:61">
      <c r="BH369">
        <v>3185</v>
      </c>
      <c r="BI369">
        <v>13476</v>
      </c>
    </row>
    <row r="370" spans="60:61">
      <c r="BH370">
        <v>1003</v>
      </c>
      <c r="BI370">
        <v>3273</v>
      </c>
    </row>
    <row r="371" spans="60:61">
      <c r="BH371">
        <v>2345</v>
      </c>
      <c r="BI371">
        <v>8155</v>
      </c>
    </row>
    <row r="372" spans="60:61">
      <c r="BH372">
        <v>2111</v>
      </c>
      <c r="BI372">
        <v>6618</v>
      </c>
    </row>
    <row r="373" spans="60:61">
      <c r="BH373">
        <v>3971</v>
      </c>
      <c r="BI373">
        <v>14076</v>
      </c>
    </row>
    <row r="374" spans="60:61">
      <c r="BH374">
        <v>4527</v>
      </c>
      <c r="BI374">
        <v>13212</v>
      </c>
    </row>
    <row r="375" spans="60:61">
      <c r="BH375">
        <v>3159</v>
      </c>
      <c r="BI375">
        <v>12790</v>
      </c>
    </row>
    <row r="376" spans="60:61">
      <c r="BH376">
        <v>2239</v>
      </c>
      <c r="BI376">
        <v>8886</v>
      </c>
    </row>
    <row r="377" spans="60:61">
      <c r="BH377">
        <v>2476</v>
      </c>
      <c r="BI377">
        <v>9735</v>
      </c>
    </row>
    <row r="378" spans="60:61">
      <c r="BH378">
        <v>3128</v>
      </c>
      <c r="BI378">
        <v>11778</v>
      </c>
    </row>
    <row r="379" spans="60:61">
      <c r="BH379">
        <v>2843</v>
      </c>
      <c r="BI379">
        <v>10872</v>
      </c>
    </row>
    <row r="380" spans="60:61">
      <c r="BH380">
        <v>3204</v>
      </c>
      <c r="BI380">
        <v>12686</v>
      </c>
    </row>
    <row r="381" spans="60:61">
      <c r="BH381">
        <v>1175</v>
      </c>
      <c r="BI381">
        <v>5051</v>
      </c>
    </row>
    <row r="382" spans="60:61">
      <c r="BH382">
        <v>1750</v>
      </c>
      <c r="BI382">
        <v>6641</v>
      </c>
    </row>
    <row r="383" spans="60:61">
      <c r="BH383">
        <v>897</v>
      </c>
      <c r="BI383">
        <v>4036</v>
      </c>
    </row>
    <row r="384" spans="60:61">
      <c r="BH384">
        <v>1961</v>
      </c>
      <c r="BI384">
        <v>8361</v>
      </c>
    </row>
    <row r="385" spans="60:61">
      <c r="BH385">
        <v>1124</v>
      </c>
      <c r="BI385">
        <v>4762</v>
      </c>
    </row>
    <row r="386" spans="60:61">
      <c r="BH386">
        <v>2710</v>
      </c>
      <c r="BI386">
        <v>12502</v>
      </c>
    </row>
    <row r="387" spans="60:61">
      <c r="BH387">
        <v>1795</v>
      </c>
      <c r="BI387">
        <v>7811</v>
      </c>
    </row>
    <row r="388" spans="60:61">
      <c r="BH388">
        <v>1844</v>
      </c>
      <c r="BI388">
        <v>8324</v>
      </c>
    </row>
    <row r="389" spans="60:61">
      <c r="BH389">
        <v>2555</v>
      </c>
      <c r="BI389">
        <v>11210</v>
      </c>
    </row>
    <row r="390" spans="60:61">
      <c r="BH390">
        <v>3179</v>
      </c>
      <c r="BI390">
        <v>14417</v>
      </c>
    </row>
    <row r="391" spans="60:61">
      <c r="BH391">
        <v>2465</v>
      </c>
      <c r="BI391">
        <v>10607</v>
      </c>
    </row>
    <row r="392" spans="60:61">
      <c r="BH392">
        <v>2781</v>
      </c>
      <c r="BI392">
        <v>11543</v>
      </c>
    </row>
    <row r="393" spans="60:61">
      <c r="BH393">
        <v>2394</v>
      </c>
      <c r="BI393">
        <v>9588</v>
      </c>
    </row>
    <row r="394" spans="60:61">
      <c r="BH394">
        <v>2472</v>
      </c>
      <c r="BI394">
        <v>9997</v>
      </c>
    </row>
    <row r="395" spans="60:61">
      <c r="BH395">
        <v>1492</v>
      </c>
      <c r="BI395">
        <v>5246</v>
      </c>
    </row>
    <row r="396" spans="60:61">
      <c r="BH396">
        <v>2122</v>
      </c>
      <c r="BI396">
        <v>8017</v>
      </c>
    </row>
    <row r="397" spans="60:61">
      <c r="BH397">
        <v>1594</v>
      </c>
      <c r="BI397">
        <v>5652</v>
      </c>
    </row>
    <row r="398" spans="60:61">
      <c r="BH398">
        <v>2642</v>
      </c>
      <c r="BI398">
        <v>10979</v>
      </c>
    </row>
    <row r="399" spans="60:61">
      <c r="BH399">
        <v>2151</v>
      </c>
      <c r="BI399">
        <v>8762</v>
      </c>
    </row>
    <row r="400" spans="60:61">
      <c r="BH400">
        <v>2574</v>
      </c>
      <c r="BI400">
        <v>11844</v>
      </c>
    </row>
    <row r="401" spans="60:61">
      <c r="BH401">
        <v>1660</v>
      </c>
      <c r="BI401">
        <v>7005</v>
      </c>
    </row>
    <row r="402" spans="60:61">
      <c r="BH402">
        <v>2215</v>
      </c>
      <c r="BI402">
        <v>10232</v>
      </c>
    </row>
    <row r="403" spans="60:61">
      <c r="BH403">
        <v>2552</v>
      </c>
      <c r="BI403">
        <v>11598</v>
      </c>
    </row>
    <row r="404" spans="60:61">
      <c r="BH404">
        <v>1455</v>
      </c>
      <c r="BI404">
        <v>5844</v>
      </c>
    </row>
    <row r="405" spans="60:61">
      <c r="BH405">
        <v>1751</v>
      </c>
      <c r="BI405">
        <v>6391</v>
      </c>
    </row>
    <row r="406" spans="60:61">
      <c r="BH406">
        <v>2923</v>
      </c>
      <c r="BI406">
        <v>12434</v>
      </c>
    </row>
    <row r="407" spans="60:61">
      <c r="BH407">
        <v>5264</v>
      </c>
      <c r="BI407">
        <v>21940</v>
      </c>
    </row>
    <row r="408" spans="60:61">
      <c r="BH408">
        <v>3376</v>
      </c>
      <c r="BI408">
        <v>14040</v>
      </c>
    </row>
    <row r="409" spans="60:61">
      <c r="BH409">
        <v>1977</v>
      </c>
      <c r="BI409">
        <v>7919</v>
      </c>
    </row>
    <row r="410" spans="60:61">
      <c r="BH410">
        <v>1547</v>
      </c>
      <c r="BI410">
        <v>6656</v>
      </c>
    </row>
    <row r="411" spans="60:61">
      <c r="BH411">
        <v>2179</v>
      </c>
      <c r="BI411">
        <v>8092</v>
      </c>
    </row>
    <row r="412" spans="60:61">
      <c r="BH412">
        <v>2354</v>
      </c>
      <c r="BI412">
        <v>9268</v>
      </c>
    </row>
    <row r="413" spans="60:61">
      <c r="BH413">
        <v>2891</v>
      </c>
      <c r="BI413">
        <v>11308</v>
      </c>
    </row>
    <row r="414" spans="60:61">
      <c r="BH414">
        <v>2887</v>
      </c>
      <c r="BI414">
        <v>10387</v>
      </c>
    </row>
    <row r="415" spans="60:61">
      <c r="BH415">
        <v>1645</v>
      </c>
      <c r="BI415">
        <v>5960</v>
      </c>
    </row>
    <row r="416" spans="60:61">
      <c r="BH416">
        <v>1986</v>
      </c>
      <c r="BI416">
        <v>6439</v>
      </c>
    </row>
    <row r="417" spans="60:61">
      <c r="BH417">
        <v>2583</v>
      </c>
      <c r="BI417">
        <v>9456</v>
      </c>
    </row>
    <row r="418" spans="60:61">
      <c r="BH418">
        <v>2470</v>
      </c>
      <c r="BI418">
        <v>9874</v>
      </c>
    </row>
    <row r="419" spans="60:61">
      <c r="BH419">
        <v>3357</v>
      </c>
      <c r="BI419">
        <v>12059</v>
      </c>
    </row>
    <row r="420" spans="60:61">
      <c r="BH420">
        <v>4029</v>
      </c>
      <c r="BI420">
        <v>17390</v>
      </c>
    </row>
    <row r="421" spans="60:61">
      <c r="BH421">
        <v>1953</v>
      </c>
      <c r="BI421">
        <v>8010</v>
      </c>
    </row>
    <row r="422" spans="60:61">
      <c r="BH422">
        <v>1671</v>
      </c>
      <c r="BI422">
        <v>6895</v>
      </c>
    </row>
    <row r="423" spans="60:61">
      <c r="BH423">
        <v>1555</v>
      </c>
      <c r="BI423">
        <v>5922</v>
      </c>
    </row>
    <row r="424" spans="60:61">
      <c r="BH424">
        <v>4125</v>
      </c>
      <c r="BI424">
        <v>14281</v>
      </c>
    </row>
    <row r="425" spans="60:61">
      <c r="BH425">
        <v>2628</v>
      </c>
      <c r="BI425">
        <v>10713</v>
      </c>
    </row>
    <row r="426" spans="60:61">
      <c r="BH426">
        <v>3285</v>
      </c>
      <c r="BI426">
        <v>13042</v>
      </c>
    </row>
    <row r="427" spans="60:61">
      <c r="BH427">
        <v>3272</v>
      </c>
      <c r="BI427">
        <v>13108</v>
      </c>
    </row>
    <row r="428" spans="60:61">
      <c r="BH428">
        <v>2936</v>
      </c>
      <c r="BI428">
        <v>11608</v>
      </c>
    </row>
    <row r="429" spans="60:61">
      <c r="BH429">
        <v>1889</v>
      </c>
      <c r="BI429">
        <v>7450</v>
      </c>
    </row>
    <row r="430" spans="60:61">
      <c r="BH430">
        <v>2974</v>
      </c>
      <c r="BI430">
        <v>11030</v>
      </c>
    </row>
    <row r="431" spans="60:61">
      <c r="BH431">
        <v>2366</v>
      </c>
      <c r="BI431">
        <v>7968</v>
      </c>
    </row>
    <row r="432" spans="60:61">
      <c r="BH432">
        <v>2259</v>
      </c>
      <c r="BI432">
        <v>9065</v>
      </c>
    </row>
    <row r="433" spans="60:61">
      <c r="BH433">
        <v>3445</v>
      </c>
      <c r="BI433">
        <v>13352</v>
      </c>
    </row>
    <row r="434" spans="60:61">
      <c r="BH434">
        <v>3221</v>
      </c>
      <c r="BI434">
        <v>12387</v>
      </c>
    </row>
    <row r="435" spans="60:61">
      <c r="BH435">
        <v>3119</v>
      </c>
      <c r="BI435">
        <v>12161</v>
      </c>
    </row>
    <row r="436" spans="60:61">
      <c r="BH436">
        <v>3766</v>
      </c>
      <c r="BI436">
        <v>15779</v>
      </c>
    </row>
    <row r="437" spans="60:61">
      <c r="BH437">
        <v>4739</v>
      </c>
      <c r="BI437">
        <v>18574</v>
      </c>
    </row>
    <row r="438" spans="60:61">
      <c r="BH438">
        <v>2765</v>
      </c>
      <c r="BI438">
        <v>10372</v>
      </c>
    </row>
    <row r="439" spans="60:61">
      <c r="BH439">
        <v>3875</v>
      </c>
      <c r="BI439">
        <v>15102</v>
      </c>
    </row>
    <row r="440" spans="60:61">
      <c r="BH440">
        <v>3935</v>
      </c>
      <c r="BI440">
        <v>14802</v>
      </c>
    </row>
    <row r="441" spans="60:61">
      <c r="BH441">
        <v>3054</v>
      </c>
      <c r="BI441">
        <v>11980</v>
      </c>
    </row>
    <row r="442" spans="60:61">
      <c r="BH442">
        <v>2672</v>
      </c>
      <c r="BI442">
        <v>10853</v>
      </c>
    </row>
    <row r="443" spans="60:61">
      <c r="BH443">
        <v>1966</v>
      </c>
      <c r="BI443">
        <v>8032</v>
      </c>
    </row>
    <row r="444" spans="60:61">
      <c r="BH444">
        <v>2829</v>
      </c>
      <c r="BI444">
        <v>12739</v>
      </c>
    </row>
    <row r="445" spans="60:61">
      <c r="BH445">
        <v>4622</v>
      </c>
      <c r="BI445">
        <v>16725</v>
      </c>
    </row>
    <row r="446" spans="60:61">
      <c r="BH446">
        <v>2626</v>
      </c>
      <c r="BI446">
        <v>10074</v>
      </c>
    </row>
    <row r="447" spans="60:61">
      <c r="BH447">
        <v>2979</v>
      </c>
      <c r="BI447">
        <v>10898</v>
      </c>
    </row>
    <row r="448" spans="60:61">
      <c r="BH448">
        <v>887</v>
      </c>
      <c r="BI448">
        <v>2899</v>
      </c>
    </row>
    <row r="449" spans="60:61">
      <c r="BH449">
        <v>773</v>
      </c>
      <c r="BI449">
        <v>2643</v>
      </c>
    </row>
    <row r="450" spans="60:61">
      <c r="BH450">
        <v>3597</v>
      </c>
      <c r="BI450">
        <v>12118</v>
      </c>
    </row>
    <row r="451" spans="60:61">
      <c r="BH451">
        <v>2562</v>
      </c>
      <c r="BI451">
        <v>8789</v>
      </c>
    </row>
    <row r="452" spans="60:61">
      <c r="BH452">
        <v>3606</v>
      </c>
      <c r="BI452">
        <v>12618</v>
      </c>
    </row>
    <row r="453" spans="60:61">
      <c r="BH453">
        <v>1848</v>
      </c>
      <c r="BI453">
        <v>6846</v>
      </c>
    </row>
    <row r="454" spans="60:61">
      <c r="BH454">
        <v>2097</v>
      </c>
      <c r="BI454">
        <v>8667</v>
      </c>
    </row>
    <row r="455" spans="60:61">
      <c r="BH455">
        <v>2926</v>
      </c>
      <c r="BI455">
        <v>11519</v>
      </c>
    </row>
    <row r="456" spans="60:61">
      <c r="BH456">
        <v>2080</v>
      </c>
      <c r="BI456">
        <v>7918</v>
      </c>
    </row>
    <row r="457" spans="60:61">
      <c r="BH457">
        <v>1619</v>
      </c>
      <c r="BI457">
        <v>6307</v>
      </c>
    </row>
    <row r="458" spans="60:61">
      <c r="BH458">
        <v>1936</v>
      </c>
      <c r="BI458">
        <v>6429</v>
      </c>
    </row>
    <row r="459" spans="60:61">
      <c r="BH459">
        <v>1865</v>
      </c>
      <c r="BI459">
        <v>6604</v>
      </c>
    </row>
    <row r="460" spans="60:61">
      <c r="BH460">
        <v>3441</v>
      </c>
      <c r="BI460">
        <v>12623</v>
      </c>
    </row>
    <row r="461" spans="60:61">
      <c r="BH461">
        <v>3522</v>
      </c>
      <c r="BI461">
        <v>13726</v>
      </c>
    </row>
    <row r="462" spans="60:61">
      <c r="BH462">
        <v>1793</v>
      </c>
      <c r="BI462">
        <v>7380</v>
      </c>
    </row>
    <row r="463" spans="60:61">
      <c r="BH463">
        <v>944</v>
      </c>
      <c r="BI463">
        <v>3538</v>
      </c>
    </row>
    <row r="464" spans="60:61">
      <c r="BH464">
        <v>1120</v>
      </c>
      <c r="BI464">
        <v>3957</v>
      </c>
    </row>
    <row r="465" spans="60:61">
      <c r="BH465">
        <v>2441</v>
      </c>
      <c r="BI465">
        <v>8914</v>
      </c>
    </row>
    <row r="466" spans="60:61">
      <c r="BH466">
        <v>2252</v>
      </c>
      <c r="BI466">
        <v>8733</v>
      </c>
    </row>
    <row r="467" spans="60:61">
      <c r="BH467">
        <v>1975</v>
      </c>
      <c r="BI467">
        <v>7592</v>
      </c>
    </row>
    <row r="468" spans="60:61">
      <c r="BH468">
        <v>2309</v>
      </c>
      <c r="BI468">
        <v>9306</v>
      </c>
    </row>
    <row r="469" spans="60:61">
      <c r="BH469">
        <v>3034</v>
      </c>
      <c r="BI469">
        <v>11578</v>
      </c>
    </row>
    <row r="470" spans="60:61">
      <c r="BH470">
        <v>1443</v>
      </c>
      <c r="BI470">
        <v>5374</v>
      </c>
    </row>
    <row r="471" spans="60:61">
      <c r="BH471">
        <v>1234</v>
      </c>
      <c r="BI471">
        <v>4971</v>
      </c>
    </row>
    <row r="472" spans="60:61">
      <c r="BH472">
        <v>862</v>
      </c>
      <c r="BI472">
        <v>3065</v>
      </c>
    </row>
    <row r="473" spans="60:61">
      <c r="BH473">
        <v>2027</v>
      </c>
      <c r="BI473">
        <v>8339</v>
      </c>
    </row>
    <row r="474" spans="60:61">
      <c r="BH474">
        <v>1522</v>
      </c>
      <c r="BI474">
        <v>5966</v>
      </c>
    </row>
    <row r="475" spans="60:61">
      <c r="BH475">
        <v>2540</v>
      </c>
      <c r="BI475">
        <v>10000</v>
      </c>
    </row>
    <row r="476" spans="60:61">
      <c r="BH476">
        <v>2035</v>
      </c>
      <c r="BI476">
        <v>7977</v>
      </c>
    </row>
    <row r="477" spans="60:61">
      <c r="BH477">
        <v>2449</v>
      </c>
      <c r="BI477">
        <v>9154</v>
      </c>
    </row>
    <row r="478" spans="60:61">
      <c r="BH478">
        <v>3216</v>
      </c>
      <c r="BI478">
        <v>12740</v>
      </c>
    </row>
    <row r="479" spans="60:61">
      <c r="BH479">
        <v>1891</v>
      </c>
      <c r="BI479">
        <v>6863</v>
      </c>
    </row>
    <row r="480" spans="60:61">
      <c r="BH480">
        <v>1427</v>
      </c>
      <c r="BI480">
        <v>5452</v>
      </c>
    </row>
    <row r="481" spans="60:61">
      <c r="BH481">
        <v>1578</v>
      </c>
      <c r="BI481">
        <v>5635</v>
      </c>
    </row>
    <row r="482" spans="60:61">
      <c r="BH482">
        <v>1085</v>
      </c>
      <c r="BI482">
        <v>4473</v>
      </c>
    </row>
    <row r="483" spans="60:61">
      <c r="BH483">
        <v>1381</v>
      </c>
      <c r="BI483">
        <v>5571</v>
      </c>
    </row>
    <row r="484" spans="60:61">
      <c r="BH484">
        <v>849</v>
      </c>
      <c r="BI484">
        <v>3351</v>
      </c>
    </row>
    <row r="485" spans="60:61">
      <c r="BH485">
        <v>1667</v>
      </c>
      <c r="BI485">
        <v>6439</v>
      </c>
    </row>
    <row r="486" spans="60:61">
      <c r="BH486">
        <v>1106</v>
      </c>
      <c r="BI486">
        <v>4073</v>
      </c>
    </row>
    <row r="487" spans="60:61">
      <c r="BH487">
        <v>3018</v>
      </c>
      <c r="BI487">
        <v>12656</v>
      </c>
    </row>
    <row r="488" spans="60:61">
      <c r="BH488">
        <v>994</v>
      </c>
      <c r="BI488">
        <v>4128</v>
      </c>
    </row>
    <row r="489" spans="60:61">
      <c r="BH489">
        <v>4795</v>
      </c>
      <c r="BI489">
        <v>19362</v>
      </c>
    </row>
    <row r="490" spans="60:61">
      <c r="BH490">
        <v>2335</v>
      </c>
      <c r="BI490">
        <v>9581</v>
      </c>
    </row>
    <row r="491" spans="60:61">
      <c r="BH491">
        <v>661</v>
      </c>
      <c r="BI491">
        <v>2803</v>
      </c>
    </row>
    <row r="492" spans="60:61">
      <c r="BH492">
        <v>2275</v>
      </c>
      <c r="BI492">
        <v>10158</v>
      </c>
    </row>
    <row r="493" spans="60:61">
      <c r="BH493">
        <v>753</v>
      </c>
      <c r="BI493">
        <v>3278</v>
      </c>
    </row>
    <row r="494" spans="60:61">
      <c r="BH494">
        <v>2507</v>
      </c>
      <c r="BI494">
        <v>10304</v>
      </c>
    </row>
    <row r="495" spans="60:61">
      <c r="BH495">
        <v>1884</v>
      </c>
      <c r="BI495">
        <v>7552</v>
      </c>
    </row>
    <row r="496" spans="60:61">
      <c r="BH496">
        <v>1877</v>
      </c>
      <c r="BI496">
        <v>8091</v>
      </c>
    </row>
    <row r="497" spans="60:61">
      <c r="BH497">
        <v>925</v>
      </c>
      <c r="BI497">
        <v>3581</v>
      </c>
    </row>
    <row r="498" spans="60:61">
      <c r="BH498">
        <v>1303</v>
      </c>
      <c r="BI498">
        <v>5987</v>
      </c>
    </row>
    <row r="499" spans="60:61">
      <c r="BH499">
        <v>1999</v>
      </c>
      <c r="BI499">
        <v>9015</v>
      </c>
    </row>
    <row r="500" spans="60:61">
      <c r="BH500">
        <v>1965</v>
      </c>
      <c r="BI500">
        <v>8660</v>
      </c>
    </row>
    <row r="501" spans="60:61">
      <c r="BH501">
        <v>1335</v>
      </c>
      <c r="BI501">
        <v>5810</v>
      </c>
    </row>
    <row r="502" spans="60:61">
      <c r="BH502">
        <v>2346</v>
      </c>
      <c r="BI502">
        <v>9397</v>
      </c>
    </row>
    <row r="503" spans="60:61">
      <c r="BH503">
        <v>1665</v>
      </c>
      <c r="BI503">
        <v>6683</v>
      </c>
    </row>
    <row r="504" spans="60:61">
      <c r="BH504">
        <v>1315</v>
      </c>
      <c r="BI504">
        <v>6112</v>
      </c>
    </row>
    <row r="505" spans="60:61">
      <c r="BH505">
        <v>1444</v>
      </c>
      <c r="BI505">
        <v>5589</v>
      </c>
    </row>
    <row r="506" spans="60:61">
      <c r="BH506">
        <v>731</v>
      </c>
      <c r="BI506">
        <v>3502</v>
      </c>
    </row>
    <row r="507" spans="60:61">
      <c r="BH507">
        <v>944</v>
      </c>
      <c r="BI507">
        <v>4198</v>
      </c>
    </row>
    <row r="508" spans="60:61">
      <c r="BH508">
        <v>632</v>
      </c>
      <c r="BI508">
        <v>2949</v>
      </c>
    </row>
    <row r="509" spans="60:61">
      <c r="BH509">
        <v>1250</v>
      </c>
      <c r="BI509">
        <v>5724</v>
      </c>
    </row>
    <row r="510" spans="60:61">
      <c r="BH510">
        <v>1058</v>
      </c>
      <c r="BI510">
        <v>4739</v>
      </c>
    </row>
    <row r="511" spans="60:61">
      <c r="BH511">
        <v>1252</v>
      </c>
      <c r="BI511">
        <v>5203</v>
      </c>
    </row>
    <row r="512" spans="60:61">
      <c r="BH512">
        <v>853</v>
      </c>
      <c r="BI512">
        <v>3439</v>
      </c>
    </row>
    <row r="513" spans="60:61">
      <c r="BH513">
        <v>1534</v>
      </c>
      <c r="BI513">
        <v>6859</v>
      </c>
    </row>
    <row r="514" spans="60:61">
      <c r="BH514">
        <v>1568</v>
      </c>
      <c r="BI514">
        <v>6468</v>
      </c>
    </row>
    <row r="515" spans="60:61">
      <c r="BH515">
        <v>2110</v>
      </c>
      <c r="BI515">
        <v>9601</v>
      </c>
    </row>
    <row r="516" spans="60:61">
      <c r="BH516">
        <v>1700</v>
      </c>
      <c r="BI516">
        <v>8301</v>
      </c>
    </row>
    <row r="517" spans="60:61">
      <c r="BH517">
        <v>2333</v>
      </c>
      <c r="BI517">
        <v>10893</v>
      </c>
    </row>
    <row r="518" spans="60:61">
      <c r="BH518">
        <v>1532</v>
      </c>
      <c r="BI518">
        <v>7202</v>
      </c>
    </row>
    <row r="519" spans="60:61">
      <c r="BH519">
        <v>1526</v>
      </c>
      <c r="BI519">
        <v>7115</v>
      </c>
    </row>
    <row r="520" spans="60:61">
      <c r="BH520">
        <v>1890</v>
      </c>
      <c r="BI520">
        <v>7912</v>
      </c>
    </row>
    <row r="521" spans="60:61">
      <c r="BH521">
        <v>2480</v>
      </c>
      <c r="BI521">
        <v>10020</v>
      </c>
    </row>
    <row r="522" spans="60:61">
      <c r="BH522">
        <v>1927</v>
      </c>
      <c r="BI522">
        <v>8648</v>
      </c>
    </row>
    <row r="523" spans="60:61">
      <c r="BH523">
        <v>1607</v>
      </c>
      <c r="BI523">
        <v>7299</v>
      </c>
    </row>
    <row r="524" spans="60:61">
      <c r="BH524">
        <v>1050</v>
      </c>
      <c r="BI524">
        <v>4723</v>
      </c>
    </row>
    <row r="525" spans="60:61">
      <c r="BH525">
        <v>1224</v>
      </c>
      <c r="BI525">
        <v>5081</v>
      </c>
    </row>
    <row r="526" spans="60:61">
      <c r="BH526">
        <v>1035</v>
      </c>
      <c r="BI526">
        <v>4304</v>
      </c>
    </row>
    <row r="527" spans="60:61">
      <c r="BH527">
        <v>1079</v>
      </c>
      <c r="BI527">
        <v>4370</v>
      </c>
    </row>
    <row r="528" spans="60:61">
      <c r="BH528">
        <v>2503</v>
      </c>
      <c r="BI528">
        <v>11008</v>
      </c>
    </row>
    <row r="529" spans="60:61">
      <c r="BH529">
        <v>1713</v>
      </c>
      <c r="BI529">
        <v>7539</v>
      </c>
    </row>
    <row r="530" spans="60:61">
      <c r="BH530">
        <v>562</v>
      </c>
      <c r="BI530">
        <v>2386</v>
      </c>
    </row>
    <row r="531" spans="60:61">
      <c r="BH531">
        <v>727</v>
      </c>
      <c r="BI531">
        <v>3490</v>
      </c>
    </row>
    <row r="532" spans="60:61">
      <c r="BH532">
        <v>749</v>
      </c>
      <c r="BI532">
        <v>3624</v>
      </c>
    </row>
    <row r="533" spans="60:61">
      <c r="BH533">
        <v>1455</v>
      </c>
      <c r="BI533">
        <v>6523</v>
      </c>
    </row>
    <row r="534" spans="60:61">
      <c r="BH534">
        <v>1744</v>
      </c>
      <c r="BI534">
        <v>8433</v>
      </c>
    </row>
    <row r="535" spans="60:61">
      <c r="BH535">
        <v>629</v>
      </c>
      <c r="BI535">
        <v>2979</v>
      </c>
    </row>
    <row r="536" spans="60:61">
      <c r="BH536">
        <v>1055</v>
      </c>
      <c r="BI536">
        <v>4513</v>
      </c>
    </row>
    <row r="537" spans="60:61">
      <c r="BH537">
        <v>2477</v>
      </c>
      <c r="BI537">
        <v>10935</v>
      </c>
    </row>
    <row r="538" spans="60:61">
      <c r="BH538">
        <v>2093</v>
      </c>
      <c r="BI538">
        <v>9755</v>
      </c>
    </row>
    <row r="539" spans="60:61">
      <c r="BH539">
        <v>1230</v>
      </c>
      <c r="BI539">
        <v>5308</v>
      </c>
    </row>
    <row r="540" spans="60:61">
      <c r="BH540">
        <v>1275</v>
      </c>
      <c r="BI540">
        <v>5749</v>
      </c>
    </row>
    <row r="541" spans="60:61">
      <c r="BH541">
        <v>981</v>
      </c>
      <c r="BI541">
        <v>4823</v>
      </c>
    </row>
    <row r="542" spans="60:61">
      <c r="BH542">
        <v>676</v>
      </c>
      <c r="BI542">
        <v>3318</v>
      </c>
    </row>
    <row r="543" spans="60:61">
      <c r="BH543">
        <v>4768</v>
      </c>
      <c r="BI543">
        <v>20293</v>
      </c>
    </row>
    <row r="544" spans="60:61">
      <c r="BH544">
        <v>4407</v>
      </c>
      <c r="BI544">
        <v>18410</v>
      </c>
    </row>
    <row r="545" spans="60:61">
      <c r="BH545">
        <v>2610</v>
      </c>
      <c r="BI545">
        <v>11646</v>
      </c>
    </row>
    <row r="546" spans="60:61">
      <c r="BH546">
        <v>2379</v>
      </c>
      <c r="BI546">
        <v>10455</v>
      </c>
    </row>
    <row r="547" spans="60:61">
      <c r="BH547">
        <v>4780</v>
      </c>
      <c r="BI547">
        <v>18501</v>
      </c>
    </row>
    <row r="548" spans="60:61">
      <c r="BH548">
        <v>2354</v>
      </c>
      <c r="BI548">
        <v>9449</v>
      </c>
    </row>
    <row r="549" spans="60:61">
      <c r="BH549">
        <v>2680</v>
      </c>
      <c r="BI549">
        <v>11451</v>
      </c>
    </row>
    <row r="550" spans="60:61">
      <c r="BH550">
        <v>2230</v>
      </c>
      <c r="BI550">
        <v>9346</v>
      </c>
    </row>
    <row r="551" spans="60:61">
      <c r="BH551">
        <v>2233</v>
      </c>
      <c r="BI551">
        <v>8633</v>
      </c>
    </row>
    <row r="552" spans="60:61">
      <c r="BH552">
        <v>393</v>
      </c>
      <c r="BI552">
        <v>1682</v>
      </c>
    </row>
    <row r="553" spans="60:61">
      <c r="BH553">
        <v>697</v>
      </c>
      <c r="BI553">
        <v>2929</v>
      </c>
    </row>
    <row r="554" spans="60:61">
      <c r="BH554">
        <v>2432</v>
      </c>
      <c r="BI554">
        <v>8937</v>
      </c>
    </row>
    <row r="555" spans="60:61">
      <c r="BH555">
        <v>2953</v>
      </c>
      <c r="BI555">
        <v>12980</v>
      </c>
    </row>
    <row r="556" spans="60:61">
      <c r="BH556">
        <v>2150</v>
      </c>
      <c r="BI556">
        <v>9052</v>
      </c>
    </row>
    <row r="557" spans="60:61">
      <c r="BH557">
        <v>2020</v>
      </c>
      <c r="BI557">
        <v>7500</v>
      </c>
    </row>
    <row r="558" spans="60:61">
      <c r="BH558">
        <v>1212</v>
      </c>
      <c r="BI558">
        <v>4550</v>
      </c>
    </row>
    <row r="559" spans="60:61">
      <c r="BH559">
        <v>2641</v>
      </c>
      <c r="BI559">
        <v>10734</v>
      </c>
    </row>
    <row r="560" spans="60:61">
      <c r="BH560">
        <v>1984</v>
      </c>
      <c r="BI560">
        <v>8685</v>
      </c>
    </row>
    <row r="561" spans="60:61">
      <c r="BH561">
        <v>982</v>
      </c>
      <c r="BI561">
        <v>4485</v>
      </c>
    </row>
    <row r="562" spans="60:61">
      <c r="BH562">
        <v>270</v>
      </c>
      <c r="BI562">
        <v>997</v>
      </c>
    </row>
    <row r="563" spans="60:61">
      <c r="BH563">
        <v>1289</v>
      </c>
      <c r="BI563">
        <v>5512</v>
      </c>
    </row>
    <row r="564" spans="60:61">
      <c r="BH564">
        <v>1572</v>
      </c>
      <c r="BI564">
        <v>5943</v>
      </c>
    </row>
    <row r="565" spans="60:61">
      <c r="BH565">
        <v>1440</v>
      </c>
      <c r="BI565">
        <v>5481</v>
      </c>
    </row>
    <row r="566" spans="60:61">
      <c r="BH566">
        <v>1595</v>
      </c>
      <c r="BI566">
        <v>7535</v>
      </c>
    </row>
    <row r="567" spans="60:61">
      <c r="BH567">
        <v>1241</v>
      </c>
      <c r="BI567">
        <v>5803</v>
      </c>
    </row>
    <row r="568" spans="60:61">
      <c r="BH568">
        <v>1215</v>
      </c>
      <c r="BI568">
        <v>5630</v>
      </c>
    </row>
    <row r="569" spans="60:61">
      <c r="BH569">
        <v>1450</v>
      </c>
      <c r="BI569">
        <v>7097</v>
      </c>
    </row>
    <row r="570" spans="60:61">
      <c r="BH570">
        <v>1211</v>
      </c>
      <c r="BI570">
        <v>5377</v>
      </c>
    </row>
    <row r="571" spans="60:61">
      <c r="BH571">
        <v>1148</v>
      </c>
      <c r="BI571">
        <v>4711</v>
      </c>
    </row>
    <row r="572" spans="60:61">
      <c r="BH572">
        <v>932</v>
      </c>
      <c r="BI572">
        <v>4937</v>
      </c>
    </row>
    <row r="573" spans="60:61">
      <c r="BH573">
        <v>614</v>
      </c>
      <c r="BI573">
        <v>3168</v>
      </c>
    </row>
    <row r="574" spans="60:61">
      <c r="BH574">
        <v>785</v>
      </c>
      <c r="BI574">
        <v>3737</v>
      </c>
    </row>
    <row r="575" spans="60:61">
      <c r="BH575">
        <v>979</v>
      </c>
      <c r="BI575">
        <v>4961</v>
      </c>
    </row>
    <row r="576" spans="60:61">
      <c r="BH576">
        <v>1308</v>
      </c>
      <c r="BI576">
        <v>5748</v>
      </c>
    </row>
    <row r="577" spans="60:61">
      <c r="BH577">
        <v>990</v>
      </c>
      <c r="BI577">
        <v>4416</v>
      </c>
    </row>
    <row r="578" spans="60:61">
      <c r="BH578">
        <v>2019</v>
      </c>
      <c r="BI578">
        <v>9434</v>
      </c>
    </row>
    <row r="579" spans="60:61">
      <c r="BH579">
        <v>587</v>
      </c>
      <c r="BI579">
        <v>2479</v>
      </c>
    </row>
    <row r="580" spans="60:61">
      <c r="BH580">
        <v>774</v>
      </c>
      <c r="BI580">
        <v>3768</v>
      </c>
    </row>
    <row r="581" spans="60:61">
      <c r="BH581">
        <v>845</v>
      </c>
      <c r="BI581">
        <v>3815</v>
      </c>
    </row>
    <row r="582" spans="60:61">
      <c r="BH582">
        <v>1214</v>
      </c>
      <c r="BI582">
        <v>5892</v>
      </c>
    </row>
    <row r="583" spans="60:61">
      <c r="BH583">
        <v>881</v>
      </c>
      <c r="BI583">
        <v>4402</v>
      </c>
    </row>
    <row r="584" spans="60:61">
      <c r="BH584">
        <v>1051</v>
      </c>
      <c r="BI584">
        <v>5216</v>
      </c>
    </row>
    <row r="585" spans="60:61">
      <c r="BH585">
        <v>2021</v>
      </c>
      <c r="BI585">
        <v>9799</v>
      </c>
    </row>
    <row r="586" spans="60:61">
      <c r="BH586">
        <v>805</v>
      </c>
      <c r="BI586">
        <v>3377</v>
      </c>
    </row>
    <row r="587" spans="60:61">
      <c r="BH587">
        <v>2706</v>
      </c>
      <c r="BI587">
        <v>11542</v>
      </c>
    </row>
    <row r="588" spans="60:61">
      <c r="BH588">
        <v>1620</v>
      </c>
      <c r="BI588">
        <v>7150</v>
      </c>
    </row>
    <row r="589" spans="60:61">
      <c r="BH589">
        <v>8121</v>
      </c>
      <c r="BI589">
        <v>36520</v>
      </c>
    </row>
    <row r="590" spans="60:61">
      <c r="BH590">
        <v>4417</v>
      </c>
      <c r="BI590">
        <v>18786</v>
      </c>
    </row>
    <row r="591" spans="60:61">
      <c r="BH591">
        <v>3886</v>
      </c>
      <c r="BI591">
        <v>17194</v>
      </c>
    </row>
    <row r="592" spans="60:61">
      <c r="BH592">
        <v>463</v>
      </c>
      <c r="BI592">
        <v>1946</v>
      </c>
    </row>
    <row r="593" spans="60:61">
      <c r="BH593">
        <v>415</v>
      </c>
      <c r="BI593">
        <v>1783</v>
      </c>
    </row>
    <row r="594" spans="60:61">
      <c r="BH594">
        <v>1921</v>
      </c>
      <c r="BI594">
        <v>9031</v>
      </c>
    </row>
    <row r="595" spans="60:61">
      <c r="BH595">
        <v>4466</v>
      </c>
      <c r="BI595">
        <v>20603</v>
      </c>
    </row>
    <row r="596" spans="60:61">
      <c r="BH596">
        <v>6880</v>
      </c>
      <c r="BI596">
        <v>32845</v>
      </c>
    </row>
    <row r="597" spans="60:61">
      <c r="BH597">
        <v>5000</v>
      </c>
      <c r="BI597">
        <v>23418</v>
      </c>
    </row>
    <row r="598" spans="60:61">
      <c r="BH598">
        <v>3689</v>
      </c>
      <c r="BI598">
        <v>16885</v>
      </c>
    </row>
    <row r="599" spans="60:61">
      <c r="BH599">
        <v>4844</v>
      </c>
      <c r="BI599">
        <v>21260</v>
      </c>
    </row>
    <row r="600" spans="60:61">
      <c r="BH600">
        <v>2088</v>
      </c>
      <c r="BI600">
        <v>9128</v>
      </c>
    </row>
    <row r="601" spans="60:61">
      <c r="BH601">
        <v>882</v>
      </c>
      <c r="BI601">
        <v>3475</v>
      </c>
    </row>
    <row r="602" spans="60:61">
      <c r="BH602">
        <v>2689</v>
      </c>
      <c r="BI602">
        <v>11330</v>
      </c>
    </row>
    <row r="603" spans="60:61">
      <c r="BH603">
        <v>1172</v>
      </c>
      <c r="BI603">
        <v>5267</v>
      </c>
    </row>
    <row r="604" spans="60:61">
      <c r="BH604">
        <v>2393</v>
      </c>
      <c r="BI604">
        <v>10886</v>
      </c>
    </row>
    <row r="605" spans="60:61">
      <c r="BH605">
        <v>374</v>
      </c>
      <c r="BI605">
        <v>1804</v>
      </c>
    </row>
    <row r="606" spans="60:61">
      <c r="BH606">
        <v>700</v>
      </c>
      <c r="BI606">
        <v>3379</v>
      </c>
    </row>
    <row r="607" spans="60:61">
      <c r="BH607">
        <v>847</v>
      </c>
      <c r="BI607">
        <v>4163</v>
      </c>
    </row>
    <row r="608" spans="60:61">
      <c r="BH608">
        <v>936</v>
      </c>
      <c r="BI608">
        <v>5251</v>
      </c>
    </row>
    <row r="609" spans="60:61">
      <c r="BH609">
        <v>430</v>
      </c>
      <c r="BI609">
        <v>2159</v>
      </c>
    </row>
    <row r="610" spans="60:61">
      <c r="BH610">
        <v>757</v>
      </c>
      <c r="BI610">
        <v>3886</v>
      </c>
    </row>
    <row r="611" spans="60:61">
      <c r="BH611">
        <v>1091</v>
      </c>
      <c r="BI611">
        <v>5099</v>
      </c>
    </row>
    <row r="612" spans="60:61">
      <c r="BH612">
        <v>1467</v>
      </c>
      <c r="BI612">
        <v>7204</v>
      </c>
    </row>
    <row r="613" spans="60:61">
      <c r="BH613">
        <v>673</v>
      </c>
      <c r="BI613">
        <v>3242</v>
      </c>
    </row>
    <row r="614" spans="60:61">
      <c r="BH614">
        <v>2915</v>
      </c>
      <c r="BI614">
        <v>10664</v>
      </c>
    </row>
    <row r="615" spans="60:61">
      <c r="BH615">
        <v>1376</v>
      </c>
      <c r="BI615">
        <v>5351</v>
      </c>
    </row>
    <row r="616" spans="60:61">
      <c r="BH616">
        <v>1233</v>
      </c>
      <c r="BI616">
        <v>4307</v>
      </c>
    </row>
    <row r="617" spans="60:61">
      <c r="BH617">
        <v>1983</v>
      </c>
      <c r="BI617">
        <v>7454</v>
      </c>
    </row>
    <row r="618" spans="60:61">
      <c r="BH618">
        <v>732</v>
      </c>
      <c r="BI618">
        <v>2279</v>
      </c>
    </row>
    <row r="619" spans="60:61">
      <c r="BH619">
        <v>915</v>
      </c>
      <c r="BI619">
        <v>3306</v>
      </c>
    </row>
    <row r="620" spans="60:61">
      <c r="BH620">
        <v>3111</v>
      </c>
      <c r="BI620">
        <v>11628</v>
      </c>
    </row>
    <row r="621" spans="60:61">
      <c r="BH621">
        <v>3297</v>
      </c>
      <c r="BI621">
        <v>11822</v>
      </c>
    </row>
    <row r="622" spans="60:61">
      <c r="BH622">
        <v>1352</v>
      </c>
      <c r="BI622">
        <v>5005</v>
      </c>
    </row>
    <row r="623" spans="60:61">
      <c r="BH623">
        <v>3960</v>
      </c>
      <c r="BI623">
        <v>15601</v>
      </c>
    </row>
    <row r="624" spans="60:61">
      <c r="BH624">
        <v>1623</v>
      </c>
      <c r="BI624">
        <v>5743</v>
      </c>
    </row>
    <row r="625" spans="60:61">
      <c r="BH625">
        <v>2427</v>
      </c>
      <c r="BI625">
        <v>9075</v>
      </c>
    </row>
    <row r="626" spans="60:61">
      <c r="BH626">
        <v>3583</v>
      </c>
      <c r="BI626">
        <v>12084</v>
      </c>
    </row>
    <row r="627" spans="60:61">
      <c r="BH627">
        <v>5410</v>
      </c>
      <c r="BI627">
        <v>18177</v>
      </c>
    </row>
    <row r="628" spans="60:61">
      <c r="BH628">
        <v>1999</v>
      </c>
      <c r="BI628">
        <v>7241</v>
      </c>
    </row>
    <row r="629" spans="60:61">
      <c r="BH629">
        <v>3282</v>
      </c>
      <c r="BI629">
        <v>12598</v>
      </c>
    </row>
    <row r="630" spans="60:61">
      <c r="BH630">
        <v>3231</v>
      </c>
      <c r="BI630">
        <v>11269</v>
      </c>
    </row>
    <row r="631" spans="60:61">
      <c r="BH631">
        <v>2308</v>
      </c>
      <c r="BI631">
        <v>8166</v>
      </c>
    </row>
    <row r="632" spans="60:61">
      <c r="BH632">
        <v>5201</v>
      </c>
      <c r="BI632">
        <v>18498</v>
      </c>
    </row>
    <row r="633" spans="60:61">
      <c r="BH633">
        <v>4619</v>
      </c>
      <c r="BI633">
        <v>17210</v>
      </c>
    </row>
    <row r="634" spans="60:61">
      <c r="BH634">
        <v>4592</v>
      </c>
      <c r="BI634">
        <v>20876</v>
      </c>
    </row>
    <row r="635" spans="60:61">
      <c r="BH635">
        <v>1354</v>
      </c>
      <c r="BI635">
        <v>5017</v>
      </c>
    </row>
    <row r="636" spans="60:61">
      <c r="BH636">
        <v>4951</v>
      </c>
      <c r="BI636">
        <v>19331</v>
      </c>
    </row>
    <row r="637" spans="60:61">
      <c r="BH637">
        <v>2484</v>
      </c>
      <c r="BI637">
        <v>9728</v>
      </c>
    </row>
    <row r="638" spans="60:61">
      <c r="BH638">
        <v>6779</v>
      </c>
      <c r="BI638">
        <v>26655</v>
      </c>
    </row>
    <row r="639" spans="60:61">
      <c r="BH639">
        <v>7351</v>
      </c>
      <c r="BI639">
        <v>26150</v>
      </c>
    </row>
    <row r="640" spans="60:61">
      <c r="BH640">
        <v>4751</v>
      </c>
      <c r="BI640">
        <v>17654</v>
      </c>
    </row>
    <row r="641" spans="60:61">
      <c r="BH641">
        <v>4843</v>
      </c>
      <c r="BI641">
        <v>17810</v>
      </c>
    </row>
    <row r="642" spans="60:61">
      <c r="BH642">
        <v>3423</v>
      </c>
      <c r="BI642">
        <v>12720</v>
      </c>
    </row>
    <row r="643" spans="60:61">
      <c r="BH643">
        <v>2163</v>
      </c>
      <c r="BI643">
        <v>7526</v>
      </c>
    </row>
    <row r="644" spans="60:61">
      <c r="BH644">
        <v>1772</v>
      </c>
      <c r="BI644">
        <v>7114</v>
      </c>
    </row>
    <row r="645" spans="60:61">
      <c r="BH645">
        <v>2306</v>
      </c>
      <c r="BI645">
        <v>11398</v>
      </c>
    </row>
    <row r="646" spans="60:61">
      <c r="BH646">
        <v>1311</v>
      </c>
      <c r="BI646">
        <v>6406</v>
      </c>
    </row>
    <row r="647" spans="60:61">
      <c r="BH647">
        <v>4911</v>
      </c>
      <c r="BI647">
        <v>18589</v>
      </c>
    </row>
    <row r="648" spans="60:61">
      <c r="BH648">
        <v>2225</v>
      </c>
      <c r="BI648">
        <v>8748</v>
      </c>
    </row>
    <row r="649" spans="60:61">
      <c r="BH649">
        <v>2360</v>
      </c>
      <c r="BI649">
        <v>9318</v>
      </c>
    </row>
    <row r="650" spans="60:61">
      <c r="BH650">
        <v>2062</v>
      </c>
      <c r="BI650">
        <v>7711</v>
      </c>
    </row>
    <row r="651" spans="60:61">
      <c r="BH651">
        <v>2978</v>
      </c>
      <c r="BI651">
        <v>11546</v>
      </c>
    </row>
    <row r="652" spans="60:61">
      <c r="BH652">
        <v>3922</v>
      </c>
      <c r="BI652">
        <v>14956</v>
      </c>
    </row>
    <row r="653" spans="60:61">
      <c r="BH653">
        <v>2101</v>
      </c>
      <c r="BI653">
        <v>8541</v>
      </c>
    </row>
    <row r="654" spans="60:61">
      <c r="BH654">
        <v>3399</v>
      </c>
      <c r="BI654">
        <v>13969</v>
      </c>
    </row>
    <row r="655" spans="60:61">
      <c r="BH655">
        <v>1166</v>
      </c>
      <c r="BI655">
        <v>5009</v>
      </c>
    </row>
    <row r="656" spans="60:61">
      <c r="BH656">
        <v>2795</v>
      </c>
      <c r="BI656">
        <v>11432</v>
      </c>
    </row>
    <row r="657" spans="60:61">
      <c r="BH657">
        <v>5567</v>
      </c>
      <c r="BI657">
        <v>20338</v>
      </c>
    </row>
    <row r="658" spans="60:61">
      <c r="BH658">
        <v>5224</v>
      </c>
      <c r="BI658">
        <v>18466</v>
      </c>
    </row>
    <row r="659" spans="60:61">
      <c r="BH659">
        <v>1892</v>
      </c>
      <c r="BI659">
        <v>5943</v>
      </c>
    </row>
    <row r="660" spans="60:61">
      <c r="BH660">
        <v>5155</v>
      </c>
      <c r="BI660">
        <v>18939</v>
      </c>
    </row>
    <row r="661" spans="60:61">
      <c r="BH661">
        <v>1692</v>
      </c>
      <c r="BI661">
        <v>5694</v>
      </c>
    </row>
    <row r="662" spans="60:61">
      <c r="BH662">
        <v>1500</v>
      </c>
      <c r="BI662">
        <v>5574</v>
      </c>
    </row>
    <row r="663" spans="60:61">
      <c r="BH663">
        <v>1364</v>
      </c>
      <c r="BI663">
        <v>4046</v>
      </c>
    </row>
    <row r="664" spans="60:61">
      <c r="BH664">
        <v>1948</v>
      </c>
      <c r="BI664">
        <v>7539</v>
      </c>
    </row>
    <row r="665" spans="60:61">
      <c r="BH665">
        <v>1411</v>
      </c>
      <c r="BI665">
        <v>5658</v>
      </c>
    </row>
    <row r="666" spans="60:61">
      <c r="BH666">
        <v>1662</v>
      </c>
      <c r="BI666">
        <v>6476</v>
      </c>
    </row>
    <row r="667" spans="60:61">
      <c r="BH667">
        <v>2803</v>
      </c>
      <c r="BI667">
        <v>10111</v>
      </c>
    </row>
    <row r="668" spans="60:61">
      <c r="BH668">
        <v>1350</v>
      </c>
      <c r="BI668">
        <v>4886</v>
      </c>
    </row>
    <row r="669" spans="60:61">
      <c r="BH669">
        <v>1329</v>
      </c>
      <c r="BI669">
        <v>5046</v>
      </c>
    </row>
    <row r="670" spans="60:61">
      <c r="BH670">
        <v>1953</v>
      </c>
      <c r="BI670">
        <v>6625</v>
      </c>
    </row>
    <row r="671" spans="60:61">
      <c r="BH671">
        <v>541</v>
      </c>
      <c r="BI671">
        <v>1871</v>
      </c>
    </row>
    <row r="672" spans="60:61">
      <c r="BH672">
        <v>2103</v>
      </c>
      <c r="BI672">
        <v>7663</v>
      </c>
    </row>
    <row r="673" spans="60:61">
      <c r="BH673">
        <v>1406</v>
      </c>
      <c r="BI673">
        <v>5111</v>
      </c>
    </row>
    <row r="674" spans="60:61">
      <c r="BH674">
        <v>822</v>
      </c>
      <c r="BI674">
        <v>3023</v>
      </c>
    </row>
    <row r="675" spans="60:61">
      <c r="BH675">
        <v>807</v>
      </c>
      <c r="BI675">
        <v>2905</v>
      </c>
    </row>
    <row r="676" spans="60:61">
      <c r="BH676">
        <v>1502</v>
      </c>
      <c r="BI676">
        <v>5582</v>
      </c>
    </row>
    <row r="677" spans="60:61">
      <c r="BH677">
        <v>2643</v>
      </c>
      <c r="BI677">
        <v>10191</v>
      </c>
    </row>
    <row r="678" spans="60:61">
      <c r="BH678">
        <v>2218</v>
      </c>
      <c r="BI678">
        <v>8044</v>
      </c>
    </row>
    <row r="679" spans="60:61">
      <c r="BH679">
        <v>828</v>
      </c>
      <c r="BI679">
        <v>3026</v>
      </c>
    </row>
    <row r="680" spans="60:61">
      <c r="BH680">
        <v>4880</v>
      </c>
      <c r="BI680">
        <v>19585</v>
      </c>
    </row>
    <row r="681" spans="60:61">
      <c r="BH681">
        <v>1190</v>
      </c>
      <c r="BI681">
        <v>4553</v>
      </c>
    </row>
    <row r="682" spans="60:61">
      <c r="BH682">
        <v>1285</v>
      </c>
      <c r="BI682">
        <v>4990</v>
      </c>
    </row>
    <row r="683" spans="60:61">
      <c r="BH683">
        <v>2143</v>
      </c>
      <c r="BI683">
        <v>8739</v>
      </c>
    </row>
    <row r="684" spans="60:61">
      <c r="BH684">
        <v>1688</v>
      </c>
      <c r="BI684">
        <v>6815</v>
      </c>
    </row>
    <row r="685" spans="60:61">
      <c r="BH685">
        <v>1160</v>
      </c>
      <c r="BI685">
        <v>4483</v>
      </c>
    </row>
    <row r="686" spans="60:61">
      <c r="BH686">
        <v>3236</v>
      </c>
      <c r="BI686">
        <v>11721</v>
      </c>
    </row>
    <row r="687" spans="60:61">
      <c r="BH687">
        <v>2789</v>
      </c>
      <c r="BI687">
        <v>10386</v>
      </c>
    </row>
    <row r="688" spans="60:61">
      <c r="BH688">
        <v>1916</v>
      </c>
      <c r="BI688">
        <v>6533</v>
      </c>
    </row>
    <row r="689" spans="60:61">
      <c r="BH689">
        <v>5588</v>
      </c>
      <c r="BI689">
        <v>18570</v>
      </c>
    </row>
    <row r="690" spans="60:61">
      <c r="BH690">
        <v>1286</v>
      </c>
      <c r="BI690">
        <v>4031</v>
      </c>
    </row>
    <row r="691" spans="60:61">
      <c r="BH691">
        <v>2080</v>
      </c>
      <c r="BI691">
        <v>7483</v>
      </c>
    </row>
    <row r="692" spans="60:61">
      <c r="BH692">
        <v>1610</v>
      </c>
      <c r="BI692">
        <v>5404</v>
      </c>
    </row>
    <row r="693" spans="60:61">
      <c r="BH693">
        <v>2060</v>
      </c>
      <c r="BI693">
        <v>6911</v>
      </c>
    </row>
    <row r="694" spans="60:61">
      <c r="BH694">
        <v>1738</v>
      </c>
      <c r="BI694">
        <v>5913</v>
      </c>
    </row>
    <row r="695" spans="60:61">
      <c r="BH695">
        <v>4675</v>
      </c>
      <c r="BI695">
        <v>17000</v>
      </c>
    </row>
    <row r="696" spans="60:61">
      <c r="BH696">
        <v>3127</v>
      </c>
      <c r="BI696">
        <v>10465</v>
      </c>
    </row>
    <row r="697" spans="60:61">
      <c r="BH697">
        <v>1868</v>
      </c>
      <c r="BI697">
        <v>6468</v>
      </c>
    </row>
    <row r="698" spans="60:61">
      <c r="BH698">
        <v>4425</v>
      </c>
      <c r="BI698">
        <v>16403</v>
      </c>
    </row>
    <row r="699" spans="60:61">
      <c r="BH699">
        <v>6525</v>
      </c>
      <c r="BI699">
        <v>21828</v>
      </c>
    </row>
    <row r="700" spans="60:61">
      <c r="BH700">
        <v>3347</v>
      </c>
      <c r="BI700">
        <v>13201</v>
      </c>
    </row>
    <row r="701" spans="60:61">
      <c r="BH701">
        <v>2638</v>
      </c>
      <c r="BI701">
        <v>9853</v>
      </c>
    </row>
    <row r="702" spans="60:61">
      <c r="BH702">
        <v>1493</v>
      </c>
      <c r="BI702">
        <v>5360</v>
      </c>
    </row>
    <row r="703" spans="60:61">
      <c r="BH703">
        <v>2394</v>
      </c>
      <c r="BI703">
        <v>8208</v>
      </c>
    </row>
    <row r="704" spans="60:61">
      <c r="BH704">
        <v>1975</v>
      </c>
      <c r="BI704">
        <v>7576</v>
      </c>
    </row>
    <row r="705" spans="60:61">
      <c r="BH705">
        <v>3809</v>
      </c>
      <c r="BI705">
        <v>13861</v>
      </c>
    </row>
    <row r="706" spans="60:61">
      <c r="BH706">
        <v>6702</v>
      </c>
      <c r="BI706">
        <v>26185</v>
      </c>
    </row>
    <row r="707" spans="60:61">
      <c r="BH707">
        <v>8246</v>
      </c>
      <c r="BI707">
        <v>29644</v>
      </c>
    </row>
    <row r="708" spans="60:61">
      <c r="BH708">
        <v>5288</v>
      </c>
      <c r="BI708">
        <v>17548</v>
      </c>
    </row>
    <row r="709" spans="60:61">
      <c r="BH709">
        <v>2586</v>
      </c>
      <c r="BI709">
        <v>8336</v>
      </c>
    </row>
    <row r="710" spans="60:61">
      <c r="BH710">
        <v>2713</v>
      </c>
      <c r="BI710">
        <v>9812</v>
      </c>
    </row>
    <row r="711" spans="60:61">
      <c r="BH711">
        <v>5238</v>
      </c>
      <c r="BI711">
        <v>18195</v>
      </c>
    </row>
    <row r="712" spans="60:61">
      <c r="BH712">
        <v>4979</v>
      </c>
      <c r="BI712">
        <v>17354</v>
      </c>
    </row>
    <row r="713" spans="60:61">
      <c r="BH713">
        <v>3336</v>
      </c>
      <c r="BI713">
        <v>12141</v>
      </c>
    </row>
    <row r="714" spans="60:61">
      <c r="BH714">
        <v>6631</v>
      </c>
      <c r="BI714">
        <v>25072</v>
      </c>
    </row>
    <row r="715" spans="60:61">
      <c r="BH715">
        <v>4222</v>
      </c>
      <c r="BI715">
        <v>16461</v>
      </c>
    </row>
    <row r="716" spans="60:61">
      <c r="BH716">
        <v>1789</v>
      </c>
      <c r="BI716">
        <v>7438</v>
      </c>
    </row>
    <row r="717" spans="60:61">
      <c r="BH717">
        <v>6480</v>
      </c>
      <c r="BI717">
        <v>23690</v>
      </c>
    </row>
    <row r="718" spans="60:61">
      <c r="BH718">
        <v>2013</v>
      </c>
      <c r="BI718">
        <v>7310</v>
      </c>
    </row>
    <row r="719" spans="60:61">
      <c r="BH719">
        <v>4472</v>
      </c>
      <c r="BI719">
        <v>17993</v>
      </c>
    </row>
    <row r="720" spans="60:61">
      <c r="BH720">
        <v>1783</v>
      </c>
      <c r="BI720">
        <v>6369</v>
      </c>
    </row>
    <row r="721" spans="60:61">
      <c r="BH721">
        <v>6652</v>
      </c>
      <c r="BI721">
        <v>28102</v>
      </c>
    </row>
    <row r="722" spans="60:61">
      <c r="BH722">
        <v>4145</v>
      </c>
      <c r="BI722">
        <v>16299</v>
      </c>
    </row>
    <row r="723" spans="60:61">
      <c r="BH723">
        <v>6625</v>
      </c>
      <c r="BI723">
        <v>28508</v>
      </c>
    </row>
    <row r="724" spans="60:61">
      <c r="BH724">
        <v>4077</v>
      </c>
      <c r="BI724">
        <v>15880</v>
      </c>
    </row>
    <row r="725" spans="60:61">
      <c r="BH725">
        <v>4379</v>
      </c>
      <c r="BI725">
        <v>18669</v>
      </c>
    </row>
    <row r="726" spans="60:61">
      <c r="BH726">
        <v>4042</v>
      </c>
      <c r="BI726">
        <v>14754</v>
      </c>
    </row>
    <row r="727" spans="60:61">
      <c r="BH727">
        <v>4582</v>
      </c>
      <c r="BI727">
        <v>16137</v>
      </c>
    </row>
    <row r="728" spans="60:61">
      <c r="BH728">
        <v>2520</v>
      </c>
      <c r="BI728">
        <v>9709</v>
      </c>
    </row>
    <row r="729" spans="60:61">
      <c r="BH729">
        <v>3734</v>
      </c>
      <c r="BI729">
        <v>13951</v>
      </c>
    </row>
    <row r="730" spans="60:61">
      <c r="BH730">
        <v>4415</v>
      </c>
      <c r="BI730">
        <v>19858</v>
      </c>
    </row>
    <row r="731" spans="60:61">
      <c r="BH731">
        <v>5907</v>
      </c>
      <c r="BI731">
        <v>20246</v>
      </c>
    </row>
    <row r="732" spans="60:61">
      <c r="BH732">
        <v>4087</v>
      </c>
      <c r="BI732">
        <v>15263</v>
      </c>
    </row>
    <row r="733" spans="60:61">
      <c r="BH733">
        <v>2946</v>
      </c>
      <c r="BI733">
        <v>10580</v>
      </c>
    </row>
    <row r="734" spans="60:61">
      <c r="BH734">
        <v>3507</v>
      </c>
      <c r="BI734">
        <v>12302</v>
      </c>
    </row>
    <row r="735" spans="60:61">
      <c r="BH735">
        <v>2256</v>
      </c>
      <c r="BI735">
        <v>8018</v>
      </c>
    </row>
    <row r="736" spans="60:61">
      <c r="BH736">
        <v>2399</v>
      </c>
      <c r="BI736">
        <v>9094</v>
      </c>
    </row>
    <row r="737" spans="60:61">
      <c r="BH737">
        <v>4059</v>
      </c>
      <c r="BI737">
        <v>15044</v>
      </c>
    </row>
    <row r="738" spans="60:61">
      <c r="BH738">
        <v>1777</v>
      </c>
      <c r="BI738">
        <v>7261</v>
      </c>
    </row>
    <row r="739" spans="60:61">
      <c r="BH739">
        <v>2427</v>
      </c>
      <c r="BI739">
        <v>8939</v>
      </c>
    </row>
    <row r="740" spans="60:61">
      <c r="BH740">
        <v>2624</v>
      </c>
      <c r="BI740">
        <v>10722</v>
      </c>
    </row>
    <row r="741" spans="60:61">
      <c r="BH741">
        <v>1738</v>
      </c>
      <c r="BI741">
        <v>6583</v>
      </c>
    </row>
    <row r="742" spans="60:61">
      <c r="BH742">
        <v>2520</v>
      </c>
      <c r="BI742">
        <v>9825</v>
      </c>
    </row>
    <row r="743" spans="60:61">
      <c r="BH743">
        <v>1899</v>
      </c>
      <c r="BI743">
        <v>6167</v>
      </c>
    </row>
    <row r="744" spans="60:61">
      <c r="BH744">
        <v>1461</v>
      </c>
      <c r="BI744">
        <v>5143</v>
      </c>
    </row>
    <row r="745" spans="60:61">
      <c r="BH745">
        <v>1548</v>
      </c>
      <c r="BI745">
        <v>5474</v>
      </c>
    </row>
    <row r="746" spans="60:61">
      <c r="BH746">
        <v>2402</v>
      </c>
      <c r="BI746">
        <v>7292</v>
      </c>
    </row>
    <row r="747" spans="60:61">
      <c r="BH747">
        <v>1217</v>
      </c>
      <c r="BI747">
        <v>4731</v>
      </c>
    </row>
    <row r="748" spans="60:61">
      <c r="BH748">
        <v>817</v>
      </c>
      <c r="BI748">
        <v>2947</v>
      </c>
    </row>
    <row r="749" spans="60:61">
      <c r="BH749">
        <v>2881</v>
      </c>
      <c r="BI749">
        <v>12211</v>
      </c>
    </row>
    <row r="750" spans="60:61">
      <c r="BH750">
        <v>1527</v>
      </c>
      <c r="BI750">
        <v>5973</v>
      </c>
    </row>
    <row r="751" spans="60:61">
      <c r="BH751">
        <v>1746</v>
      </c>
      <c r="BI751">
        <v>6370</v>
      </c>
    </row>
    <row r="752" spans="60:61">
      <c r="BH752">
        <v>2222</v>
      </c>
      <c r="BI752">
        <v>9049</v>
      </c>
    </row>
    <row r="753" spans="60:61">
      <c r="BH753">
        <v>1323</v>
      </c>
      <c r="BI753">
        <v>5066</v>
      </c>
    </row>
    <row r="754" spans="60:61">
      <c r="BH754">
        <v>1123</v>
      </c>
      <c r="BI754">
        <v>4548</v>
      </c>
    </row>
    <row r="755" spans="60:61">
      <c r="BH755">
        <v>1403</v>
      </c>
      <c r="BI755">
        <v>5258</v>
      </c>
    </row>
    <row r="756" spans="60:61">
      <c r="BH756">
        <v>3172</v>
      </c>
      <c r="BI756">
        <v>11374</v>
      </c>
    </row>
    <row r="757" spans="60:61">
      <c r="BH757">
        <v>2121</v>
      </c>
      <c r="BI757">
        <v>8047</v>
      </c>
    </row>
    <row r="758" spans="60:61">
      <c r="BH758">
        <v>1286</v>
      </c>
      <c r="BI758">
        <v>4848</v>
      </c>
    </row>
    <row r="759" spans="60:61">
      <c r="BH759">
        <v>1834</v>
      </c>
      <c r="BI759">
        <v>7274</v>
      </c>
    </row>
    <row r="760" spans="60:61">
      <c r="BH760">
        <v>1045</v>
      </c>
      <c r="BI760">
        <v>4177</v>
      </c>
    </row>
    <row r="761" spans="60:61">
      <c r="BH761">
        <v>2855</v>
      </c>
      <c r="BI761">
        <v>11342</v>
      </c>
    </row>
    <row r="762" spans="60:61">
      <c r="BH762">
        <v>1659</v>
      </c>
      <c r="BI762">
        <v>6327</v>
      </c>
    </row>
    <row r="763" spans="60:61">
      <c r="BH763">
        <v>1544</v>
      </c>
      <c r="BI763">
        <v>5887</v>
      </c>
    </row>
    <row r="764" spans="60:61">
      <c r="BH764">
        <v>1130</v>
      </c>
      <c r="BI764">
        <v>4370</v>
      </c>
    </row>
    <row r="765" spans="60:61">
      <c r="BH765">
        <v>1338</v>
      </c>
      <c r="BI765">
        <v>5058</v>
      </c>
    </row>
    <row r="766" spans="60:61">
      <c r="BH766">
        <v>1928</v>
      </c>
      <c r="BI766">
        <v>7172</v>
      </c>
    </row>
    <row r="767" spans="60:61">
      <c r="BH767">
        <v>627</v>
      </c>
      <c r="BI767">
        <v>2490</v>
      </c>
    </row>
    <row r="768" spans="60:61">
      <c r="BH768">
        <v>1783</v>
      </c>
      <c r="BI768">
        <v>6580</v>
      </c>
    </row>
    <row r="769" spans="60:61">
      <c r="BH769">
        <v>1935</v>
      </c>
      <c r="BI769">
        <v>7193</v>
      </c>
    </row>
    <row r="770" spans="60:61">
      <c r="BH770">
        <v>2286</v>
      </c>
      <c r="BI770">
        <v>9624</v>
      </c>
    </row>
    <row r="771" spans="60:61">
      <c r="BH771">
        <v>1612</v>
      </c>
      <c r="BI771">
        <v>6859</v>
      </c>
    </row>
    <row r="772" spans="60:61">
      <c r="BH772">
        <v>2134</v>
      </c>
      <c r="BI772">
        <v>8346</v>
      </c>
    </row>
    <row r="773" spans="60:61">
      <c r="BH773">
        <v>1523</v>
      </c>
      <c r="BI773">
        <v>6159</v>
      </c>
    </row>
    <row r="774" spans="60:61">
      <c r="BH774">
        <v>2561</v>
      </c>
      <c r="BI774">
        <v>9138</v>
      </c>
    </row>
    <row r="775" spans="60:61">
      <c r="BH775">
        <v>3105</v>
      </c>
      <c r="BI775">
        <v>11236</v>
      </c>
    </row>
    <row r="776" spans="60:61">
      <c r="BH776">
        <v>1886</v>
      </c>
      <c r="BI776">
        <v>7385</v>
      </c>
    </row>
    <row r="777" spans="60:61">
      <c r="BH777">
        <v>1950</v>
      </c>
      <c r="BI777">
        <v>6891</v>
      </c>
    </row>
    <row r="778" spans="60:61">
      <c r="BH778">
        <v>1460</v>
      </c>
      <c r="BI778">
        <v>6032</v>
      </c>
    </row>
    <row r="779" spans="60:61">
      <c r="BH779">
        <v>5019</v>
      </c>
      <c r="BI779">
        <v>17917</v>
      </c>
    </row>
    <row r="780" spans="60:61">
      <c r="BH780">
        <v>2917</v>
      </c>
      <c r="BI780">
        <v>11241</v>
      </c>
    </row>
    <row r="781" spans="60:61">
      <c r="BH781">
        <v>3531</v>
      </c>
      <c r="BI781">
        <v>13742</v>
      </c>
    </row>
    <row r="782" spans="60:61">
      <c r="BH782">
        <v>6862</v>
      </c>
      <c r="BI782">
        <v>26390</v>
      </c>
    </row>
    <row r="783" spans="60:61">
      <c r="BH783">
        <v>3544</v>
      </c>
      <c r="BI783">
        <v>13227</v>
      </c>
    </row>
    <row r="784" spans="60:61">
      <c r="BH784">
        <v>2310</v>
      </c>
      <c r="BI784">
        <v>8541</v>
      </c>
    </row>
    <row r="785" spans="60:61">
      <c r="BH785">
        <v>3276</v>
      </c>
      <c r="BI785">
        <v>13035</v>
      </c>
    </row>
    <row r="786" spans="60:61">
      <c r="BH786">
        <v>2060</v>
      </c>
      <c r="BI786">
        <v>8150</v>
      </c>
    </row>
    <row r="787" spans="60:61">
      <c r="BH787">
        <v>2029</v>
      </c>
      <c r="BI787">
        <v>7756</v>
      </c>
    </row>
    <row r="788" spans="60:61">
      <c r="BH788">
        <v>2926</v>
      </c>
      <c r="BI788">
        <v>11254</v>
      </c>
    </row>
    <row r="789" spans="60:61">
      <c r="BH789">
        <v>3126</v>
      </c>
      <c r="BI789">
        <v>11973</v>
      </c>
    </row>
    <row r="790" spans="60:61">
      <c r="BH790">
        <v>2844</v>
      </c>
      <c r="BI790">
        <v>10674</v>
      </c>
    </row>
    <row r="791" spans="60:61">
      <c r="BH791">
        <v>924</v>
      </c>
      <c r="BI791">
        <v>3567</v>
      </c>
    </row>
    <row r="792" spans="60:61">
      <c r="BH792">
        <v>1817</v>
      </c>
      <c r="BI792">
        <v>7148</v>
      </c>
    </row>
    <row r="793" spans="60:61">
      <c r="BH793">
        <v>1979</v>
      </c>
      <c r="BI793">
        <v>6476</v>
      </c>
    </row>
    <row r="794" spans="60:61">
      <c r="BH794">
        <v>1930</v>
      </c>
      <c r="BI794">
        <v>6612</v>
      </c>
    </row>
    <row r="795" spans="60:61">
      <c r="BH795">
        <v>1179</v>
      </c>
      <c r="BI795">
        <v>4245</v>
      </c>
    </row>
    <row r="796" spans="60:61">
      <c r="BH796">
        <v>4048</v>
      </c>
      <c r="BI796">
        <v>16044</v>
      </c>
    </row>
    <row r="797" spans="60:61">
      <c r="BH797">
        <v>1598</v>
      </c>
      <c r="BI797">
        <v>5405</v>
      </c>
    </row>
    <row r="798" spans="60:61">
      <c r="BH798">
        <v>7191</v>
      </c>
      <c r="BI798">
        <v>27693</v>
      </c>
    </row>
    <row r="799" spans="60:61">
      <c r="BH799">
        <v>2937</v>
      </c>
      <c r="BI799">
        <v>11364</v>
      </c>
    </row>
    <row r="800" spans="60:61">
      <c r="BH800">
        <v>2094</v>
      </c>
      <c r="BI800">
        <v>8138</v>
      </c>
    </row>
    <row r="801" spans="60:61">
      <c r="BH801">
        <v>2472</v>
      </c>
      <c r="BI801">
        <v>10063</v>
      </c>
    </row>
    <row r="802" spans="60:61">
      <c r="BH802">
        <v>3074</v>
      </c>
      <c r="BI802">
        <v>12803</v>
      </c>
    </row>
    <row r="803" spans="60:61">
      <c r="BH803">
        <v>1445</v>
      </c>
      <c r="BI803">
        <v>5205</v>
      </c>
    </row>
    <row r="804" spans="60:61">
      <c r="BH804">
        <v>3245</v>
      </c>
      <c r="BI804">
        <v>12131</v>
      </c>
    </row>
    <row r="805" spans="60:61">
      <c r="BH805">
        <v>2785</v>
      </c>
      <c r="BI805">
        <v>8295</v>
      </c>
    </row>
    <row r="806" spans="60:61">
      <c r="BH806">
        <v>4416</v>
      </c>
      <c r="BI806">
        <v>15318</v>
      </c>
    </row>
    <row r="807" spans="60:61">
      <c r="BH807">
        <v>1267</v>
      </c>
      <c r="BI807">
        <v>4428</v>
      </c>
    </row>
    <row r="808" spans="60:61">
      <c r="BH808">
        <v>2721</v>
      </c>
      <c r="BI808">
        <v>9718</v>
      </c>
    </row>
    <row r="809" spans="60:61">
      <c r="BH809">
        <v>2411</v>
      </c>
      <c r="BI809">
        <v>8790</v>
      </c>
    </row>
    <row r="810" spans="60:61">
      <c r="BH810">
        <v>4627</v>
      </c>
      <c r="BI810">
        <v>20371</v>
      </c>
    </row>
    <row r="811" spans="60:61">
      <c r="BH811">
        <v>5821</v>
      </c>
      <c r="BI811">
        <v>23597</v>
      </c>
    </row>
    <row r="812" spans="60:61">
      <c r="BH812">
        <v>14172</v>
      </c>
      <c r="BI812">
        <v>63054</v>
      </c>
    </row>
    <row r="813" spans="60:61">
      <c r="BH813">
        <v>10233</v>
      </c>
      <c r="BI813">
        <v>40707</v>
      </c>
    </row>
    <row r="814" spans="60:61">
      <c r="BH814">
        <v>8203</v>
      </c>
      <c r="BI814">
        <v>34244</v>
      </c>
    </row>
    <row r="815" spans="60:61">
      <c r="BH815">
        <v>8064</v>
      </c>
      <c r="BI815">
        <v>30720</v>
      </c>
    </row>
    <row r="816" spans="60:61">
      <c r="BH816">
        <v>4953</v>
      </c>
      <c r="BI816">
        <v>20251</v>
      </c>
    </row>
    <row r="817" spans="60:61">
      <c r="BH817">
        <v>2230</v>
      </c>
      <c r="BI817">
        <v>9142</v>
      </c>
    </row>
    <row r="818" spans="60:61">
      <c r="BH818">
        <v>2836</v>
      </c>
      <c r="BI818">
        <v>12169</v>
      </c>
    </row>
    <row r="819" spans="60:61">
      <c r="BH819">
        <v>3489</v>
      </c>
      <c r="BI819">
        <v>14601</v>
      </c>
    </row>
    <row r="820" spans="60:61">
      <c r="BH820">
        <v>6839</v>
      </c>
      <c r="BI820">
        <v>29570</v>
      </c>
    </row>
    <row r="821" spans="60:61">
      <c r="BH821">
        <v>5040</v>
      </c>
      <c r="BI821">
        <v>20971</v>
      </c>
    </row>
    <row r="822" spans="60:61">
      <c r="BH822">
        <v>3678</v>
      </c>
      <c r="BI822">
        <v>15842</v>
      </c>
    </row>
    <row r="823" spans="60:61">
      <c r="BH823">
        <v>2176</v>
      </c>
      <c r="BI823">
        <v>9442</v>
      </c>
    </row>
    <row r="824" spans="60:61">
      <c r="BH824">
        <v>5748</v>
      </c>
      <c r="BI824">
        <v>23556</v>
      </c>
    </row>
    <row r="825" spans="60:61">
      <c r="BH825">
        <v>2231</v>
      </c>
      <c r="BI825">
        <v>9745</v>
      </c>
    </row>
    <row r="826" spans="60:61">
      <c r="BH826">
        <v>1161</v>
      </c>
      <c r="BI826">
        <v>4725</v>
      </c>
    </row>
    <row r="827" spans="60:61">
      <c r="BH827">
        <v>2883</v>
      </c>
      <c r="BI827">
        <v>11224</v>
      </c>
    </row>
    <row r="828" spans="60:61">
      <c r="BH828">
        <v>1111</v>
      </c>
      <c r="BI828">
        <v>4335</v>
      </c>
    </row>
    <row r="829" spans="60:61">
      <c r="BH829">
        <v>2088</v>
      </c>
      <c r="BI829">
        <v>8217</v>
      </c>
    </row>
    <row r="830" spans="60:61">
      <c r="BH830">
        <v>2017</v>
      </c>
      <c r="BI830">
        <v>8008</v>
      </c>
    </row>
    <row r="831" spans="60:61">
      <c r="BH831">
        <v>1591</v>
      </c>
      <c r="BI831">
        <v>5322</v>
      </c>
    </row>
    <row r="832" spans="60:61">
      <c r="BH832">
        <v>1323</v>
      </c>
      <c r="BI832">
        <v>4904</v>
      </c>
    </row>
    <row r="833" spans="60:61">
      <c r="BH833">
        <v>1370</v>
      </c>
      <c r="BI833">
        <v>5087</v>
      </c>
    </row>
    <row r="834" spans="60:61">
      <c r="BH834">
        <v>2019</v>
      </c>
      <c r="BI834">
        <v>7395</v>
      </c>
    </row>
    <row r="835" spans="60:61">
      <c r="BH835">
        <v>2076</v>
      </c>
      <c r="BI835">
        <v>8076</v>
      </c>
    </row>
    <row r="836" spans="60:61">
      <c r="BH836">
        <v>2622</v>
      </c>
      <c r="BI836">
        <v>10161</v>
      </c>
    </row>
    <row r="837" spans="60:61">
      <c r="BH837">
        <v>2175</v>
      </c>
      <c r="BI837">
        <v>8365</v>
      </c>
    </row>
    <row r="838" spans="60:61">
      <c r="BH838">
        <v>1404</v>
      </c>
      <c r="BI838">
        <v>5801</v>
      </c>
    </row>
    <row r="839" spans="60:61">
      <c r="BH839">
        <v>1437</v>
      </c>
      <c r="BI839">
        <v>5547</v>
      </c>
    </row>
    <row r="840" spans="60:61">
      <c r="BH840">
        <v>999</v>
      </c>
      <c r="BI840">
        <v>3908</v>
      </c>
    </row>
    <row r="841" spans="60:61">
      <c r="BH841">
        <v>961</v>
      </c>
      <c r="BI841">
        <v>4281</v>
      </c>
    </row>
    <row r="842" spans="60:61">
      <c r="BH842">
        <v>1995</v>
      </c>
      <c r="BI842">
        <v>8554</v>
      </c>
    </row>
    <row r="843" spans="60:61">
      <c r="BH843">
        <v>1030</v>
      </c>
      <c r="BI843">
        <v>3606</v>
      </c>
    </row>
    <row r="844" spans="60:61">
      <c r="BH844">
        <v>1863</v>
      </c>
      <c r="BI844">
        <v>7868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A166-A283-444E-A429-45294C37E62C}">
  <dimension ref="A1:S844"/>
  <sheetViews>
    <sheetView topLeftCell="F1" workbookViewId="0">
      <selection activeCell="S844" sqref="R1:S844"/>
    </sheetView>
  </sheetViews>
  <sheetFormatPr defaultRowHeight="14.45"/>
  <cols>
    <col min="1" max="1" width="22.140625" bestFit="1" customWidth="1"/>
    <col min="2" max="2" width="28.42578125" bestFit="1" customWidth="1"/>
    <col min="3" max="3" width="35.28515625" bestFit="1" customWidth="1"/>
    <col min="4" max="4" width="12.85546875" bestFit="1" customWidth="1"/>
    <col min="5" max="8" width="9.28515625" bestFit="1" customWidth="1"/>
    <col min="9" max="9" width="6.28515625" bestFit="1" customWidth="1"/>
    <col min="10" max="12" width="11.5703125" bestFit="1" customWidth="1"/>
    <col min="13" max="13" width="11.7109375" customWidth="1"/>
    <col min="14" max="14" width="6.28515625" bestFit="1" customWidth="1"/>
    <col min="15" max="16" width="12" bestFit="1" customWidth="1"/>
  </cols>
  <sheetData>
    <row r="1" spans="1:19">
      <c r="A1" t="s">
        <v>1331</v>
      </c>
      <c r="B1" t="s">
        <v>1332</v>
      </c>
      <c r="C1" t="s">
        <v>1333</v>
      </c>
      <c r="D1" t="s">
        <v>1334</v>
      </c>
      <c r="E1" t="s">
        <v>1335</v>
      </c>
      <c r="F1" t="s">
        <v>1336</v>
      </c>
      <c r="G1" t="s">
        <v>1337</v>
      </c>
      <c r="H1" t="s">
        <v>1338</v>
      </c>
      <c r="I1" t="s">
        <v>1339</v>
      </c>
      <c r="J1" t="s">
        <v>1340</v>
      </c>
      <c r="K1" t="s">
        <v>1341</v>
      </c>
      <c r="L1" t="s">
        <v>1342</v>
      </c>
      <c r="M1" t="s">
        <v>1343</v>
      </c>
      <c r="N1" t="s">
        <v>1339</v>
      </c>
      <c r="O1" t="s">
        <v>1344</v>
      </c>
      <c r="P1" t="s">
        <v>1345</v>
      </c>
      <c r="R1" t="s">
        <v>1017</v>
      </c>
      <c r="S1" t="s">
        <v>1018</v>
      </c>
    </row>
    <row r="2" spans="1:19">
      <c r="A2" t="s">
        <v>1346</v>
      </c>
      <c r="B2" t="s">
        <v>1347</v>
      </c>
      <c r="C2" t="s">
        <v>1348</v>
      </c>
      <c r="D2">
        <v>5301021</v>
      </c>
      <c r="E2">
        <v>1300</v>
      </c>
      <c r="F2">
        <v>843</v>
      </c>
      <c r="G2">
        <v>492</v>
      </c>
      <c r="H2">
        <v>394</v>
      </c>
      <c r="I2">
        <v>3029</v>
      </c>
      <c r="J2">
        <v>9124</v>
      </c>
      <c r="K2">
        <v>4039</v>
      </c>
      <c r="L2">
        <v>1732</v>
      </c>
      <c r="M2">
        <v>910</v>
      </c>
      <c r="N2">
        <v>15805</v>
      </c>
      <c r="O2">
        <f>H2/I2</f>
        <v>0.13007593265103995</v>
      </c>
      <c r="P2">
        <f>M2/N2</f>
        <v>5.7576716229041446E-2</v>
      </c>
      <c r="R2">
        <f>I2</f>
        <v>3029</v>
      </c>
      <c r="S2">
        <f>N2</f>
        <v>15805</v>
      </c>
    </row>
    <row r="3" spans="1:19">
      <c r="A3" t="s">
        <v>1346</v>
      </c>
      <c r="B3" t="s">
        <v>1347</v>
      </c>
      <c r="C3" t="s">
        <v>1349</v>
      </c>
      <c r="D3">
        <v>5301022</v>
      </c>
      <c r="E3">
        <v>1119</v>
      </c>
      <c r="F3">
        <v>816</v>
      </c>
      <c r="G3">
        <v>418</v>
      </c>
      <c r="H3">
        <v>327</v>
      </c>
      <c r="I3">
        <v>2680</v>
      </c>
      <c r="J3">
        <v>7444</v>
      </c>
      <c r="K3">
        <v>3838</v>
      </c>
      <c r="L3">
        <v>1446</v>
      </c>
      <c r="M3">
        <v>846</v>
      </c>
      <c r="N3">
        <v>13574</v>
      </c>
      <c r="O3">
        <f t="shared" ref="O3:O66" si="0">H3/I3</f>
        <v>0.12201492537313433</v>
      </c>
      <c r="P3">
        <f t="shared" ref="P3:P66" si="1">M3/N3</f>
        <v>6.2325033151613377E-2</v>
      </c>
      <c r="R3">
        <f t="shared" ref="R3:R66" si="2">I3</f>
        <v>2680</v>
      </c>
      <c r="S3">
        <f t="shared" ref="S3:S66" si="3">N3</f>
        <v>13574</v>
      </c>
    </row>
    <row r="4" spans="1:19">
      <c r="A4" t="s">
        <v>1346</v>
      </c>
      <c r="B4" t="s">
        <v>1347</v>
      </c>
      <c r="C4" t="s">
        <v>1350</v>
      </c>
      <c r="D4">
        <v>5301023</v>
      </c>
      <c r="E4">
        <v>649</v>
      </c>
      <c r="F4">
        <v>470</v>
      </c>
      <c r="G4">
        <v>217</v>
      </c>
      <c r="H4">
        <v>129</v>
      </c>
      <c r="I4">
        <v>1465</v>
      </c>
      <c r="J4">
        <v>4066</v>
      </c>
      <c r="K4">
        <v>1925</v>
      </c>
      <c r="L4">
        <v>652</v>
      </c>
      <c r="M4">
        <v>254</v>
      </c>
      <c r="N4">
        <v>6897</v>
      </c>
      <c r="O4">
        <f t="shared" si="0"/>
        <v>8.8054607508532418E-2</v>
      </c>
      <c r="P4">
        <f t="shared" si="1"/>
        <v>3.6827606205596636E-2</v>
      </c>
      <c r="R4">
        <f t="shared" si="2"/>
        <v>1465</v>
      </c>
      <c r="S4">
        <f t="shared" si="3"/>
        <v>6897</v>
      </c>
    </row>
    <row r="5" spans="1:19">
      <c r="A5" t="s">
        <v>1346</v>
      </c>
      <c r="B5" t="s">
        <v>1347</v>
      </c>
      <c r="C5" t="s">
        <v>1351</v>
      </c>
      <c r="D5">
        <v>5301050</v>
      </c>
      <c r="E5">
        <v>1638</v>
      </c>
      <c r="F5">
        <v>805</v>
      </c>
      <c r="G5">
        <v>428</v>
      </c>
      <c r="H5">
        <v>357</v>
      </c>
      <c r="I5">
        <v>3228</v>
      </c>
      <c r="J5">
        <v>11261</v>
      </c>
      <c r="K5">
        <v>3960</v>
      </c>
      <c r="L5">
        <v>1610</v>
      </c>
      <c r="M5">
        <v>1081</v>
      </c>
      <c r="N5">
        <v>17912</v>
      </c>
      <c r="O5">
        <f t="shared" si="0"/>
        <v>0.11059479553903345</v>
      </c>
      <c r="P5">
        <f t="shared" si="1"/>
        <v>6.0350602947744532E-2</v>
      </c>
      <c r="R5">
        <f t="shared" si="2"/>
        <v>3228</v>
      </c>
      <c r="S5">
        <f t="shared" si="3"/>
        <v>17912</v>
      </c>
    </row>
    <row r="6" spans="1:19">
      <c r="A6" t="s">
        <v>1346</v>
      </c>
      <c r="B6" t="s">
        <v>1347</v>
      </c>
      <c r="C6" t="s">
        <v>1352</v>
      </c>
      <c r="D6">
        <v>5301060</v>
      </c>
      <c r="E6">
        <v>1206</v>
      </c>
      <c r="F6">
        <v>623</v>
      </c>
      <c r="G6">
        <v>338</v>
      </c>
      <c r="H6">
        <v>313</v>
      </c>
      <c r="I6">
        <v>2480</v>
      </c>
      <c r="J6">
        <v>8613</v>
      </c>
      <c r="K6">
        <v>3086</v>
      </c>
      <c r="L6">
        <v>1378</v>
      </c>
      <c r="M6">
        <v>948</v>
      </c>
      <c r="N6">
        <v>14025</v>
      </c>
      <c r="O6">
        <f t="shared" si="0"/>
        <v>0.12620967741935485</v>
      </c>
      <c r="P6">
        <f t="shared" si="1"/>
        <v>6.7593582887700537E-2</v>
      </c>
      <c r="R6">
        <f t="shared" si="2"/>
        <v>2480</v>
      </c>
      <c r="S6">
        <f t="shared" si="3"/>
        <v>14025</v>
      </c>
    </row>
    <row r="7" spans="1:19">
      <c r="A7" t="s">
        <v>1346</v>
      </c>
      <c r="B7" t="s">
        <v>1347</v>
      </c>
      <c r="C7" t="s">
        <v>1353</v>
      </c>
      <c r="D7">
        <v>5301072</v>
      </c>
      <c r="E7">
        <v>1757</v>
      </c>
      <c r="F7">
        <v>767</v>
      </c>
      <c r="G7">
        <v>361</v>
      </c>
      <c r="H7">
        <v>246</v>
      </c>
      <c r="I7">
        <v>3131</v>
      </c>
      <c r="J7">
        <v>11458</v>
      </c>
      <c r="K7">
        <v>3382</v>
      </c>
      <c r="L7">
        <v>1194</v>
      </c>
      <c r="M7">
        <v>808</v>
      </c>
      <c r="N7">
        <v>16842</v>
      </c>
      <c r="O7">
        <f t="shared" si="0"/>
        <v>7.8569147237304376E-2</v>
      </c>
      <c r="P7">
        <f t="shared" si="1"/>
        <v>4.7975299845624035E-2</v>
      </c>
      <c r="R7">
        <f t="shared" si="2"/>
        <v>3131</v>
      </c>
      <c r="S7">
        <f t="shared" si="3"/>
        <v>16842</v>
      </c>
    </row>
    <row r="8" spans="1:19">
      <c r="A8" t="s">
        <v>1346</v>
      </c>
      <c r="B8" t="s">
        <v>1354</v>
      </c>
      <c r="C8" t="s">
        <v>1355</v>
      </c>
      <c r="D8">
        <v>5302010</v>
      </c>
      <c r="E8">
        <v>303</v>
      </c>
      <c r="F8">
        <v>498</v>
      </c>
      <c r="G8">
        <v>547</v>
      </c>
      <c r="H8">
        <v>589</v>
      </c>
      <c r="I8">
        <v>1937</v>
      </c>
      <c r="J8">
        <v>2127</v>
      </c>
      <c r="K8">
        <v>2766</v>
      </c>
      <c r="L8">
        <v>2439</v>
      </c>
      <c r="M8">
        <v>2092</v>
      </c>
      <c r="N8">
        <v>9424</v>
      </c>
      <c r="O8">
        <f t="shared" si="0"/>
        <v>0.30407847186370679</v>
      </c>
      <c r="P8">
        <f t="shared" si="1"/>
        <v>0.22198641765704585</v>
      </c>
      <c r="R8">
        <f t="shared" si="2"/>
        <v>1937</v>
      </c>
      <c r="S8">
        <f t="shared" si="3"/>
        <v>9424</v>
      </c>
    </row>
    <row r="9" spans="1:19">
      <c r="A9" t="s">
        <v>1346</v>
      </c>
      <c r="B9" t="s">
        <v>1354</v>
      </c>
      <c r="C9" t="s">
        <v>1356</v>
      </c>
      <c r="D9">
        <v>5302011</v>
      </c>
      <c r="E9">
        <v>197</v>
      </c>
      <c r="F9">
        <v>406</v>
      </c>
      <c r="G9">
        <v>398</v>
      </c>
      <c r="H9">
        <v>325</v>
      </c>
      <c r="I9">
        <v>1326</v>
      </c>
      <c r="J9">
        <v>1405</v>
      </c>
      <c r="K9">
        <v>2303</v>
      </c>
      <c r="L9">
        <v>1830</v>
      </c>
      <c r="M9">
        <v>1219</v>
      </c>
      <c r="N9">
        <v>6757</v>
      </c>
      <c r="O9">
        <f t="shared" si="0"/>
        <v>0.24509803921568626</v>
      </c>
      <c r="P9">
        <f t="shared" si="1"/>
        <v>0.18040550540180553</v>
      </c>
      <c r="R9">
        <f t="shared" si="2"/>
        <v>1326</v>
      </c>
      <c r="S9">
        <f t="shared" si="3"/>
        <v>6757</v>
      </c>
    </row>
    <row r="10" spans="1:19">
      <c r="A10" t="s">
        <v>1346</v>
      </c>
      <c r="B10" t="s">
        <v>1354</v>
      </c>
      <c r="C10" t="s">
        <v>1357</v>
      </c>
      <c r="D10">
        <v>5302012</v>
      </c>
      <c r="E10">
        <v>194</v>
      </c>
      <c r="F10">
        <v>288</v>
      </c>
      <c r="G10">
        <v>322</v>
      </c>
      <c r="H10">
        <v>220</v>
      </c>
      <c r="I10">
        <v>1024</v>
      </c>
      <c r="J10">
        <v>1315</v>
      </c>
      <c r="K10">
        <v>1521</v>
      </c>
      <c r="L10">
        <v>1269</v>
      </c>
      <c r="M10">
        <v>745</v>
      </c>
      <c r="N10">
        <v>4850</v>
      </c>
      <c r="O10">
        <f t="shared" si="0"/>
        <v>0.21484375</v>
      </c>
      <c r="P10">
        <f t="shared" si="1"/>
        <v>0.15360824742268042</v>
      </c>
      <c r="R10">
        <f t="shared" si="2"/>
        <v>1024</v>
      </c>
      <c r="S10">
        <f t="shared" si="3"/>
        <v>4850</v>
      </c>
    </row>
    <row r="11" spans="1:19">
      <c r="A11" t="s">
        <v>1346</v>
      </c>
      <c r="B11" t="s">
        <v>1354</v>
      </c>
      <c r="C11" t="s">
        <v>1358</v>
      </c>
      <c r="D11">
        <v>5302013</v>
      </c>
      <c r="E11">
        <v>89</v>
      </c>
      <c r="F11">
        <v>161</v>
      </c>
      <c r="G11">
        <v>176</v>
      </c>
      <c r="H11">
        <v>153</v>
      </c>
      <c r="I11">
        <v>579</v>
      </c>
      <c r="J11">
        <v>637</v>
      </c>
      <c r="K11">
        <v>900</v>
      </c>
      <c r="L11">
        <v>826</v>
      </c>
      <c r="M11">
        <v>595</v>
      </c>
      <c r="N11">
        <v>2958</v>
      </c>
      <c r="O11">
        <f t="shared" si="0"/>
        <v>0.26424870466321243</v>
      </c>
      <c r="P11">
        <f t="shared" si="1"/>
        <v>0.20114942528735633</v>
      </c>
      <c r="R11">
        <f t="shared" si="2"/>
        <v>579</v>
      </c>
      <c r="S11">
        <f t="shared" si="3"/>
        <v>2958</v>
      </c>
    </row>
    <row r="12" spans="1:19">
      <c r="A12" t="s">
        <v>1346</v>
      </c>
      <c r="B12" t="s">
        <v>1354</v>
      </c>
      <c r="C12" t="s">
        <v>1359</v>
      </c>
      <c r="D12">
        <v>5302020</v>
      </c>
      <c r="E12">
        <v>229</v>
      </c>
      <c r="F12">
        <v>319</v>
      </c>
      <c r="G12">
        <v>388</v>
      </c>
      <c r="H12">
        <v>382</v>
      </c>
      <c r="I12">
        <v>1318</v>
      </c>
      <c r="J12">
        <v>1628</v>
      </c>
      <c r="K12">
        <v>1724</v>
      </c>
      <c r="L12">
        <v>1642</v>
      </c>
      <c r="M12">
        <v>1226</v>
      </c>
      <c r="N12">
        <v>6220</v>
      </c>
      <c r="O12">
        <f t="shared" si="0"/>
        <v>0.2898330804248862</v>
      </c>
      <c r="P12">
        <f t="shared" si="1"/>
        <v>0.19710610932475883</v>
      </c>
      <c r="R12">
        <f t="shared" si="2"/>
        <v>1318</v>
      </c>
      <c r="S12">
        <f t="shared" si="3"/>
        <v>6220</v>
      </c>
    </row>
    <row r="13" spans="1:19">
      <c r="A13" t="s">
        <v>1346</v>
      </c>
      <c r="B13" t="s">
        <v>1354</v>
      </c>
      <c r="C13" t="s">
        <v>1360</v>
      </c>
      <c r="D13">
        <v>5302021</v>
      </c>
      <c r="E13">
        <v>150</v>
      </c>
      <c r="F13">
        <v>246</v>
      </c>
      <c r="G13">
        <v>315</v>
      </c>
      <c r="H13">
        <v>308</v>
      </c>
      <c r="I13">
        <v>1019</v>
      </c>
      <c r="J13">
        <v>1007</v>
      </c>
      <c r="K13">
        <v>1304</v>
      </c>
      <c r="L13">
        <v>1295</v>
      </c>
      <c r="M13">
        <v>1060</v>
      </c>
      <c r="N13">
        <v>4666</v>
      </c>
      <c r="O13">
        <f t="shared" si="0"/>
        <v>0.30225711481844947</v>
      </c>
      <c r="P13">
        <f t="shared" si="1"/>
        <v>0.2271753107586798</v>
      </c>
      <c r="R13">
        <f t="shared" si="2"/>
        <v>1019</v>
      </c>
      <c r="S13">
        <f t="shared" si="3"/>
        <v>4666</v>
      </c>
    </row>
    <row r="14" spans="1:19">
      <c r="A14" t="s">
        <v>1346</v>
      </c>
      <c r="B14" t="s">
        <v>1354</v>
      </c>
      <c r="C14" t="s">
        <v>1361</v>
      </c>
      <c r="D14">
        <v>5302030</v>
      </c>
      <c r="E14">
        <v>188</v>
      </c>
      <c r="F14">
        <v>249</v>
      </c>
      <c r="G14">
        <v>256</v>
      </c>
      <c r="H14">
        <v>314</v>
      </c>
      <c r="I14">
        <v>1007</v>
      </c>
      <c r="J14">
        <v>1330</v>
      </c>
      <c r="K14">
        <v>1352</v>
      </c>
      <c r="L14">
        <v>1036</v>
      </c>
      <c r="M14">
        <v>955</v>
      </c>
      <c r="N14">
        <v>4673</v>
      </c>
      <c r="O14">
        <f t="shared" si="0"/>
        <v>0.31181727904667328</v>
      </c>
      <c r="P14">
        <f t="shared" si="1"/>
        <v>0.2043655039589129</v>
      </c>
      <c r="R14">
        <f t="shared" si="2"/>
        <v>1007</v>
      </c>
      <c r="S14">
        <f t="shared" si="3"/>
        <v>4673</v>
      </c>
    </row>
    <row r="15" spans="1:19">
      <c r="A15" t="s">
        <v>1346</v>
      </c>
      <c r="B15" t="s">
        <v>1354</v>
      </c>
      <c r="C15" t="s">
        <v>1362</v>
      </c>
      <c r="D15">
        <v>5302031</v>
      </c>
      <c r="E15">
        <v>155</v>
      </c>
      <c r="F15">
        <v>249</v>
      </c>
      <c r="G15">
        <v>354</v>
      </c>
      <c r="H15">
        <v>376</v>
      </c>
      <c r="I15">
        <v>1134</v>
      </c>
      <c r="J15">
        <v>1117</v>
      </c>
      <c r="K15">
        <v>1423</v>
      </c>
      <c r="L15">
        <v>1580</v>
      </c>
      <c r="M15">
        <v>1246</v>
      </c>
      <c r="N15">
        <v>5366</v>
      </c>
      <c r="O15">
        <f t="shared" si="0"/>
        <v>0.33156966490299822</v>
      </c>
      <c r="P15">
        <f t="shared" si="1"/>
        <v>0.2322027581065971</v>
      </c>
      <c r="R15">
        <f t="shared" si="2"/>
        <v>1134</v>
      </c>
      <c r="S15">
        <f t="shared" si="3"/>
        <v>5366</v>
      </c>
    </row>
    <row r="16" spans="1:19">
      <c r="A16" t="s">
        <v>1346</v>
      </c>
      <c r="B16" t="s">
        <v>1354</v>
      </c>
      <c r="C16" t="s">
        <v>1363</v>
      </c>
      <c r="D16">
        <v>5302032</v>
      </c>
      <c r="E16">
        <v>161</v>
      </c>
      <c r="F16">
        <v>230</v>
      </c>
      <c r="G16">
        <v>273</v>
      </c>
      <c r="H16">
        <v>272</v>
      </c>
      <c r="I16">
        <v>936</v>
      </c>
      <c r="J16">
        <v>1210</v>
      </c>
      <c r="K16">
        <v>1268</v>
      </c>
      <c r="L16">
        <v>1184</v>
      </c>
      <c r="M16">
        <v>841</v>
      </c>
      <c r="N16">
        <v>4503</v>
      </c>
      <c r="O16">
        <f t="shared" si="0"/>
        <v>0.29059829059829062</v>
      </c>
      <c r="P16">
        <f t="shared" si="1"/>
        <v>0.18676437930268711</v>
      </c>
      <c r="R16">
        <f t="shared" si="2"/>
        <v>936</v>
      </c>
      <c r="S16">
        <f t="shared" si="3"/>
        <v>4503</v>
      </c>
    </row>
    <row r="17" spans="1:19">
      <c r="A17" t="s">
        <v>1346</v>
      </c>
      <c r="B17" t="s">
        <v>1354</v>
      </c>
      <c r="C17" t="s">
        <v>1364</v>
      </c>
      <c r="D17">
        <v>5302033</v>
      </c>
      <c r="E17">
        <v>207</v>
      </c>
      <c r="F17">
        <v>298</v>
      </c>
      <c r="G17">
        <v>386</v>
      </c>
      <c r="H17">
        <v>362</v>
      </c>
      <c r="I17">
        <v>1253</v>
      </c>
      <c r="J17">
        <v>1457</v>
      </c>
      <c r="K17">
        <v>1609</v>
      </c>
      <c r="L17">
        <v>1657</v>
      </c>
      <c r="M17">
        <v>1104</v>
      </c>
      <c r="N17">
        <v>5827</v>
      </c>
      <c r="O17">
        <f t="shared" si="0"/>
        <v>0.28890662410215484</v>
      </c>
      <c r="P17">
        <f t="shared" si="1"/>
        <v>0.18946284537497854</v>
      </c>
      <c r="R17">
        <f t="shared" si="2"/>
        <v>1253</v>
      </c>
      <c r="S17">
        <f t="shared" si="3"/>
        <v>5827</v>
      </c>
    </row>
    <row r="18" spans="1:19">
      <c r="A18" t="s">
        <v>1346</v>
      </c>
      <c r="B18" t="s">
        <v>1354</v>
      </c>
      <c r="C18" t="s">
        <v>1365</v>
      </c>
      <c r="D18">
        <v>5302034</v>
      </c>
      <c r="E18">
        <v>225</v>
      </c>
      <c r="F18">
        <v>183</v>
      </c>
      <c r="G18">
        <v>292</v>
      </c>
      <c r="H18">
        <v>248</v>
      </c>
      <c r="I18">
        <v>948</v>
      </c>
      <c r="J18">
        <v>1449</v>
      </c>
      <c r="K18">
        <v>807</v>
      </c>
      <c r="L18">
        <v>815</v>
      </c>
      <c r="M18">
        <v>531</v>
      </c>
      <c r="N18">
        <v>3602</v>
      </c>
      <c r="O18">
        <f t="shared" si="0"/>
        <v>0.26160337552742619</v>
      </c>
      <c r="P18">
        <f t="shared" si="1"/>
        <v>0.14741810105496947</v>
      </c>
      <c r="R18">
        <f t="shared" si="2"/>
        <v>948</v>
      </c>
      <c r="S18">
        <f t="shared" si="3"/>
        <v>3602</v>
      </c>
    </row>
    <row r="19" spans="1:19">
      <c r="A19" t="s">
        <v>1346</v>
      </c>
      <c r="B19" t="s">
        <v>1354</v>
      </c>
      <c r="C19" t="s">
        <v>1366</v>
      </c>
      <c r="D19">
        <v>5302035</v>
      </c>
      <c r="E19">
        <v>184</v>
      </c>
      <c r="F19">
        <v>212</v>
      </c>
      <c r="G19">
        <v>256</v>
      </c>
      <c r="H19">
        <v>279</v>
      </c>
      <c r="I19">
        <v>931</v>
      </c>
      <c r="J19">
        <v>1199</v>
      </c>
      <c r="K19">
        <v>1067</v>
      </c>
      <c r="L19">
        <v>863</v>
      </c>
      <c r="M19">
        <v>713</v>
      </c>
      <c r="N19">
        <v>3842</v>
      </c>
      <c r="O19">
        <f t="shared" si="0"/>
        <v>0.2996777658431794</v>
      </c>
      <c r="P19">
        <f t="shared" si="1"/>
        <v>0.1855804268610099</v>
      </c>
      <c r="R19">
        <f t="shared" si="2"/>
        <v>931</v>
      </c>
      <c r="S19">
        <f t="shared" si="3"/>
        <v>3842</v>
      </c>
    </row>
    <row r="20" spans="1:19">
      <c r="A20" t="s">
        <v>1346</v>
      </c>
      <c r="B20" t="s">
        <v>1354</v>
      </c>
      <c r="C20" t="s">
        <v>1367</v>
      </c>
      <c r="D20">
        <v>5302040</v>
      </c>
      <c r="E20">
        <v>114</v>
      </c>
      <c r="F20">
        <v>266</v>
      </c>
      <c r="G20">
        <v>457</v>
      </c>
      <c r="H20">
        <v>544</v>
      </c>
      <c r="I20">
        <v>1381</v>
      </c>
      <c r="J20">
        <v>820</v>
      </c>
      <c r="K20">
        <v>1549</v>
      </c>
      <c r="L20">
        <v>2243</v>
      </c>
      <c r="M20">
        <v>1992</v>
      </c>
      <c r="N20">
        <v>6604</v>
      </c>
      <c r="O20">
        <f t="shared" si="0"/>
        <v>0.39391745112237508</v>
      </c>
      <c r="P20">
        <f t="shared" si="1"/>
        <v>0.30163537250151423</v>
      </c>
      <c r="R20">
        <f t="shared" si="2"/>
        <v>1381</v>
      </c>
      <c r="S20">
        <f t="shared" si="3"/>
        <v>6604</v>
      </c>
    </row>
    <row r="21" spans="1:19">
      <c r="A21" t="s">
        <v>1346</v>
      </c>
      <c r="B21" t="s">
        <v>1354</v>
      </c>
      <c r="C21" t="s">
        <v>1368</v>
      </c>
      <c r="D21">
        <v>5302041</v>
      </c>
      <c r="E21">
        <v>57</v>
      </c>
      <c r="F21">
        <v>158</v>
      </c>
      <c r="G21">
        <v>276</v>
      </c>
      <c r="H21">
        <v>382</v>
      </c>
      <c r="I21">
        <v>873</v>
      </c>
      <c r="J21">
        <v>412</v>
      </c>
      <c r="K21">
        <v>961</v>
      </c>
      <c r="L21">
        <v>1447</v>
      </c>
      <c r="M21">
        <v>1563</v>
      </c>
      <c r="N21">
        <v>4383</v>
      </c>
      <c r="O21">
        <f t="shared" si="0"/>
        <v>0.43757159221076747</v>
      </c>
      <c r="P21">
        <f t="shared" si="1"/>
        <v>0.35660506502395617</v>
      </c>
      <c r="R21">
        <f t="shared" si="2"/>
        <v>873</v>
      </c>
      <c r="S21">
        <f t="shared" si="3"/>
        <v>4383</v>
      </c>
    </row>
    <row r="22" spans="1:19">
      <c r="A22" t="s">
        <v>1346</v>
      </c>
      <c r="B22" t="s">
        <v>1354</v>
      </c>
      <c r="C22" t="s">
        <v>1369</v>
      </c>
      <c r="D22">
        <v>5302051</v>
      </c>
      <c r="E22">
        <v>167</v>
      </c>
      <c r="F22">
        <v>276</v>
      </c>
      <c r="G22">
        <v>334</v>
      </c>
      <c r="H22">
        <v>371</v>
      </c>
      <c r="I22">
        <v>1148</v>
      </c>
      <c r="J22">
        <v>1264</v>
      </c>
      <c r="K22">
        <v>1705</v>
      </c>
      <c r="L22">
        <v>1606</v>
      </c>
      <c r="M22">
        <v>1438</v>
      </c>
      <c r="N22">
        <v>6013</v>
      </c>
      <c r="O22">
        <f t="shared" si="0"/>
        <v>0.32317073170731708</v>
      </c>
      <c r="P22">
        <f t="shared" si="1"/>
        <v>0.23914851155829037</v>
      </c>
      <c r="R22">
        <f t="shared" si="2"/>
        <v>1148</v>
      </c>
      <c r="S22">
        <f t="shared" si="3"/>
        <v>6013</v>
      </c>
    </row>
    <row r="23" spans="1:19">
      <c r="A23" t="s">
        <v>1346</v>
      </c>
      <c r="B23" t="s">
        <v>1354</v>
      </c>
      <c r="C23" t="s">
        <v>1370</v>
      </c>
      <c r="D23">
        <v>5302052</v>
      </c>
      <c r="E23">
        <v>305</v>
      </c>
      <c r="F23">
        <v>479</v>
      </c>
      <c r="G23">
        <v>576</v>
      </c>
      <c r="H23">
        <v>640</v>
      </c>
      <c r="I23">
        <v>2000</v>
      </c>
      <c r="J23">
        <v>2244</v>
      </c>
      <c r="K23">
        <v>2781</v>
      </c>
      <c r="L23">
        <v>2755</v>
      </c>
      <c r="M23">
        <v>2348</v>
      </c>
      <c r="N23">
        <v>10128</v>
      </c>
      <c r="O23">
        <f t="shared" si="0"/>
        <v>0.32</v>
      </c>
      <c r="P23">
        <f t="shared" si="1"/>
        <v>0.23183254344391785</v>
      </c>
      <c r="R23">
        <f t="shared" si="2"/>
        <v>2000</v>
      </c>
      <c r="S23">
        <f t="shared" si="3"/>
        <v>10128</v>
      </c>
    </row>
    <row r="24" spans="1:19">
      <c r="A24" t="s">
        <v>1346</v>
      </c>
      <c r="B24" t="s">
        <v>1354</v>
      </c>
      <c r="C24" t="s">
        <v>1371</v>
      </c>
      <c r="D24">
        <v>5302060</v>
      </c>
      <c r="E24">
        <v>228</v>
      </c>
      <c r="F24">
        <v>439</v>
      </c>
      <c r="G24">
        <v>583</v>
      </c>
      <c r="H24">
        <v>643</v>
      </c>
      <c r="I24">
        <v>1893</v>
      </c>
      <c r="J24">
        <v>1724</v>
      </c>
      <c r="K24">
        <v>2640</v>
      </c>
      <c r="L24">
        <v>2892</v>
      </c>
      <c r="M24">
        <v>2500</v>
      </c>
      <c r="N24">
        <v>9756</v>
      </c>
      <c r="O24">
        <f t="shared" si="0"/>
        <v>0.33967247754886426</v>
      </c>
      <c r="P24">
        <f t="shared" si="1"/>
        <v>0.25625256252562528</v>
      </c>
      <c r="R24">
        <f t="shared" si="2"/>
        <v>1893</v>
      </c>
      <c r="S24">
        <f t="shared" si="3"/>
        <v>9756</v>
      </c>
    </row>
    <row r="25" spans="1:19">
      <c r="A25" t="s">
        <v>1346</v>
      </c>
      <c r="B25" t="s">
        <v>1354</v>
      </c>
      <c r="C25" t="s">
        <v>1372</v>
      </c>
      <c r="D25">
        <v>5302061</v>
      </c>
      <c r="E25">
        <v>99</v>
      </c>
      <c r="F25">
        <v>186</v>
      </c>
      <c r="G25">
        <v>180</v>
      </c>
      <c r="H25">
        <v>226</v>
      </c>
      <c r="I25">
        <v>691</v>
      </c>
      <c r="J25">
        <v>665</v>
      </c>
      <c r="K25">
        <v>998</v>
      </c>
      <c r="L25">
        <v>737</v>
      </c>
      <c r="M25">
        <v>661</v>
      </c>
      <c r="N25">
        <v>3061</v>
      </c>
      <c r="O25">
        <f t="shared" si="0"/>
        <v>0.32706222865412443</v>
      </c>
      <c r="P25">
        <f t="shared" si="1"/>
        <v>0.21594250245017968</v>
      </c>
      <c r="R25">
        <f t="shared" si="2"/>
        <v>691</v>
      </c>
      <c r="S25">
        <f t="shared" si="3"/>
        <v>3061</v>
      </c>
    </row>
    <row r="26" spans="1:19">
      <c r="A26" t="s">
        <v>1346</v>
      </c>
      <c r="B26" t="s">
        <v>1354</v>
      </c>
      <c r="C26" t="s">
        <v>1373</v>
      </c>
      <c r="D26">
        <v>5302070</v>
      </c>
      <c r="E26">
        <v>106</v>
      </c>
      <c r="F26">
        <v>233</v>
      </c>
      <c r="G26">
        <v>337</v>
      </c>
      <c r="H26">
        <v>370</v>
      </c>
      <c r="I26">
        <v>1046</v>
      </c>
      <c r="J26">
        <v>753</v>
      </c>
      <c r="K26">
        <v>1425</v>
      </c>
      <c r="L26">
        <v>1805</v>
      </c>
      <c r="M26">
        <v>1702</v>
      </c>
      <c r="N26">
        <v>5685</v>
      </c>
      <c r="O26">
        <f t="shared" si="0"/>
        <v>0.35372848948374763</v>
      </c>
      <c r="P26">
        <f t="shared" si="1"/>
        <v>0.29938434476693054</v>
      </c>
      <c r="R26">
        <f t="shared" si="2"/>
        <v>1046</v>
      </c>
      <c r="S26">
        <f t="shared" si="3"/>
        <v>5685</v>
      </c>
    </row>
    <row r="27" spans="1:19">
      <c r="A27" t="s">
        <v>1346</v>
      </c>
      <c r="B27" t="s">
        <v>1354</v>
      </c>
      <c r="C27" t="s">
        <v>1374</v>
      </c>
      <c r="D27">
        <v>5302071</v>
      </c>
      <c r="E27">
        <v>165</v>
      </c>
      <c r="F27">
        <v>394</v>
      </c>
      <c r="G27">
        <v>534</v>
      </c>
      <c r="H27">
        <v>564</v>
      </c>
      <c r="I27">
        <v>1657</v>
      </c>
      <c r="J27">
        <v>1222</v>
      </c>
      <c r="K27">
        <v>2453</v>
      </c>
      <c r="L27">
        <v>2883</v>
      </c>
      <c r="M27">
        <v>2670</v>
      </c>
      <c r="N27">
        <v>9228</v>
      </c>
      <c r="O27">
        <f t="shared" si="0"/>
        <v>0.3403741701870851</v>
      </c>
      <c r="P27">
        <f t="shared" si="1"/>
        <v>0.28933680104031212</v>
      </c>
      <c r="R27">
        <f t="shared" si="2"/>
        <v>1657</v>
      </c>
      <c r="S27">
        <f t="shared" si="3"/>
        <v>9228</v>
      </c>
    </row>
    <row r="28" spans="1:19">
      <c r="A28" t="s">
        <v>1346</v>
      </c>
      <c r="B28" t="s">
        <v>1354</v>
      </c>
      <c r="C28" t="s">
        <v>1375</v>
      </c>
      <c r="D28">
        <v>5302080</v>
      </c>
      <c r="E28">
        <v>180</v>
      </c>
      <c r="F28">
        <v>212</v>
      </c>
      <c r="G28">
        <v>287</v>
      </c>
      <c r="H28">
        <v>258</v>
      </c>
      <c r="I28">
        <v>937</v>
      </c>
      <c r="J28">
        <v>1262</v>
      </c>
      <c r="K28">
        <v>1162</v>
      </c>
      <c r="L28">
        <v>1239</v>
      </c>
      <c r="M28">
        <v>819</v>
      </c>
      <c r="N28">
        <v>4482</v>
      </c>
      <c r="O28">
        <f t="shared" si="0"/>
        <v>0.27534685165421557</v>
      </c>
      <c r="P28">
        <f t="shared" si="1"/>
        <v>0.18273092369477911</v>
      </c>
      <c r="R28">
        <f t="shared" si="2"/>
        <v>937</v>
      </c>
      <c r="S28">
        <f t="shared" si="3"/>
        <v>4482</v>
      </c>
    </row>
    <row r="29" spans="1:19">
      <c r="A29" t="s">
        <v>1346</v>
      </c>
      <c r="B29" t="s">
        <v>1354</v>
      </c>
      <c r="C29" t="s">
        <v>1376</v>
      </c>
      <c r="D29">
        <v>5302081</v>
      </c>
      <c r="E29">
        <v>93</v>
      </c>
      <c r="F29">
        <v>153</v>
      </c>
      <c r="G29">
        <v>255</v>
      </c>
      <c r="H29">
        <v>320</v>
      </c>
      <c r="I29">
        <v>821</v>
      </c>
      <c r="J29">
        <v>727</v>
      </c>
      <c r="K29">
        <v>955</v>
      </c>
      <c r="L29">
        <v>1348</v>
      </c>
      <c r="M29">
        <v>1283</v>
      </c>
      <c r="N29">
        <v>4313</v>
      </c>
      <c r="O29">
        <f t="shared" si="0"/>
        <v>0.38976857490864797</v>
      </c>
      <c r="P29">
        <f t="shared" si="1"/>
        <v>0.29747275678182239</v>
      </c>
      <c r="R29">
        <f t="shared" si="2"/>
        <v>821</v>
      </c>
      <c r="S29">
        <f t="shared" si="3"/>
        <v>4313</v>
      </c>
    </row>
    <row r="30" spans="1:19">
      <c r="A30" t="s">
        <v>1346</v>
      </c>
      <c r="B30" t="s">
        <v>1377</v>
      </c>
      <c r="C30" t="s">
        <v>1378</v>
      </c>
      <c r="D30">
        <v>5303100</v>
      </c>
      <c r="E30">
        <v>88</v>
      </c>
      <c r="F30">
        <v>184</v>
      </c>
      <c r="G30">
        <v>337</v>
      </c>
      <c r="H30">
        <v>385</v>
      </c>
      <c r="I30">
        <v>994</v>
      </c>
      <c r="J30">
        <v>623</v>
      </c>
      <c r="K30">
        <v>1093</v>
      </c>
      <c r="L30">
        <v>1642</v>
      </c>
      <c r="M30">
        <v>1507</v>
      </c>
      <c r="N30">
        <v>4865</v>
      </c>
      <c r="O30">
        <f t="shared" si="0"/>
        <v>0.38732394366197181</v>
      </c>
      <c r="P30">
        <f t="shared" si="1"/>
        <v>0.30976361767728672</v>
      </c>
      <c r="R30">
        <f t="shared" si="2"/>
        <v>994</v>
      </c>
      <c r="S30">
        <f t="shared" si="3"/>
        <v>4865</v>
      </c>
    </row>
    <row r="31" spans="1:19">
      <c r="A31" t="s">
        <v>1346</v>
      </c>
      <c r="B31" t="s">
        <v>1377</v>
      </c>
      <c r="C31" t="s">
        <v>1379</v>
      </c>
      <c r="D31">
        <v>5303101</v>
      </c>
      <c r="E31">
        <v>41</v>
      </c>
      <c r="F31">
        <v>74</v>
      </c>
      <c r="G31">
        <v>166</v>
      </c>
      <c r="H31">
        <v>218</v>
      </c>
      <c r="I31">
        <v>499</v>
      </c>
      <c r="J31">
        <v>296</v>
      </c>
      <c r="K31">
        <v>476</v>
      </c>
      <c r="L31">
        <v>882</v>
      </c>
      <c r="M31">
        <v>1006</v>
      </c>
      <c r="N31">
        <v>2660</v>
      </c>
      <c r="O31">
        <f t="shared" si="0"/>
        <v>0.43687374749498997</v>
      </c>
      <c r="P31">
        <f t="shared" si="1"/>
        <v>0.37819548872180453</v>
      </c>
      <c r="R31">
        <f t="shared" si="2"/>
        <v>499</v>
      </c>
      <c r="S31">
        <f t="shared" si="3"/>
        <v>2660</v>
      </c>
    </row>
    <row r="32" spans="1:19">
      <c r="A32" t="s">
        <v>1346</v>
      </c>
      <c r="B32" t="s">
        <v>1377</v>
      </c>
      <c r="C32" t="s">
        <v>1380</v>
      </c>
      <c r="D32">
        <v>5303110</v>
      </c>
      <c r="E32">
        <v>64</v>
      </c>
      <c r="F32">
        <v>165</v>
      </c>
      <c r="G32">
        <v>399</v>
      </c>
      <c r="H32">
        <v>514</v>
      </c>
      <c r="I32">
        <v>1142</v>
      </c>
      <c r="J32">
        <v>469</v>
      </c>
      <c r="K32">
        <v>1039</v>
      </c>
      <c r="L32">
        <v>2237</v>
      </c>
      <c r="M32">
        <v>2469</v>
      </c>
      <c r="N32">
        <v>6214</v>
      </c>
      <c r="O32">
        <f t="shared" si="0"/>
        <v>0.45008756567425567</v>
      </c>
      <c r="P32">
        <f t="shared" si="1"/>
        <v>0.39732861280978438</v>
      </c>
      <c r="R32">
        <f t="shared" si="2"/>
        <v>1142</v>
      </c>
      <c r="S32">
        <f t="shared" si="3"/>
        <v>6214</v>
      </c>
    </row>
    <row r="33" spans="1:19">
      <c r="A33" t="s">
        <v>1346</v>
      </c>
      <c r="B33" t="s">
        <v>1377</v>
      </c>
      <c r="C33" t="s">
        <v>1381</v>
      </c>
      <c r="D33">
        <v>5303111</v>
      </c>
      <c r="E33">
        <v>64</v>
      </c>
      <c r="F33">
        <v>213</v>
      </c>
      <c r="G33">
        <v>395</v>
      </c>
      <c r="H33">
        <v>468</v>
      </c>
      <c r="I33">
        <v>1140</v>
      </c>
      <c r="J33">
        <v>435</v>
      </c>
      <c r="K33">
        <v>1244</v>
      </c>
      <c r="L33">
        <v>1932</v>
      </c>
      <c r="M33">
        <v>1840</v>
      </c>
      <c r="N33">
        <v>5451</v>
      </c>
      <c r="O33">
        <f t="shared" si="0"/>
        <v>0.41052631578947368</v>
      </c>
      <c r="P33">
        <f t="shared" si="1"/>
        <v>0.33755274261603374</v>
      </c>
      <c r="R33">
        <f t="shared" si="2"/>
        <v>1140</v>
      </c>
      <c r="S33">
        <f t="shared" si="3"/>
        <v>5451</v>
      </c>
    </row>
    <row r="34" spans="1:19">
      <c r="A34" t="s">
        <v>1346</v>
      </c>
      <c r="B34" t="s">
        <v>1377</v>
      </c>
      <c r="C34" t="s">
        <v>1382</v>
      </c>
      <c r="D34">
        <v>5303120</v>
      </c>
      <c r="E34">
        <v>214</v>
      </c>
      <c r="F34">
        <v>411</v>
      </c>
      <c r="G34">
        <v>652</v>
      </c>
      <c r="H34">
        <v>685</v>
      </c>
      <c r="I34">
        <v>1962</v>
      </c>
      <c r="J34">
        <v>1618</v>
      </c>
      <c r="K34">
        <v>2663</v>
      </c>
      <c r="L34">
        <v>3742</v>
      </c>
      <c r="M34">
        <v>3480</v>
      </c>
      <c r="N34">
        <v>11503</v>
      </c>
      <c r="O34">
        <f t="shared" si="0"/>
        <v>0.34913353720693169</v>
      </c>
      <c r="P34">
        <f t="shared" si="1"/>
        <v>0.30252977484134574</v>
      </c>
      <c r="R34">
        <f t="shared" si="2"/>
        <v>1962</v>
      </c>
      <c r="S34">
        <f t="shared" si="3"/>
        <v>11503</v>
      </c>
    </row>
    <row r="35" spans="1:19">
      <c r="A35" t="s">
        <v>1346</v>
      </c>
      <c r="B35" t="s">
        <v>1377</v>
      </c>
      <c r="C35" t="s">
        <v>1383</v>
      </c>
      <c r="D35">
        <v>5303121</v>
      </c>
      <c r="E35">
        <v>189</v>
      </c>
      <c r="F35">
        <v>314</v>
      </c>
      <c r="G35">
        <v>485</v>
      </c>
      <c r="H35">
        <v>463</v>
      </c>
      <c r="I35">
        <v>1451</v>
      </c>
      <c r="J35">
        <v>1318</v>
      </c>
      <c r="K35">
        <v>1841</v>
      </c>
      <c r="L35">
        <v>2412</v>
      </c>
      <c r="M35">
        <v>1964</v>
      </c>
      <c r="N35">
        <v>7535</v>
      </c>
      <c r="O35">
        <f t="shared" si="0"/>
        <v>0.31909028256374916</v>
      </c>
      <c r="P35">
        <f t="shared" si="1"/>
        <v>0.26065029860650296</v>
      </c>
      <c r="R35">
        <f t="shared" si="2"/>
        <v>1451</v>
      </c>
      <c r="S35">
        <f t="shared" si="3"/>
        <v>7535</v>
      </c>
    </row>
    <row r="36" spans="1:19">
      <c r="A36" t="s">
        <v>1346</v>
      </c>
      <c r="B36" t="s">
        <v>1377</v>
      </c>
      <c r="C36" t="s">
        <v>1384</v>
      </c>
      <c r="D36">
        <v>5303130</v>
      </c>
      <c r="E36">
        <v>165</v>
      </c>
      <c r="F36">
        <v>298</v>
      </c>
      <c r="G36">
        <v>544</v>
      </c>
      <c r="H36">
        <v>575</v>
      </c>
      <c r="I36">
        <v>1582</v>
      </c>
      <c r="J36">
        <v>1123</v>
      </c>
      <c r="K36">
        <v>1757</v>
      </c>
      <c r="L36">
        <v>2750</v>
      </c>
      <c r="M36">
        <v>2422</v>
      </c>
      <c r="N36">
        <v>8052</v>
      </c>
      <c r="O36">
        <f t="shared" si="0"/>
        <v>0.3634639696586599</v>
      </c>
      <c r="P36">
        <f t="shared" si="1"/>
        <v>0.30079483358171882</v>
      </c>
      <c r="R36">
        <f t="shared" si="2"/>
        <v>1582</v>
      </c>
      <c r="S36">
        <f t="shared" si="3"/>
        <v>8052</v>
      </c>
    </row>
    <row r="37" spans="1:19">
      <c r="A37" t="s">
        <v>1346</v>
      </c>
      <c r="B37" t="s">
        <v>1377</v>
      </c>
      <c r="C37" t="s">
        <v>1385</v>
      </c>
      <c r="D37">
        <v>5303131</v>
      </c>
      <c r="E37">
        <v>204</v>
      </c>
      <c r="F37">
        <v>315</v>
      </c>
      <c r="G37">
        <v>480</v>
      </c>
      <c r="H37">
        <v>472</v>
      </c>
      <c r="I37">
        <v>1471</v>
      </c>
      <c r="J37">
        <v>1328</v>
      </c>
      <c r="K37">
        <v>1744</v>
      </c>
      <c r="L37">
        <v>2219</v>
      </c>
      <c r="M37">
        <v>1740</v>
      </c>
      <c r="N37">
        <v>7031</v>
      </c>
      <c r="O37">
        <f t="shared" si="0"/>
        <v>0.32087015635622024</v>
      </c>
      <c r="P37">
        <f t="shared" si="1"/>
        <v>0.24747546579433935</v>
      </c>
      <c r="R37">
        <f t="shared" si="2"/>
        <v>1471</v>
      </c>
      <c r="S37">
        <f t="shared" si="3"/>
        <v>7031</v>
      </c>
    </row>
    <row r="38" spans="1:19">
      <c r="A38" t="s">
        <v>1346</v>
      </c>
      <c r="B38" t="s">
        <v>1377</v>
      </c>
      <c r="C38" t="s">
        <v>1386</v>
      </c>
      <c r="D38">
        <v>5303132</v>
      </c>
      <c r="E38">
        <v>132</v>
      </c>
      <c r="F38">
        <v>187</v>
      </c>
      <c r="G38">
        <v>278</v>
      </c>
      <c r="H38">
        <v>286</v>
      </c>
      <c r="I38">
        <v>883</v>
      </c>
      <c r="J38">
        <v>956</v>
      </c>
      <c r="K38">
        <v>1092</v>
      </c>
      <c r="L38">
        <v>1356</v>
      </c>
      <c r="M38">
        <v>1107</v>
      </c>
      <c r="N38">
        <v>4511</v>
      </c>
      <c r="O38">
        <f t="shared" si="0"/>
        <v>0.32389580973952437</v>
      </c>
      <c r="P38">
        <f t="shared" si="1"/>
        <v>0.24540013300820218</v>
      </c>
      <c r="R38">
        <f t="shared" si="2"/>
        <v>883</v>
      </c>
      <c r="S38">
        <f t="shared" si="3"/>
        <v>4511</v>
      </c>
    </row>
    <row r="39" spans="1:19">
      <c r="A39" t="s">
        <v>1346</v>
      </c>
      <c r="B39" t="s">
        <v>1377</v>
      </c>
      <c r="C39" t="s">
        <v>1387</v>
      </c>
      <c r="D39">
        <v>5303133</v>
      </c>
      <c r="E39">
        <v>188</v>
      </c>
      <c r="F39">
        <v>246</v>
      </c>
      <c r="G39">
        <v>284</v>
      </c>
      <c r="H39">
        <v>269</v>
      </c>
      <c r="I39">
        <v>987</v>
      </c>
      <c r="J39">
        <v>1260</v>
      </c>
      <c r="K39">
        <v>1434</v>
      </c>
      <c r="L39">
        <v>1364</v>
      </c>
      <c r="M39">
        <v>1022</v>
      </c>
      <c r="N39">
        <v>5080</v>
      </c>
      <c r="O39">
        <f t="shared" si="0"/>
        <v>0.2725430597771023</v>
      </c>
      <c r="P39">
        <f t="shared" si="1"/>
        <v>0.20118110236220471</v>
      </c>
      <c r="R39">
        <f t="shared" si="2"/>
        <v>987</v>
      </c>
      <c r="S39">
        <f t="shared" si="3"/>
        <v>5080</v>
      </c>
    </row>
    <row r="40" spans="1:19">
      <c r="A40" t="s">
        <v>1346</v>
      </c>
      <c r="B40" t="s">
        <v>1377</v>
      </c>
      <c r="C40" t="s">
        <v>1388</v>
      </c>
      <c r="D40">
        <v>5303140</v>
      </c>
      <c r="E40">
        <v>459</v>
      </c>
      <c r="F40">
        <v>693</v>
      </c>
      <c r="G40">
        <v>1015</v>
      </c>
      <c r="H40">
        <v>1117</v>
      </c>
      <c r="I40">
        <v>3284</v>
      </c>
      <c r="J40">
        <v>3270</v>
      </c>
      <c r="K40">
        <v>4169</v>
      </c>
      <c r="L40">
        <v>5271</v>
      </c>
      <c r="M40">
        <v>4971</v>
      </c>
      <c r="N40">
        <v>17681</v>
      </c>
      <c r="O40">
        <f t="shared" si="0"/>
        <v>0.34013398294762487</v>
      </c>
      <c r="P40">
        <f t="shared" si="1"/>
        <v>0.28114925626378601</v>
      </c>
      <c r="R40">
        <f t="shared" si="2"/>
        <v>3284</v>
      </c>
      <c r="S40">
        <f t="shared" si="3"/>
        <v>17681</v>
      </c>
    </row>
    <row r="41" spans="1:19">
      <c r="A41" t="s">
        <v>1346</v>
      </c>
      <c r="B41" t="s">
        <v>1377</v>
      </c>
      <c r="C41" t="s">
        <v>1389</v>
      </c>
      <c r="D41">
        <v>5303141</v>
      </c>
      <c r="E41">
        <v>580</v>
      </c>
      <c r="F41">
        <v>534</v>
      </c>
      <c r="G41">
        <v>638</v>
      </c>
      <c r="H41">
        <v>591</v>
      </c>
      <c r="I41">
        <v>2343</v>
      </c>
      <c r="J41">
        <v>3597</v>
      </c>
      <c r="K41">
        <v>2629</v>
      </c>
      <c r="L41">
        <v>2650</v>
      </c>
      <c r="M41">
        <v>1959</v>
      </c>
      <c r="N41">
        <v>10835</v>
      </c>
      <c r="O41">
        <f t="shared" si="0"/>
        <v>0.25224071702944945</v>
      </c>
      <c r="P41">
        <f t="shared" si="1"/>
        <v>0.18080295339178587</v>
      </c>
      <c r="R41">
        <f t="shared" si="2"/>
        <v>2343</v>
      </c>
      <c r="S41">
        <f t="shared" si="3"/>
        <v>10835</v>
      </c>
    </row>
    <row r="42" spans="1:19">
      <c r="A42" t="s">
        <v>1346</v>
      </c>
      <c r="B42" t="s">
        <v>1377</v>
      </c>
      <c r="C42" t="s">
        <v>1390</v>
      </c>
      <c r="D42">
        <v>5303142</v>
      </c>
      <c r="E42">
        <v>150</v>
      </c>
      <c r="F42">
        <v>209</v>
      </c>
      <c r="G42">
        <v>271</v>
      </c>
      <c r="H42">
        <v>227</v>
      </c>
      <c r="I42">
        <v>857</v>
      </c>
      <c r="J42">
        <v>987</v>
      </c>
      <c r="K42">
        <v>1142</v>
      </c>
      <c r="L42">
        <v>1252</v>
      </c>
      <c r="M42">
        <v>780</v>
      </c>
      <c r="N42">
        <v>4161</v>
      </c>
      <c r="O42">
        <f t="shared" si="0"/>
        <v>0.26487747957992996</v>
      </c>
      <c r="P42">
        <f t="shared" si="1"/>
        <v>0.18745493871665464</v>
      </c>
      <c r="R42">
        <f t="shared" si="2"/>
        <v>857</v>
      </c>
      <c r="S42">
        <f t="shared" si="3"/>
        <v>4161</v>
      </c>
    </row>
    <row r="43" spans="1:19">
      <c r="A43" t="s">
        <v>1346</v>
      </c>
      <c r="B43" t="s">
        <v>1377</v>
      </c>
      <c r="C43" t="s">
        <v>1391</v>
      </c>
      <c r="D43">
        <v>5303150</v>
      </c>
      <c r="E43">
        <v>358</v>
      </c>
      <c r="F43">
        <v>396</v>
      </c>
      <c r="G43">
        <v>466</v>
      </c>
      <c r="H43">
        <v>379</v>
      </c>
      <c r="I43">
        <v>1599</v>
      </c>
      <c r="J43">
        <v>2363</v>
      </c>
      <c r="K43">
        <v>2134</v>
      </c>
      <c r="L43">
        <v>2049</v>
      </c>
      <c r="M43">
        <v>1385</v>
      </c>
      <c r="N43">
        <v>7931</v>
      </c>
      <c r="O43">
        <f t="shared" si="0"/>
        <v>0.23702313946216386</v>
      </c>
      <c r="P43">
        <f t="shared" si="1"/>
        <v>0.17463119404866978</v>
      </c>
      <c r="R43">
        <f t="shared" si="2"/>
        <v>1599</v>
      </c>
      <c r="S43">
        <f t="shared" si="3"/>
        <v>7931</v>
      </c>
    </row>
    <row r="44" spans="1:19">
      <c r="A44" t="s">
        <v>1346</v>
      </c>
      <c r="B44" t="s">
        <v>1377</v>
      </c>
      <c r="C44" t="s">
        <v>1392</v>
      </c>
      <c r="D44">
        <v>5303160</v>
      </c>
      <c r="E44">
        <v>703</v>
      </c>
      <c r="F44">
        <v>736</v>
      </c>
      <c r="G44">
        <v>951</v>
      </c>
      <c r="H44">
        <v>839</v>
      </c>
      <c r="I44">
        <v>3229</v>
      </c>
      <c r="J44">
        <v>4405</v>
      </c>
      <c r="K44">
        <v>3814</v>
      </c>
      <c r="L44">
        <v>4029</v>
      </c>
      <c r="M44">
        <v>2991</v>
      </c>
      <c r="N44">
        <v>15239</v>
      </c>
      <c r="O44">
        <f t="shared" si="0"/>
        <v>0.2598327655620935</v>
      </c>
      <c r="P44">
        <f t="shared" si="1"/>
        <v>0.19627272130717238</v>
      </c>
      <c r="R44">
        <f t="shared" si="2"/>
        <v>3229</v>
      </c>
      <c r="S44">
        <f t="shared" si="3"/>
        <v>15239</v>
      </c>
    </row>
    <row r="45" spans="1:19">
      <c r="A45" t="s">
        <v>1346</v>
      </c>
      <c r="B45" t="s">
        <v>1377</v>
      </c>
      <c r="C45" t="s">
        <v>1393</v>
      </c>
      <c r="D45">
        <v>5303161</v>
      </c>
      <c r="E45">
        <v>281</v>
      </c>
      <c r="F45">
        <v>219</v>
      </c>
      <c r="G45">
        <v>241</v>
      </c>
      <c r="H45">
        <v>229</v>
      </c>
      <c r="I45">
        <v>970</v>
      </c>
      <c r="J45">
        <v>1699</v>
      </c>
      <c r="K45">
        <v>1028</v>
      </c>
      <c r="L45">
        <v>929</v>
      </c>
      <c r="M45">
        <v>672</v>
      </c>
      <c r="N45">
        <v>4328</v>
      </c>
      <c r="O45">
        <f t="shared" si="0"/>
        <v>0.23608247422680412</v>
      </c>
      <c r="P45">
        <f t="shared" si="1"/>
        <v>0.15526802218114602</v>
      </c>
      <c r="R45">
        <f t="shared" si="2"/>
        <v>970</v>
      </c>
      <c r="S45">
        <f t="shared" si="3"/>
        <v>4328</v>
      </c>
    </row>
    <row r="46" spans="1:19">
      <c r="A46" t="s">
        <v>1346</v>
      </c>
      <c r="B46" t="s">
        <v>1377</v>
      </c>
      <c r="C46" t="s">
        <v>1394</v>
      </c>
      <c r="D46">
        <v>5303162</v>
      </c>
      <c r="E46">
        <v>629</v>
      </c>
      <c r="F46">
        <v>294</v>
      </c>
      <c r="G46">
        <v>333</v>
      </c>
      <c r="H46">
        <v>238</v>
      </c>
      <c r="I46">
        <v>1494</v>
      </c>
      <c r="J46">
        <v>3893</v>
      </c>
      <c r="K46">
        <v>1368</v>
      </c>
      <c r="L46">
        <v>1242</v>
      </c>
      <c r="M46">
        <v>674</v>
      </c>
      <c r="N46">
        <v>7177</v>
      </c>
      <c r="O46">
        <f t="shared" si="0"/>
        <v>0.15930388219544847</v>
      </c>
      <c r="P46">
        <f t="shared" si="1"/>
        <v>9.3911104918489613E-2</v>
      </c>
      <c r="R46">
        <f t="shared" si="2"/>
        <v>1494</v>
      </c>
      <c r="S46">
        <f t="shared" si="3"/>
        <v>7177</v>
      </c>
    </row>
    <row r="47" spans="1:19">
      <c r="A47" t="s">
        <v>1346</v>
      </c>
      <c r="B47" t="s">
        <v>1377</v>
      </c>
      <c r="C47" t="s">
        <v>1395</v>
      </c>
      <c r="D47">
        <v>5303170</v>
      </c>
      <c r="E47">
        <v>1057</v>
      </c>
      <c r="F47">
        <v>709</v>
      </c>
      <c r="G47">
        <v>676</v>
      </c>
      <c r="H47">
        <v>498</v>
      </c>
      <c r="I47">
        <v>2940</v>
      </c>
      <c r="J47">
        <v>6415</v>
      </c>
      <c r="K47">
        <v>3199</v>
      </c>
      <c r="L47">
        <v>2614</v>
      </c>
      <c r="M47">
        <v>1451</v>
      </c>
      <c r="N47">
        <v>13679</v>
      </c>
      <c r="O47">
        <f t="shared" si="0"/>
        <v>0.16938775510204082</v>
      </c>
      <c r="P47">
        <f t="shared" si="1"/>
        <v>0.10607500548285693</v>
      </c>
      <c r="R47">
        <f t="shared" si="2"/>
        <v>2940</v>
      </c>
      <c r="S47">
        <f t="shared" si="3"/>
        <v>13679</v>
      </c>
    </row>
    <row r="48" spans="1:19">
      <c r="A48" t="s">
        <v>1346</v>
      </c>
      <c r="B48" t="s">
        <v>1377</v>
      </c>
      <c r="C48" t="s">
        <v>1396</v>
      </c>
      <c r="D48">
        <v>5303180</v>
      </c>
      <c r="E48">
        <v>535</v>
      </c>
      <c r="F48">
        <v>302</v>
      </c>
      <c r="G48">
        <v>303</v>
      </c>
      <c r="H48">
        <v>200</v>
      </c>
      <c r="I48">
        <v>1340</v>
      </c>
      <c r="J48">
        <v>3357</v>
      </c>
      <c r="K48">
        <v>1370</v>
      </c>
      <c r="L48">
        <v>1115</v>
      </c>
      <c r="M48">
        <v>589</v>
      </c>
      <c r="N48">
        <v>6431</v>
      </c>
      <c r="O48">
        <f t="shared" si="0"/>
        <v>0.14925373134328357</v>
      </c>
      <c r="P48">
        <f t="shared" si="1"/>
        <v>9.1587622453739692E-2</v>
      </c>
      <c r="R48">
        <f t="shared" si="2"/>
        <v>1340</v>
      </c>
      <c r="S48">
        <f t="shared" si="3"/>
        <v>6431</v>
      </c>
    </row>
    <row r="49" spans="1:19">
      <c r="A49" t="s">
        <v>1346</v>
      </c>
      <c r="B49" t="s">
        <v>1377</v>
      </c>
      <c r="C49" t="s">
        <v>1397</v>
      </c>
      <c r="D49">
        <v>5303181</v>
      </c>
      <c r="E49">
        <v>266</v>
      </c>
      <c r="F49">
        <v>170</v>
      </c>
      <c r="G49">
        <v>133</v>
      </c>
      <c r="H49">
        <v>122</v>
      </c>
      <c r="I49">
        <v>691</v>
      </c>
      <c r="J49">
        <v>1707</v>
      </c>
      <c r="K49">
        <v>833</v>
      </c>
      <c r="L49">
        <v>541</v>
      </c>
      <c r="M49">
        <v>403</v>
      </c>
      <c r="N49">
        <v>3484</v>
      </c>
      <c r="O49">
        <f t="shared" si="0"/>
        <v>0.17655571635311143</v>
      </c>
      <c r="P49">
        <f t="shared" si="1"/>
        <v>0.11567164179104478</v>
      </c>
      <c r="R49">
        <f t="shared" si="2"/>
        <v>691</v>
      </c>
      <c r="S49">
        <f t="shared" si="3"/>
        <v>3484</v>
      </c>
    </row>
    <row r="50" spans="1:19">
      <c r="A50" t="s">
        <v>1346</v>
      </c>
      <c r="B50" t="s">
        <v>1377</v>
      </c>
      <c r="C50" t="s">
        <v>1398</v>
      </c>
      <c r="D50">
        <v>5303182</v>
      </c>
      <c r="E50">
        <v>429</v>
      </c>
      <c r="F50">
        <v>215</v>
      </c>
      <c r="G50">
        <v>183</v>
      </c>
      <c r="H50">
        <v>107</v>
      </c>
      <c r="I50">
        <v>934</v>
      </c>
      <c r="J50">
        <v>2586</v>
      </c>
      <c r="K50">
        <v>933</v>
      </c>
      <c r="L50">
        <v>600</v>
      </c>
      <c r="M50">
        <v>284</v>
      </c>
      <c r="N50">
        <v>4403</v>
      </c>
      <c r="O50">
        <f t="shared" si="0"/>
        <v>0.11456102783725911</v>
      </c>
      <c r="P50">
        <f t="shared" si="1"/>
        <v>6.4501476266182148E-2</v>
      </c>
      <c r="R50">
        <f t="shared" si="2"/>
        <v>934</v>
      </c>
      <c r="S50">
        <f t="shared" si="3"/>
        <v>4403</v>
      </c>
    </row>
    <row r="51" spans="1:19">
      <c r="A51" t="s">
        <v>1346</v>
      </c>
      <c r="B51" t="s">
        <v>1377</v>
      </c>
      <c r="C51" t="s">
        <v>1399</v>
      </c>
      <c r="D51">
        <v>5303190</v>
      </c>
      <c r="E51">
        <v>476</v>
      </c>
      <c r="F51">
        <v>300</v>
      </c>
      <c r="G51">
        <v>227</v>
      </c>
      <c r="H51">
        <v>211</v>
      </c>
      <c r="I51">
        <v>1214</v>
      </c>
      <c r="J51">
        <v>2824</v>
      </c>
      <c r="K51">
        <v>1359</v>
      </c>
      <c r="L51">
        <v>838</v>
      </c>
      <c r="M51">
        <v>613</v>
      </c>
      <c r="N51">
        <v>5634</v>
      </c>
      <c r="O51">
        <f t="shared" si="0"/>
        <v>0.17380560131795716</v>
      </c>
      <c r="P51">
        <f t="shared" si="1"/>
        <v>0.10880369187078452</v>
      </c>
      <c r="R51">
        <f t="shared" si="2"/>
        <v>1214</v>
      </c>
      <c r="S51">
        <f t="shared" si="3"/>
        <v>5634</v>
      </c>
    </row>
    <row r="52" spans="1:19">
      <c r="A52" t="s">
        <v>1346</v>
      </c>
      <c r="B52" t="s">
        <v>1377</v>
      </c>
      <c r="C52" t="s">
        <v>1400</v>
      </c>
      <c r="D52">
        <v>5303191</v>
      </c>
      <c r="E52">
        <v>703</v>
      </c>
      <c r="F52">
        <v>357</v>
      </c>
      <c r="G52">
        <v>320</v>
      </c>
      <c r="H52">
        <v>243</v>
      </c>
      <c r="I52">
        <v>1623</v>
      </c>
      <c r="J52">
        <v>4317</v>
      </c>
      <c r="K52">
        <v>1602</v>
      </c>
      <c r="L52">
        <v>1179</v>
      </c>
      <c r="M52">
        <v>647</v>
      </c>
      <c r="N52">
        <v>7745</v>
      </c>
      <c r="O52">
        <f t="shared" si="0"/>
        <v>0.14972273567467653</v>
      </c>
      <c r="P52">
        <f t="shared" si="1"/>
        <v>8.3537766300839256E-2</v>
      </c>
      <c r="R52">
        <f t="shared" si="2"/>
        <v>1623</v>
      </c>
      <c r="S52">
        <f t="shared" si="3"/>
        <v>7745</v>
      </c>
    </row>
    <row r="53" spans="1:19">
      <c r="A53" t="s">
        <v>1346</v>
      </c>
      <c r="B53" t="s">
        <v>1377</v>
      </c>
      <c r="C53" t="s">
        <v>1401</v>
      </c>
      <c r="D53">
        <v>5303192</v>
      </c>
      <c r="E53">
        <v>590</v>
      </c>
      <c r="F53">
        <v>260</v>
      </c>
      <c r="G53">
        <v>240</v>
      </c>
      <c r="H53">
        <v>161</v>
      </c>
      <c r="I53">
        <v>1251</v>
      </c>
      <c r="J53">
        <v>3632</v>
      </c>
      <c r="K53">
        <v>1171</v>
      </c>
      <c r="L53">
        <v>885</v>
      </c>
      <c r="M53">
        <v>420</v>
      </c>
      <c r="N53">
        <v>6108</v>
      </c>
      <c r="O53">
        <f t="shared" si="0"/>
        <v>0.1286970423661071</v>
      </c>
      <c r="P53">
        <f t="shared" si="1"/>
        <v>6.8762278978389005E-2</v>
      </c>
      <c r="R53">
        <f t="shared" si="2"/>
        <v>1251</v>
      </c>
      <c r="S53">
        <f t="shared" si="3"/>
        <v>6108</v>
      </c>
    </row>
    <row r="54" spans="1:19">
      <c r="A54" t="s">
        <v>1346</v>
      </c>
      <c r="B54" t="s">
        <v>1402</v>
      </c>
      <c r="C54" t="s">
        <v>1403</v>
      </c>
      <c r="D54">
        <v>5304010</v>
      </c>
      <c r="E54">
        <v>1057</v>
      </c>
      <c r="F54">
        <v>769</v>
      </c>
      <c r="G54">
        <v>840</v>
      </c>
      <c r="H54">
        <v>566</v>
      </c>
      <c r="I54">
        <v>3232</v>
      </c>
      <c r="J54">
        <v>6078</v>
      </c>
      <c r="K54">
        <v>3503</v>
      </c>
      <c r="L54">
        <v>3325</v>
      </c>
      <c r="M54">
        <v>1833</v>
      </c>
      <c r="N54">
        <v>14739</v>
      </c>
      <c r="O54">
        <f t="shared" si="0"/>
        <v>0.17512376237623761</v>
      </c>
      <c r="P54">
        <f t="shared" si="1"/>
        <v>0.12436393242418074</v>
      </c>
      <c r="R54">
        <f t="shared" si="2"/>
        <v>3232</v>
      </c>
      <c r="S54">
        <f t="shared" si="3"/>
        <v>14739</v>
      </c>
    </row>
    <row r="55" spans="1:19">
      <c r="A55" t="s">
        <v>1346</v>
      </c>
      <c r="B55" t="s">
        <v>1402</v>
      </c>
      <c r="C55" t="s">
        <v>1404</v>
      </c>
      <c r="D55">
        <v>5304011</v>
      </c>
      <c r="E55">
        <v>500</v>
      </c>
      <c r="F55">
        <v>311</v>
      </c>
      <c r="G55">
        <v>341</v>
      </c>
      <c r="H55">
        <v>218</v>
      </c>
      <c r="I55">
        <v>1370</v>
      </c>
      <c r="J55">
        <v>2674</v>
      </c>
      <c r="K55">
        <v>1292</v>
      </c>
      <c r="L55">
        <v>1193</v>
      </c>
      <c r="M55">
        <v>670</v>
      </c>
      <c r="N55">
        <v>5829</v>
      </c>
      <c r="O55">
        <f t="shared" si="0"/>
        <v>0.15912408759124089</v>
      </c>
      <c r="P55">
        <f t="shared" si="1"/>
        <v>0.11494252873563218</v>
      </c>
      <c r="R55">
        <f t="shared" si="2"/>
        <v>1370</v>
      </c>
      <c r="S55">
        <f t="shared" si="3"/>
        <v>5829</v>
      </c>
    </row>
    <row r="56" spans="1:19">
      <c r="A56" t="s">
        <v>1346</v>
      </c>
      <c r="B56" t="s">
        <v>1402</v>
      </c>
      <c r="C56" t="s">
        <v>1405</v>
      </c>
      <c r="D56">
        <v>5304012</v>
      </c>
      <c r="E56">
        <v>691</v>
      </c>
      <c r="F56">
        <v>294</v>
      </c>
      <c r="G56">
        <v>276</v>
      </c>
      <c r="H56">
        <v>125</v>
      </c>
      <c r="I56">
        <v>1386</v>
      </c>
      <c r="J56">
        <v>3593</v>
      </c>
      <c r="K56">
        <v>1212</v>
      </c>
      <c r="L56">
        <v>960</v>
      </c>
      <c r="M56">
        <v>354</v>
      </c>
      <c r="N56">
        <v>6119</v>
      </c>
      <c r="O56">
        <f t="shared" si="0"/>
        <v>9.0187590187590191E-2</v>
      </c>
      <c r="P56">
        <f t="shared" si="1"/>
        <v>5.785259029253146E-2</v>
      </c>
      <c r="R56">
        <f t="shared" si="2"/>
        <v>1386</v>
      </c>
      <c r="S56">
        <f t="shared" si="3"/>
        <v>6119</v>
      </c>
    </row>
    <row r="57" spans="1:19">
      <c r="A57" t="s">
        <v>1346</v>
      </c>
      <c r="B57" t="s">
        <v>1402</v>
      </c>
      <c r="C57" t="s">
        <v>1406</v>
      </c>
      <c r="D57">
        <v>5304013</v>
      </c>
      <c r="E57">
        <v>466</v>
      </c>
      <c r="F57">
        <v>285</v>
      </c>
      <c r="G57">
        <v>251</v>
      </c>
      <c r="H57">
        <v>166</v>
      </c>
      <c r="I57">
        <v>1168</v>
      </c>
      <c r="J57">
        <v>2191</v>
      </c>
      <c r="K57">
        <v>990</v>
      </c>
      <c r="L57">
        <v>779</v>
      </c>
      <c r="M57">
        <v>457</v>
      </c>
      <c r="N57">
        <v>4417</v>
      </c>
      <c r="O57">
        <f t="shared" si="0"/>
        <v>0.14212328767123289</v>
      </c>
      <c r="P57">
        <f t="shared" si="1"/>
        <v>0.10346388951777225</v>
      </c>
      <c r="R57">
        <f t="shared" si="2"/>
        <v>1168</v>
      </c>
      <c r="S57">
        <f t="shared" si="3"/>
        <v>4417</v>
      </c>
    </row>
    <row r="58" spans="1:19">
      <c r="A58" t="s">
        <v>1346</v>
      </c>
      <c r="B58" t="s">
        <v>1402</v>
      </c>
      <c r="C58" t="s">
        <v>1407</v>
      </c>
      <c r="D58">
        <v>5304020</v>
      </c>
      <c r="E58">
        <v>281</v>
      </c>
      <c r="F58">
        <v>298</v>
      </c>
      <c r="G58">
        <v>470</v>
      </c>
      <c r="H58">
        <v>434</v>
      </c>
      <c r="I58">
        <v>1483</v>
      </c>
      <c r="J58">
        <v>1469</v>
      </c>
      <c r="K58">
        <v>1362</v>
      </c>
      <c r="L58">
        <v>1947</v>
      </c>
      <c r="M58">
        <v>1637</v>
      </c>
      <c r="N58">
        <v>6415</v>
      </c>
      <c r="O58">
        <f t="shared" si="0"/>
        <v>0.29265003371544168</v>
      </c>
      <c r="P58">
        <f t="shared" si="1"/>
        <v>0.25518316445830086</v>
      </c>
      <c r="R58">
        <f t="shared" si="2"/>
        <v>1483</v>
      </c>
      <c r="S58">
        <f t="shared" si="3"/>
        <v>6415</v>
      </c>
    </row>
    <row r="59" spans="1:19">
      <c r="A59" t="s">
        <v>1346</v>
      </c>
      <c r="B59" t="s">
        <v>1402</v>
      </c>
      <c r="C59" t="s">
        <v>1408</v>
      </c>
      <c r="D59">
        <v>5304021</v>
      </c>
      <c r="E59">
        <v>790</v>
      </c>
      <c r="F59">
        <v>597</v>
      </c>
      <c r="G59">
        <v>690</v>
      </c>
      <c r="H59">
        <v>429</v>
      </c>
      <c r="I59">
        <v>2506</v>
      </c>
      <c r="J59">
        <v>3958</v>
      </c>
      <c r="K59">
        <v>2435</v>
      </c>
      <c r="L59">
        <v>2421</v>
      </c>
      <c r="M59">
        <v>1266</v>
      </c>
      <c r="N59">
        <v>10080</v>
      </c>
      <c r="O59">
        <f t="shared" si="0"/>
        <v>0.17118914604948124</v>
      </c>
      <c r="P59">
        <f t="shared" si="1"/>
        <v>0.12559523809523809</v>
      </c>
      <c r="R59">
        <f t="shared" si="2"/>
        <v>2506</v>
      </c>
      <c r="S59">
        <f t="shared" si="3"/>
        <v>10080</v>
      </c>
    </row>
    <row r="60" spans="1:19">
      <c r="A60" t="s">
        <v>1346</v>
      </c>
      <c r="B60" t="s">
        <v>1402</v>
      </c>
      <c r="C60" t="s">
        <v>1409</v>
      </c>
      <c r="D60">
        <v>5304022</v>
      </c>
      <c r="E60">
        <v>496</v>
      </c>
      <c r="F60">
        <v>364</v>
      </c>
      <c r="G60">
        <v>449</v>
      </c>
      <c r="H60">
        <v>254</v>
      </c>
      <c r="I60">
        <v>1563</v>
      </c>
      <c r="J60">
        <v>2581</v>
      </c>
      <c r="K60">
        <v>1546</v>
      </c>
      <c r="L60">
        <v>1484</v>
      </c>
      <c r="M60">
        <v>724</v>
      </c>
      <c r="N60">
        <v>6335</v>
      </c>
      <c r="O60">
        <f t="shared" si="0"/>
        <v>0.16250799744081892</v>
      </c>
      <c r="P60">
        <f t="shared" si="1"/>
        <v>0.11428571428571428</v>
      </c>
      <c r="R60">
        <f t="shared" si="2"/>
        <v>1563</v>
      </c>
      <c r="S60">
        <f t="shared" si="3"/>
        <v>6335</v>
      </c>
    </row>
    <row r="61" spans="1:19">
      <c r="A61" t="s">
        <v>1346</v>
      </c>
      <c r="B61" t="s">
        <v>1402</v>
      </c>
      <c r="C61" t="s">
        <v>1410</v>
      </c>
      <c r="D61">
        <v>5304023</v>
      </c>
      <c r="E61">
        <v>283</v>
      </c>
      <c r="F61">
        <v>258</v>
      </c>
      <c r="G61">
        <v>343</v>
      </c>
      <c r="H61">
        <v>221</v>
      </c>
      <c r="I61">
        <v>1105</v>
      </c>
      <c r="J61">
        <v>1561</v>
      </c>
      <c r="K61">
        <v>1260</v>
      </c>
      <c r="L61">
        <v>1363</v>
      </c>
      <c r="M61">
        <v>746</v>
      </c>
      <c r="N61">
        <v>4930</v>
      </c>
      <c r="O61">
        <f t="shared" si="0"/>
        <v>0.2</v>
      </c>
      <c r="P61">
        <f t="shared" si="1"/>
        <v>0.15131845841784991</v>
      </c>
      <c r="R61">
        <f t="shared" si="2"/>
        <v>1105</v>
      </c>
      <c r="S61">
        <f t="shared" si="3"/>
        <v>4930</v>
      </c>
    </row>
    <row r="62" spans="1:19">
      <c r="A62" t="s">
        <v>1346</v>
      </c>
      <c r="B62" t="s">
        <v>1402</v>
      </c>
      <c r="C62" t="s">
        <v>1411</v>
      </c>
      <c r="D62">
        <v>5304030</v>
      </c>
      <c r="E62">
        <v>138</v>
      </c>
      <c r="F62">
        <v>208</v>
      </c>
      <c r="G62">
        <v>349</v>
      </c>
      <c r="H62">
        <v>401</v>
      </c>
      <c r="I62">
        <v>1096</v>
      </c>
      <c r="J62">
        <v>798</v>
      </c>
      <c r="K62">
        <v>1095</v>
      </c>
      <c r="L62">
        <v>1670</v>
      </c>
      <c r="M62">
        <v>1729</v>
      </c>
      <c r="N62">
        <v>5292</v>
      </c>
      <c r="O62">
        <f t="shared" si="0"/>
        <v>0.36587591240875911</v>
      </c>
      <c r="P62">
        <f t="shared" si="1"/>
        <v>0.32671957671957674</v>
      </c>
      <c r="R62">
        <f t="shared" si="2"/>
        <v>1096</v>
      </c>
      <c r="S62">
        <f t="shared" si="3"/>
        <v>5292</v>
      </c>
    </row>
    <row r="63" spans="1:19">
      <c r="A63" t="s">
        <v>1346</v>
      </c>
      <c r="B63" t="s">
        <v>1402</v>
      </c>
      <c r="C63" t="s">
        <v>1412</v>
      </c>
      <c r="D63">
        <v>5304040</v>
      </c>
      <c r="E63">
        <v>816</v>
      </c>
      <c r="F63">
        <v>709</v>
      </c>
      <c r="G63">
        <v>956</v>
      </c>
      <c r="H63">
        <v>736</v>
      </c>
      <c r="I63">
        <v>3217</v>
      </c>
      <c r="J63">
        <v>4479</v>
      </c>
      <c r="K63">
        <v>3279</v>
      </c>
      <c r="L63">
        <v>3932</v>
      </c>
      <c r="M63">
        <v>2613</v>
      </c>
      <c r="N63">
        <v>14303</v>
      </c>
      <c r="O63">
        <f t="shared" si="0"/>
        <v>0.22878458190861051</v>
      </c>
      <c r="P63">
        <f t="shared" si="1"/>
        <v>0.18268894637488639</v>
      </c>
      <c r="R63">
        <f t="shared" si="2"/>
        <v>3217</v>
      </c>
      <c r="S63">
        <f t="shared" si="3"/>
        <v>14303</v>
      </c>
    </row>
    <row r="64" spans="1:19">
      <c r="A64" t="s">
        <v>1346</v>
      </c>
      <c r="B64" t="s">
        <v>1402</v>
      </c>
      <c r="C64" t="s">
        <v>1413</v>
      </c>
      <c r="D64">
        <v>5304041</v>
      </c>
      <c r="E64">
        <v>607</v>
      </c>
      <c r="F64">
        <v>472</v>
      </c>
      <c r="G64">
        <v>605</v>
      </c>
      <c r="H64">
        <v>450</v>
      </c>
      <c r="I64">
        <v>2134</v>
      </c>
      <c r="J64">
        <v>3286</v>
      </c>
      <c r="K64">
        <v>2173</v>
      </c>
      <c r="L64">
        <v>2386</v>
      </c>
      <c r="M64">
        <v>1469</v>
      </c>
      <c r="N64">
        <v>9314</v>
      </c>
      <c r="O64">
        <f t="shared" si="0"/>
        <v>0.21087160262417995</v>
      </c>
      <c r="P64">
        <f t="shared" si="1"/>
        <v>0.15771956194975306</v>
      </c>
      <c r="R64">
        <f t="shared" si="2"/>
        <v>2134</v>
      </c>
      <c r="S64">
        <f t="shared" si="3"/>
        <v>9314</v>
      </c>
    </row>
    <row r="65" spans="1:19">
      <c r="A65" t="s">
        <v>1346</v>
      </c>
      <c r="B65" t="s">
        <v>1402</v>
      </c>
      <c r="C65" t="s">
        <v>1414</v>
      </c>
      <c r="D65">
        <v>5304042</v>
      </c>
      <c r="E65">
        <v>1013</v>
      </c>
      <c r="F65">
        <v>710</v>
      </c>
      <c r="G65">
        <v>804</v>
      </c>
      <c r="H65">
        <v>524</v>
      </c>
      <c r="I65">
        <v>3051</v>
      </c>
      <c r="J65">
        <v>5516</v>
      </c>
      <c r="K65">
        <v>3110</v>
      </c>
      <c r="L65">
        <v>2879</v>
      </c>
      <c r="M65">
        <v>1691</v>
      </c>
      <c r="N65">
        <v>13196</v>
      </c>
      <c r="O65">
        <f t="shared" si="0"/>
        <v>0.17174696820714519</v>
      </c>
      <c r="P65">
        <f t="shared" si="1"/>
        <v>0.12814489239163382</v>
      </c>
      <c r="R65">
        <f t="shared" si="2"/>
        <v>3051</v>
      </c>
      <c r="S65">
        <f t="shared" si="3"/>
        <v>13196</v>
      </c>
    </row>
    <row r="66" spans="1:19">
      <c r="A66" t="s">
        <v>1346</v>
      </c>
      <c r="B66" t="s">
        <v>1402</v>
      </c>
      <c r="C66" t="s">
        <v>1415</v>
      </c>
      <c r="D66">
        <v>5304050</v>
      </c>
      <c r="E66">
        <v>1351</v>
      </c>
      <c r="F66">
        <v>1010</v>
      </c>
      <c r="G66">
        <v>1194</v>
      </c>
      <c r="H66">
        <v>923</v>
      </c>
      <c r="I66">
        <v>4478</v>
      </c>
      <c r="J66">
        <v>7116</v>
      </c>
      <c r="K66">
        <v>4467</v>
      </c>
      <c r="L66">
        <v>4602</v>
      </c>
      <c r="M66">
        <v>3118</v>
      </c>
      <c r="N66">
        <v>19303</v>
      </c>
      <c r="O66">
        <f t="shared" si="0"/>
        <v>0.20611880303707011</v>
      </c>
      <c r="P66">
        <f t="shared" si="1"/>
        <v>0.16152929596435786</v>
      </c>
      <c r="R66">
        <f t="shared" si="2"/>
        <v>4478</v>
      </c>
      <c r="S66">
        <f t="shared" si="3"/>
        <v>19303</v>
      </c>
    </row>
    <row r="67" spans="1:19">
      <c r="A67" t="s">
        <v>1346</v>
      </c>
      <c r="B67" t="s">
        <v>1402</v>
      </c>
      <c r="C67" t="s">
        <v>1416</v>
      </c>
      <c r="D67">
        <v>5304051</v>
      </c>
      <c r="E67">
        <v>566</v>
      </c>
      <c r="F67">
        <v>486</v>
      </c>
      <c r="G67">
        <v>570</v>
      </c>
      <c r="H67">
        <v>451</v>
      </c>
      <c r="I67">
        <v>2073</v>
      </c>
      <c r="J67">
        <v>3177</v>
      </c>
      <c r="K67">
        <v>2282</v>
      </c>
      <c r="L67">
        <v>2254</v>
      </c>
      <c r="M67">
        <v>1434</v>
      </c>
      <c r="N67">
        <v>9147</v>
      </c>
      <c r="O67">
        <f t="shared" ref="O67:O130" si="4">H67/I67</f>
        <v>0.21755909310178484</v>
      </c>
      <c r="P67">
        <f t="shared" ref="P67:P130" si="5">M67/N67</f>
        <v>0.15677271236470974</v>
      </c>
      <c r="R67">
        <f t="shared" ref="R67:R130" si="6">I67</f>
        <v>2073</v>
      </c>
      <c r="S67">
        <f t="shared" ref="S67:S130" si="7">N67</f>
        <v>9147</v>
      </c>
    </row>
    <row r="68" spans="1:19">
      <c r="A68" t="s">
        <v>1346</v>
      </c>
      <c r="B68" t="s">
        <v>1402</v>
      </c>
      <c r="C68" t="s">
        <v>1417</v>
      </c>
      <c r="D68">
        <v>5304060</v>
      </c>
      <c r="E68">
        <v>1425</v>
      </c>
      <c r="F68">
        <v>946</v>
      </c>
      <c r="G68">
        <v>976</v>
      </c>
      <c r="H68">
        <v>495</v>
      </c>
      <c r="I68">
        <v>3842</v>
      </c>
      <c r="J68">
        <v>7791</v>
      </c>
      <c r="K68">
        <v>3987</v>
      </c>
      <c r="L68">
        <v>3415</v>
      </c>
      <c r="M68">
        <v>1641</v>
      </c>
      <c r="N68">
        <v>16834</v>
      </c>
      <c r="O68">
        <f t="shared" si="4"/>
        <v>0.12883914627798021</v>
      </c>
      <c r="P68">
        <f t="shared" si="5"/>
        <v>9.7481287869787339E-2</v>
      </c>
      <c r="R68">
        <f t="shared" si="6"/>
        <v>3842</v>
      </c>
      <c r="S68">
        <f t="shared" si="7"/>
        <v>16834</v>
      </c>
    </row>
    <row r="69" spans="1:19">
      <c r="A69" t="s">
        <v>1346</v>
      </c>
      <c r="B69" t="s">
        <v>1402</v>
      </c>
      <c r="C69" t="s">
        <v>1418</v>
      </c>
      <c r="D69">
        <v>5304061</v>
      </c>
      <c r="E69">
        <v>1653</v>
      </c>
      <c r="F69">
        <v>893</v>
      </c>
      <c r="G69">
        <v>935</v>
      </c>
      <c r="H69">
        <v>519</v>
      </c>
      <c r="I69">
        <v>4000</v>
      </c>
      <c r="J69">
        <v>8573</v>
      </c>
      <c r="K69">
        <v>3555</v>
      </c>
      <c r="L69">
        <v>3362</v>
      </c>
      <c r="M69">
        <v>1789</v>
      </c>
      <c r="N69">
        <v>17279</v>
      </c>
      <c r="O69">
        <f t="shared" si="4"/>
        <v>0.12975</v>
      </c>
      <c r="P69">
        <f t="shared" si="5"/>
        <v>0.10353608426413566</v>
      </c>
      <c r="R69">
        <f t="shared" si="6"/>
        <v>4000</v>
      </c>
      <c r="S69">
        <f t="shared" si="7"/>
        <v>17279</v>
      </c>
    </row>
    <row r="70" spans="1:19">
      <c r="A70" t="s">
        <v>1346</v>
      </c>
      <c r="B70" t="s">
        <v>1402</v>
      </c>
      <c r="C70" t="s">
        <v>1419</v>
      </c>
      <c r="D70">
        <v>5304070</v>
      </c>
      <c r="E70">
        <v>724</v>
      </c>
      <c r="F70">
        <v>571</v>
      </c>
      <c r="G70">
        <v>733</v>
      </c>
      <c r="H70">
        <v>524</v>
      </c>
      <c r="I70">
        <v>2552</v>
      </c>
      <c r="J70">
        <v>3684</v>
      </c>
      <c r="K70">
        <v>2326</v>
      </c>
      <c r="L70">
        <v>2583</v>
      </c>
      <c r="M70">
        <v>1667</v>
      </c>
      <c r="N70">
        <v>10260</v>
      </c>
      <c r="O70">
        <f t="shared" si="4"/>
        <v>0.20532915360501566</v>
      </c>
      <c r="P70">
        <f t="shared" si="5"/>
        <v>0.16247563352826511</v>
      </c>
      <c r="R70">
        <f t="shared" si="6"/>
        <v>2552</v>
      </c>
      <c r="S70">
        <f t="shared" si="7"/>
        <v>10260</v>
      </c>
    </row>
    <row r="71" spans="1:19">
      <c r="A71" t="s">
        <v>1346</v>
      </c>
      <c r="B71" t="s">
        <v>1402</v>
      </c>
      <c r="C71" t="s">
        <v>1420</v>
      </c>
      <c r="D71">
        <v>5304071</v>
      </c>
      <c r="E71">
        <v>1468</v>
      </c>
      <c r="F71">
        <v>997</v>
      </c>
      <c r="G71">
        <v>1084</v>
      </c>
      <c r="H71">
        <v>619</v>
      </c>
      <c r="I71">
        <v>4168</v>
      </c>
      <c r="J71">
        <v>7093</v>
      </c>
      <c r="K71">
        <v>3691</v>
      </c>
      <c r="L71">
        <v>3200</v>
      </c>
      <c r="M71">
        <v>1635</v>
      </c>
      <c r="N71">
        <v>15619</v>
      </c>
      <c r="O71">
        <f t="shared" si="4"/>
        <v>0.14851247600767753</v>
      </c>
      <c r="P71">
        <f t="shared" si="5"/>
        <v>0.10468019719572316</v>
      </c>
      <c r="R71">
        <f t="shared" si="6"/>
        <v>4168</v>
      </c>
      <c r="S71">
        <f t="shared" si="7"/>
        <v>15619</v>
      </c>
    </row>
    <row r="72" spans="1:19">
      <c r="A72" t="s">
        <v>1346</v>
      </c>
      <c r="B72" t="s">
        <v>1402</v>
      </c>
      <c r="C72" t="s">
        <v>1421</v>
      </c>
      <c r="D72">
        <v>5304072</v>
      </c>
      <c r="E72">
        <v>499</v>
      </c>
      <c r="F72">
        <v>432</v>
      </c>
      <c r="G72">
        <v>523</v>
      </c>
      <c r="H72">
        <v>384</v>
      </c>
      <c r="I72">
        <v>1838</v>
      </c>
      <c r="J72">
        <v>2700</v>
      </c>
      <c r="K72">
        <v>1814</v>
      </c>
      <c r="L72">
        <v>1884</v>
      </c>
      <c r="M72">
        <v>1137</v>
      </c>
      <c r="N72">
        <v>7535</v>
      </c>
      <c r="O72">
        <f t="shared" si="4"/>
        <v>0.20892274211099021</v>
      </c>
      <c r="P72">
        <f t="shared" si="5"/>
        <v>0.1508958195089582</v>
      </c>
      <c r="R72">
        <f t="shared" si="6"/>
        <v>1838</v>
      </c>
      <c r="S72">
        <f t="shared" si="7"/>
        <v>7535</v>
      </c>
    </row>
    <row r="73" spans="1:19">
      <c r="A73" t="s">
        <v>1346</v>
      </c>
      <c r="B73" t="s">
        <v>1402</v>
      </c>
      <c r="C73" t="s">
        <v>1422</v>
      </c>
      <c r="D73">
        <v>5304080</v>
      </c>
      <c r="E73">
        <v>988</v>
      </c>
      <c r="F73">
        <v>675</v>
      </c>
      <c r="G73">
        <v>671</v>
      </c>
      <c r="H73">
        <v>428</v>
      </c>
      <c r="I73">
        <v>2762</v>
      </c>
      <c r="J73">
        <v>4775</v>
      </c>
      <c r="K73">
        <v>2846</v>
      </c>
      <c r="L73">
        <v>2456</v>
      </c>
      <c r="M73">
        <v>1288</v>
      </c>
      <c r="N73">
        <v>11365</v>
      </c>
      <c r="O73">
        <f t="shared" si="4"/>
        <v>0.1549601737871108</v>
      </c>
      <c r="P73">
        <f t="shared" si="5"/>
        <v>0.11333040035195777</v>
      </c>
      <c r="R73">
        <f t="shared" si="6"/>
        <v>2762</v>
      </c>
      <c r="S73">
        <f t="shared" si="7"/>
        <v>11365</v>
      </c>
    </row>
    <row r="74" spans="1:19">
      <c r="A74" t="s">
        <v>1346</v>
      </c>
      <c r="B74" t="s">
        <v>1402</v>
      </c>
      <c r="C74" t="s">
        <v>1423</v>
      </c>
      <c r="D74">
        <v>5304081</v>
      </c>
      <c r="E74">
        <v>592</v>
      </c>
      <c r="F74">
        <v>362</v>
      </c>
      <c r="G74">
        <v>445</v>
      </c>
      <c r="H74">
        <v>271</v>
      </c>
      <c r="I74">
        <v>1670</v>
      </c>
      <c r="J74">
        <v>2936</v>
      </c>
      <c r="K74">
        <v>1438</v>
      </c>
      <c r="L74">
        <v>1491</v>
      </c>
      <c r="M74">
        <v>743</v>
      </c>
      <c r="N74">
        <v>6608</v>
      </c>
      <c r="O74">
        <f t="shared" si="4"/>
        <v>0.16227544910179642</v>
      </c>
      <c r="P74">
        <f t="shared" si="5"/>
        <v>0.11243946731234866</v>
      </c>
      <c r="R74">
        <f t="shared" si="6"/>
        <v>1670</v>
      </c>
      <c r="S74">
        <f t="shared" si="7"/>
        <v>6608</v>
      </c>
    </row>
    <row r="75" spans="1:19">
      <c r="A75" t="s">
        <v>1346</v>
      </c>
      <c r="B75" t="s">
        <v>1402</v>
      </c>
      <c r="C75" t="s">
        <v>1424</v>
      </c>
      <c r="D75">
        <v>5304082</v>
      </c>
      <c r="E75">
        <v>423</v>
      </c>
      <c r="F75">
        <v>292</v>
      </c>
      <c r="G75">
        <v>341</v>
      </c>
      <c r="H75">
        <v>195</v>
      </c>
      <c r="I75">
        <v>1251</v>
      </c>
      <c r="J75">
        <v>2094</v>
      </c>
      <c r="K75">
        <v>1165</v>
      </c>
      <c r="L75">
        <v>1064</v>
      </c>
      <c r="M75">
        <v>465</v>
      </c>
      <c r="N75">
        <v>4788</v>
      </c>
      <c r="O75">
        <f t="shared" si="4"/>
        <v>0.15587529976019185</v>
      </c>
      <c r="P75">
        <f t="shared" si="5"/>
        <v>9.7117794486215533E-2</v>
      </c>
      <c r="R75">
        <f t="shared" si="6"/>
        <v>1251</v>
      </c>
      <c r="S75">
        <f t="shared" si="7"/>
        <v>4788</v>
      </c>
    </row>
    <row r="76" spans="1:19">
      <c r="A76" t="s">
        <v>1346</v>
      </c>
      <c r="B76" t="s">
        <v>1402</v>
      </c>
      <c r="C76" t="s">
        <v>1425</v>
      </c>
      <c r="D76">
        <v>5304090</v>
      </c>
      <c r="E76">
        <v>1673</v>
      </c>
      <c r="F76">
        <v>1108</v>
      </c>
      <c r="G76">
        <v>1051</v>
      </c>
      <c r="H76">
        <v>567</v>
      </c>
      <c r="I76">
        <v>4399</v>
      </c>
      <c r="J76">
        <v>8258</v>
      </c>
      <c r="K76">
        <v>4311</v>
      </c>
      <c r="L76">
        <v>3610</v>
      </c>
      <c r="M76">
        <v>1791</v>
      </c>
      <c r="N76">
        <v>17970</v>
      </c>
      <c r="O76">
        <f t="shared" si="4"/>
        <v>0.12889293021141168</v>
      </c>
      <c r="P76">
        <f t="shared" si="5"/>
        <v>9.9666110183639398E-2</v>
      </c>
      <c r="R76">
        <f t="shared" si="6"/>
        <v>4399</v>
      </c>
      <c r="S76">
        <f t="shared" si="7"/>
        <v>17970</v>
      </c>
    </row>
    <row r="77" spans="1:19">
      <c r="A77" t="s">
        <v>1346</v>
      </c>
      <c r="B77" t="s">
        <v>1402</v>
      </c>
      <c r="C77" t="s">
        <v>1426</v>
      </c>
      <c r="D77">
        <v>5304091</v>
      </c>
      <c r="E77">
        <v>1216</v>
      </c>
      <c r="F77">
        <v>514</v>
      </c>
      <c r="G77">
        <v>444</v>
      </c>
      <c r="H77">
        <v>206</v>
      </c>
      <c r="I77">
        <v>2380</v>
      </c>
      <c r="J77">
        <v>5942</v>
      </c>
      <c r="K77">
        <v>1903</v>
      </c>
      <c r="L77">
        <v>1369</v>
      </c>
      <c r="M77">
        <v>580</v>
      </c>
      <c r="N77">
        <v>9794</v>
      </c>
      <c r="O77">
        <f t="shared" si="4"/>
        <v>8.6554621848739494E-2</v>
      </c>
      <c r="P77">
        <f t="shared" si="5"/>
        <v>5.9219930569736574E-2</v>
      </c>
      <c r="R77">
        <f t="shared" si="6"/>
        <v>2380</v>
      </c>
      <c r="S77">
        <f t="shared" si="7"/>
        <v>9794</v>
      </c>
    </row>
    <row r="78" spans="1:19">
      <c r="A78" t="s">
        <v>1346</v>
      </c>
      <c r="B78" t="s">
        <v>1402</v>
      </c>
      <c r="C78" t="s">
        <v>1427</v>
      </c>
      <c r="D78">
        <v>5304100</v>
      </c>
      <c r="E78">
        <v>931</v>
      </c>
      <c r="F78">
        <v>681</v>
      </c>
      <c r="G78">
        <v>799</v>
      </c>
      <c r="H78">
        <v>647</v>
      </c>
      <c r="I78">
        <v>3058</v>
      </c>
      <c r="J78">
        <v>4782</v>
      </c>
      <c r="K78">
        <v>2609</v>
      </c>
      <c r="L78">
        <v>2740</v>
      </c>
      <c r="M78">
        <v>1946</v>
      </c>
      <c r="N78">
        <v>12077</v>
      </c>
      <c r="O78">
        <f t="shared" si="4"/>
        <v>0.21157619359058208</v>
      </c>
      <c r="P78">
        <f t="shared" si="5"/>
        <v>0.16113273163865199</v>
      </c>
      <c r="R78">
        <f t="shared" si="6"/>
        <v>3058</v>
      </c>
      <c r="S78">
        <f t="shared" si="7"/>
        <v>12077</v>
      </c>
    </row>
    <row r="79" spans="1:19">
      <c r="A79" t="s">
        <v>1346</v>
      </c>
      <c r="B79" t="s">
        <v>1402</v>
      </c>
      <c r="C79" t="s">
        <v>1428</v>
      </c>
      <c r="D79">
        <v>5304101</v>
      </c>
      <c r="E79">
        <v>572</v>
      </c>
      <c r="F79">
        <v>492</v>
      </c>
      <c r="G79">
        <v>617</v>
      </c>
      <c r="H79">
        <v>419</v>
      </c>
      <c r="I79">
        <v>2100</v>
      </c>
      <c r="J79">
        <v>2959</v>
      </c>
      <c r="K79">
        <v>1961</v>
      </c>
      <c r="L79">
        <v>1894</v>
      </c>
      <c r="M79">
        <v>1114</v>
      </c>
      <c r="N79">
        <v>7928</v>
      </c>
      <c r="O79">
        <f t="shared" si="4"/>
        <v>0.19952380952380952</v>
      </c>
      <c r="P79">
        <f t="shared" si="5"/>
        <v>0.14051463168516651</v>
      </c>
      <c r="R79">
        <f t="shared" si="6"/>
        <v>2100</v>
      </c>
      <c r="S79">
        <f t="shared" si="7"/>
        <v>7928</v>
      </c>
    </row>
    <row r="80" spans="1:19">
      <c r="A80" t="s">
        <v>1346</v>
      </c>
      <c r="B80" t="s">
        <v>1402</v>
      </c>
      <c r="C80" t="s">
        <v>1429</v>
      </c>
      <c r="D80">
        <v>5304102</v>
      </c>
      <c r="E80">
        <v>1082</v>
      </c>
      <c r="F80">
        <v>633</v>
      </c>
      <c r="G80">
        <v>604</v>
      </c>
      <c r="H80">
        <v>341</v>
      </c>
      <c r="I80">
        <v>2660</v>
      </c>
      <c r="J80">
        <v>5596</v>
      </c>
      <c r="K80">
        <v>2461</v>
      </c>
      <c r="L80">
        <v>1939</v>
      </c>
      <c r="M80">
        <v>983</v>
      </c>
      <c r="N80">
        <v>10979</v>
      </c>
      <c r="O80">
        <f t="shared" si="4"/>
        <v>0.1281954887218045</v>
      </c>
      <c r="P80">
        <f t="shared" si="5"/>
        <v>8.9534565989616538E-2</v>
      </c>
      <c r="R80">
        <f t="shared" si="6"/>
        <v>2660</v>
      </c>
      <c r="S80">
        <f t="shared" si="7"/>
        <v>10979</v>
      </c>
    </row>
    <row r="81" spans="1:19">
      <c r="A81" t="s">
        <v>1346</v>
      </c>
      <c r="B81" t="s">
        <v>1402</v>
      </c>
      <c r="C81" t="s">
        <v>1430</v>
      </c>
      <c r="D81">
        <v>5304103</v>
      </c>
      <c r="E81">
        <v>311</v>
      </c>
      <c r="F81">
        <v>268</v>
      </c>
      <c r="G81">
        <v>316</v>
      </c>
      <c r="H81">
        <v>262</v>
      </c>
      <c r="I81">
        <v>1157</v>
      </c>
      <c r="J81">
        <v>1696</v>
      </c>
      <c r="K81">
        <v>1089</v>
      </c>
      <c r="L81">
        <v>976</v>
      </c>
      <c r="M81">
        <v>636</v>
      </c>
      <c r="N81">
        <v>4397</v>
      </c>
      <c r="O81">
        <f t="shared" si="4"/>
        <v>0.226447709593777</v>
      </c>
      <c r="P81">
        <f t="shared" si="5"/>
        <v>0.14464407550602684</v>
      </c>
      <c r="R81">
        <f t="shared" si="6"/>
        <v>1157</v>
      </c>
      <c r="S81">
        <f t="shared" si="7"/>
        <v>4397</v>
      </c>
    </row>
    <row r="82" spans="1:19">
      <c r="A82" t="s">
        <v>1346</v>
      </c>
      <c r="B82" t="s">
        <v>1402</v>
      </c>
      <c r="C82" t="s">
        <v>1431</v>
      </c>
      <c r="D82">
        <v>5304104</v>
      </c>
      <c r="E82">
        <v>344</v>
      </c>
      <c r="F82">
        <v>344</v>
      </c>
      <c r="G82">
        <v>561</v>
      </c>
      <c r="H82">
        <v>402</v>
      </c>
      <c r="I82">
        <v>1651</v>
      </c>
      <c r="J82">
        <v>1714</v>
      </c>
      <c r="K82">
        <v>1326</v>
      </c>
      <c r="L82">
        <v>1777</v>
      </c>
      <c r="M82">
        <v>1030</v>
      </c>
      <c r="N82">
        <v>5847</v>
      </c>
      <c r="O82">
        <f t="shared" si="4"/>
        <v>0.24348879466989704</v>
      </c>
      <c r="P82">
        <f t="shared" si="5"/>
        <v>0.17615871387036086</v>
      </c>
      <c r="R82">
        <f t="shared" si="6"/>
        <v>1651</v>
      </c>
      <c r="S82">
        <f t="shared" si="7"/>
        <v>5847</v>
      </c>
    </row>
    <row r="83" spans="1:19">
      <c r="A83" t="s">
        <v>1346</v>
      </c>
      <c r="B83" t="s">
        <v>1402</v>
      </c>
      <c r="C83" t="s">
        <v>1432</v>
      </c>
      <c r="D83">
        <v>5304110</v>
      </c>
      <c r="E83">
        <v>513</v>
      </c>
      <c r="F83">
        <v>606</v>
      </c>
      <c r="G83">
        <v>976</v>
      </c>
      <c r="H83">
        <v>815</v>
      </c>
      <c r="I83">
        <v>2910</v>
      </c>
      <c r="J83">
        <v>2504</v>
      </c>
      <c r="K83">
        <v>2361</v>
      </c>
      <c r="L83">
        <v>2997</v>
      </c>
      <c r="M83">
        <v>2183</v>
      </c>
      <c r="N83">
        <v>10045</v>
      </c>
      <c r="O83">
        <f t="shared" si="4"/>
        <v>0.28006872852233677</v>
      </c>
      <c r="P83">
        <f t="shared" si="5"/>
        <v>0.21732205077152814</v>
      </c>
      <c r="R83">
        <f t="shared" si="6"/>
        <v>2910</v>
      </c>
      <c r="S83">
        <f t="shared" si="7"/>
        <v>10045</v>
      </c>
    </row>
    <row r="84" spans="1:19">
      <c r="A84" t="s">
        <v>1346</v>
      </c>
      <c r="B84" t="s">
        <v>1402</v>
      </c>
      <c r="C84" t="s">
        <v>1433</v>
      </c>
      <c r="D84">
        <v>5304111</v>
      </c>
      <c r="E84">
        <v>726</v>
      </c>
      <c r="F84">
        <v>497</v>
      </c>
      <c r="G84">
        <v>656</v>
      </c>
      <c r="H84">
        <v>391</v>
      </c>
      <c r="I84">
        <v>2270</v>
      </c>
      <c r="J84">
        <v>3656</v>
      </c>
      <c r="K84">
        <v>1899</v>
      </c>
      <c r="L84">
        <v>2236</v>
      </c>
      <c r="M84">
        <v>1192</v>
      </c>
      <c r="N84">
        <v>8983</v>
      </c>
      <c r="O84">
        <f t="shared" si="4"/>
        <v>0.17224669603524229</v>
      </c>
      <c r="P84">
        <f t="shared" si="5"/>
        <v>0.13269509072692864</v>
      </c>
      <c r="R84">
        <f t="shared" si="6"/>
        <v>2270</v>
      </c>
      <c r="S84">
        <f t="shared" si="7"/>
        <v>8983</v>
      </c>
    </row>
    <row r="85" spans="1:19">
      <c r="A85" t="s">
        <v>1346</v>
      </c>
      <c r="B85" t="s">
        <v>1402</v>
      </c>
      <c r="C85" t="s">
        <v>1434</v>
      </c>
      <c r="D85">
        <v>5304112</v>
      </c>
      <c r="E85">
        <v>264</v>
      </c>
      <c r="F85">
        <v>153</v>
      </c>
      <c r="G85">
        <v>206</v>
      </c>
      <c r="H85">
        <v>182</v>
      </c>
      <c r="I85">
        <v>805</v>
      </c>
      <c r="J85">
        <v>1284</v>
      </c>
      <c r="K85">
        <v>579</v>
      </c>
      <c r="L85">
        <v>614</v>
      </c>
      <c r="M85">
        <v>438</v>
      </c>
      <c r="N85">
        <v>2915</v>
      </c>
      <c r="O85">
        <f t="shared" si="4"/>
        <v>0.22608695652173913</v>
      </c>
      <c r="P85">
        <f t="shared" si="5"/>
        <v>0.15025728987993139</v>
      </c>
      <c r="R85">
        <f t="shared" si="6"/>
        <v>805</v>
      </c>
      <c r="S85">
        <f t="shared" si="7"/>
        <v>2915</v>
      </c>
    </row>
    <row r="86" spans="1:19">
      <c r="A86" t="s">
        <v>1346</v>
      </c>
      <c r="B86" t="s">
        <v>1435</v>
      </c>
      <c r="C86" t="s">
        <v>1436</v>
      </c>
      <c r="D86">
        <v>5305010</v>
      </c>
      <c r="E86">
        <v>1281</v>
      </c>
      <c r="F86">
        <v>915</v>
      </c>
      <c r="G86">
        <v>144</v>
      </c>
      <c r="H86">
        <v>130</v>
      </c>
      <c r="I86">
        <v>2470</v>
      </c>
      <c r="J86">
        <v>5562</v>
      </c>
      <c r="K86">
        <v>2604</v>
      </c>
      <c r="L86">
        <v>459</v>
      </c>
      <c r="M86">
        <v>456</v>
      </c>
      <c r="N86">
        <v>9081</v>
      </c>
      <c r="O86">
        <f t="shared" si="4"/>
        <v>5.2631578947368418E-2</v>
      </c>
      <c r="P86">
        <f t="shared" si="5"/>
        <v>5.0214734060125533E-2</v>
      </c>
      <c r="R86">
        <f t="shared" si="6"/>
        <v>2470</v>
      </c>
      <c r="S86">
        <f t="shared" si="7"/>
        <v>9081</v>
      </c>
    </row>
    <row r="87" spans="1:19">
      <c r="A87" t="s">
        <v>1346</v>
      </c>
      <c r="B87" t="s">
        <v>1435</v>
      </c>
      <c r="C87" t="s">
        <v>1437</v>
      </c>
      <c r="D87">
        <v>5305011</v>
      </c>
      <c r="E87">
        <v>593</v>
      </c>
      <c r="F87">
        <v>377</v>
      </c>
      <c r="G87">
        <v>47</v>
      </c>
      <c r="H87">
        <v>48</v>
      </c>
      <c r="I87">
        <v>1065</v>
      </c>
      <c r="J87">
        <v>2623</v>
      </c>
      <c r="K87">
        <v>1169</v>
      </c>
      <c r="L87">
        <v>165</v>
      </c>
      <c r="M87">
        <v>166</v>
      </c>
      <c r="N87">
        <v>4123</v>
      </c>
      <c r="O87">
        <f t="shared" si="4"/>
        <v>4.507042253521127E-2</v>
      </c>
      <c r="P87">
        <f t="shared" si="5"/>
        <v>4.0261945185544504E-2</v>
      </c>
      <c r="R87">
        <f t="shared" si="6"/>
        <v>1065</v>
      </c>
      <c r="S87">
        <f t="shared" si="7"/>
        <v>4123</v>
      </c>
    </row>
    <row r="88" spans="1:19">
      <c r="A88" t="s">
        <v>1346</v>
      </c>
      <c r="B88" t="s">
        <v>1435</v>
      </c>
      <c r="C88" t="s">
        <v>1438</v>
      </c>
      <c r="D88">
        <v>5305012</v>
      </c>
      <c r="E88">
        <v>519</v>
      </c>
      <c r="F88">
        <v>372</v>
      </c>
      <c r="G88">
        <v>48</v>
      </c>
      <c r="H88">
        <v>34</v>
      </c>
      <c r="I88">
        <v>973</v>
      </c>
      <c r="J88">
        <v>2280</v>
      </c>
      <c r="K88">
        <v>999</v>
      </c>
      <c r="L88">
        <v>121</v>
      </c>
      <c r="M88">
        <v>123</v>
      </c>
      <c r="N88">
        <v>3523</v>
      </c>
      <c r="O88">
        <f t="shared" si="4"/>
        <v>3.4943473792394653E-2</v>
      </c>
      <c r="P88">
        <f t="shared" si="5"/>
        <v>3.4913426057337493E-2</v>
      </c>
      <c r="R88">
        <f t="shared" si="6"/>
        <v>973</v>
      </c>
      <c r="S88">
        <f t="shared" si="7"/>
        <v>3523</v>
      </c>
    </row>
    <row r="89" spans="1:19">
      <c r="A89" t="s">
        <v>1346</v>
      </c>
      <c r="B89" t="s">
        <v>1435</v>
      </c>
      <c r="C89" t="s">
        <v>1439</v>
      </c>
      <c r="D89">
        <v>5305013</v>
      </c>
      <c r="E89">
        <v>874</v>
      </c>
      <c r="F89">
        <v>354</v>
      </c>
      <c r="G89">
        <v>36</v>
      </c>
      <c r="H89">
        <v>29</v>
      </c>
      <c r="I89">
        <v>1293</v>
      </c>
      <c r="J89">
        <v>3909</v>
      </c>
      <c r="K89">
        <v>1010</v>
      </c>
      <c r="L89">
        <v>120</v>
      </c>
      <c r="M89">
        <v>127</v>
      </c>
      <c r="N89">
        <v>5166</v>
      </c>
      <c r="O89">
        <f t="shared" si="4"/>
        <v>2.2428460943542151E-2</v>
      </c>
      <c r="P89">
        <f t="shared" si="5"/>
        <v>2.4583817266744096E-2</v>
      </c>
      <c r="R89">
        <f t="shared" si="6"/>
        <v>1293</v>
      </c>
      <c r="S89">
        <f t="shared" si="7"/>
        <v>5166</v>
      </c>
    </row>
    <row r="90" spans="1:19">
      <c r="A90" t="s">
        <v>1346</v>
      </c>
      <c r="B90" t="s">
        <v>1435</v>
      </c>
      <c r="C90" t="s">
        <v>1440</v>
      </c>
      <c r="D90">
        <v>5305020</v>
      </c>
      <c r="E90">
        <v>636</v>
      </c>
      <c r="F90">
        <v>605</v>
      </c>
      <c r="G90">
        <v>117</v>
      </c>
      <c r="H90">
        <v>86</v>
      </c>
      <c r="I90">
        <v>1444</v>
      </c>
      <c r="J90">
        <v>3009</v>
      </c>
      <c r="K90">
        <v>1952</v>
      </c>
      <c r="L90">
        <v>358</v>
      </c>
      <c r="M90">
        <v>275</v>
      </c>
      <c r="N90">
        <v>5594</v>
      </c>
      <c r="O90">
        <f t="shared" si="4"/>
        <v>5.9556786703601108E-2</v>
      </c>
      <c r="P90">
        <f t="shared" si="5"/>
        <v>4.9159814086521272E-2</v>
      </c>
      <c r="R90">
        <f t="shared" si="6"/>
        <v>1444</v>
      </c>
      <c r="S90">
        <f t="shared" si="7"/>
        <v>5594</v>
      </c>
    </row>
    <row r="91" spans="1:19">
      <c r="A91" t="s">
        <v>1346</v>
      </c>
      <c r="B91" t="s">
        <v>1435</v>
      </c>
      <c r="C91" t="s">
        <v>1441</v>
      </c>
      <c r="D91">
        <v>5305021</v>
      </c>
      <c r="E91">
        <v>605</v>
      </c>
      <c r="F91">
        <v>548</v>
      </c>
      <c r="G91">
        <v>106</v>
      </c>
      <c r="H91">
        <v>69</v>
      </c>
      <c r="I91">
        <v>1328</v>
      </c>
      <c r="J91">
        <v>2923</v>
      </c>
      <c r="K91">
        <v>1819</v>
      </c>
      <c r="L91">
        <v>268</v>
      </c>
      <c r="M91">
        <v>244</v>
      </c>
      <c r="N91">
        <v>5254</v>
      </c>
      <c r="O91">
        <f t="shared" si="4"/>
        <v>5.1957831325301206E-2</v>
      </c>
      <c r="P91">
        <f t="shared" si="5"/>
        <v>4.6440807004187283E-2</v>
      </c>
      <c r="R91">
        <f t="shared" si="6"/>
        <v>1328</v>
      </c>
      <c r="S91">
        <f t="shared" si="7"/>
        <v>5254</v>
      </c>
    </row>
    <row r="92" spans="1:19">
      <c r="A92" t="s">
        <v>1346</v>
      </c>
      <c r="B92" t="s">
        <v>1435</v>
      </c>
      <c r="C92" t="s">
        <v>1442</v>
      </c>
      <c r="D92">
        <v>5305022</v>
      </c>
      <c r="E92">
        <v>937</v>
      </c>
      <c r="F92">
        <v>510</v>
      </c>
      <c r="G92">
        <v>51</v>
      </c>
      <c r="H92">
        <v>46</v>
      </c>
      <c r="I92">
        <v>1544</v>
      </c>
      <c r="J92">
        <v>4231</v>
      </c>
      <c r="K92">
        <v>1433</v>
      </c>
      <c r="L92">
        <v>128</v>
      </c>
      <c r="M92">
        <v>175</v>
      </c>
      <c r="N92">
        <v>5967</v>
      </c>
      <c r="O92">
        <f t="shared" si="4"/>
        <v>2.9792746113989636E-2</v>
      </c>
      <c r="P92">
        <f t="shared" si="5"/>
        <v>2.9327970504441091E-2</v>
      </c>
      <c r="R92">
        <f t="shared" si="6"/>
        <v>1544</v>
      </c>
      <c r="S92">
        <f t="shared" si="7"/>
        <v>5967</v>
      </c>
    </row>
    <row r="93" spans="1:19">
      <c r="A93" t="s">
        <v>1346</v>
      </c>
      <c r="B93" t="s">
        <v>1435</v>
      </c>
      <c r="C93" t="s">
        <v>1443</v>
      </c>
      <c r="D93">
        <v>5305023</v>
      </c>
      <c r="E93">
        <v>822</v>
      </c>
      <c r="F93">
        <v>519</v>
      </c>
      <c r="G93">
        <v>54</v>
      </c>
      <c r="H93">
        <v>50</v>
      </c>
      <c r="I93">
        <v>1445</v>
      </c>
      <c r="J93">
        <v>3757</v>
      </c>
      <c r="K93">
        <v>1370</v>
      </c>
      <c r="L93">
        <v>129</v>
      </c>
      <c r="M93">
        <v>185</v>
      </c>
      <c r="N93">
        <v>5441</v>
      </c>
      <c r="O93">
        <f t="shared" si="4"/>
        <v>3.4602076124567477E-2</v>
      </c>
      <c r="P93">
        <f t="shared" si="5"/>
        <v>3.4001102738467195E-2</v>
      </c>
      <c r="R93">
        <f t="shared" si="6"/>
        <v>1445</v>
      </c>
      <c r="S93">
        <f t="shared" si="7"/>
        <v>5441</v>
      </c>
    </row>
    <row r="94" spans="1:19">
      <c r="A94" t="s">
        <v>1346</v>
      </c>
      <c r="B94" t="s">
        <v>1435</v>
      </c>
      <c r="C94" t="s">
        <v>1444</v>
      </c>
      <c r="D94">
        <v>5305024</v>
      </c>
      <c r="E94">
        <v>489</v>
      </c>
      <c r="F94">
        <v>248</v>
      </c>
      <c r="G94">
        <v>20</v>
      </c>
      <c r="H94">
        <v>16</v>
      </c>
      <c r="I94">
        <v>773</v>
      </c>
      <c r="J94">
        <v>2086</v>
      </c>
      <c r="K94">
        <v>622</v>
      </c>
      <c r="L94">
        <v>74</v>
      </c>
      <c r="M94">
        <v>59</v>
      </c>
      <c r="N94">
        <v>2841</v>
      </c>
      <c r="O94">
        <f t="shared" si="4"/>
        <v>2.0698576972833119E-2</v>
      </c>
      <c r="P94">
        <f t="shared" si="5"/>
        <v>2.0767335445265753E-2</v>
      </c>
      <c r="R94">
        <f t="shared" si="6"/>
        <v>773</v>
      </c>
      <c r="S94">
        <f t="shared" si="7"/>
        <v>2841</v>
      </c>
    </row>
    <row r="95" spans="1:19">
      <c r="A95" t="s">
        <v>1346</v>
      </c>
      <c r="B95" t="s">
        <v>1435</v>
      </c>
      <c r="C95" t="s">
        <v>1445</v>
      </c>
      <c r="D95">
        <v>5305025</v>
      </c>
      <c r="E95">
        <v>528</v>
      </c>
      <c r="F95">
        <v>338</v>
      </c>
      <c r="G95">
        <v>39</v>
      </c>
      <c r="H95">
        <v>19</v>
      </c>
      <c r="I95">
        <v>924</v>
      </c>
      <c r="J95">
        <v>2318</v>
      </c>
      <c r="K95">
        <v>960</v>
      </c>
      <c r="L95">
        <v>140</v>
      </c>
      <c r="M95">
        <v>78</v>
      </c>
      <c r="N95">
        <v>3496</v>
      </c>
      <c r="O95">
        <f t="shared" si="4"/>
        <v>2.0562770562770564E-2</v>
      </c>
      <c r="P95">
        <f t="shared" si="5"/>
        <v>2.231121281464531E-2</v>
      </c>
      <c r="R95">
        <f t="shared" si="6"/>
        <v>924</v>
      </c>
      <c r="S95">
        <f t="shared" si="7"/>
        <v>3496</v>
      </c>
    </row>
    <row r="96" spans="1:19">
      <c r="A96" t="s">
        <v>1346</v>
      </c>
      <c r="B96" t="s">
        <v>1435</v>
      </c>
      <c r="C96" t="s">
        <v>1446</v>
      </c>
      <c r="D96">
        <v>5305026</v>
      </c>
      <c r="E96">
        <v>377</v>
      </c>
      <c r="F96">
        <v>216</v>
      </c>
      <c r="G96">
        <v>28</v>
      </c>
      <c r="H96">
        <v>26</v>
      </c>
      <c r="I96">
        <v>647</v>
      </c>
      <c r="J96">
        <v>1927</v>
      </c>
      <c r="K96">
        <v>754</v>
      </c>
      <c r="L96">
        <v>107</v>
      </c>
      <c r="M96">
        <v>120</v>
      </c>
      <c r="N96">
        <v>2908</v>
      </c>
      <c r="O96">
        <f t="shared" si="4"/>
        <v>4.0185471406491501E-2</v>
      </c>
      <c r="P96">
        <f t="shared" si="5"/>
        <v>4.1265474552957357E-2</v>
      </c>
      <c r="R96">
        <f t="shared" si="6"/>
        <v>647</v>
      </c>
      <c r="S96">
        <f t="shared" si="7"/>
        <v>2908</v>
      </c>
    </row>
    <row r="97" spans="1:19">
      <c r="A97" t="s">
        <v>1346</v>
      </c>
      <c r="B97" t="s">
        <v>1435</v>
      </c>
      <c r="C97" t="s">
        <v>1447</v>
      </c>
      <c r="D97">
        <v>5305027</v>
      </c>
      <c r="E97">
        <v>240</v>
      </c>
      <c r="F97">
        <v>197</v>
      </c>
      <c r="G97">
        <v>37</v>
      </c>
      <c r="H97">
        <v>35</v>
      </c>
      <c r="I97">
        <v>509</v>
      </c>
      <c r="J97">
        <v>1059</v>
      </c>
      <c r="K97">
        <v>519</v>
      </c>
      <c r="L97">
        <v>104</v>
      </c>
      <c r="M97">
        <v>98</v>
      </c>
      <c r="N97">
        <v>1780</v>
      </c>
      <c r="O97">
        <f t="shared" si="4"/>
        <v>6.8762278978389005E-2</v>
      </c>
      <c r="P97">
        <f t="shared" si="5"/>
        <v>5.5056179775280899E-2</v>
      </c>
      <c r="R97">
        <f t="shared" si="6"/>
        <v>509</v>
      </c>
      <c r="S97">
        <f t="shared" si="7"/>
        <v>1780</v>
      </c>
    </row>
    <row r="98" spans="1:19">
      <c r="A98" t="s">
        <v>1346</v>
      </c>
      <c r="B98" t="s">
        <v>1435</v>
      </c>
      <c r="C98" t="s">
        <v>1448</v>
      </c>
      <c r="D98">
        <v>5305030</v>
      </c>
      <c r="E98">
        <v>861</v>
      </c>
      <c r="F98">
        <v>810</v>
      </c>
      <c r="G98">
        <v>233</v>
      </c>
      <c r="H98">
        <v>245</v>
      </c>
      <c r="I98">
        <v>2149</v>
      </c>
      <c r="J98">
        <v>4450</v>
      </c>
      <c r="K98">
        <v>3039</v>
      </c>
      <c r="L98">
        <v>837</v>
      </c>
      <c r="M98">
        <v>980</v>
      </c>
      <c r="N98">
        <v>9306</v>
      </c>
      <c r="O98">
        <f t="shared" si="4"/>
        <v>0.11400651465798045</v>
      </c>
      <c r="P98">
        <f t="shared" si="5"/>
        <v>0.10530840318074361</v>
      </c>
      <c r="R98">
        <f t="shared" si="6"/>
        <v>2149</v>
      </c>
      <c r="S98">
        <f t="shared" si="7"/>
        <v>9306</v>
      </c>
    </row>
    <row r="99" spans="1:19">
      <c r="A99" t="s">
        <v>1346</v>
      </c>
      <c r="B99" t="s">
        <v>1435</v>
      </c>
      <c r="C99" t="s">
        <v>1449</v>
      </c>
      <c r="D99">
        <v>5305040</v>
      </c>
      <c r="E99">
        <v>1508</v>
      </c>
      <c r="F99">
        <v>1165</v>
      </c>
      <c r="G99">
        <v>171</v>
      </c>
      <c r="H99">
        <v>150</v>
      </c>
      <c r="I99">
        <v>2994</v>
      </c>
      <c r="J99">
        <v>7179</v>
      </c>
      <c r="K99">
        <v>3709</v>
      </c>
      <c r="L99">
        <v>613</v>
      </c>
      <c r="M99">
        <v>544</v>
      </c>
      <c r="N99">
        <v>12045</v>
      </c>
      <c r="O99">
        <f t="shared" si="4"/>
        <v>5.0100200400801605E-2</v>
      </c>
      <c r="P99">
        <f t="shared" si="5"/>
        <v>4.5163968451639683E-2</v>
      </c>
      <c r="R99">
        <f t="shared" si="6"/>
        <v>2994</v>
      </c>
      <c r="S99">
        <f t="shared" si="7"/>
        <v>12045</v>
      </c>
    </row>
    <row r="100" spans="1:19">
      <c r="A100" t="s">
        <v>1346</v>
      </c>
      <c r="B100" t="s">
        <v>1435</v>
      </c>
      <c r="C100" t="s">
        <v>1450</v>
      </c>
      <c r="D100">
        <v>5305041</v>
      </c>
      <c r="E100">
        <v>754</v>
      </c>
      <c r="F100">
        <v>379</v>
      </c>
      <c r="G100">
        <v>63</v>
      </c>
      <c r="H100">
        <v>55</v>
      </c>
      <c r="I100">
        <v>1251</v>
      </c>
      <c r="J100">
        <v>3782</v>
      </c>
      <c r="K100">
        <v>1326</v>
      </c>
      <c r="L100">
        <v>236</v>
      </c>
      <c r="M100">
        <v>242</v>
      </c>
      <c r="N100">
        <v>5586</v>
      </c>
      <c r="O100">
        <f t="shared" si="4"/>
        <v>4.396482813749001E-2</v>
      </c>
      <c r="P100">
        <f t="shared" si="5"/>
        <v>4.3322592194772643E-2</v>
      </c>
      <c r="R100">
        <f t="shared" si="6"/>
        <v>1251</v>
      </c>
      <c r="S100">
        <f t="shared" si="7"/>
        <v>5586</v>
      </c>
    </row>
    <row r="101" spans="1:19">
      <c r="A101" t="s">
        <v>1346</v>
      </c>
      <c r="B101" t="s">
        <v>1435</v>
      </c>
      <c r="C101" t="s">
        <v>1451</v>
      </c>
      <c r="D101">
        <v>5305042</v>
      </c>
      <c r="E101">
        <v>653</v>
      </c>
      <c r="F101">
        <v>335</v>
      </c>
      <c r="G101">
        <v>51</v>
      </c>
      <c r="H101">
        <v>37</v>
      </c>
      <c r="I101">
        <v>1076</v>
      </c>
      <c r="J101">
        <v>3325</v>
      </c>
      <c r="K101">
        <v>1228</v>
      </c>
      <c r="L101">
        <v>188</v>
      </c>
      <c r="M101">
        <v>168</v>
      </c>
      <c r="N101">
        <v>4909</v>
      </c>
      <c r="O101">
        <f t="shared" si="4"/>
        <v>3.4386617100371747E-2</v>
      </c>
      <c r="P101">
        <f t="shared" si="5"/>
        <v>3.4222855978814422E-2</v>
      </c>
      <c r="R101">
        <f t="shared" si="6"/>
        <v>1076</v>
      </c>
      <c r="S101">
        <f t="shared" si="7"/>
        <v>4909</v>
      </c>
    </row>
    <row r="102" spans="1:19">
      <c r="A102" t="s">
        <v>1346</v>
      </c>
      <c r="B102" t="s">
        <v>1435</v>
      </c>
      <c r="C102" t="s">
        <v>1452</v>
      </c>
      <c r="D102">
        <v>5305043</v>
      </c>
      <c r="E102">
        <v>736</v>
      </c>
      <c r="F102">
        <v>446</v>
      </c>
      <c r="G102">
        <v>58</v>
      </c>
      <c r="H102">
        <v>48</v>
      </c>
      <c r="I102">
        <v>1288</v>
      </c>
      <c r="J102">
        <v>3550</v>
      </c>
      <c r="K102">
        <v>1644</v>
      </c>
      <c r="L102">
        <v>234</v>
      </c>
      <c r="M102">
        <v>193</v>
      </c>
      <c r="N102">
        <v>5621</v>
      </c>
      <c r="O102">
        <f t="shared" si="4"/>
        <v>3.7267080745341616E-2</v>
      </c>
      <c r="P102">
        <f t="shared" si="5"/>
        <v>3.4335527486212415E-2</v>
      </c>
      <c r="R102">
        <f t="shared" si="6"/>
        <v>1288</v>
      </c>
      <c r="S102">
        <f t="shared" si="7"/>
        <v>5621</v>
      </c>
    </row>
    <row r="103" spans="1:19">
      <c r="A103" t="s">
        <v>1346</v>
      </c>
      <c r="B103" t="s">
        <v>1435</v>
      </c>
      <c r="C103" t="s">
        <v>1453</v>
      </c>
      <c r="D103">
        <v>5305044</v>
      </c>
      <c r="E103">
        <v>632</v>
      </c>
      <c r="F103">
        <v>361</v>
      </c>
      <c r="G103">
        <v>47</v>
      </c>
      <c r="H103">
        <v>39</v>
      </c>
      <c r="I103">
        <v>1079</v>
      </c>
      <c r="J103">
        <v>2909</v>
      </c>
      <c r="K103">
        <v>1086</v>
      </c>
      <c r="L103">
        <v>133</v>
      </c>
      <c r="M103">
        <v>145</v>
      </c>
      <c r="N103">
        <v>4273</v>
      </c>
      <c r="O103">
        <f t="shared" si="4"/>
        <v>3.614457831325301E-2</v>
      </c>
      <c r="P103">
        <f t="shared" si="5"/>
        <v>3.3934004212497072E-2</v>
      </c>
      <c r="R103">
        <f t="shared" si="6"/>
        <v>1079</v>
      </c>
      <c r="S103">
        <f t="shared" si="7"/>
        <v>4273</v>
      </c>
    </row>
    <row r="104" spans="1:19">
      <c r="A104" t="s">
        <v>1346</v>
      </c>
      <c r="B104" t="s">
        <v>1435</v>
      </c>
      <c r="C104" t="s">
        <v>1454</v>
      </c>
      <c r="D104">
        <v>5305050</v>
      </c>
      <c r="E104">
        <v>878</v>
      </c>
      <c r="F104">
        <v>354</v>
      </c>
      <c r="G104">
        <v>35</v>
      </c>
      <c r="H104">
        <v>32</v>
      </c>
      <c r="I104">
        <v>1299</v>
      </c>
      <c r="J104">
        <v>3919</v>
      </c>
      <c r="K104">
        <v>1017</v>
      </c>
      <c r="L104">
        <v>121</v>
      </c>
      <c r="M104">
        <v>126</v>
      </c>
      <c r="N104">
        <v>5183</v>
      </c>
      <c r="O104">
        <f t="shared" si="4"/>
        <v>2.4634334103156273E-2</v>
      </c>
      <c r="P104">
        <f t="shared" si="5"/>
        <v>2.4310245031834845E-2</v>
      </c>
      <c r="R104">
        <f t="shared" si="6"/>
        <v>1299</v>
      </c>
      <c r="S104">
        <f t="shared" si="7"/>
        <v>5183</v>
      </c>
    </row>
    <row r="105" spans="1:19">
      <c r="A105" t="s">
        <v>1346</v>
      </c>
      <c r="B105" t="s">
        <v>1435</v>
      </c>
      <c r="C105" t="s">
        <v>1455</v>
      </c>
      <c r="D105">
        <v>5305051</v>
      </c>
      <c r="E105">
        <v>474</v>
      </c>
      <c r="F105">
        <v>371</v>
      </c>
      <c r="G105">
        <v>32</v>
      </c>
      <c r="H105">
        <v>30</v>
      </c>
      <c r="I105">
        <v>907</v>
      </c>
      <c r="J105">
        <v>2188</v>
      </c>
      <c r="K105">
        <v>1142</v>
      </c>
      <c r="L105">
        <v>113</v>
      </c>
      <c r="M105">
        <v>137</v>
      </c>
      <c r="N105">
        <v>3580</v>
      </c>
      <c r="O105">
        <f t="shared" si="4"/>
        <v>3.3076074972436607E-2</v>
      </c>
      <c r="P105">
        <f t="shared" si="5"/>
        <v>3.8268156424581007E-2</v>
      </c>
      <c r="R105">
        <f t="shared" si="6"/>
        <v>907</v>
      </c>
      <c r="S105">
        <f t="shared" si="7"/>
        <v>3580</v>
      </c>
    </row>
    <row r="106" spans="1:19">
      <c r="A106" t="s">
        <v>1346</v>
      </c>
      <c r="B106" t="s">
        <v>1435</v>
      </c>
      <c r="C106" t="s">
        <v>1456</v>
      </c>
      <c r="D106">
        <v>5305052</v>
      </c>
      <c r="E106">
        <v>698</v>
      </c>
      <c r="F106">
        <v>235</v>
      </c>
      <c r="G106">
        <v>20</v>
      </c>
      <c r="H106">
        <v>23</v>
      </c>
      <c r="I106">
        <v>976</v>
      </c>
      <c r="J106">
        <v>3456</v>
      </c>
      <c r="K106">
        <v>809</v>
      </c>
      <c r="L106">
        <v>87</v>
      </c>
      <c r="M106">
        <v>121</v>
      </c>
      <c r="N106">
        <v>4473</v>
      </c>
      <c r="O106">
        <f t="shared" si="4"/>
        <v>2.3565573770491802E-2</v>
      </c>
      <c r="P106">
        <f t="shared" si="5"/>
        <v>2.7051196065280572E-2</v>
      </c>
      <c r="R106">
        <f t="shared" si="6"/>
        <v>976</v>
      </c>
      <c r="S106">
        <f t="shared" si="7"/>
        <v>4473</v>
      </c>
    </row>
    <row r="107" spans="1:19">
      <c r="A107" t="s">
        <v>1346</v>
      </c>
      <c r="B107" t="s">
        <v>1435</v>
      </c>
      <c r="C107" t="s">
        <v>1457</v>
      </c>
      <c r="D107">
        <v>5305060</v>
      </c>
      <c r="E107">
        <v>844</v>
      </c>
      <c r="F107">
        <v>392</v>
      </c>
      <c r="G107">
        <v>54</v>
      </c>
      <c r="H107">
        <v>36</v>
      </c>
      <c r="I107">
        <v>1326</v>
      </c>
      <c r="J107">
        <v>4209</v>
      </c>
      <c r="K107">
        <v>1326</v>
      </c>
      <c r="L107">
        <v>209</v>
      </c>
      <c r="M107">
        <v>168</v>
      </c>
      <c r="N107">
        <v>5912</v>
      </c>
      <c r="O107">
        <f t="shared" si="4"/>
        <v>2.7149321266968326E-2</v>
      </c>
      <c r="P107">
        <f t="shared" si="5"/>
        <v>2.8416779431664412E-2</v>
      </c>
      <c r="R107">
        <f t="shared" si="6"/>
        <v>1326</v>
      </c>
      <c r="S107">
        <f t="shared" si="7"/>
        <v>5912</v>
      </c>
    </row>
    <row r="108" spans="1:19">
      <c r="A108" t="s">
        <v>1346</v>
      </c>
      <c r="B108" t="s">
        <v>1435</v>
      </c>
      <c r="C108" t="s">
        <v>1458</v>
      </c>
      <c r="D108">
        <v>5305061</v>
      </c>
      <c r="E108">
        <v>1359</v>
      </c>
      <c r="F108">
        <v>491</v>
      </c>
      <c r="G108">
        <v>76</v>
      </c>
      <c r="H108">
        <v>53</v>
      </c>
      <c r="I108">
        <v>1979</v>
      </c>
      <c r="J108">
        <v>6963</v>
      </c>
      <c r="K108">
        <v>1763</v>
      </c>
      <c r="L108">
        <v>297</v>
      </c>
      <c r="M108">
        <v>239</v>
      </c>
      <c r="N108">
        <v>9262</v>
      </c>
      <c r="O108">
        <f t="shared" si="4"/>
        <v>2.6781202627589692E-2</v>
      </c>
      <c r="P108">
        <f t="shared" si="5"/>
        <v>2.5804361908874973E-2</v>
      </c>
      <c r="R108">
        <f t="shared" si="6"/>
        <v>1979</v>
      </c>
      <c r="S108">
        <f t="shared" si="7"/>
        <v>9262</v>
      </c>
    </row>
    <row r="109" spans="1:19">
      <c r="A109" t="s">
        <v>1346</v>
      </c>
      <c r="B109" t="s">
        <v>1435</v>
      </c>
      <c r="C109" t="s">
        <v>1459</v>
      </c>
      <c r="D109">
        <v>5305062</v>
      </c>
      <c r="E109">
        <v>457</v>
      </c>
      <c r="F109">
        <v>154</v>
      </c>
      <c r="G109">
        <v>18</v>
      </c>
      <c r="H109">
        <v>15</v>
      </c>
      <c r="I109">
        <v>644</v>
      </c>
      <c r="J109">
        <v>2307</v>
      </c>
      <c r="K109">
        <v>574</v>
      </c>
      <c r="L109">
        <v>60</v>
      </c>
      <c r="M109">
        <v>79</v>
      </c>
      <c r="N109">
        <v>3020</v>
      </c>
      <c r="O109">
        <f t="shared" si="4"/>
        <v>2.3291925465838508E-2</v>
      </c>
      <c r="P109">
        <f t="shared" si="5"/>
        <v>2.6158940397350994E-2</v>
      </c>
      <c r="R109">
        <f t="shared" si="6"/>
        <v>644</v>
      </c>
      <c r="S109">
        <f t="shared" si="7"/>
        <v>3020</v>
      </c>
    </row>
    <row r="110" spans="1:19">
      <c r="A110" t="s">
        <v>1346</v>
      </c>
      <c r="B110" t="s">
        <v>1460</v>
      </c>
      <c r="C110" t="s">
        <v>1461</v>
      </c>
      <c r="D110">
        <v>5306032</v>
      </c>
      <c r="E110">
        <v>1951</v>
      </c>
      <c r="F110">
        <v>261</v>
      </c>
      <c r="G110">
        <v>246</v>
      </c>
      <c r="H110">
        <v>184</v>
      </c>
      <c r="I110">
        <v>2642</v>
      </c>
      <c r="J110">
        <v>9061</v>
      </c>
      <c r="K110">
        <v>789</v>
      </c>
      <c r="L110">
        <v>813</v>
      </c>
      <c r="M110">
        <v>601</v>
      </c>
      <c r="N110">
        <v>11264</v>
      </c>
      <c r="O110">
        <f t="shared" si="4"/>
        <v>6.9644208932626794E-2</v>
      </c>
      <c r="P110">
        <f t="shared" si="5"/>
        <v>5.335582386363636E-2</v>
      </c>
      <c r="R110">
        <f t="shared" si="6"/>
        <v>2642</v>
      </c>
      <c r="S110">
        <f t="shared" si="7"/>
        <v>11264</v>
      </c>
    </row>
    <row r="111" spans="1:19">
      <c r="A111" t="s">
        <v>1346</v>
      </c>
      <c r="B111" t="s">
        <v>1460</v>
      </c>
      <c r="C111" t="s">
        <v>1462</v>
      </c>
      <c r="D111">
        <v>5306050</v>
      </c>
      <c r="E111">
        <v>1559</v>
      </c>
      <c r="F111">
        <v>311</v>
      </c>
      <c r="G111">
        <v>295</v>
      </c>
      <c r="H111">
        <v>264</v>
      </c>
      <c r="I111">
        <v>2429</v>
      </c>
      <c r="J111">
        <v>7970</v>
      </c>
      <c r="K111">
        <v>1097</v>
      </c>
      <c r="L111">
        <v>1006</v>
      </c>
      <c r="M111">
        <v>917</v>
      </c>
      <c r="N111">
        <v>10990</v>
      </c>
      <c r="O111">
        <f t="shared" si="4"/>
        <v>0.10868670234664471</v>
      </c>
      <c r="P111">
        <f t="shared" si="5"/>
        <v>8.3439490445859868E-2</v>
      </c>
      <c r="R111">
        <f t="shared" si="6"/>
        <v>2429</v>
      </c>
      <c r="S111">
        <f t="shared" si="7"/>
        <v>10990</v>
      </c>
    </row>
    <row r="112" spans="1:19">
      <c r="A112" t="s">
        <v>1346</v>
      </c>
      <c r="B112" t="s">
        <v>1460</v>
      </c>
      <c r="C112" t="s">
        <v>1463</v>
      </c>
      <c r="D112">
        <v>5306051</v>
      </c>
      <c r="E112">
        <v>1383</v>
      </c>
      <c r="F112">
        <v>316</v>
      </c>
      <c r="G112">
        <v>347</v>
      </c>
      <c r="H112">
        <v>279</v>
      </c>
      <c r="I112">
        <v>2325</v>
      </c>
      <c r="J112">
        <v>6601</v>
      </c>
      <c r="K112">
        <v>1085</v>
      </c>
      <c r="L112">
        <v>1067</v>
      </c>
      <c r="M112">
        <v>890</v>
      </c>
      <c r="N112">
        <v>9643</v>
      </c>
      <c r="O112">
        <f t="shared" si="4"/>
        <v>0.12</v>
      </c>
      <c r="P112">
        <f t="shared" si="5"/>
        <v>9.2294928964015352E-2</v>
      </c>
      <c r="R112">
        <f t="shared" si="6"/>
        <v>2325</v>
      </c>
      <c r="S112">
        <f t="shared" si="7"/>
        <v>9643</v>
      </c>
    </row>
    <row r="113" spans="1:19">
      <c r="A113" t="s">
        <v>1346</v>
      </c>
      <c r="B113" t="s">
        <v>1460</v>
      </c>
      <c r="C113" t="s">
        <v>1464</v>
      </c>
      <c r="D113">
        <v>5306052</v>
      </c>
      <c r="E113">
        <v>516</v>
      </c>
      <c r="F113">
        <v>38</v>
      </c>
      <c r="G113">
        <v>32</v>
      </c>
      <c r="H113">
        <v>21</v>
      </c>
      <c r="I113">
        <v>607</v>
      </c>
      <c r="J113">
        <v>2390</v>
      </c>
      <c r="K113">
        <v>97</v>
      </c>
      <c r="L113">
        <v>95</v>
      </c>
      <c r="M113">
        <v>71</v>
      </c>
      <c r="N113">
        <v>2653</v>
      </c>
      <c r="O113">
        <f t="shared" si="4"/>
        <v>3.459637561779242E-2</v>
      </c>
      <c r="P113">
        <f t="shared" si="5"/>
        <v>2.6762156049754994E-2</v>
      </c>
      <c r="R113">
        <f t="shared" si="6"/>
        <v>607</v>
      </c>
      <c r="S113">
        <f t="shared" si="7"/>
        <v>2653</v>
      </c>
    </row>
    <row r="114" spans="1:19">
      <c r="A114" t="s">
        <v>1346</v>
      </c>
      <c r="B114" t="s">
        <v>1460</v>
      </c>
      <c r="C114" t="s">
        <v>1465</v>
      </c>
      <c r="D114">
        <v>5306060</v>
      </c>
      <c r="E114">
        <v>947</v>
      </c>
      <c r="F114">
        <v>292</v>
      </c>
      <c r="G114">
        <v>389</v>
      </c>
      <c r="H114">
        <v>379</v>
      </c>
      <c r="I114">
        <v>2007</v>
      </c>
      <c r="J114">
        <v>4752</v>
      </c>
      <c r="K114">
        <v>1177</v>
      </c>
      <c r="L114">
        <v>1430</v>
      </c>
      <c r="M114">
        <v>1411</v>
      </c>
      <c r="N114">
        <v>8770</v>
      </c>
      <c r="O114">
        <f t="shared" si="4"/>
        <v>0.18883906327852515</v>
      </c>
      <c r="P114">
        <f t="shared" si="5"/>
        <v>0.16088939566704674</v>
      </c>
      <c r="R114">
        <f t="shared" si="6"/>
        <v>2007</v>
      </c>
      <c r="S114">
        <f t="shared" si="7"/>
        <v>8770</v>
      </c>
    </row>
    <row r="115" spans="1:19">
      <c r="A115" t="s">
        <v>1346</v>
      </c>
      <c r="B115" t="s">
        <v>1460</v>
      </c>
      <c r="C115" t="s">
        <v>1466</v>
      </c>
      <c r="D115">
        <v>5306061</v>
      </c>
      <c r="E115">
        <v>313</v>
      </c>
      <c r="F115">
        <v>112</v>
      </c>
      <c r="G115">
        <v>171</v>
      </c>
      <c r="H115">
        <v>159</v>
      </c>
      <c r="I115">
        <v>755</v>
      </c>
      <c r="J115">
        <v>1822</v>
      </c>
      <c r="K115">
        <v>515</v>
      </c>
      <c r="L115">
        <v>764</v>
      </c>
      <c r="M115">
        <v>691</v>
      </c>
      <c r="N115">
        <v>3792</v>
      </c>
      <c r="O115">
        <f t="shared" si="4"/>
        <v>0.21059602649006623</v>
      </c>
      <c r="P115">
        <f t="shared" si="5"/>
        <v>0.18222573839662448</v>
      </c>
      <c r="R115">
        <f t="shared" si="6"/>
        <v>755</v>
      </c>
      <c r="S115">
        <f t="shared" si="7"/>
        <v>3792</v>
      </c>
    </row>
    <row r="116" spans="1:19">
      <c r="A116" t="s">
        <v>1346</v>
      </c>
      <c r="B116" t="s">
        <v>1460</v>
      </c>
      <c r="C116" t="s">
        <v>1467</v>
      </c>
      <c r="D116">
        <v>5306062</v>
      </c>
      <c r="E116">
        <v>472</v>
      </c>
      <c r="F116">
        <v>183</v>
      </c>
      <c r="G116">
        <v>231</v>
      </c>
      <c r="H116">
        <v>240</v>
      </c>
      <c r="I116">
        <v>1126</v>
      </c>
      <c r="J116">
        <v>2655</v>
      </c>
      <c r="K116">
        <v>823</v>
      </c>
      <c r="L116">
        <v>1045</v>
      </c>
      <c r="M116">
        <v>1039</v>
      </c>
      <c r="N116">
        <v>5562</v>
      </c>
      <c r="O116">
        <f t="shared" si="4"/>
        <v>0.21314387211367672</v>
      </c>
      <c r="P116">
        <f t="shared" si="5"/>
        <v>0.18680330816253146</v>
      </c>
      <c r="R116">
        <f t="shared" si="6"/>
        <v>1126</v>
      </c>
      <c r="S116">
        <f t="shared" si="7"/>
        <v>5562</v>
      </c>
    </row>
    <row r="117" spans="1:19">
      <c r="A117" t="s">
        <v>1346</v>
      </c>
      <c r="B117" t="s">
        <v>1460</v>
      </c>
      <c r="C117" t="s">
        <v>1468</v>
      </c>
      <c r="D117">
        <v>5306070</v>
      </c>
      <c r="E117">
        <v>1657</v>
      </c>
      <c r="F117">
        <v>420</v>
      </c>
      <c r="G117">
        <v>491</v>
      </c>
      <c r="H117">
        <v>372</v>
      </c>
      <c r="I117">
        <v>2940</v>
      </c>
      <c r="J117">
        <v>8133</v>
      </c>
      <c r="K117">
        <v>1570</v>
      </c>
      <c r="L117">
        <v>1573</v>
      </c>
      <c r="M117">
        <v>1225</v>
      </c>
      <c r="N117">
        <v>12501</v>
      </c>
      <c r="O117">
        <f t="shared" si="4"/>
        <v>0.12653061224489795</v>
      </c>
      <c r="P117">
        <f t="shared" si="5"/>
        <v>9.7992160627149827E-2</v>
      </c>
      <c r="R117">
        <f t="shared" si="6"/>
        <v>2940</v>
      </c>
      <c r="S117">
        <f t="shared" si="7"/>
        <v>12501</v>
      </c>
    </row>
    <row r="118" spans="1:19">
      <c r="A118" t="s">
        <v>1346</v>
      </c>
      <c r="B118" t="s">
        <v>1460</v>
      </c>
      <c r="C118" t="s">
        <v>1469</v>
      </c>
      <c r="D118">
        <v>5306071</v>
      </c>
      <c r="E118">
        <v>1323</v>
      </c>
      <c r="F118">
        <v>236</v>
      </c>
      <c r="G118">
        <v>284</v>
      </c>
      <c r="H118">
        <v>182</v>
      </c>
      <c r="I118">
        <v>2025</v>
      </c>
      <c r="J118">
        <v>6487</v>
      </c>
      <c r="K118">
        <v>745</v>
      </c>
      <c r="L118">
        <v>873</v>
      </c>
      <c r="M118">
        <v>560</v>
      </c>
      <c r="N118">
        <v>8665</v>
      </c>
      <c r="O118">
        <f t="shared" si="4"/>
        <v>8.987654320987655E-2</v>
      </c>
      <c r="P118">
        <f t="shared" si="5"/>
        <v>6.4627813040969415E-2</v>
      </c>
      <c r="R118">
        <f t="shared" si="6"/>
        <v>2025</v>
      </c>
      <c r="S118">
        <f t="shared" si="7"/>
        <v>8665</v>
      </c>
    </row>
    <row r="119" spans="1:19">
      <c r="A119" t="s">
        <v>1346</v>
      </c>
      <c r="B119" t="s">
        <v>1460</v>
      </c>
      <c r="C119" t="s">
        <v>1470</v>
      </c>
      <c r="D119">
        <v>5306072</v>
      </c>
      <c r="E119">
        <v>708</v>
      </c>
      <c r="F119">
        <v>130</v>
      </c>
      <c r="G119">
        <v>138</v>
      </c>
      <c r="H119">
        <v>57</v>
      </c>
      <c r="I119">
        <v>1033</v>
      </c>
      <c r="J119">
        <v>3589</v>
      </c>
      <c r="K119">
        <v>447</v>
      </c>
      <c r="L119">
        <v>462</v>
      </c>
      <c r="M119">
        <v>179</v>
      </c>
      <c r="N119">
        <v>4677</v>
      </c>
      <c r="O119">
        <f t="shared" si="4"/>
        <v>5.5179090029041623E-2</v>
      </c>
      <c r="P119">
        <f t="shared" si="5"/>
        <v>3.8272396835578364E-2</v>
      </c>
      <c r="R119">
        <f t="shared" si="6"/>
        <v>1033</v>
      </c>
      <c r="S119">
        <f t="shared" si="7"/>
        <v>4677</v>
      </c>
    </row>
    <row r="120" spans="1:19">
      <c r="A120" t="s">
        <v>1346</v>
      </c>
      <c r="B120" t="s">
        <v>1460</v>
      </c>
      <c r="C120" t="s">
        <v>1471</v>
      </c>
      <c r="D120">
        <v>5306080</v>
      </c>
      <c r="E120">
        <v>1182</v>
      </c>
      <c r="F120">
        <v>257</v>
      </c>
      <c r="G120">
        <v>243</v>
      </c>
      <c r="H120">
        <v>146</v>
      </c>
      <c r="I120">
        <v>1828</v>
      </c>
      <c r="J120">
        <v>5415</v>
      </c>
      <c r="K120">
        <v>788</v>
      </c>
      <c r="L120">
        <v>675</v>
      </c>
      <c r="M120">
        <v>415</v>
      </c>
      <c r="N120">
        <v>7293</v>
      </c>
      <c r="O120">
        <f t="shared" si="4"/>
        <v>7.9868708971553612E-2</v>
      </c>
      <c r="P120">
        <f t="shared" si="5"/>
        <v>5.6903880433292198E-2</v>
      </c>
      <c r="R120">
        <f t="shared" si="6"/>
        <v>1828</v>
      </c>
      <c r="S120">
        <f t="shared" si="7"/>
        <v>7293</v>
      </c>
    </row>
    <row r="121" spans="1:19">
      <c r="A121" t="s">
        <v>1346</v>
      </c>
      <c r="B121" t="s">
        <v>1460</v>
      </c>
      <c r="C121" t="s">
        <v>1472</v>
      </c>
      <c r="D121">
        <v>5306081</v>
      </c>
      <c r="E121">
        <v>1083</v>
      </c>
      <c r="F121">
        <v>79</v>
      </c>
      <c r="G121">
        <v>61</v>
      </c>
      <c r="H121">
        <v>28</v>
      </c>
      <c r="I121">
        <v>1251</v>
      </c>
      <c r="J121">
        <v>5182</v>
      </c>
      <c r="K121">
        <v>258</v>
      </c>
      <c r="L121">
        <v>216</v>
      </c>
      <c r="M121">
        <v>104</v>
      </c>
      <c r="N121">
        <v>5760</v>
      </c>
      <c r="O121">
        <f t="shared" si="4"/>
        <v>2.2382094324540368E-2</v>
      </c>
      <c r="P121">
        <f t="shared" si="5"/>
        <v>1.8055555555555554E-2</v>
      </c>
      <c r="R121">
        <f t="shared" si="6"/>
        <v>1251</v>
      </c>
      <c r="S121">
        <f t="shared" si="7"/>
        <v>5760</v>
      </c>
    </row>
    <row r="122" spans="1:19">
      <c r="A122" t="s">
        <v>1346</v>
      </c>
      <c r="B122" t="s">
        <v>1473</v>
      </c>
      <c r="C122" t="s">
        <v>1474</v>
      </c>
      <c r="D122">
        <v>5307010</v>
      </c>
      <c r="E122">
        <v>595</v>
      </c>
      <c r="F122">
        <v>544</v>
      </c>
      <c r="G122">
        <v>311</v>
      </c>
      <c r="H122">
        <v>142</v>
      </c>
      <c r="I122">
        <v>1592</v>
      </c>
      <c r="J122">
        <v>3415</v>
      </c>
      <c r="K122">
        <v>2102</v>
      </c>
      <c r="L122">
        <v>1114</v>
      </c>
      <c r="M122">
        <v>550</v>
      </c>
      <c r="N122">
        <v>7181</v>
      </c>
      <c r="O122">
        <f t="shared" si="4"/>
        <v>8.9195979899497485E-2</v>
      </c>
      <c r="P122">
        <f t="shared" si="5"/>
        <v>7.659100403843476E-2</v>
      </c>
      <c r="R122">
        <f t="shared" si="6"/>
        <v>1592</v>
      </c>
      <c r="S122">
        <f t="shared" si="7"/>
        <v>7181</v>
      </c>
    </row>
    <row r="123" spans="1:19">
      <c r="A123" t="s">
        <v>1346</v>
      </c>
      <c r="B123" t="s">
        <v>1473</v>
      </c>
      <c r="C123" t="s">
        <v>1475</v>
      </c>
      <c r="D123">
        <v>5307011</v>
      </c>
      <c r="E123">
        <v>318</v>
      </c>
      <c r="F123">
        <v>262</v>
      </c>
      <c r="G123">
        <v>176</v>
      </c>
      <c r="H123">
        <v>96</v>
      </c>
      <c r="I123">
        <v>852</v>
      </c>
      <c r="J123">
        <v>1991</v>
      </c>
      <c r="K123">
        <v>1330</v>
      </c>
      <c r="L123">
        <v>829</v>
      </c>
      <c r="M123">
        <v>459</v>
      </c>
      <c r="N123">
        <v>4609</v>
      </c>
      <c r="O123">
        <f t="shared" si="4"/>
        <v>0.11267605633802817</v>
      </c>
      <c r="P123">
        <f t="shared" si="5"/>
        <v>9.9587763072249952E-2</v>
      </c>
      <c r="R123">
        <f t="shared" si="6"/>
        <v>852</v>
      </c>
      <c r="S123">
        <f t="shared" si="7"/>
        <v>4609</v>
      </c>
    </row>
    <row r="124" spans="1:19">
      <c r="A124" t="s">
        <v>1346</v>
      </c>
      <c r="B124" t="s">
        <v>1473</v>
      </c>
      <c r="C124" t="s">
        <v>1476</v>
      </c>
      <c r="D124">
        <v>5307012</v>
      </c>
      <c r="E124">
        <v>726</v>
      </c>
      <c r="F124">
        <v>550</v>
      </c>
      <c r="G124">
        <v>315</v>
      </c>
      <c r="H124">
        <v>136</v>
      </c>
      <c r="I124">
        <v>1727</v>
      </c>
      <c r="J124">
        <v>4721</v>
      </c>
      <c r="K124">
        <v>2369</v>
      </c>
      <c r="L124">
        <v>1174</v>
      </c>
      <c r="M124">
        <v>596</v>
      </c>
      <c r="N124">
        <v>8860</v>
      </c>
      <c r="O124">
        <f t="shared" si="4"/>
        <v>7.87492762015055E-2</v>
      </c>
      <c r="P124">
        <f t="shared" si="5"/>
        <v>6.7268623024830707E-2</v>
      </c>
      <c r="R124">
        <f t="shared" si="6"/>
        <v>1727</v>
      </c>
      <c r="S124">
        <f t="shared" si="7"/>
        <v>8860</v>
      </c>
    </row>
    <row r="125" spans="1:19">
      <c r="A125" t="s">
        <v>1346</v>
      </c>
      <c r="B125" t="s">
        <v>1473</v>
      </c>
      <c r="C125" t="s">
        <v>1477</v>
      </c>
      <c r="D125">
        <v>5307013</v>
      </c>
      <c r="E125">
        <v>256</v>
      </c>
      <c r="F125">
        <v>176</v>
      </c>
      <c r="G125">
        <v>125</v>
      </c>
      <c r="H125">
        <v>57</v>
      </c>
      <c r="I125">
        <v>614</v>
      </c>
      <c r="J125">
        <v>1674</v>
      </c>
      <c r="K125">
        <v>847</v>
      </c>
      <c r="L125">
        <v>522</v>
      </c>
      <c r="M125">
        <v>235</v>
      </c>
      <c r="N125">
        <v>3278</v>
      </c>
      <c r="O125">
        <f t="shared" si="4"/>
        <v>9.2833876221498371E-2</v>
      </c>
      <c r="P125">
        <f t="shared" si="5"/>
        <v>7.1690054911531423E-2</v>
      </c>
      <c r="R125">
        <f t="shared" si="6"/>
        <v>614</v>
      </c>
      <c r="S125">
        <f t="shared" si="7"/>
        <v>3278</v>
      </c>
    </row>
    <row r="126" spans="1:19">
      <c r="A126" t="s">
        <v>1346</v>
      </c>
      <c r="B126" t="s">
        <v>1473</v>
      </c>
      <c r="C126" t="s">
        <v>1478</v>
      </c>
      <c r="D126">
        <v>5307014</v>
      </c>
      <c r="E126">
        <v>807</v>
      </c>
      <c r="F126">
        <v>651</v>
      </c>
      <c r="G126">
        <v>319</v>
      </c>
      <c r="H126">
        <v>146</v>
      </c>
      <c r="I126">
        <v>1923</v>
      </c>
      <c r="J126">
        <v>4705</v>
      </c>
      <c r="K126">
        <v>2422</v>
      </c>
      <c r="L126">
        <v>1015</v>
      </c>
      <c r="M126">
        <v>550</v>
      </c>
      <c r="N126">
        <v>8692</v>
      </c>
      <c r="O126">
        <f t="shared" si="4"/>
        <v>7.5923036921476852E-2</v>
      </c>
      <c r="P126">
        <f t="shared" si="5"/>
        <v>6.3276576161988035E-2</v>
      </c>
      <c r="R126">
        <f t="shared" si="6"/>
        <v>1923</v>
      </c>
      <c r="S126">
        <f t="shared" si="7"/>
        <v>8692</v>
      </c>
    </row>
    <row r="127" spans="1:19">
      <c r="A127" t="s">
        <v>1346</v>
      </c>
      <c r="B127" t="s">
        <v>1473</v>
      </c>
      <c r="C127" t="s">
        <v>1479</v>
      </c>
      <c r="D127">
        <v>5307020</v>
      </c>
      <c r="E127">
        <v>1816</v>
      </c>
      <c r="F127">
        <v>912</v>
      </c>
      <c r="G127">
        <v>364</v>
      </c>
      <c r="H127">
        <v>175</v>
      </c>
      <c r="I127">
        <v>3267</v>
      </c>
      <c r="J127">
        <v>10753</v>
      </c>
      <c r="K127">
        <v>3714</v>
      </c>
      <c r="L127">
        <v>1528</v>
      </c>
      <c r="M127">
        <v>811</v>
      </c>
      <c r="N127">
        <v>16806</v>
      </c>
      <c r="O127">
        <f t="shared" si="4"/>
        <v>5.3565962656871746E-2</v>
      </c>
      <c r="P127">
        <f t="shared" si="5"/>
        <v>4.8256575032726408E-2</v>
      </c>
      <c r="R127">
        <f t="shared" si="6"/>
        <v>3267</v>
      </c>
      <c r="S127">
        <f t="shared" si="7"/>
        <v>16806</v>
      </c>
    </row>
    <row r="128" spans="1:19">
      <c r="A128" t="s">
        <v>1346</v>
      </c>
      <c r="B128" t="s">
        <v>1473</v>
      </c>
      <c r="C128" t="s">
        <v>1480</v>
      </c>
      <c r="D128">
        <v>5307021</v>
      </c>
      <c r="E128">
        <v>595</v>
      </c>
      <c r="F128">
        <v>334</v>
      </c>
      <c r="G128">
        <v>126</v>
      </c>
      <c r="H128">
        <v>44</v>
      </c>
      <c r="I128">
        <v>1099</v>
      </c>
      <c r="J128">
        <v>3671</v>
      </c>
      <c r="K128">
        <v>1143</v>
      </c>
      <c r="L128">
        <v>367</v>
      </c>
      <c r="M128">
        <v>136</v>
      </c>
      <c r="N128">
        <v>5317</v>
      </c>
      <c r="O128">
        <f t="shared" si="4"/>
        <v>4.0036396724294813E-2</v>
      </c>
      <c r="P128">
        <f t="shared" si="5"/>
        <v>2.5578333646793305E-2</v>
      </c>
      <c r="R128">
        <f t="shared" si="6"/>
        <v>1099</v>
      </c>
      <c r="S128">
        <f t="shared" si="7"/>
        <v>5317</v>
      </c>
    </row>
    <row r="129" spans="1:19">
      <c r="A129" t="s">
        <v>1346</v>
      </c>
      <c r="B129" t="s">
        <v>1473</v>
      </c>
      <c r="C129" t="s">
        <v>1481</v>
      </c>
      <c r="D129">
        <v>5307030</v>
      </c>
      <c r="E129">
        <v>815</v>
      </c>
      <c r="F129">
        <v>661</v>
      </c>
      <c r="G129">
        <v>284</v>
      </c>
      <c r="H129">
        <v>96</v>
      </c>
      <c r="I129">
        <v>1856</v>
      </c>
      <c r="J129">
        <v>4484</v>
      </c>
      <c r="K129">
        <v>2095</v>
      </c>
      <c r="L129">
        <v>773</v>
      </c>
      <c r="M129">
        <v>326</v>
      </c>
      <c r="N129">
        <v>7678</v>
      </c>
      <c r="O129">
        <f t="shared" si="4"/>
        <v>5.1724137931034482E-2</v>
      </c>
      <c r="P129">
        <f t="shared" si="5"/>
        <v>4.2458973691065383E-2</v>
      </c>
      <c r="R129">
        <f t="shared" si="6"/>
        <v>1856</v>
      </c>
      <c r="S129">
        <f t="shared" si="7"/>
        <v>7678</v>
      </c>
    </row>
    <row r="130" spans="1:19">
      <c r="A130" t="s">
        <v>1346</v>
      </c>
      <c r="B130" t="s">
        <v>1473</v>
      </c>
      <c r="C130" t="s">
        <v>1482</v>
      </c>
      <c r="D130">
        <v>5307040</v>
      </c>
      <c r="E130">
        <v>710</v>
      </c>
      <c r="F130">
        <v>411</v>
      </c>
      <c r="G130">
        <v>157</v>
      </c>
      <c r="H130">
        <v>74</v>
      </c>
      <c r="I130">
        <v>1352</v>
      </c>
      <c r="J130">
        <v>3938</v>
      </c>
      <c r="K130">
        <v>1433</v>
      </c>
      <c r="L130">
        <v>521</v>
      </c>
      <c r="M130">
        <v>292</v>
      </c>
      <c r="N130">
        <v>6184</v>
      </c>
      <c r="O130">
        <f t="shared" si="4"/>
        <v>5.473372781065089E-2</v>
      </c>
      <c r="P130">
        <f t="shared" si="5"/>
        <v>4.7218628719275547E-2</v>
      </c>
      <c r="R130">
        <f t="shared" si="6"/>
        <v>1352</v>
      </c>
      <c r="S130">
        <f t="shared" si="7"/>
        <v>6184</v>
      </c>
    </row>
    <row r="131" spans="1:19">
      <c r="A131" t="s">
        <v>1346</v>
      </c>
      <c r="B131" t="s">
        <v>1473</v>
      </c>
      <c r="C131" t="s">
        <v>1483</v>
      </c>
      <c r="D131">
        <v>5307041</v>
      </c>
      <c r="E131">
        <v>769</v>
      </c>
      <c r="F131">
        <v>509</v>
      </c>
      <c r="G131">
        <v>182</v>
      </c>
      <c r="H131">
        <v>51</v>
      </c>
      <c r="I131">
        <v>1511</v>
      </c>
      <c r="J131">
        <v>4219</v>
      </c>
      <c r="K131">
        <v>1641</v>
      </c>
      <c r="L131">
        <v>563</v>
      </c>
      <c r="M131">
        <v>183</v>
      </c>
      <c r="N131">
        <v>6606</v>
      </c>
      <c r="O131">
        <f t="shared" ref="O131:O194" si="8">H131/I131</f>
        <v>3.3752481800132364E-2</v>
      </c>
      <c r="P131">
        <f t="shared" ref="P131:P194" si="9">M131/N131</f>
        <v>2.7702089009990917E-2</v>
      </c>
      <c r="R131">
        <f t="shared" ref="R131:R194" si="10">I131</f>
        <v>1511</v>
      </c>
      <c r="S131">
        <f t="shared" ref="S131:S194" si="11">N131</f>
        <v>6606</v>
      </c>
    </row>
    <row r="132" spans="1:19">
      <c r="A132" t="s">
        <v>1346</v>
      </c>
      <c r="B132" t="s">
        <v>1473</v>
      </c>
      <c r="C132" t="s">
        <v>1484</v>
      </c>
      <c r="D132">
        <v>5307042</v>
      </c>
      <c r="E132">
        <v>374</v>
      </c>
      <c r="F132">
        <v>270</v>
      </c>
      <c r="G132">
        <v>123</v>
      </c>
      <c r="H132">
        <v>26</v>
      </c>
      <c r="I132">
        <v>793</v>
      </c>
      <c r="J132">
        <v>2056</v>
      </c>
      <c r="K132">
        <v>850</v>
      </c>
      <c r="L132">
        <v>288</v>
      </c>
      <c r="M132">
        <v>73</v>
      </c>
      <c r="N132">
        <v>3267</v>
      </c>
      <c r="O132">
        <f t="shared" si="8"/>
        <v>3.2786885245901641E-2</v>
      </c>
      <c r="P132">
        <f t="shared" si="9"/>
        <v>2.2344658708295072E-2</v>
      </c>
      <c r="R132">
        <f t="shared" si="10"/>
        <v>793</v>
      </c>
      <c r="S132">
        <f t="shared" si="11"/>
        <v>3267</v>
      </c>
    </row>
    <row r="133" spans="1:19">
      <c r="A133" t="s">
        <v>1346</v>
      </c>
      <c r="B133" t="s">
        <v>1473</v>
      </c>
      <c r="C133" t="s">
        <v>1485</v>
      </c>
      <c r="D133">
        <v>5307050</v>
      </c>
      <c r="E133">
        <v>483</v>
      </c>
      <c r="F133">
        <v>695</v>
      </c>
      <c r="G133">
        <v>629</v>
      </c>
      <c r="H133">
        <v>444</v>
      </c>
      <c r="I133">
        <v>2251</v>
      </c>
      <c r="J133">
        <v>3013</v>
      </c>
      <c r="K133">
        <v>3323</v>
      </c>
      <c r="L133">
        <v>2634</v>
      </c>
      <c r="M133">
        <v>1824</v>
      </c>
      <c r="N133">
        <v>10794</v>
      </c>
      <c r="O133">
        <f t="shared" si="8"/>
        <v>0.19724566859173701</v>
      </c>
      <c r="P133">
        <f t="shared" si="9"/>
        <v>0.1689827682045581</v>
      </c>
      <c r="R133">
        <f t="shared" si="10"/>
        <v>2251</v>
      </c>
      <c r="S133">
        <f t="shared" si="11"/>
        <v>10794</v>
      </c>
    </row>
    <row r="134" spans="1:19">
      <c r="A134" t="s">
        <v>1346</v>
      </c>
      <c r="B134" t="s">
        <v>1473</v>
      </c>
      <c r="C134" t="s">
        <v>1486</v>
      </c>
      <c r="D134">
        <v>5307051</v>
      </c>
      <c r="E134">
        <v>344</v>
      </c>
      <c r="F134">
        <v>364</v>
      </c>
      <c r="G134">
        <v>210</v>
      </c>
      <c r="H134">
        <v>99</v>
      </c>
      <c r="I134">
        <v>1017</v>
      </c>
      <c r="J134">
        <v>1892</v>
      </c>
      <c r="K134">
        <v>1434</v>
      </c>
      <c r="L134">
        <v>727</v>
      </c>
      <c r="M134">
        <v>387</v>
      </c>
      <c r="N134">
        <v>4440</v>
      </c>
      <c r="O134">
        <f t="shared" si="8"/>
        <v>9.7345132743362831E-2</v>
      </c>
      <c r="P134">
        <f t="shared" si="9"/>
        <v>8.716216216216216E-2</v>
      </c>
      <c r="R134">
        <f t="shared" si="10"/>
        <v>1017</v>
      </c>
      <c r="S134">
        <f t="shared" si="11"/>
        <v>4440</v>
      </c>
    </row>
    <row r="135" spans="1:19">
      <c r="A135" t="s">
        <v>1346</v>
      </c>
      <c r="B135" t="s">
        <v>1473</v>
      </c>
      <c r="C135" t="s">
        <v>1487</v>
      </c>
      <c r="D135">
        <v>5307060</v>
      </c>
      <c r="E135">
        <v>983</v>
      </c>
      <c r="F135">
        <v>1009</v>
      </c>
      <c r="G135">
        <v>626</v>
      </c>
      <c r="H135">
        <v>353</v>
      </c>
      <c r="I135">
        <v>2971</v>
      </c>
      <c r="J135">
        <v>5519</v>
      </c>
      <c r="K135">
        <v>4087</v>
      </c>
      <c r="L135">
        <v>2250</v>
      </c>
      <c r="M135">
        <v>1375</v>
      </c>
      <c r="N135">
        <v>13231</v>
      </c>
      <c r="O135">
        <f t="shared" si="8"/>
        <v>0.11881521373274992</v>
      </c>
      <c r="P135">
        <f t="shared" si="9"/>
        <v>0.10392260600105813</v>
      </c>
      <c r="R135">
        <f t="shared" si="10"/>
        <v>2971</v>
      </c>
      <c r="S135">
        <f t="shared" si="11"/>
        <v>13231</v>
      </c>
    </row>
    <row r="136" spans="1:19">
      <c r="A136" t="s">
        <v>1346</v>
      </c>
      <c r="B136" t="s">
        <v>1473</v>
      </c>
      <c r="C136" t="s">
        <v>1488</v>
      </c>
      <c r="D136">
        <v>5307061</v>
      </c>
      <c r="E136">
        <v>649</v>
      </c>
      <c r="F136">
        <v>599</v>
      </c>
      <c r="G136">
        <v>358</v>
      </c>
      <c r="H136">
        <v>129</v>
      </c>
      <c r="I136">
        <v>1735</v>
      </c>
      <c r="J136">
        <v>3662</v>
      </c>
      <c r="K136">
        <v>2122</v>
      </c>
      <c r="L136">
        <v>1022</v>
      </c>
      <c r="M136">
        <v>380</v>
      </c>
      <c r="N136">
        <v>7186</v>
      </c>
      <c r="O136">
        <f t="shared" si="8"/>
        <v>7.4351585014409222E-2</v>
      </c>
      <c r="P136">
        <f t="shared" si="9"/>
        <v>5.2880601168939605E-2</v>
      </c>
      <c r="R136">
        <f t="shared" si="10"/>
        <v>1735</v>
      </c>
      <c r="S136">
        <f t="shared" si="11"/>
        <v>7186</v>
      </c>
    </row>
    <row r="137" spans="1:19">
      <c r="A137" t="s">
        <v>1346</v>
      </c>
      <c r="B137" t="s">
        <v>1473</v>
      </c>
      <c r="C137" t="s">
        <v>1489</v>
      </c>
      <c r="D137">
        <v>5307062</v>
      </c>
      <c r="E137">
        <v>285</v>
      </c>
      <c r="F137">
        <v>242</v>
      </c>
      <c r="G137">
        <v>134</v>
      </c>
      <c r="H137">
        <v>56</v>
      </c>
      <c r="I137">
        <v>717</v>
      </c>
      <c r="J137">
        <v>1701</v>
      </c>
      <c r="K137">
        <v>895</v>
      </c>
      <c r="L137">
        <v>386</v>
      </c>
      <c r="M137">
        <v>154</v>
      </c>
      <c r="N137">
        <v>3136</v>
      </c>
      <c r="O137">
        <f t="shared" si="8"/>
        <v>7.8103207810320777E-2</v>
      </c>
      <c r="P137">
        <f t="shared" si="9"/>
        <v>4.9107142857142856E-2</v>
      </c>
      <c r="R137">
        <f t="shared" si="10"/>
        <v>717</v>
      </c>
      <c r="S137">
        <f t="shared" si="11"/>
        <v>3136</v>
      </c>
    </row>
    <row r="138" spans="1:19">
      <c r="A138" t="s">
        <v>1346</v>
      </c>
      <c r="B138" t="s">
        <v>1473</v>
      </c>
      <c r="C138" t="s">
        <v>1490</v>
      </c>
      <c r="D138">
        <v>5307063</v>
      </c>
      <c r="E138">
        <v>422</v>
      </c>
      <c r="F138">
        <v>326</v>
      </c>
      <c r="G138">
        <v>116</v>
      </c>
      <c r="H138">
        <v>36</v>
      </c>
      <c r="I138">
        <v>900</v>
      </c>
      <c r="J138">
        <v>2235</v>
      </c>
      <c r="K138">
        <v>1041</v>
      </c>
      <c r="L138">
        <v>369</v>
      </c>
      <c r="M138">
        <v>134</v>
      </c>
      <c r="N138">
        <v>3779</v>
      </c>
      <c r="O138">
        <f t="shared" si="8"/>
        <v>0.04</v>
      </c>
      <c r="P138">
        <f t="shared" si="9"/>
        <v>3.5459116168298492E-2</v>
      </c>
      <c r="R138">
        <f t="shared" si="10"/>
        <v>900</v>
      </c>
      <c r="S138">
        <f t="shared" si="11"/>
        <v>3779</v>
      </c>
    </row>
    <row r="139" spans="1:19">
      <c r="A139" t="s">
        <v>1346</v>
      </c>
      <c r="B139" t="s">
        <v>1491</v>
      </c>
      <c r="C139" t="s">
        <v>1492</v>
      </c>
      <c r="D139">
        <v>5308010</v>
      </c>
      <c r="E139">
        <v>1140</v>
      </c>
      <c r="F139">
        <v>512</v>
      </c>
      <c r="G139">
        <v>65</v>
      </c>
      <c r="H139">
        <v>29</v>
      </c>
      <c r="I139">
        <v>1746</v>
      </c>
      <c r="J139">
        <v>5264</v>
      </c>
      <c r="K139">
        <v>1258</v>
      </c>
      <c r="L139">
        <v>166</v>
      </c>
      <c r="M139">
        <v>103</v>
      </c>
      <c r="N139">
        <v>6791</v>
      </c>
      <c r="O139">
        <f t="shared" si="8"/>
        <v>1.6609392898052692E-2</v>
      </c>
      <c r="P139">
        <f t="shared" si="9"/>
        <v>1.5167132970107496E-2</v>
      </c>
      <c r="R139">
        <f t="shared" si="10"/>
        <v>1746</v>
      </c>
      <c r="S139">
        <f t="shared" si="11"/>
        <v>6791</v>
      </c>
    </row>
    <row r="140" spans="1:19">
      <c r="A140" t="s">
        <v>1346</v>
      </c>
      <c r="B140" t="s">
        <v>1491</v>
      </c>
      <c r="C140" t="s">
        <v>1493</v>
      </c>
      <c r="D140">
        <v>5308011</v>
      </c>
      <c r="E140">
        <v>966</v>
      </c>
      <c r="F140">
        <v>633</v>
      </c>
      <c r="G140">
        <v>134</v>
      </c>
      <c r="H140">
        <v>28</v>
      </c>
      <c r="I140">
        <v>1761</v>
      </c>
      <c r="J140">
        <v>4407</v>
      </c>
      <c r="K140">
        <v>1463</v>
      </c>
      <c r="L140">
        <v>253</v>
      </c>
      <c r="M140">
        <v>85</v>
      </c>
      <c r="N140">
        <v>6208</v>
      </c>
      <c r="O140">
        <f t="shared" si="8"/>
        <v>1.5900056785917091E-2</v>
      </c>
      <c r="P140">
        <f t="shared" si="9"/>
        <v>1.369201030927835E-2</v>
      </c>
      <c r="R140">
        <f t="shared" si="10"/>
        <v>1761</v>
      </c>
      <c r="S140">
        <f t="shared" si="11"/>
        <v>6208</v>
      </c>
    </row>
    <row r="141" spans="1:19">
      <c r="A141" t="s">
        <v>1346</v>
      </c>
      <c r="B141" t="s">
        <v>1491</v>
      </c>
      <c r="C141" t="s">
        <v>1494</v>
      </c>
      <c r="D141">
        <v>5308020</v>
      </c>
      <c r="E141">
        <v>729</v>
      </c>
      <c r="F141">
        <v>459</v>
      </c>
      <c r="G141">
        <v>69</v>
      </c>
      <c r="H141">
        <v>3</v>
      </c>
      <c r="I141">
        <v>1260</v>
      </c>
      <c r="J141">
        <v>3022</v>
      </c>
      <c r="K141">
        <v>828</v>
      </c>
      <c r="L141">
        <v>101</v>
      </c>
      <c r="M141">
        <v>11</v>
      </c>
      <c r="N141">
        <v>3962</v>
      </c>
      <c r="O141">
        <f t="shared" si="8"/>
        <v>2.3809523809523812E-3</v>
      </c>
      <c r="P141">
        <f t="shared" si="9"/>
        <v>2.7763755678950025E-3</v>
      </c>
      <c r="R141">
        <f t="shared" si="10"/>
        <v>1260</v>
      </c>
      <c r="S141">
        <f t="shared" si="11"/>
        <v>3962</v>
      </c>
    </row>
    <row r="142" spans="1:19">
      <c r="A142" t="s">
        <v>1346</v>
      </c>
      <c r="B142" t="s">
        <v>1491</v>
      </c>
      <c r="C142" t="s">
        <v>1495</v>
      </c>
      <c r="D142">
        <v>5308030</v>
      </c>
      <c r="E142">
        <v>831</v>
      </c>
      <c r="F142">
        <v>558</v>
      </c>
      <c r="G142">
        <v>160</v>
      </c>
      <c r="H142">
        <v>23</v>
      </c>
      <c r="I142">
        <v>1572</v>
      </c>
      <c r="J142">
        <v>3974</v>
      </c>
      <c r="K142">
        <v>1490</v>
      </c>
      <c r="L142">
        <v>335</v>
      </c>
      <c r="M142">
        <v>72</v>
      </c>
      <c r="N142">
        <v>5871</v>
      </c>
      <c r="O142">
        <f t="shared" si="8"/>
        <v>1.4631043256997456E-2</v>
      </c>
      <c r="P142">
        <f t="shared" si="9"/>
        <v>1.2263668880940215E-2</v>
      </c>
      <c r="R142">
        <f t="shared" si="10"/>
        <v>1572</v>
      </c>
      <c r="S142">
        <f t="shared" si="11"/>
        <v>5871</v>
      </c>
    </row>
    <row r="143" spans="1:19">
      <c r="A143" t="s">
        <v>1346</v>
      </c>
      <c r="B143" t="s">
        <v>1491</v>
      </c>
      <c r="C143" t="s">
        <v>1496</v>
      </c>
      <c r="D143">
        <v>5308031</v>
      </c>
      <c r="E143">
        <v>492</v>
      </c>
      <c r="F143">
        <v>246</v>
      </c>
      <c r="G143">
        <v>40</v>
      </c>
      <c r="H143">
        <v>3</v>
      </c>
      <c r="I143">
        <v>781</v>
      </c>
      <c r="J143">
        <v>2233</v>
      </c>
      <c r="K143">
        <v>547</v>
      </c>
      <c r="L143">
        <v>116</v>
      </c>
      <c r="M143">
        <v>8</v>
      </c>
      <c r="N143">
        <v>2904</v>
      </c>
      <c r="O143">
        <f t="shared" si="8"/>
        <v>3.8412291933418692E-3</v>
      </c>
      <c r="P143">
        <f t="shared" si="9"/>
        <v>2.7548209366391185E-3</v>
      </c>
      <c r="R143">
        <f t="shared" si="10"/>
        <v>781</v>
      </c>
      <c r="S143">
        <f t="shared" si="11"/>
        <v>2904</v>
      </c>
    </row>
    <row r="144" spans="1:19">
      <c r="A144" t="s">
        <v>1346</v>
      </c>
      <c r="B144" t="s">
        <v>1491</v>
      </c>
      <c r="C144" t="s">
        <v>1497</v>
      </c>
      <c r="D144">
        <v>5308040</v>
      </c>
      <c r="E144">
        <v>1077</v>
      </c>
      <c r="F144">
        <v>508</v>
      </c>
      <c r="G144">
        <v>96</v>
      </c>
      <c r="H144">
        <v>19</v>
      </c>
      <c r="I144">
        <v>1700</v>
      </c>
      <c r="J144">
        <v>4776</v>
      </c>
      <c r="K144">
        <v>1209</v>
      </c>
      <c r="L144">
        <v>285</v>
      </c>
      <c r="M144">
        <v>67</v>
      </c>
      <c r="N144">
        <v>6337</v>
      </c>
      <c r="O144">
        <f t="shared" si="8"/>
        <v>1.1176470588235295E-2</v>
      </c>
      <c r="P144">
        <f t="shared" si="9"/>
        <v>1.0572826258481931E-2</v>
      </c>
      <c r="R144">
        <f t="shared" si="10"/>
        <v>1700</v>
      </c>
      <c r="S144">
        <f t="shared" si="11"/>
        <v>6337</v>
      </c>
    </row>
    <row r="145" spans="1:19">
      <c r="A145" t="s">
        <v>1346</v>
      </c>
      <c r="B145" t="s">
        <v>1491</v>
      </c>
      <c r="C145" t="s">
        <v>1498</v>
      </c>
      <c r="D145">
        <v>5308050</v>
      </c>
      <c r="E145">
        <v>1152</v>
      </c>
      <c r="F145">
        <v>810</v>
      </c>
      <c r="G145">
        <v>358</v>
      </c>
      <c r="H145">
        <v>136</v>
      </c>
      <c r="I145">
        <v>2456</v>
      </c>
      <c r="J145">
        <v>6052</v>
      </c>
      <c r="K145">
        <v>2958</v>
      </c>
      <c r="L145">
        <v>1125</v>
      </c>
      <c r="M145">
        <v>409</v>
      </c>
      <c r="N145">
        <v>10544</v>
      </c>
      <c r="O145">
        <f t="shared" si="8"/>
        <v>5.5374592833876218E-2</v>
      </c>
      <c r="P145">
        <f t="shared" si="9"/>
        <v>3.8789833080424885E-2</v>
      </c>
      <c r="R145">
        <f t="shared" si="10"/>
        <v>2456</v>
      </c>
      <c r="S145">
        <f t="shared" si="11"/>
        <v>10544</v>
      </c>
    </row>
    <row r="146" spans="1:19">
      <c r="A146" t="s">
        <v>1346</v>
      </c>
      <c r="B146" t="s">
        <v>1491</v>
      </c>
      <c r="C146" t="s">
        <v>1499</v>
      </c>
      <c r="D146">
        <v>5308060</v>
      </c>
      <c r="E146">
        <v>1893</v>
      </c>
      <c r="F146">
        <v>745</v>
      </c>
      <c r="G146">
        <v>139</v>
      </c>
      <c r="H146">
        <v>31</v>
      </c>
      <c r="I146">
        <v>2808</v>
      </c>
      <c r="J146">
        <v>8850</v>
      </c>
      <c r="K146">
        <v>1757</v>
      </c>
      <c r="L146">
        <v>383</v>
      </c>
      <c r="M146">
        <v>126</v>
      </c>
      <c r="N146">
        <v>11116</v>
      </c>
      <c r="O146">
        <f t="shared" si="8"/>
        <v>1.1039886039886039E-2</v>
      </c>
      <c r="P146">
        <f t="shared" si="9"/>
        <v>1.1335012594458438E-2</v>
      </c>
      <c r="R146">
        <f t="shared" si="10"/>
        <v>2808</v>
      </c>
      <c r="S146">
        <f t="shared" si="11"/>
        <v>11116</v>
      </c>
    </row>
    <row r="147" spans="1:19">
      <c r="A147" t="s">
        <v>1346</v>
      </c>
      <c r="B147" t="s">
        <v>1491</v>
      </c>
      <c r="C147" t="s">
        <v>1500</v>
      </c>
      <c r="D147">
        <v>5308070</v>
      </c>
      <c r="E147">
        <v>2268</v>
      </c>
      <c r="F147">
        <v>708</v>
      </c>
      <c r="G147">
        <v>119</v>
      </c>
      <c r="H147">
        <v>28</v>
      </c>
      <c r="I147">
        <v>3123</v>
      </c>
      <c r="J147">
        <v>10685</v>
      </c>
      <c r="K147">
        <v>1663</v>
      </c>
      <c r="L147">
        <v>313</v>
      </c>
      <c r="M147">
        <v>106</v>
      </c>
      <c r="N147">
        <v>12767</v>
      </c>
      <c r="O147">
        <f t="shared" si="8"/>
        <v>8.9657380723663152E-3</v>
      </c>
      <c r="P147">
        <f t="shared" si="9"/>
        <v>8.302655283151876E-3</v>
      </c>
      <c r="R147">
        <f t="shared" si="10"/>
        <v>3123</v>
      </c>
      <c r="S147">
        <f t="shared" si="11"/>
        <v>12767</v>
      </c>
    </row>
    <row r="148" spans="1:19">
      <c r="A148" t="s">
        <v>1346</v>
      </c>
      <c r="B148" t="s">
        <v>1501</v>
      </c>
      <c r="C148" t="s">
        <v>1502</v>
      </c>
      <c r="D148">
        <v>5309010</v>
      </c>
      <c r="E148">
        <v>78</v>
      </c>
      <c r="F148">
        <v>170</v>
      </c>
      <c r="G148">
        <v>545</v>
      </c>
      <c r="H148">
        <v>518</v>
      </c>
      <c r="I148">
        <v>1311</v>
      </c>
      <c r="J148">
        <v>566</v>
      </c>
      <c r="K148">
        <v>1000</v>
      </c>
      <c r="L148">
        <v>2649</v>
      </c>
      <c r="M148">
        <v>1929</v>
      </c>
      <c r="N148">
        <v>6144</v>
      </c>
      <c r="O148">
        <f t="shared" si="8"/>
        <v>0.39511823035850496</v>
      </c>
      <c r="P148">
        <f t="shared" si="9"/>
        <v>0.31396484375</v>
      </c>
      <c r="R148">
        <f t="shared" si="10"/>
        <v>1311</v>
      </c>
      <c r="S148">
        <f t="shared" si="11"/>
        <v>6144</v>
      </c>
    </row>
    <row r="149" spans="1:19">
      <c r="A149" t="s">
        <v>1346</v>
      </c>
      <c r="B149" t="s">
        <v>1501</v>
      </c>
      <c r="C149" t="s">
        <v>1503</v>
      </c>
      <c r="D149">
        <v>5309011</v>
      </c>
      <c r="E149">
        <v>46</v>
      </c>
      <c r="F149">
        <v>134</v>
      </c>
      <c r="G149">
        <v>495</v>
      </c>
      <c r="H149">
        <v>501</v>
      </c>
      <c r="I149">
        <v>1176</v>
      </c>
      <c r="J149">
        <v>317</v>
      </c>
      <c r="K149">
        <v>781</v>
      </c>
      <c r="L149">
        <v>2288</v>
      </c>
      <c r="M149">
        <v>1702</v>
      </c>
      <c r="N149">
        <v>5088</v>
      </c>
      <c r="O149">
        <f t="shared" si="8"/>
        <v>0.42602040816326531</v>
      </c>
      <c r="P149">
        <f t="shared" si="9"/>
        <v>0.3345125786163522</v>
      </c>
      <c r="R149">
        <f t="shared" si="10"/>
        <v>1176</v>
      </c>
      <c r="S149">
        <f t="shared" si="11"/>
        <v>5088</v>
      </c>
    </row>
    <row r="150" spans="1:19">
      <c r="A150" t="s">
        <v>1346</v>
      </c>
      <c r="B150" t="s">
        <v>1501</v>
      </c>
      <c r="C150" t="s">
        <v>1504</v>
      </c>
      <c r="D150">
        <v>5309012</v>
      </c>
      <c r="E150">
        <v>43</v>
      </c>
      <c r="F150">
        <v>107</v>
      </c>
      <c r="G150">
        <v>319</v>
      </c>
      <c r="H150">
        <v>249</v>
      </c>
      <c r="I150">
        <v>718</v>
      </c>
      <c r="J150">
        <v>333</v>
      </c>
      <c r="K150">
        <v>647</v>
      </c>
      <c r="L150">
        <v>1475</v>
      </c>
      <c r="M150">
        <v>740</v>
      </c>
      <c r="N150">
        <v>3195</v>
      </c>
      <c r="O150">
        <f t="shared" si="8"/>
        <v>0.34679665738161558</v>
      </c>
      <c r="P150">
        <f t="shared" si="9"/>
        <v>0.23161189358372458</v>
      </c>
      <c r="R150">
        <f t="shared" si="10"/>
        <v>718</v>
      </c>
      <c r="S150">
        <f t="shared" si="11"/>
        <v>3195</v>
      </c>
    </row>
    <row r="151" spans="1:19">
      <c r="A151" t="s">
        <v>1346</v>
      </c>
      <c r="B151" t="s">
        <v>1501</v>
      </c>
      <c r="C151" t="s">
        <v>1505</v>
      </c>
      <c r="D151">
        <v>5309020</v>
      </c>
      <c r="E151">
        <v>231</v>
      </c>
      <c r="F151">
        <v>338</v>
      </c>
      <c r="G151">
        <v>681</v>
      </c>
      <c r="H151">
        <v>450</v>
      </c>
      <c r="I151">
        <v>1700</v>
      </c>
      <c r="J151">
        <v>1728</v>
      </c>
      <c r="K151">
        <v>2041</v>
      </c>
      <c r="L151">
        <v>3388</v>
      </c>
      <c r="M151">
        <v>1640</v>
      </c>
      <c r="N151">
        <v>8797</v>
      </c>
      <c r="O151">
        <f t="shared" si="8"/>
        <v>0.26470588235294118</v>
      </c>
      <c r="P151">
        <f t="shared" si="9"/>
        <v>0.18642719108787087</v>
      </c>
      <c r="R151">
        <f t="shared" si="10"/>
        <v>1700</v>
      </c>
      <c r="S151">
        <f t="shared" si="11"/>
        <v>8797</v>
      </c>
    </row>
    <row r="152" spans="1:19">
      <c r="A152" t="s">
        <v>1346</v>
      </c>
      <c r="B152" t="s">
        <v>1501</v>
      </c>
      <c r="C152" t="s">
        <v>1506</v>
      </c>
      <c r="D152">
        <v>5309021</v>
      </c>
      <c r="E152">
        <v>69</v>
      </c>
      <c r="F152">
        <v>138</v>
      </c>
      <c r="G152">
        <v>294</v>
      </c>
      <c r="H152">
        <v>193</v>
      </c>
      <c r="I152">
        <v>694</v>
      </c>
      <c r="J152">
        <v>479</v>
      </c>
      <c r="K152">
        <v>815</v>
      </c>
      <c r="L152">
        <v>1445</v>
      </c>
      <c r="M152">
        <v>742</v>
      </c>
      <c r="N152">
        <v>3481</v>
      </c>
      <c r="O152">
        <f t="shared" si="8"/>
        <v>0.27809798270893371</v>
      </c>
      <c r="P152">
        <f t="shared" si="9"/>
        <v>0.21315713875323183</v>
      </c>
      <c r="R152">
        <f t="shared" si="10"/>
        <v>694</v>
      </c>
      <c r="S152">
        <f t="shared" si="11"/>
        <v>3481</v>
      </c>
    </row>
    <row r="153" spans="1:19">
      <c r="A153" t="s">
        <v>1346</v>
      </c>
      <c r="B153" t="s">
        <v>1501</v>
      </c>
      <c r="C153" t="s">
        <v>1507</v>
      </c>
      <c r="D153">
        <v>5309030</v>
      </c>
      <c r="E153">
        <v>5</v>
      </c>
      <c r="F153">
        <v>51</v>
      </c>
      <c r="G153">
        <v>299</v>
      </c>
      <c r="H153">
        <v>574</v>
      </c>
      <c r="I153">
        <v>929</v>
      </c>
      <c r="J153">
        <v>37</v>
      </c>
      <c r="K153">
        <v>359</v>
      </c>
      <c r="L153">
        <v>1887</v>
      </c>
      <c r="M153">
        <v>2970</v>
      </c>
      <c r="N153">
        <v>5253</v>
      </c>
      <c r="O153">
        <f t="shared" si="8"/>
        <v>0.61786867599569428</v>
      </c>
      <c r="P153">
        <f t="shared" si="9"/>
        <v>0.56539120502569962</v>
      </c>
      <c r="R153">
        <f t="shared" si="10"/>
        <v>929</v>
      </c>
      <c r="S153">
        <f t="shared" si="11"/>
        <v>5253</v>
      </c>
    </row>
    <row r="154" spans="1:19">
      <c r="A154" t="s">
        <v>1346</v>
      </c>
      <c r="B154" t="s">
        <v>1501</v>
      </c>
      <c r="C154" t="s">
        <v>1508</v>
      </c>
      <c r="D154">
        <v>5309031</v>
      </c>
      <c r="E154">
        <v>58</v>
      </c>
      <c r="F154">
        <v>131</v>
      </c>
      <c r="G154">
        <v>431</v>
      </c>
      <c r="H154">
        <v>446</v>
      </c>
      <c r="I154">
        <v>1066</v>
      </c>
      <c r="J154">
        <v>447</v>
      </c>
      <c r="K154">
        <v>802</v>
      </c>
      <c r="L154">
        <v>2172</v>
      </c>
      <c r="M154">
        <v>1793</v>
      </c>
      <c r="N154">
        <v>5214</v>
      </c>
      <c r="O154">
        <f t="shared" si="8"/>
        <v>0.41838649155722324</v>
      </c>
      <c r="P154">
        <f t="shared" si="9"/>
        <v>0.34388185654008441</v>
      </c>
      <c r="R154">
        <f t="shared" si="10"/>
        <v>1066</v>
      </c>
      <c r="S154">
        <f t="shared" si="11"/>
        <v>5214</v>
      </c>
    </row>
    <row r="155" spans="1:19">
      <c r="A155" t="s">
        <v>1346</v>
      </c>
      <c r="B155" t="s">
        <v>1501</v>
      </c>
      <c r="C155" t="s">
        <v>1509</v>
      </c>
      <c r="D155">
        <v>5309032</v>
      </c>
      <c r="E155">
        <v>34</v>
      </c>
      <c r="F155">
        <v>60</v>
      </c>
      <c r="G155">
        <v>218</v>
      </c>
      <c r="H155">
        <v>194</v>
      </c>
      <c r="I155">
        <v>506</v>
      </c>
      <c r="J155">
        <v>241</v>
      </c>
      <c r="K155">
        <v>363</v>
      </c>
      <c r="L155">
        <v>1051</v>
      </c>
      <c r="M155">
        <v>663</v>
      </c>
      <c r="N155">
        <v>2318</v>
      </c>
      <c r="O155">
        <f t="shared" si="8"/>
        <v>0.38339920948616601</v>
      </c>
      <c r="P155">
        <f t="shared" si="9"/>
        <v>0.28602243313201037</v>
      </c>
      <c r="R155">
        <f t="shared" si="10"/>
        <v>506</v>
      </c>
      <c r="S155">
        <f t="shared" si="11"/>
        <v>2318</v>
      </c>
    </row>
    <row r="156" spans="1:19">
      <c r="A156" t="s">
        <v>1346</v>
      </c>
      <c r="B156" t="s">
        <v>1501</v>
      </c>
      <c r="C156" t="s">
        <v>1510</v>
      </c>
      <c r="D156">
        <v>5309040</v>
      </c>
      <c r="E156">
        <v>49</v>
      </c>
      <c r="F156">
        <v>136</v>
      </c>
      <c r="G156">
        <v>428</v>
      </c>
      <c r="H156">
        <v>515</v>
      </c>
      <c r="I156">
        <v>1128</v>
      </c>
      <c r="J156">
        <v>360</v>
      </c>
      <c r="K156">
        <v>853</v>
      </c>
      <c r="L156">
        <v>2006</v>
      </c>
      <c r="M156">
        <v>1671</v>
      </c>
      <c r="N156">
        <v>4890</v>
      </c>
      <c r="O156">
        <f t="shared" si="8"/>
        <v>0.45656028368794327</v>
      </c>
      <c r="P156">
        <f t="shared" si="9"/>
        <v>0.34171779141104297</v>
      </c>
      <c r="R156">
        <f t="shared" si="10"/>
        <v>1128</v>
      </c>
      <c r="S156">
        <f t="shared" si="11"/>
        <v>4890</v>
      </c>
    </row>
    <row r="157" spans="1:19">
      <c r="A157" t="s">
        <v>1346</v>
      </c>
      <c r="B157" t="s">
        <v>1501</v>
      </c>
      <c r="C157" t="s">
        <v>1511</v>
      </c>
      <c r="D157">
        <v>5309041</v>
      </c>
      <c r="E157">
        <v>77</v>
      </c>
      <c r="F157">
        <v>135</v>
      </c>
      <c r="G157">
        <v>332</v>
      </c>
      <c r="H157">
        <v>238</v>
      </c>
      <c r="I157">
        <v>782</v>
      </c>
      <c r="J157">
        <v>549</v>
      </c>
      <c r="K157">
        <v>798</v>
      </c>
      <c r="L157">
        <v>1533</v>
      </c>
      <c r="M157">
        <v>718</v>
      </c>
      <c r="N157">
        <v>3598</v>
      </c>
      <c r="O157">
        <f t="shared" si="8"/>
        <v>0.30434782608695654</v>
      </c>
      <c r="P157">
        <f t="shared" si="9"/>
        <v>0.19955530850472486</v>
      </c>
      <c r="R157">
        <f t="shared" si="10"/>
        <v>782</v>
      </c>
      <c r="S157">
        <f t="shared" si="11"/>
        <v>3598</v>
      </c>
    </row>
    <row r="158" spans="1:19">
      <c r="A158" t="s">
        <v>1346</v>
      </c>
      <c r="B158" t="s">
        <v>1501</v>
      </c>
      <c r="C158" t="s">
        <v>1512</v>
      </c>
      <c r="D158">
        <v>5309050</v>
      </c>
      <c r="E158">
        <v>105</v>
      </c>
      <c r="F158">
        <v>196</v>
      </c>
      <c r="G158">
        <v>615</v>
      </c>
      <c r="H158">
        <v>599</v>
      </c>
      <c r="I158">
        <v>1515</v>
      </c>
      <c r="J158">
        <v>744</v>
      </c>
      <c r="K158">
        <v>1225</v>
      </c>
      <c r="L158">
        <v>3020</v>
      </c>
      <c r="M158">
        <v>2084</v>
      </c>
      <c r="N158">
        <v>7073</v>
      </c>
      <c r="O158">
        <f t="shared" si="8"/>
        <v>0.39537953795379538</v>
      </c>
      <c r="P158">
        <f t="shared" si="9"/>
        <v>0.29464159479711577</v>
      </c>
      <c r="R158">
        <f t="shared" si="10"/>
        <v>1515</v>
      </c>
      <c r="S158">
        <f t="shared" si="11"/>
        <v>7073</v>
      </c>
    </row>
    <row r="159" spans="1:19">
      <c r="A159" t="s">
        <v>1346</v>
      </c>
      <c r="B159" t="s">
        <v>1501</v>
      </c>
      <c r="C159" t="s">
        <v>1513</v>
      </c>
      <c r="D159">
        <v>5309060</v>
      </c>
      <c r="E159">
        <v>208</v>
      </c>
      <c r="F159">
        <v>262</v>
      </c>
      <c r="G159">
        <v>466</v>
      </c>
      <c r="H159">
        <v>255</v>
      </c>
      <c r="I159">
        <v>1191</v>
      </c>
      <c r="J159">
        <v>1440</v>
      </c>
      <c r="K159">
        <v>1457</v>
      </c>
      <c r="L159">
        <v>2054</v>
      </c>
      <c r="M159">
        <v>820</v>
      </c>
      <c r="N159">
        <v>5771</v>
      </c>
      <c r="O159">
        <f t="shared" si="8"/>
        <v>0.2141057934508816</v>
      </c>
      <c r="P159">
        <f t="shared" si="9"/>
        <v>0.14208975914053024</v>
      </c>
      <c r="R159">
        <f t="shared" si="10"/>
        <v>1191</v>
      </c>
      <c r="S159">
        <f t="shared" si="11"/>
        <v>5771</v>
      </c>
    </row>
    <row r="160" spans="1:19">
      <c r="A160" t="s">
        <v>1346</v>
      </c>
      <c r="B160" t="s">
        <v>1501</v>
      </c>
      <c r="C160" t="s">
        <v>1514</v>
      </c>
      <c r="D160">
        <v>5309061</v>
      </c>
      <c r="E160">
        <v>173</v>
      </c>
      <c r="F160">
        <v>199</v>
      </c>
      <c r="G160">
        <v>394</v>
      </c>
      <c r="H160">
        <v>276</v>
      </c>
      <c r="I160">
        <v>1042</v>
      </c>
      <c r="J160">
        <v>1206</v>
      </c>
      <c r="K160">
        <v>1101</v>
      </c>
      <c r="L160">
        <v>1709</v>
      </c>
      <c r="M160">
        <v>831</v>
      </c>
      <c r="N160">
        <v>4847</v>
      </c>
      <c r="O160">
        <f t="shared" si="8"/>
        <v>0.26487523992322459</v>
      </c>
      <c r="P160">
        <f t="shared" si="9"/>
        <v>0.17144625541572106</v>
      </c>
      <c r="R160">
        <f t="shared" si="10"/>
        <v>1042</v>
      </c>
      <c r="S160">
        <f t="shared" si="11"/>
        <v>4847</v>
      </c>
    </row>
    <row r="161" spans="1:19">
      <c r="A161" t="s">
        <v>1346</v>
      </c>
      <c r="B161" t="s">
        <v>1501</v>
      </c>
      <c r="C161" t="s">
        <v>1515</v>
      </c>
      <c r="D161">
        <v>5309062</v>
      </c>
      <c r="E161">
        <v>156</v>
      </c>
      <c r="F161">
        <v>246</v>
      </c>
      <c r="G161">
        <v>467</v>
      </c>
      <c r="H161">
        <v>299</v>
      </c>
      <c r="I161">
        <v>1168</v>
      </c>
      <c r="J161">
        <v>1110</v>
      </c>
      <c r="K161">
        <v>1354</v>
      </c>
      <c r="L161">
        <v>2065</v>
      </c>
      <c r="M161">
        <v>862</v>
      </c>
      <c r="N161">
        <v>5391</v>
      </c>
      <c r="O161">
        <f t="shared" si="8"/>
        <v>0.2559931506849315</v>
      </c>
      <c r="P161">
        <f t="shared" si="9"/>
        <v>0.15989612316824336</v>
      </c>
      <c r="R161">
        <f t="shared" si="10"/>
        <v>1168</v>
      </c>
      <c r="S161">
        <f t="shared" si="11"/>
        <v>5391</v>
      </c>
    </row>
    <row r="162" spans="1:19">
      <c r="A162" t="s">
        <v>1346</v>
      </c>
      <c r="B162" t="s">
        <v>1501</v>
      </c>
      <c r="C162" t="s">
        <v>1516</v>
      </c>
      <c r="D162">
        <v>5309070</v>
      </c>
      <c r="E162">
        <v>180</v>
      </c>
      <c r="F162">
        <v>354</v>
      </c>
      <c r="G162">
        <v>820</v>
      </c>
      <c r="H162">
        <v>729</v>
      </c>
      <c r="I162">
        <v>2083</v>
      </c>
      <c r="J162">
        <v>1352</v>
      </c>
      <c r="K162">
        <v>2232</v>
      </c>
      <c r="L162">
        <v>4184</v>
      </c>
      <c r="M162">
        <v>2727</v>
      </c>
      <c r="N162">
        <v>10495</v>
      </c>
      <c r="O162">
        <f t="shared" si="8"/>
        <v>0.34997599615938552</v>
      </c>
      <c r="P162">
        <f t="shared" si="9"/>
        <v>0.25983801810385898</v>
      </c>
      <c r="R162">
        <f t="shared" si="10"/>
        <v>2083</v>
      </c>
      <c r="S162">
        <f t="shared" si="11"/>
        <v>10495</v>
      </c>
    </row>
    <row r="163" spans="1:19">
      <c r="A163" t="s">
        <v>1346</v>
      </c>
      <c r="B163" t="s">
        <v>1501</v>
      </c>
      <c r="C163" t="s">
        <v>1517</v>
      </c>
      <c r="D163">
        <v>5309071</v>
      </c>
      <c r="E163">
        <v>54</v>
      </c>
      <c r="F163">
        <v>150</v>
      </c>
      <c r="G163">
        <v>610</v>
      </c>
      <c r="H163">
        <v>800</v>
      </c>
      <c r="I163">
        <v>1614</v>
      </c>
      <c r="J163">
        <v>424</v>
      </c>
      <c r="K163">
        <v>974</v>
      </c>
      <c r="L163">
        <v>3086</v>
      </c>
      <c r="M163">
        <v>2947</v>
      </c>
      <c r="N163">
        <v>7431</v>
      </c>
      <c r="O163">
        <f t="shared" si="8"/>
        <v>0.49566294919454773</v>
      </c>
      <c r="P163">
        <f t="shared" si="9"/>
        <v>0.39658188669088951</v>
      </c>
      <c r="R163">
        <f t="shared" si="10"/>
        <v>1614</v>
      </c>
      <c r="S163">
        <f t="shared" si="11"/>
        <v>7431</v>
      </c>
    </row>
    <row r="164" spans="1:19">
      <c r="A164" t="s">
        <v>1346</v>
      </c>
      <c r="B164" t="s">
        <v>1501</v>
      </c>
      <c r="C164" t="s">
        <v>1518</v>
      </c>
      <c r="D164">
        <v>5309072</v>
      </c>
      <c r="E164">
        <v>71</v>
      </c>
      <c r="F164">
        <v>179</v>
      </c>
      <c r="G164">
        <v>593</v>
      </c>
      <c r="H164">
        <v>696</v>
      </c>
      <c r="I164">
        <v>1539</v>
      </c>
      <c r="J164">
        <v>501</v>
      </c>
      <c r="K164">
        <v>1051</v>
      </c>
      <c r="L164">
        <v>2750</v>
      </c>
      <c r="M164">
        <v>2116</v>
      </c>
      <c r="N164">
        <v>6418</v>
      </c>
      <c r="O164">
        <f t="shared" si="8"/>
        <v>0.45224171539961011</v>
      </c>
      <c r="P164">
        <f t="shared" si="9"/>
        <v>0.3296977251480212</v>
      </c>
      <c r="R164">
        <f t="shared" si="10"/>
        <v>1539</v>
      </c>
      <c r="S164">
        <f t="shared" si="11"/>
        <v>6418</v>
      </c>
    </row>
    <row r="165" spans="1:19">
      <c r="A165" t="s">
        <v>1346</v>
      </c>
      <c r="B165" t="s">
        <v>1501</v>
      </c>
      <c r="C165" t="s">
        <v>1519</v>
      </c>
      <c r="D165">
        <v>5309073</v>
      </c>
      <c r="E165">
        <v>72</v>
      </c>
      <c r="F165">
        <v>130</v>
      </c>
      <c r="G165">
        <v>372</v>
      </c>
      <c r="H165">
        <v>384</v>
      </c>
      <c r="I165">
        <v>958</v>
      </c>
      <c r="J165">
        <v>482</v>
      </c>
      <c r="K165">
        <v>703</v>
      </c>
      <c r="L165">
        <v>1614</v>
      </c>
      <c r="M165">
        <v>1110</v>
      </c>
      <c r="N165">
        <v>3909</v>
      </c>
      <c r="O165">
        <f t="shared" si="8"/>
        <v>0.40083507306889354</v>
      </c>
      <c r="P165">
        <f t="shared" si="9"/>
        <v>0.28396009209516498</v>
      </c>
      <c r="R165">
        <f t="shared" si="10"/>
        <v>958</v>
      </c>
      <c r="S165">
        <f t="shared" si="11"/>
        <v>3909</v>
      </c>
    </row>
    <row r="166" spans="1:19">
      <c r="A166" t="s">
        <v>1346</v>
      </c>
      <c r="B166" t="s">
        <v>1501</v>
      </c>
      <c r="C166" t="s">
        <v>1520</v>
      </c>
      <c r="D166">
        <v>5309074</v>
      </c>
      <c r="E166">
        <v>76</v>
      </c>
      <c r="F166">
        <v>157</v>
      </c>
      <c r="G166">
        <v>407</v>
      </c>
      <c r="H166">
        <v>362</v>
      </c>
      <c r="I166">
        <v>1002</v>
      </c>
      <c r="J166">
        <v>537</v>
      </c>
      <c r="K166">
        <v>900</v>
      </c>
      <c r="L166">
        <v>1947</v>
      </c>
      <c r="M166">
        <v>1206</v>
      </c>
      <c r="N166">
        <v>4590</v>
      </c>
      <c r="O166">
        <f t="shared" si="8"/>
        <v>0.36127744510978044</v>
      </c>
      <c r="P166">
        <f t="shared" si="9"/>
        <v>0.2627450980392157</v>
      </c>
      <c r="R166">
        <f t="shared" si="10"/>
        <v>1002</v>
      </c>
      <c r="S166">
        <f t="shared" si="11"/>
        <v>4590</v>
      </c>
    </row>
    <row r="167" spans="1:19">
      <c r="A167" t="s">
        <v>1346</v>
      </c>
      <c r="B167" t="s">
        <v>1521</v>
      </c>
      <c r="C167" t="s">
        <v>1522</v>
      </c>
      <c r="D167">
        <v>5310010</v>
      </c>
      <c r="E167">
        <v>614</v>
      </c>
      <c r="F167">
        <v>493</v>
      </c>
      <c r="G167">
        <v>465</v>
      </c>
      <c r="H167">
        <v>430</v>
      </c>
      <c r="I167">
        <v>2002</v>
      </c>
      <c r="J167">
        <v>3654</v>
      </c>
      <c r="K167">
        <v>2084</v>
      </c>
      <c r="L167">
        <v>1669</v>
      </c>
      <c r="M167">
        <v>1421</v>
      </c>
      <c r="N167">
        <v>8828</v>
      </c>
      <c r="O167">
        <f t="shared" si="8"/>
        <v>0.21478521478521478</v>
      </c>
      <c r="P167">
        <f t="shared" si="9"/>
        <v>0.16096511101042138</v>
      </c>
      <c r="R167">
        <f t="shared" si="10"/>
        <v>2002</v>
      </c>
      <c r="S167">
        <f t="shared" si="11"/>
        <v>8828</v>
      </c>
    </row>
    <row r="168" spans="1:19">
      <c r="A168" t="s">
        <v>1346</v>
      </c>
      <c r="B168" t="s">
        <v>1521</v>
      </c>
      <c r="C168" t="s">
        <v>1523</v>
      </c>
      <c r="D168">
        <v>5310011</v>
      </c>
      <c r="E168">
        <v>681</v>
      </c>
      <c r="F168">
        <v>459</v>
      </c>
      <c r="G168">
        <v>290</v>
      </c>
      <c r="H168">
        <v>226</v>
      </c>
      <c r="I168">
        <v>1656</v>
      </c>
      <c r="J168">
        <v>3881</v>
      </c>
      <c r="K168">
        <v>1949</v>
      </c>
      <c r="L168">
        <v>1057</v>
      </c>
      <c r="M168">
        <v>846</v>
      </c>
      <c r="N168">
        <v>7733</v>
      </c>
      <c r="O168">
        <f t="shared" si="8"/>
        <v>0.13647342995169082</v>
      </c>
      <c r="P168">
        <f t="shared" si="9"/>
        <v>0.10940126729600413</v>
      </c>
      <c r="R168">
        <f t="shared" si="10"/>
        <v>1656</v>
      </c>
      <c r="S168">
        <f t="shared" si="11"/>
        <v>7733</v>
      </c>
    </row>
    <row r="169" spans="1:19">
      <c r="A169" t="s">
        <v>1346</v>
      </c>
      <c r="B169" t="s">
        <v>1521</v>
      </c>
      <c r="C169" t="s">
        <v>1524</v>
      </c>
      <c r="D169">
        <v>5310012</v>
      </c>
      <c r="E169">
        <v>784</v>
      </c>
      <c r="F169">
        <v>415</v>
      </c>
      <c r="G169">
        <v>218</v>
      </c>
      <c r="H169">
        <v>116</v>
      </c>
      <c r="I169">
        <v>1533</v>
      </c>
      <c r="J169">
        <v>4804</v>
      </c>
      <c r="K169">
        <v>1536</v>
      </c>
      <c r="L169">
        <v>743</v>
      </c>
      <c r="M169">
        <v>464</v>
      </c>
      <c r="N169">
        <v>7547</v>
      </c>
      <c r="O169">
        <f t="shared" si="8"/>
        <v>7.5668623613829089E-2</v>
      </c>
      <c r="P169">
        <f t="shared" si="9"/>
        <v>6.1481383331124947E-2</v>
      </c>
      <c r="R169">
        <f t="shared" si="10"/>
        <v>1533</v>
      </c>
      <c r="S169">
        <f t="shared" si="11"/>
        <v>7547</v>
      </c>
    </row>
    <row r="170" spans="1:19">
      <c r="A170" t="s">
        <v>1346</v>
      </c>
      <c r="B170" t="s">
        <v>1521</v>
      </c>
      <c r="C170" t="s">
        <v>1525</v>
      </c>
      <c r="D170">
        <v>5310020</v>
      </c>
      <c r="E170">
        <v>306</v>
      </c>
      <c r="F170">
        <v>429</v>
      </c>
      <c r="G170">
        <v>403</v>
      </c>
      <c r="H170">
        <v>406</v>
      </c>
      <c r="I170">
        <v>1544</v>
      </c>
      <c r="J170">
        <v>1948</v>
      </c>
      <c r="K170">
        <v>2004</v>
      </c>
      <c r="L170">
        <v>1613</v>
      </c>
      <c r="M170">
        <v>1513</v>
      </c>
      <c r="N170">
        <v>7078</v>
      </c>
      <c r="O170">
        <f t="shared" si="8"/>
        <v>0.26295336787564766</v>
      </c>
      <c r="P170">
        <f t="shared" si="9"/>
        <v>0.21376094942074031</v>
      </c>
      <c r="R170">
        <f t="shared" si="10"/>
        <v>1544</v>
      </c>
      <c r="S170">
        <f t="shared" si="11"/>
        <v>7078</v>
      </c>
    </row>
    <row r="171" spans="1:19">
      <c r="A171" t="s">
        <v>1346</v>
      </c>
      <c r="B171" t="s">
        <v>1521</v>
      </c>
      <c r="C171" t="s">
        <v>358</v>
      </c>
      <c r="D171">
        <v>5310030</v>
      </c>
      <c r="E171">
        <v>330</v>
      </c>
      <c r="F171">
        <v>430</v>
      </c>
      <c r="G171">
        <v>449</v>
      </c>
      <c r="H171">
        <v>435</v>
      </c>
      <c r="I171">
        <v>1644</v>
      </c>
      <c r="J171">
        <v>2044</v>
      </c>
      <c r="K171">
        <v>1869</v>
      </c>
      <c r="L171">
        <v>1518</v>
      </c>
      <c r="M171">
        <v>1314</v>
      </c>
      <c r="N171">
        <v>6745</v>
      </c>
      <c r="O171">
        <f t="shared" si="8"/>
        <v>0.26459854014598538</v>
      </c>
      <c r="P171">
        <f t="shared" si="9"/>
        <v>0.19481097108969608</v>
      </c>
      <c r="R171">
        <f t="shared" si="10"/>
        <v>1644</v>
      </c>
      <c r="S171">
        <f t="shared" si="11"/>
        <v>6745</v>
      </c>
    </row>
    <row r="172" spans="1:19">
      <c r="A172" t="s">
        <v>1346</v>
      </c>
      <c r="B172" t="s">
        <v>1521</v>
      </c>
      <c r="C172" t="s">
        <v>1526</v>
      </c>
      <c r="D172">
        <v>5310031</v>
      </c>
      <c r="E172">
        <v>705</v>
      </c>
      <c r="F172">
        <v>556</v>
      </c>
      <c r="G172">
        <v>338</v>
      </c>
      <c r="H172">
        <v>235</v>
      </c>
      <c r="I172">
        <v>1834</v>
      </c>
      <c r="J172">
        <v>4298</v>
      </c>
      <c r="K172">
        <v>2440</v>
      </c>
      <c r="L172">
        <v>1301</v>
      </c>
      <c r="M172">
        <v>979</v>
      </c>
      <c r="N172">
        <v>9018</v>
      </c>
      <c r="O172">
        <f t="shared" si="8"/>
        <v>0.12813522355507087</v>
      </c>
      <c r="P172">
        <f t="shared" si="9"/>
        <v>0.10856065646484808</v>
      </c>
      <c r="R172">
        <f t="shared" si="10"/>
        <v>1834</v>
      </c>
      <c r="S172">
        <f t="shared" si="11"/>
        <v>9018</v>
      </c>
    </row>
    <row r="173" spans="1:19">
      <c r="A173" t="s">
        <v>1346</v>
      </c>
      <c r="B173" t="s">
        <v>1521</v>
      </c>
      <c r="C173" t="s">
        <v>1527</v>
      </c>
      <c r="D173">
        <v>5310032</v>
      </c>
      <c r="E173">
        <v>552</v>
      </c>
      <c r="F173">
        <v>336</v>
      </c>
      <c r="G173">
        <v>135</v>
      </c>
      <c r="H173">
        <v>67</v>
      </c>
      <c r="I173">
        <v>1090</v>
      </c>
      <c r="J173">
        <v>3287</v>
      </c>
      <c r="K173">
        <v>1277</v>
      </c>
      <c r="L173">
        <v>491</v>
      </c>
      <c r="M173">
        <v>279</v>
      </c>
      <c r="N173">
        <v>5334</v>
      </c>
      <c r="O173">
        <f t="shared" si="8"/>
        <v>6.1467889908256884E-2</v>
      </c>
      <c r="P173">
        <f t="shared" si="9"/>
        <v>5.2305961754780653E-2</v>
      </c>
      <c r="R173">
        <f t="shared" si="10"/>
        <v>1090</v>
      </c>
      <c r="S173">
        <f t="shared" si="11"/>
        <v>5334</v>
      </c>
    </row>
    <row r="174" spans="1:19">
      <c r="A174" t="s">
        <v>1346</v>
      </c>
      <c r="B174" t="s">
        <v>1521</v>
      </c>
      <c r="C174" t="s">
        <v>1528</v>
      </c>
      <c r="D174">
        <v>5310040</v>
      </c>
      <c r="E174">
        <v>950</v>
      </c>
      <c r="F174">
        <v>925</v>
      </c>
      <c r="G174">
        <v>732</v>
      </c>
      <c r="H174">
        <v>410</v>
      </c>
      <c r="I174">
        <v>3017</v>
      </c>
      <c r="J174">
        <v>5567</v>
      </c>
      <c r="K174">
        <v>3809</v>
      </c>
      <c r="L174">
        <v>2520</v>
      </c>
      <c r="M174">
        <v>1489</v>
      </c>
      <c r="N174">
        <v>13385</v>
      </c>
      <c r="O174">
        <f t="shared" si="8"/>
        <v>0.1358965860125953</v>
      </c>
      <c r="P174">
        <f t="shared" si="9"/>
        <v>0.11124392977213299</v>
      </c>
      <c r="R174">
        <f t="shared" si="10"/>
        <v>3017</v>
      </c>
      <c r="S174">
        <f t="shared" si="11"/>
        <v>13385</v>
      </c>
    </row>
    <row r="175" spans="1:19">
      <c r="A175" t="s">
        <v>1346</v>
      </c>
      <c r="B175" t="s">
        <v>1521</v>
      </c>
      <c r="C175" t="s">
        <v>1529</v>
      </c>
      <c r="D175">
        <v>5310041</v>
      </c>
      <c r="E175">
        <v>1059</v>
      </c>
      <c r="F175">
        <v>907</v>
      </c>
      <c r="G175">
        <v>659</v>
      </c>
      <c r="H175">
        <v>457</v>
      </c>
      <c r="I175">
        <v>3082</v>
      </c>
      <c r="J175">
        <v>6504</v>
      </c>
      <c r="K175">
        <v>3950</v>
      </c>
      <c r="L175">
        <v>2433</v>
      </c>
      <c r="M175">
        <v>1734</v>
      </c>
      <c r="N175">
        <v>14621</v>
      </c>
      <c r="O175">
        <f t="shared" si="8"/>
        <v>0.1482803374432187</v>
      </c>
      <c r="P175">
        <f t="shared" si="9"/>
        <v>0.11859653922440326</v>
      </c>
      <c r="R175">
        <f t="shared" si="10"/>
        <v>3082</v>
      </c>
      <c r="S175">
        <f t="shared" si="11"/>
        <v>14621</v>
      </c>
    </row>
    <row r="176" spans="1:19">
      <c r="A176" t="s">
        <v>1346</v>
      </c>
      <c r="B176" t="s">
        <v>1521</v>
      </c>
      <c r="C176" t="s">
        <v>1530</v>
      </c>
      <c r="D176">
        <v>5310042</v>
      </c>
      <c r="E176">
        <v>471</v>
      </c>
      <c r="F176">
        <v>438</v>
      </c>
      <c r="G176">
        <v>374</v>
      </c>
      <c r="H176">
        <v>179</v>
      </c>
      <c r="I176">
        <v>1462</v>
      </c>
      <c r="J176">
        <v>2781</v>
      </c>
      <c r="K176">
        <v>1673</v>
      </c>
      <c r="L176">
        <v>1159</v>
      </c>
      <c r="M176">
        <v>547</v>
      </c>
      <c r="N176">
        <v>6160</v>
      </c>
      <c r="O176">
        <f t="shared" si="8"/>
        <v>0.12243502051983585</v>
      </c>
      <c r="P176">
        <f t="shared" si="9"/>
        <v>8.8798701298701294E-2</v>
      </c>
      <c r="R176">
        <f t="shared" si="10"/>
        <v>1462</v>
      </c>
      <c r="S176">
        <f t="shared" si="11"/>
        <v>6160</v>
      </c>
    </row>
    <row r="177" spans="1:19">
      <c r="A177" t="s">
        <v>1346</v>
      </c>
      <c r="B177" t="s">
        <v>1521</v>
      </c>
      <c r="C177" t="s">
        <v>1531</v>
      </c>
      <c r="D177">
        <v>5310050</v>
      </c>
      <c r="E177">
        <v>346</v>
      </c>
      <c r="F177">
        <v>347</v>
      </c>
      <c r="G177">
        <v>382</v>
      </c>
      <c r="H177">
        <v>324</v>
      </c>
      <c r="I177">
        <v>1399</v>
      </c>
      <c r="J177">
        <v>2298</v>
      </c>
      <c r="K177">
        <v>1606</v>
      </c>
      <c r="L177">
        <v>1503</v>
      </c>
      <c r="M177">
        <v>1363</v>
      </c>
      <c r="N177">
        <v>6770</v>
      </c>
      <c r="O177">
        <f t="shared" si="8"/>
        <v>0.2315939957112223</v>
      </c>
      <c r="P177">
        <f t="shared" si="9"/>
        <v>0.20132939438700148</v>
      </c>
      <c r="R177">
        <f t="shared" si="10"/>
        <v>1399</v>
      </c>
      <c r="S177">
        <f t="shared" si="11"/>
        <v>6770</v>
      </c>
    </row>
    <row r="178" spans="1:19">
      <c r="A178" t="s">
        <v>1346</v>
      </c>
      <c r="B178" t="s">
        <v>1521</v>
      </c>
      <c r="C178" t="s">
        <v>1532</v>
      </c>
      <c r="D178">
        <v>5310051</v>
      </c>
      <c r="E178">
        <v>358</v>
      </c>
      <c r="F178">
        <v>338</v>
      </c>
      <c r="G178">
        <v>281</v>
      </c>
      <c r="H178">
        <v>252</v>
      </c>
      <c r="I178">
        <v>1229</v>
      </c>
      <c r="J178">
        <v>2229</v>
      </c>
      <c r="K178">
        <v>1464</v>
      </c>
      <c r="L178">
        <v>1066</v>
      </c>
      <c r="M178">
        <v>993</v>
      </c>
      <c r="N178">
        <v>5752</v>
      </c>
      <c r="O178">
        <f t="shared" si="8"/>
        <v>0.20504475183075671</v>
      </c>
      <c r="P178">
        <f t="shared" si="9"/>
        <v>0.1726356050069541</v>
      </c>
      <c r="R178">
        <f t="shared" si="10"/>
        <v>1229</v>
      </c>
      <c r="S178">
        <f t="shared" si="11"/>
        <v>5752</v>
      </c>
    </row>
    <row r="179" spans="1:19">
      <c r="A179" t="s">
        <v>1346</v>
      </c>
      <c r="B179" t="s">
        <v>1521</v>
      </c>
      <c r="C179" t="s">
        <v>1533</v>
      </c>
      <c r="D179">
        <v>5310052</v>
      </c>
      <c r="E179">
        <v>390</v>
      </c>
      <c r="F179">
        <v>520</v>
      </c>
      <c r="G179">
        <v>540</v>
      </c>
      <c r="H179">
        <v>540</v>
      </c>
      <c r="I179">
        <v>1990</v>
      </c>
      <c r="J179">
        <v>2510</v>
      </c>
      <c r="K179">
        <v>2414</v>
      </c>
      <c r="L179">
        <v>2137</v>
      </c>
      <c r="M179">
        <v>1937</v>
      </c>
      <c r="N179">
        <v>8998</v>
      </c>
      <c r="O179">
        <f t="shared" si="8"/>
        <v>0.271356783919598</v>
      </c>
      <c r="P179">
        <f t="shared" si="9"/>
        <v>0.21527006001333629</v>
      </c>
      <c r="R179">
        <f t="shared" si="10"/>
        <v>1990</v>
      </c>
      <c r="S179">
        <f t="shared" si="11"/>
        <v>8998</v>
      </c>
    </row>
    <row r="180" spans="1:19">
      <c r="A180" t="s">
        <v>1346</v>
      </c>
      <c r="B180" t="s">
        <v>1521</v>
      </c>
      <c r="C180" t="s">
        <v>1534</v>
      </c>
      <c r="D180">
        <v>5310061</v>
      </c>
      <c r="E180">
        <v>610</v>
      </c>
      <c r="F180">
        <v>448</v>
      </c>
      <c r="G180">
        <v>330</v>
      </c>
      <c r="H180">
        <v>171</v>
      </c>
      <c r="I180">
        <v>1559</v>
      </c>
      <c r="J180">
        <v>3407</v>
      </c>
      <c r="K180">
        <v>1753</v>
      </c>
      <c r="L180">
        <v>1055</v>
      </c>
      <c r="M180">
        <v>564</v>
      </c>
      <c r="N180">
        <v>6779</v>
      </c>
      <c r="O180">
        <f t="shared" si="8"/>
        <v>0.10968569595894805</v>
      </c>
      <c r="P180">
        <f t="shared" si="9"/>
        <v>8.3198111815902046E-2</v>
      </c>
      <c r="R180">
        <f t="shared" si="10"/>
        <v>1559</v>
      </c>
      <c r="S180">
        <f t="shared" si="11"/>
        <v>6779</v>
      </c>
    </row>
    <row r="181" spans="1:19">
      <c r="A181" t="s">
        <v>1346</v>
      </c>
      <c r="B181" t="s">
        <v>1521</v>
      </c>
      <c r="C181" t="s">
        <v>1535</v>
      </c>
      <c r="D181">
        <v>5310062</v>
      </c>
      <c r="E181">
        <v>32</v>
      </c>
      <c r="F181">
        <v>87</v>
      </c>
      <c r="G181">
        <v>170</v>
      </c>
      <c r="H181">
        <v>328</v>
      </c>
      <c r="I181">
        <v>617</v>
      </c>
      <c r="J181">
        <v>211</v>
      </c>
      <c r="K181">
        <v>485</v>
      </c>
      <c r="L181">
        <v>758</v>
      </c>
      <c r="M181">
        <v>1107</v>
      </c>
      <c r="N181">
        <v>2561</v>
      </c>
      <c r="O181">
        <f t="shared" si="8"/>
        <v>0.53160453808752028</v>
      </c>
      <c r="P181">
        <f t="shared" si="9"/>
        <v>0.43225302616165562</v>
      </c>
      <c r="R181">
        <f t="shared" si="10"/>
        <v>617</v>
      </c>
      <c r="S181">
        <f t="shared" si="11"/>
        <v>2561</v>
      </c>
    </row>
    <row r="182" spans="1:19">
      <c r="A182" t="s">
        <v>1346</v>
      </c>
      <c r="B182" t="s">
        <v>1521</v>
      </c>
      <c r="C182" t="s">
        <v>1536</v>
      </c>
      <c r="D182">
        <v>5310063</v>
      </c>
      <c r="E182">
        <v>109</v>
      </c>
      <c r="F182">
        <v>182</v>
      </c>
      <c r="G182">
        <v>157</v>
      </c>
      <c r="H182">
        <v>188</v>
      </c>
      <c r="I182">
        <v>636</v>
      </c>
      <c r="J182">
        <v>641</v>
      </c>
      <c r="K182">
        <v>851</v>
      </c>
      <c r="L182">
        <v>584</v>
      </c>
      <c r="M182">
        <v>691</v>
      </c>
      <c r="N182">
        <v>2767</v>
      </c>
      <c r="O182">
        <f t="shared" si="8"/>
        <v>0.29559748427672955</v>
      </c>
      <c r="P182">
        <f t="shared" si="9"/>
        <v>0.24972894831947959</v>
      </c>
      <c r="R182">
        <f t="shared" si="10"/>
        <v>636</v>
      </c>
      <c r="S182">
        <f t="shared" si="11"/>
        <v>2767</v>
      </c>
    </row>
    <row r="183" spans="1:19">
      <c r="A183" t="s">
        <v>1346</v>
      </c>
      <c r="B183" t="s">
        <v>1521</v>
      </c>
      <c r="C183" t="s">
        <v>1537</v>
      </c>
      <c r="D183">
        <v>5310070</v>
      </c>
      <c r="E183">
        <v>565</v>
      </c>
      <c r="F183">
        <v>598</v>
      </c>
      <c r="G183">
        <v>567</v>
      </c>
      <c r="H183">
        <v>584</v>
      </c>
      <c r="I183">
        <v>2314</v>
      </c>
      <c r="J183">
        <v>3526</v>
      </c>
      <c r="K183">
        <v>2858</v>
      </c>
      <c r="L183">
        <v>2339</v>
      </c>
      <c r="M183">
        <v>2144</v>
      </c>
      <c r="N183">
        <v>10867</v>
      </c>
      <c r="O183">
        <f t="shared" si="8"/>
        <v>0.25237683664649957</v>
      </c>
      <c r="P183">
        <f t="shared" si="9"/>
        <v>0.19729456151651789</v>
      </c>
      <c r="R183">
        <f t="shared" si="10"/>
        <v>2314</v>
      </c>
      <c r="S183">
        <f t="shared" si="11"/>
        <v>10867</v>
      </c>
    </row>
    <row r="184" spans="1:19">
      <c r="A184" t="s">
        <v>1346</v>
      </c>
      <c r="B184" t="s">
        <v>1521</v>
      </c>
      <c r="C184" t="s">
        <v>1538</v>
      </c>
      <c r="D184">
        <v>5310071</v>
      </c>
      <c r="E184">
        <v>433</v>
      </c>
      <c r="F184">
        <v>379</v>
      </c>
      <c r="G184">
        <v>339</v>
      </c>
      <c r="H184">
        <v>241</v>
      </c>
      <c r="I184">
        <v>1392</v>
      </c>
      <c r="J184">
        <v>2666</v>
      </c>
      <c r="K184">
        <v>1681</v>
      </c>
      <c r="L184">
        <v>1270</v>
      </c>
      <c r="M184">
        <v>877</v>
      </c>
      <c r="N184">
        <v>6494</v>
      </c>
      <c r="O184">
        <f t="shared" si="8"/>
        <v>0.17313218390804597</v>
      </c>
      <c r="P184">
        <f t="shared" si="9"/>
        <v>0.13504773637203574</v>
      </c>
      <c r="R184">
        <f t="shared" si="10"/>
        <v>1392</v>
      </c>
      <c r="S184">
        <f t="shared" si="11"/>
        <v>6494</v>
      </c>
    </row>
    <row r="185" spans="1:19">
      <c r="A185" t="s">
        <v>1346</v>
      </c>
      <c r="B185" t="s">
        <v>1521</v>
      </c>
      <c r="C185" t="s">
        <v>1539</v>
      </c>
      <c r="D185">
        <v>5310080</v>
      </c>
      <c r="E185">
        <v>140</v>
      </c>
      <c r="F185">
        <v>352</v>
      </c>
      <c r="G185">
        <v>445</v>
      </c>
      <c r="H185">
        <v>507</v>
      </c>
      <c r="I185">
        <v>1444</v>
      </c>
      <c r="J185">
        <v>845</v>
      </c>
      <c r="K185">
        <v>1779</v>
      </c>
      <c r="L185">
        <v>1892</v>
      </c>
      <c r="M185">
        <v>1859</v>
      </c>
      <c r="N185">
        <v>6375</v>
      </c>
      <c r="O185">
        <f t="shared" si="8"/>
        <v>0.35110803324099721</v>
      </c>
      <c r="P185">
        <f t="shared" si="9"/>
        <v>0.29160784313725491</v>
      </c>
      <c r="R185">
        <f t="shared" si="10"/>
        <v>1444</v>
      </c>
      <c r="S185">
        <f t="shared" si="11"/>
        <v>6375</v>
      </c>
    </row>
    <row r="186" spans="1:19">
      <c r="A186" t="s">
        <v>1346</v>
      </c>
      <c r="B186" t="s">
        <v>1521</v>
      </c>
      <c r="C186" t="s">
        <v>1540</v>
      </c>
      <c r="D186">
        <v>5310081</v>
      </c>
      <c r="E186">
        <v>219</v>
      </c>
      <c r="F186">
        <v>316</v>
      </c>
      <c r="G186">
        <v>264</v>
      </c>
      <c r="H186">
        <v>246</v>
      </c>
      <c r="I186">
        <v>1045</v>
      </c>
      <c r="J186">
        <v>1409</v>
      </c>
      <c r="K186">
        <v>1602</v>
      </c>
      <c r="L186">
        <v>1129</v>
      </c>
      <c r="M186">
        <v>951</v>
      </c>
      <c r="N186">
        <v>5091</v>
      </c>
      <c r="O186">
        <f t="shared" si="8"/>
        <v>0.23540669856459331</v>
      </c>
      <c r="P186">
        <f t="shared" si="9"/>
        <v>0.18680023571007662</v>
      </c>
      <c r="R186">
        <f t="shared" si="10"/>
        <v>1045</v>
      </c>
      <c r="S186">
        <f t="shared" si="11"/>
        <v>5091</v>
      </c>
    </row>
    <row r="187" spans="1:19">
      <c r="A187" t="s">
        <v>1346</v>
      </c>
      <c r="B187" t="s">
        <v>1521</v>
      </c>
      <c r="C187" t="s">
        <v>1541</v>
      </c>
      <c r="D187">
        <v>5310082</v>
      </c>
      <c r="E187">
        <v>250</v>
      </c>
      <c r="F187">
        <v>430</v>
      </c>
      <c r="G187">
        <v>479</v>
      </c>
      <c r="H187">
        <v>593</v>
      </c>
      <c r="I187">
        <v>1752</v>
      </c>
      <c r="J187">
        <v>1408</v>
      </c>
      <c r="K187">
        <v>1910</v>
      </c>
      <c r="L187">
        <v>1747</v>
      </c>
      <c r="M187">
        <v>2059</v>
      </c>
      <c r="N187">
        <v>7124</v>
      </c>
      <c r="O187">
        <f t="shared" si="8"/>
        <v>0.3384703196347032</v>
      </c>
      <c r="P187">
        <f t="shared" si="9"/>
        <v>0.2890230207748456</v>
      </c>
      <c r="R187">
        <f t="shared" si="10"/>
        <v>1752</v>
      </c>
      <c r="S187">
        <f t="shared" si="11"/>
        <v>7124</v>
      </c>
    </row>
    <row r="188" spans="1:19">
      <c r="A188" t="s">
        <v>1346</v>
      </c>
      <c r="B188" t="s">
        <v>1542</v>
      </c>
      <c r="C188" t="s">
        <v>1543</v>
      </c>
      <c r="D188">
        <v>5311010</v>
      </c>
      <c r="E188">
        <v>329</v>
      </c>
      <c r="F188">
        <v>627</v>
      </c>
      <c r="G188">
        <v>679</v>
      </c>
      <c r="H188">
        <v>484</v>
      </c>
      <c r="I188">
        <v>2119</v>
      </c>
      <c r="J188">
        <v>2055</v>
      </c>
      <c r="K188">
        <v>3162</v>
      </c>
      <c r="L188">
        <v>2830</v>
      </c>
      <c r="M188">
        <v>1845</v>
      </c>
      <c r="N188">
        <v>9892</v>
      </c>
      <c r="O188">
        <f t="shared" si="8"/>
        <v>0.22840962718263333</v>
      </c>
      <c r="P188">
        <f t="shared" si="9"/>
        <v>0.18651435503437122</v>
      </c>
      <c r="R188">
        <f t="shared" si="10"/>
        <v>2119</v>
      </c>
      <c r="S188">
        <f t="shared" si="11"/>
        <v>9892</v>
      </c>
    </row>
    <row r="189" spans="1:19">
      <c r="A189" t="s">
        <v>1346</v>
      </c>
      <c r="B189" t="s">
        <v>1542</v>
      </c>
      <c r="C189" t="s">
        <v>1544</v>
      </c>
      <c r="D189">
        <v>5311011</v>
      </c>
      <c r="E189">
        <v>155</v>
      </c>
      <c r="F189">
        <v>366</v>
      </c>
      <c r="G189">
        <v>368</v>
      </c>
      <c r="H189">
        <v>246</v>
      </c>
      <c r="I189">
        <v>1135</v>
      </c>
      <c r="J189">
        <v>1093</v>
      </c>
      <c r="K189">
        <v>1994</v>
      </c>
      <c r="L189">
        <v>1606</v>
      </c>
      <c r="M189">
        <v>991</v>
      </c>
      <c r="N189">
        <v>5684</v>
      </c>
      <c r="O189">
        <f t="shared" si="8"/>
        <v>0.21674008810572687</v>
      </c>
      <c r="P189">
        <f t="shared" si="9"/>
        <v>0.17434904996481351</v>
      </c>
      <c r="R189">
        <f t="shared" si="10"/>
        <v>1135</v>
      </c>
      <c r="S189">
        <f t="shared" si="11"/>
        <v>5684</v>
      </c>
    </row>
    <row r="190" spans="1:19">
      <c r="A190" t="s">
        <v>1346</v>
      </c>
      <c r="B190" t="s">
        <v>1542</v>
      </c>
      <c r="C190" t="s">
        <v>1545</v>
      </c>
      <c r="D190">
        <v>5311012</v>
      </c>
      <c r="E190">
        <v>168</v>
      </c>
      <c r="F190">
        <v>348</v>
      </c>
      <c r="G190">
        <v>312</v>
      </c>
      <c r="H190">
        <v>208</v>
      </c>
      <c r="I190">
        <v>1036</v>
      </c>
      <c r="J190">
        <v>1039</v>
      </c>
      <c r="K190">
        <v>1603</v>
      </c>
      <c r="L190">
        <v>1100</v>
      </c>
      <c r="M190">
        <v>793</v>
      </c>
      <c r="N190">
        <v>4535</v>
      </c>
      <c r="O190">
        <f t="shared" si="8"/>
        <v>0.20077220077220076</v>
      </c>
      <c r="P190">
        <f t="shared" si="9"/>
        <v>0.17486218302094819</v>
      </c>
      <c r="R190">
        <f t="shared" si="10"/>
        <v>1036</v>
      </c>
      <c r="S190">
        <f t="shared" si="11"/>
        <v>4535</v>
      </c>
    </row>
    <row r="191" spans="1:19">
      <c r="A191" t="s">
        <v>1346</v>
      </c>
      <c r="B191" t="s">
        <v>1542</v>
      </c>
      <c r="C191" t="s">
        <v>1542</v>
      </c>
      <c r="D191">
        <v>5311020</v>
      </c>
      <c r="E191">
        <v>435</v>
      </c>
      <c r="F191">
        <v>743</v>
      </c>
      <c r="G191">
        <v>588</v>
      </c>
      <c r="H191">
        <v>387</v>
      </c>
      <c r="I191">
        <v>2153</v>
      </c>
      <c r="J191">
        <v>2593</v>
      </c>
      <c r="K191">
        <v>3451</v>
      </c>
      <c r="L191">
        <v>2175</v>
      </c>
      <c r="M191">
        <v>1250</v>
      </c>
      <c r="N191">
        <v>9469</v>
      </c>
      <c r="O191">
        <f t="shared" si="8"/>
        <v>0.17974918718067812</v>
      </c>
      <c r="P191">
        <f t="shared" si="9"/>
        <v>0.13200971591509136</v>
      </c>
      <c r="R191">
        <f t="shared" si="10"/>
        <v>2153</v>
      </c>
      <c r="S191">
        <f t="shared" si="11"/>
        <v>9469</v>
      </c>
    </row>
    <row r="192" spans="1:19">
      <c r="A192" t="s">
        <v>1346</v>
      </c>
      <c r="B192" t="s">
        <v>1542</v>
      </c>
      <c r="C192" t="s">
        <v>1546</v>
      </c>
      <c r="D192">
        <v>5311030</v>
      </c>
      <c r="E192">
        <v>66</v>
      </c>
      <c r="F192">
        <v>221</v>
      </c>
      <c r="G192">
        <v>310</v>
      </c>
      <c r="H192">
        <v>410</v>
      </c>
      <c r="I192">
        <v>1007</v>
      </c>
      <c r="J192">
        <v>467</v>
      </c>
      <c r="K192">
        <v>1378</v>
      </c>
      <c r="L192">
        <v>1617</v>
      </c>
      <c r="M192">
        <v>1838</v>
      </c>
      <c r="N192">
        <v>5300</v>
      </c>
      <c r="O192">
        <f t="shared" si="8"/>
        <v>0.40714995034756701</v>
      </c>
      <c r="P192">
        <f t="shared" si="9"/>
        <v>0.34679245283018867</v>
      </c>
      <c r="R192">
        <f t="shared" si="10"/>
        <v>1007</v>
      </c>
      <c r="S192">
        <f t="shared" si="11"/>
        <v>5300</v>
      </c>
    </row>
    <row r="193" spans="1:19">
      <c r="A193" t="s">
        <v>1346</v>
      </c>
      <c r="B193" t="s">
        <v>1542</v>
      </c>
      <c r="C193" t="s">
        <v>1547</v>
      </c>
      <c r="D193">
        <v>5311031</v>
      </c>
      <c r="E193">
        <v>36</v>
      </c>
      <c r="F193">
        <v>157</v>
      </c>
      <c r="G193">
        <v>252</v>
      </c>
      <c r="H193">
        <v>290</v>
      </c>
      <c r="I193">
        <v>735</v>
      </c>
      <c r="J193">
        <v>266</v>
      </c>
      <c r="K193">
        <v>850</v>
      </c>
      <c r="L193">
        <v>1185</v>
      </c>
      <c r="M193">
        <v>1166</v>
      </c>
      <c r="N193">
        <v>3467</v>
      </c>
      <c r="O193">
        <f t="shared" si="8"/>
        <v>0.39455782312925169</v>
      </c>
      <c r="P193">
        <f t="shared" si="9"/>
        <v>0.33631381597923277</v>
      </c>
      <c r="R193">
        <f t="shared" si="10"/>
        <v>735</v>
      </c>
      <c r="S193">
        <f t="shared" si="11"/>
        <v>3467</v>
      </c>
    </row>
    <row r="194" spans="1:19">
      <c r="A194" t="s">
        <v>1346</v>
      </c>
      <c r="B194" t="s">
        <v>1542</v>
      </c>
      <c r="C194" t="s">
        <v>1548</v>
      </c>
      <c r="D194">
        <v>5311032</v>
      </c>
      <c r="E194">
        <v>7</v>
      </c>
      <c r="F194">
        <v>36</v>
      </c>
      <c r="G194">
        <v>102</v>
      </c>
      <c r="H194">
        <v>182</v>
      </c>
      <c r="I194">
        <v>327</v>
      </c>
      <c r="J194">
        <v>56</v>
      </c>
      <c r="K194">
        <v>228</v>
      </c>
      <c r="L194">
        <v>543</v>
      </c>
      <c r="M194">
        <v>782</v>
      </c>
      <c r="N194">
        <v>1609</v>
      </c>
      <c r="O194">
        <f t="shared" si="8"/>
        <v>0.55657492354740057</v>
      </c>
      <c r="P194">
        <f t="shared" si="9"/>
        <v>0.48601615910503421</v>
      </c>
      <c r="R194">
        <f t="shared" si="10"/>
        <v>327</v>
      </c>
      <c r="S194">
        <f t="shared" si="11"/>
        <v>1609</v>
      </c>
    </row>
    <row r="195" spans="1:19">
      <c r="A195" t="s">
        <v>1346</v>
      </c>
      <c r="B195" t="s">
        <v>1542</v>
      </c>
      <c r="C195" t="s">
        <v>1549</v>
      </c>
      <c r="D195">
        <v>5311033</v>
      </c>
      <c r="E195">
        <v>128</v>
      </c>
      <c r="F195">
        <v>356</v>
      </c>
      <c r="G195">
        <v>412</v>
      </c>
      <c r="H195">
        <v>421</v>
      </c>
      <c r="I195">
        <v>1317</v>
      </c>
      <c r="J195">
        <v>900</v>
      </c>
      <c r="K195">
        <v>1980</v>
      </c>
      <c r="L195">
        <v>1824</v>
      </c>
      <c r="M195">
        <v>1674</v>
      </c>
      <c r="N195">
        <v>6378</v>
      </c>
      <c r="O195">
        <f t="shared" ref="O195:O258" si="12">H195/I195</f>
        <v>0.31966590736522399</v>
      </c>
      <c r="P195">
        <f t="shared" ref="P195:P258" si="13">M195/N195</f>
        <v>0.26246472248353714</v>
      </c>
      <c r="R195">
        <f t="shared" ref="R195:R258" si="14">I195</f>
        <v>1317</v>
      </c>
      <c r="S195">
        <f t="shared" ref="S195:S258" si="15">N195</f>
        <v>6378</v>
      </c>
    </row>
    <row r="196" spans="1:19">
      <c r="A196" t="s">
        <v>1346</v>
      </c>
      <c r="B196" t="s">
        <v>1542</v>
      </c>
      <c r="C196" t="s">
        <v>1550</v>
      </c>
      <c r="D196">
        <v>5311040</v>
      </c>
      <c r="E196">
        <v>127</v>
      </c>
      <c r="F196">
        <v>376</v>
      </c>
      <c r="G196">
        <v>484</v>
      </c>
      <c r="H196">
        <v>510</v>
      </c>
      <c r="I196">
        <v>1497</v>
      </c>
      <c r="J196">
        <v>850</v>
      </c>
      <c r="K196">
        <v>1857</v>
      </c>
      <c r="L196">
        <v>1879</v>
      </c>
      <c r="M196">
        <v>1711</v>
      </c>
      <c r="N196">
        <v>6297</v>
      </c>
      <c r="O196">
        <f t="shared" si="12"/>
        <v>0.34068136272545091</v>
      </c>
      <c r="P196">
        <f t="shared" si="13"/>
        <v>0.27171669048753372</v>
      </c>
      <c r="R196">
        <f t="shared" si="14"/>
        <v>1497</v>
      </c>
      <c r="S196">
        <f t="shared" si="15"/>
        <v>6297</v>
      </c>
    </row>
    <row r="197" spans="1:19">
      <c r="A197" t="s">
        <v>1346</v>
      </c>
      <c r="B197" t="s">
        <v>1542</v>
      </c>
      <c r="C197" t="s">
        <v>1551</v>
      </c>
      <c r="D197">
        <v>5311041</v>
      </c>
      <c r="E197">
        <v>138</v>
      </c>
      <c r="F197">
        <v>245</v>
      </c>
      <c r="G197">
        <v>225</v>
      </c>
      <c r="H197">
        <v>150</v>
      </c>
      <c r="I197">
        <v>758</v>
      </c>
      <c r="J197">
        <v>884</v>
      </c>
      <c r="K197">
        <v>1193</v>
      </c>
      <c r="L197">
        <v>757</v>
      </c>
      <c r="M197">
        <v>444</v>
      </c>
      <c r="N197">
        <v>3278</v>
      </c>
      <c r="O197">
        <f t="shared" si="12"/>
        <v>0.19788918205804748</v>
      </c>
      <c r="P197">
        <f t="shared" si="13"/>
        <v>0.13544844417327639</v>
      </c>
      <c r="R197">
        <f t="shared" si="14"/>
        <v>758</v>
      </c>
      <c r="S197">
        <f t="shared" si="15"/>
        <v>3278</v>
      </c>
    </row>
    <row r="198" spans="1:19">
      <c r="A198" t="s">
        <v>1346</v>
      </c>
      <c r="B198" t="s">
        <v>1542</v>
      </c>
      <c r="C198" t="s">
        <v>1552</v>
      </c>
      <c r="D198">
        <v>5311050</v>
      </c>
      <c r="E198">
        <v>279</v>
      </c>
      <c r="F198">
        <v>614</v>
      </c>
      <c r="G198">
        <v>689</v>
      </c>
      <c r="H198">
        <v>597</v>
      </c>
      <c r="I198">
        <v>2179</v>
      </c>
      <c r="J198">
        <v>1849</v>
      </c>
      <c r="K198">
        <v>3106</v>
      </c>
      <c r="L198">
        <v>2440</v>
      </c>
      <c r="M198">
        <v>1781</v>
      </c>
      <c r="N198">
        <v>9176</v>
      </c>
      <c r="O198">
        <f t="shared" si="12"/>
        <v>0.27397888939880677</v>
      </c>
      <c r="P198">
        <f t="shared" si="13"/>
        <v>0.19409328683522231</v>
      </c>
      <c r="R198">
        <f t="shared" si="14"/>
        <v>2179</v>
      </c>
      <c r="S198">
        <f t="shared" si="15"/>
        <v>9176</v>
      </c>
    </row>
    <row r="199" spans="1:19">
      <c r="A199" t="s">
        <v>1346</v>
      </c>
      <c r="B199" t="s">
        <v>1542</v>
      </c>
      <c r="C199" t="s">
        <v>1553</v>
      </c>
      <c r="D199">
        <v>5311051</v>
      </c>
      <c r="E199">
        <v>54</v>
      </c>
      <c r="F199">
        <v>267</v>
      </c>
      <c r="G199">
        <v>362</v>
      </c>
      <c r="H199">
        <v>381</v>
      </c>
      <c r="I199">
        <v>1064</v>
      </c>
      <c r="J199">
        <v>337</v>
      </c>
      <c r="K199">
        <v>1258</v>
      </c>
      <c r="L199">
        <v>1256</v>
      </c>
      <c r="M199">
        <v>1092</v>
      </c>
      <c r="N199">
        <v>3943</v>
      </c>
      <c r="O199">
        <f t="shared" si="12"/>
        <v>0.35808270676691728</v>
      </c>
      <c r="P199">
        <f t="shared" si="13"/>
        <v>0.276946487446107</v>
      </c>
      <c r="R199">
        <f t="shared" si="14"/>
        <v>1064</v>
      </c>
      <c r="S199">
        <f t="shared" si="15"/>
        <v>3943</v>
      </c>
    </row>
    <row r="200" spans="1:19">
      <c r="A200" t="s">
        <v>1346</v>
      </c>
      <c r="B200" t="s">
        <v>1542</v>
      </c>
      <c r="C200" t="s">
        <v>1554</v>
      </c>
      <c r="D200">
        <v>5311052</v>
      </c>
      <c r="E200">
        <v>310</v>
      </c>
      <c r="F200">
        <v>356</v>
      </c>
      <c r="G200">
        <v>378</v>
      </c>
      <c r="H200">
        <v>262</v>
      </c>
      <c r="I200">
        <v>1306</v>
      </c>
      <c r="J200">
        <v>1889</v>
      </c>
      <c r="K200">
        <v>1664</v>
      </c>
      <c r="L200">
        <v>1378</v>
      </c>
      <c r="M200">
        <v>885</v>
      </c>
      <c r="N200">
        <v>5816</v>
      </c>
      <c r="O200">
        <f t="shared" si="12"/>
        <v>0.20061255742725881</v>
      </c>
      <c r="P200">
        <f t="shared" si="13"/>
        <v>0.15216643741403027</v>
      </c>
      <c r="R200">
        <f t="shared" si="14"/>
        <v>1306</v>
      </c>
      <c r="S200">
        <f t="shared" si="15"/>
        <v>5816</v>
      </c>
    </row>
    <row r="201" spans="1:19">
      <c r="A201" t="s">
        <v>1346</v>
      </c>
      <c r="B201" t="s">
        <v>1542</v>
      </c>
      <c r="C201" t="s">
        <v>1555</v>
      </c>
      <c r="D201">
        <v>5311053</v>
      </c>
      <c r="E201">
        <v>180</v>
      </c>
      <c r="F201">
        <v>305</v>
      </c>
      <c r="G201">
        <v>284</v>
      </c>
      <c r="H201">
        <v>182</v>
      </c>
      <c r="I201">
        <v>951</v>
      </c>
      <c r="J201">
        <v>1040</v>
      </c>
      <c r="K201">
        <v>1283</v>
      </c>
      <c r="L201">
        <v>883</v>
      </c>
      <c r="M201">
        <v>489</v>
      </c>
      <c r="N201">
        <v>3695</v>
      </c>
      <c r="O201">
        <f t="shared" si="12"/>
        <v>0.19137749737118823</v>
      </c>
      <c r="P201">
        <f t="shared" si="13"/>
        <v>0.13234100135317997</v>
      </c>
      <c r="R201">
        <f t="shared" si="14"/>
        <v>951</v>
      </c>
      <c r="S201">
        <f t="shared" si="15"/>
        <v>3695</v>
      </c>
    </row>
    <row r="202" spans="1:19">
      <c r="A202" t="s">
        <v>1346</v>
      </c>
      <c r="B202" t="s">
        <v>1542</v>
      </c>
      <c r="C202" t="s">
        <v>1556</v>
      </c>
      <c r="D202">
        <v>5311054</v>
      </c>
      <c r="E202">
        <v>98</v>
      </c>
      <c r="F202">
        <v>258</v>
      </c>
      <c r="G202">
        <v>273</v>
      </c>
      <c r="H202">
        <v>201</v>
      </c>
      <c r="I202">
        <v>830</v>
      </c>
      <c r="J202">
        <v>605</v>
      </c>
      <c r="K202">
        <v>1213</v>
      </c>
      <c r="L202">
        <v>972</v>
      </c>
      <c r="M202">
        <v>580</v>
      </c>
      <c r="N202">
        <v>3370</v>
      </c>
      <c r="O202">
        <f t="shared" si="12"/>
        <v>0.24216867469879519</v>
      </c>
      <c r="P202">
        <f t="shared" si="13"/>
        <v>0.17210682492581603</v>
      </c>
      <c r="R202">
        <f t="shared" si="14"/>
        <v>830</v>
      </c>
      <c r="S202">
        <f t="shared" si="15"/>
        <v>3370</v>
      </c>
    </row>
    <row r="203" spans="1:19">
      <c r="A203" t="s">
        <v>1346</v>
      </c>
      <c r="B203" t="s">
        <v>1542</v>
      </c>
      <c r="C203" t="s">
        <v>1557</v>
      </c>
      <c r="D203">
        <v>5311060</v>
      </c>
      <c r="E203">
        <v>284</v>
      </c>
      <c r="F203">
        <v>400</v>
      </c>
      <c r="G203">
        <v>341</v>
      </c>
      <c r="H203">
        <v>224</v>
      </c>
      <c r="I203">
        <v>1249</v>
      </c>
      <c r="J203">
        <v>1865</v>
      </c>
      <c r="K203">
        <v>2076</v>
      </c>
      <c r="L203">
        <v>1469</v>
      </c>
      <c r="M203">
        <v>905</v>
      </c>
      <c r="N203">
        <v>6315</v>
      </c>
      <c r="O203">
        <f t="shared" si="12"/>
        <v>0.17934347477982385</v>
      </c>
      <c r="P203">
        <f t="shared" si="13"/>
        <v>0.14330958036421218</v>
      </c>
      <c r="R203">
        <f t="shared" si="14"/>
        <v>1249</v>
      </c>
      <c r="S203">
        <f t="shared" si="15"/>
        <v>6315</v>
      </c>
    </row>
    <row r="204" spans="1:19">
      <c r="A204" t="s">
        <v>1346</v>
      </c>
      <c r="B204" t="s">
        <v>1542</v>
      </c>
      <c r="C204" t="s">
        <v>1558</v>
      </c>
      <c r="D204">
        <v>5311061</v>
      </c>
      <c r="E204">
        <v>584</v>
      </c>
      <c r="F204">
        <v>437</v>
      </c>
      <c r="G204">
        <v>275</v>
      </c>
      <c r="H204">
        <v>124</v>
      </c>
      <c r="I204">
        <v>1420</v>
      </c>
      <c r="J204">
        <v>3554</v>
      </c>
      <c r="K204">
        <v>1896</v>
      </c>
      <c r="L204">
        <v>981</v>
      </c>
      <c r="M204">
        <v>432</v>
      </c>
      <c r="N204">
        <v>6863</v>
      </c>
      <c r="O204">
        <f t="shared" si="12"/>
        <v>8.7323943661971826E-2</v>
      </c>
      <c r="P204">
        <f t="shared" si="13"/>
        <v>6.2946233425615616E-2</v>
      </c>
      <c r="R204">
        <f t="shared" si="14"/>
        <v>1420</v>
      </c>
      <c r="S204">
        <f t="shared" si="15"/>
        <v>6863</v>
      </c>
    </row>
    <row r="205" spans="1:19">
      <c r="A205" t="s">
        <v>1346</v>
      </c>
      <c r="B205" t="s">
        <v>1542</v>
      </c>
      <c r="C205" t="s">
        <v>1559</v>
      </c>
      <c r="D205">
        <v>5311062</v>
      </c>
      <c r="E205">
        <v>299</v>
      </c>
      <c r="F205">
        <v>359</v>
      </c>
      <c r="G205">
        <v>248</v>
      </c>
      <c r="H205">
        <v>158</v>
      </c>
      <c r="I205">
        <v>1064</v>
      </c>
      <c r="J205">
        <v>1880</v>
      </c>
      <c r="K205">
        <v>1616</v>
      </c>
      <c r="L205">
        <v>936</v>
      </c>
      <c r="M205">
        <v>568</v>
      </c>
      <c r="N205">
        <v>5000</v>
      </c>
      <c r="O205">
        <f t="shared" si="12"/>
        <v>0.14849624060150377</v>
      </c>
      <c r="P205">
        <f t="shared" si="13"/>
        <v>0.11360000000000001</v>
      </c>
      <c r="R205">
        <f t="shared" si="14"/>
        <v>1064</v>
      </c>
      <c r="S205">
        <f t="shared" si="15"/>
        <v>5000</v>
      </c>
    </row>
    <row r="206" spans="1:19">
      <c r="A206" t="s">
        <v>1346</v>
      </c>
      <c r="B206" t="s">
        <v>1542</v>
      </c>
      <c r="C206" t="s">
        <v>1560</v>
      </c>
      <c r="D206">
        <v>5311063</v>
      </c>
      <c r="E206">
        <v>310</v>
      </c>
      <c r="F206">
        <v>274</v>
      </c>
      <c r="G206">
        <v>213</v>
      </c>
      <c r="H206">
        <v>125</v>
      </c>
      <c r="I206">
        <v>922</v>
      </c>
      <c r="J206">
        <v>1862</v>
      </c>
      <c r="K206">
        <v>1222</v>
      </c>
      <c r="L206">
        <v>636</v>
      </c>
      <c r="M206">
        <v>318</v>
      </c>
      <c r="N206">
        <v>4038</v>
      </c>
      <c r="O206">
        <f t="shared" si="12"/>
        <v>0.13557483731019523</v>
      </c>
      <c r="P206">
        <f t="shared" si="13"/>
        <v>7.8751857355126298E-2</v>
      </c>
      <c r="R206">
        <f t="shared" si="14"/>
        <v>922</v>
      </c>
      <c r="S206">
        <f t="shared" si="15"/>
        <v>4038</v>
      </c>
    </row>
    <row r="207" spans="1:19">
      <c r="A207" t="s">
        <v>1346</v>
      </c>
      <c r="B207" t="s">
        <v>1542</v>
      </c>
      <c r="C207" t="s">
        <v>1561</v>
      </c>
      <c r="D207">
        <v>5311070</v>
      </c>
      <c r="E207">
        <v>222</v>
      </c>
      <c r="F207">
        <v>618</v>
      </c>
      <c r="G207">
        <v>698</v>
      </c>
      <c r="H207">
        <v>616</v>
      </c>
      <c r="I207">
        <v>2154</v>
      </c>
      <c r="J207">
        <v>1402</v>
      </c>
      <c r="K207">
        <v>2915</v>
      </c>
      <c r="L207">
        <v>2478</v>
      </c>
      <c r="M207">
        <v>1739</v>
      </c>
      <c r="N207">
        <v>8534</v>
      </c>
      <c r="O207">
        <f t="shared" si="12"/>
        <v>0.28597957288765086</v>
      </c>
      <c r="P207">
        <f t="shared" si="13"/>
        <v>0.20377314272322475</v>
      </c>
      <c r="R207">
        <f t="shared" si="14"/>
        <v>2154</v>
      </c>
      <c r="S207">
        <f t="shared" si="15"/>
        <v>8534</v>
      </c>
    </row>
    <row r="208" spans="1:19">
      <c r="A208" t="s">
        <v>1346</v>
      </c>
      <c r="B208" t="s">
        <v>1542</v>
      </c>
      <c r="C208" t="s">
        <v>1562</v>
      </c>
      <c r="D208">
        <v>5311071</v>
      </c>
      <c r="E208">
        <v>508</v>
      </c>
      <c r="F208">
        <v>881</v>
      </c>
      <c r="G208">
        <v>723</v>
      </c>
      <c r="H208">
        <v>423</v>
      </c>
      <c r="I208">
        <v>2535</v>
      </c>
      <c r="J208">
        <v>3090</v>
      </c>
      <c r="K208">
        <v>4061</v>
      </c>
      <c r="L208">
        <v>2639</v>
      </c>
      <c r="M208">
        <v>1395</v>
      </c>
      <c r="N208">
        <v>11185</v>
      </c>
      <c r="O208">
        <f t="shared" si="12"/>
        <v>0.16686390532544379</v>
      </c>
      <c r="P208">
        <f t="shared" si="13"/>
        <v>0.12472060795708538</v>
      </c>
      <c r="R208">
        <f t="shared" si="14"/>
        <v>2535</v>
      </c>
      <c r="S208">
        <f t="shared" si="15"/>
        <v>11185</v>
      </c>
    </row>
    <row r="209" spans="1:19">
      <c r="A209" t="s">
        <v>1346</v>
      </c>
      <c r="B209" t="s">
        <v>1563</v>
      </c>
      <c r="C209" t="s">
        <v>1564</v>
      </c>
      <c r="D209">
        <v>5312010</v>
      </c>
      <c r="E209">
        <v>172</v>
      </c>
      <c r="F209">
        <v>317</v>
      </c>
      <c r="G209">
        <v>271</v>
      </c>
      <c r="H209">
        <v>284</v>
      </c>
      <c r="I209">
        <v>1044</v>
      </c>
      <c r="J209">
        <v>1113</v>
      </c>
      <c r="K209">
        <v>1672</v>
      </c>
      <c r="L209">
        <v>1188</v>
      </c>
      <c r="M209">
        <v>1034</v>
      </c>
      <c r="N209">
        <v>5007</v>
      </c>
      <c r="O209">
        <f t="shared" si="12"/>
        <v>0.27203065134099619</v>
      </c>
      <c r="P209">
        <f t="shared" si="13"/>
        <v>0.20651088476133414</v>
      </c>
      <c r="R209">
        <f t="shared" si="14"/>
        <v>1044</v>
      </c>
      <c r="S209">
        <f t="shared" si="15"/>
        <v>5007</v>
      </c>
    </row>
    <row r="210" spans="1:19">
      <c r="A210" t="s">
        <v>1346</v>
      </c>
      <c r="B210" t="s">
        <v>1563</v>
      </c>
      <c r="C210" t="s">
        <v>1565</v>
      </c>
      <c r="D210">
        <v>5312011</v>
      </c>
      <c r="E210">
        <v>124</v>
      </c>
      <c r="F210">
        <v>206</v>
      </c>
      <c r="G210">
        <v>136</v>
      </c>
      <c r="H210">
        <v>112</v>
      </c>
      <c r="I210">
        <v>578</v>
      </c>
      <c r="J210">
        <v>816</v>
      </c>
      <c r="K210">
        <v>1076</v>
      </c>
      <c r="L210">
        <v>565</v>
      </c>
      <c r="M210">
        <v>378</v>
      </c>
      <c r="N210">
        <v>2835</v>
      </c>
      <c r="O210">
        <f t="shared" si="12"/>
        <v>0.19377162629757785</v>
      </c>
      <c r="P210">
        <f t="shared" si="13"/>
        <v>0.13333333333333333</v>
      </c>
      <c r="R210">
        <f t="shared" si="14"/>
        <v>578</v>
      </c>
      <c r="S210">
        <f t="shared" si="15"/>
        <v>2835</v>
      </c>
    </row>
    <row r="211" spans="1:19">
      <c r="A211" t="s">
        <v>1346</v>
      </c>
      <c r="B211" t="s">
        <v>1563</v>
      </c>
      <c r="C211" t="s">
        <v>1566</v>
      </c>
      <c r="D211">
        <v>5312012</v>
      </c>
      <c r="E211">
        <v>193</v>
      </c>
      <c r="F211">
        <v>288</v>
      </c>
      <c r="G211">
        <v>233</v>
      </c>
      <c r="H211">
        <v>291</v>
      </c>
      <c r="I211">
        <v>1005</v>
      </c>
      <c r="J211">
        <v>1191</v>
      </c>
      <c r="K211">
        <v>1453</v>
      </c>
      <c r="L211">
        <v>901</v>
      </c>
      <c r="M211">
        <v>851</v>
      </c>
      <c r="N211">
        <v>4396</v>
      </c>
      <c r="O211">
        <f t="shared" si="12"/>
        <v>0.28955223880597014</v>
      </c>
      <c r="P211">
        <f t="shared" si="13"/>
        <v>0.19358507734303912</v>
      </c>
      <c r="R211">
        <f t="shared" si="14"/>
        <v>1005</v>
      </c>
      <c r="S211">
        <f t="shared" si="15"/>
        <v>4396</v>
      </c>
    </row>
    <row r="212" spans="1:19">
      <c r="A212" t="s">
        <v>1346</v>
      </c>
      <c r="B212" t="s">
        <v>1563</v>
      </c>
      <c r="C212" t="s">
        <v>1567</v>
      </c>
      <c r="D212">
        <v>5312020</v>
      </c>
      <c r="E212">
        <v>381</v>
      </c>
      <c r="F212">
        <v>529</v>
      </c>
      <c r="G212">
        <v>308</v>
      </c>
      <c r="H212">
        <v>345</v>
      </c>
      <c r="I212">
        <v>1563</v>
      </c>
      <c r="J212">
        <v>2568</v>
      </c>
      <c r="K212">
        <v>2786</v>
      </c>
      <c r="L212">
        <v>1393</v>
      </c>
      <c r="M212">
        <v>1294</v>
      </c>
      <c r="N212">
        <v>8041</v>
      </c>
      <c r="O212">
        <f t="shared" si="12"/>
        <v>0.22072936660268713</v>
      </c>
      <c r="P212">
        <f t="shared" si="13"/>
        <v>0.16092525805248103</v>
      </c>
      <c r="R212">
        <f t="shared" si="14"/>
        <v>1563</v>
      </c>
      <c r="S212">
        <f t="shared" si="15"/>
        <v>8041</v>
      </c>
    </row>
    <row r="213" spans="1:19">
      <c r="A213" t="s">
        <v>1346</v>
      </c>
      <c r="B213" t="s">
        <v>1563</v>
      </c>
      <c r="C213" t="s">
        <v>1568</v>
      </c>
      <c r="D213">
        <v>5312030</v>
      </c>
      <c r="E213">
        <v>248</v>
      </c>
      <c r="F213">
        <v>401</v>
      </c>
      <c r="G213">
        <v>269</v>
      </c>
      <c r="H213">
        <v>291</v>
      </c>
      <c r="I213">
        <v>1209</v>
      </c>
      <c r="J213">
        <v>1683</v>
      </c>
      <c r="K213">
        <v>2157</v>
      </c>
      <c r="L213">
        <v>1174</v>
      </c>
      <c r="M213">
        <v>1036</v>
      </c>
      <c r="N213">
        <v>6050</v>
      </c>
      <c r="O213">
        <f t="shared" si="12"/>
        <v>0.24069478908188585</v>
      </c>
      <c r="P213">
        <f t="shared" si="13"/>
        <v>0.17123966942148761</v>
      </c>
      <c r="R213">
        <f t="shared" si="14"/>
        <v>1209</v>
      </c>
      <c r="S213">
        <f t="shared" si="15"/>
        <v>6050</v>
      </c>
    </row>
    <row r="214" spans="1:19">
      <c r="A214" t="s">
        <v>1346</v>
      </c>
      <c r="B214" t="s">
        <v>1563</v>
      </c>
      <c r="C214" t="s">
        <v>1569</v>
      </c>
      <c r="D214">
        <v>5312031</v>
      </c>
      <c r="E214">
        <v>245</v>
      </c>
      <c r="F214">
        <v>384</v>
      </c>
      <c r="G214">
        <v>275</v>
      </c>
      <c r="H214">
        <v>360</v>
      </c>
      <c r="I214">
        <v>1264</v>
      </c>
      <c r="J214">
        <v>1451</v>
      </c>
      <c r="K214">
        <v>1808</v>
      </c>
      <c r="L214">
        <v>1079</v>
      </c>
      <c r="M214">
        <v>1209</v>
      </c>
      <c r="N214">
        <v>5547</v>
      </c>
      <c r="O214">
        <f t="shared" si="12"/>
        <v>0.2848101265822785</v>
      </c>
      <c r="P214">
        <f t="shared" si="13"/>
        <v>0.21795565170362358</v>
      </c>
      <c r="R214">
        <f t="shared" si="14"/>
        <v>1264</v>
      </c>
      <c r="S214">
        <f t="shared" si="15"/>
        <v>5547</v>
      </c>
    </row>
    <row r="215" spans="1:19">
      <c r="A215" t="s">
        <v>1346</v>
      </c>
      <c r="B215" t="s">
        <v>1563</v>
      </c>
      <c r="C215" t="s">
        <v>1570</v>
      </c>
      <c r="D215">
        <v>5312032</v>
      </c>
      <c r="E215">
        <v>141</v>
      </c>
      <c r="F215">
        <v>183</v>
      </c>
      <c r="G215">
        <v>150</v>
      </c>
      <c r="H215">
        <v>168</v>
      </c>
      <c r="I215">
        <v>642</v>
      </c>
      <c r="J215">
        <v>983</v>
      </c>
      <c r="K215">
        <v>1069</v>
      </c>
      <c r="L215">
        <v>698</v>
      </c>
      <c r="M215">
        <v>645</v>
      </c>
      <c r="N215">
        <v>3395</v>
      </c>
      <c r="O215">
        <f t="shared" si="12"/>
        <v>0.26168224299065418</v>
      </c>
      <c r="P215">
        <f t="shared" si="13"/>
        <v>0.18998527245949925</v>
      </c>
      <c r="R215">
        <f t="shared" si="14"/>
        <v>642</v>
      </c>
      <c r="S215">
        <f t="shared" si="15"/>
        <v>3395</v>
      </c>
    </row>
    <row r="216" spans="1:19">
      <c r="A216" t="s">
        <v>1346</v>
      </c>
      <c r="B216" t="s">
        <v>1563</v>
      </c>
      <c r="C216" t="s">
        <v>1571</v>
      </c>
      <c r="D216">
        <v>5312070</v>
      </c>
      <c r="E216">
        <v>222</v>
      </c>
      <c r="F216">
        <v>272</v>
      </c>
      <c r="G216">
        <v>133</v>
      </c>
      <c r="H216">
        <v>89</v>
      </c>
      <c r="I216">
        <v>716</v>
      </c>
      <c r="J216">
        <v>1285</v>
      </c>
      <c r="K216">
        <v>1269</v>
      </c>
      <c r="L216">
        <v>542</v>
      </c>
      <c r="M216">
        <v>321</v>
      </c>
      <c r="N216">
        <v>3417</v>
      </c>
      <c r="O216">
        <f t="shared" si="12"/>
        <v>0.12430167597765363</v>
      </c>
      <c r="P216">
        <f t="shared" si="13"/>
        <v>9.3942054433713784E-2</v>
      </c>
      <c r="R216">
        <f t="shared" si="14"/>
        <v>716</v>
      </c>
      <c r="S216">
        <f t="shared" si="15"/>
        <v>3417</v>
      </c>
    </row>
    <row r="217" spans="1:19">
      <c r="A217" t="s">
        <v>1346</v>
      </c>
      <c r="B217" t="s">
        <v>1563</v>
      </c>
      <c r="C217" t="s">
        <v>1572</v>
      </c>
      <c r="D217">
        <v>5312071</v>
      </c>
      <c r="E217">
        <v>227</v>
      </c>
      <c r="F217">
        <v>325</v>
      </c>
      <c r="G217">
        <v>194</v>
      </c>
      <c r="H217">
        <v>180</v>
      </c>
      <c r="I217">
        <v>926</v>
      </c>
      <c r="J217">
        <v>1461</v>
      </c>
      <c r="K217">
        <v>1705</v>
      </c>
      <c r="L217">
        <v>869</v>
      </c>
      <c r="M217">
        <v>651</v>
      </c>
      <c r="N217">
        <v>4686</v>
      </c>
      <c r="O217">
        <f t="shared" si="12"/>
        <v>0.19438444924406048</v>
      </c>
      <c r="P217">
        <f t="shared" si="13"/>
        <v>0.13892445582586427</v>
      </c>
      <c r="R217">
        <f t="shared" si="14"/>
        <v>926</v>
      </c>
      <c r="S217">
        <f t="shared" si="15"/>
        <v>4686</v>
      </c>
    </row>
    <row r="218" spans="1:19">
      <c r="A218" t="s">
        <v>1346</v>
      </c>
      <c r="B218" t="s">
        <v>1563</v>
      </c>
      <c r="C218" t="s">
        <v>1573</v>
      </c>
      <c r="D218">
        <v>5312080</v>
      </c>
      <c r="E218">
        <v>397</v>
      </c>
      <c r="F218">
        <v>538</v>
      </c>
      <c r="G218">
        <v>353</v>
      </c>
      <c r="H218">
        <v>351</v>
      </c>
      <c r="I218">
        <v>1639</v>
      </c>
      <c r="J218">
        <v>2422</v>
      </c>
      <c r="K218">
        <v>2476</v>
      </c>
      <c r="L218">
        <v>1301</v>
      </c>
      <c r="M218">
        <v>1123</v>
      </c>
      <c r="N218">
        <v>7322</v>
      </c>
      <c r="O218">
        <f t="shared" si="12"/>
        <v>0.2141549725442343</v>
      </c>
      <c r="P218">
        <f t="shared" si="13"/>
        <v>0.15337339524720023</v>
      </c>
      <c r="R218">
        <f t="shared" si="14"/>
        <v>1639</v>
      </c>
      <c r="S218">
        <f t="shared" si="15"/>
        <v>7322</v>
      </c>
    </row>
    <row r="219" spans="1:19">
      <c r="A219" t="s">
        <v>1346</v>
      </c>
      <c r="B219" t="s">
        <v>1563</v>
      </c>
      <c r="C219" t="s">
        <v>1574</v>
      </c>
      <c r="D219">
        <v>5312081</v>
      </c>
      <c r="E219">
        <v>287</v>
      </c>
      <c r="F219">
        <v>299</v>
      </c>
      <c r="G219">
        <v>186</v>
      </c>
      <c r="H219">
        <v>98</v>
      </c>
      <c r="I219">
        <v>870</v>
      </c>
      <c r="J219">
        <v>1622</v>
      </c>
      <c r="K219">
        <v>1260</v>
      </c>
      <c r="L219">
        <v>506</v>
      </c>
      <c r="M219">
        <v>300</v>
      </c>
      <c r="N219">
        <v>3688</v>
      </c>
      <c r="O219">
        <f t="shared" si="12"/>
        <v>0.11264367816091954</v>
      </c>
      <c r="P219">
        <f t="shared" si="13"/>
        <v>8.1344902386117135E-2</v>
      </c>
      <c r="R219">
        <f t="shared" si="14"/>
        <v>870</v>
      </c>
      <c r="S219">
        <f t="shared" si="15"/>
        <v>3688</v>
      </c>
    </row>
    <row r="220" spans="1:19">
      <c r="A220" t="s">
        <v>1346</v>
      </c>
      <c r="B220" t="s">
        <v>1563</v>
      </c>
      <c r="C220" t="s">
        <v>1575</v>
      </c>
      <c r="D220">
        <v>5312082</v>
      </c>
      <c r="E220">
        <v>203</v>
      </c>
      <c r="F220">
        <v>131</v>
      </c>
      <c r="G220">
        <v>55</v>
      </c>
      <c r="H220">
        <v>29</v>
      </c>
      <c r="I220">
        <v>418</v>
      </c>
      <c r="J220">
        <v>1297</v>
      </c>
      <c r="K220">
        <v>617</v>
      </c>
      <c r="L220">
        <v>198</v>
      </c>
      <c r="M220">
        <v>105</v>
      </c>
      <c r="N220">
        <v>2217</v>
      </c>
      <c r="O220">
        <f t="shared" si="12"/>
        <v>6.9377990430622011E-2</v>
      </c>
      <c r="P220">
        <f t="shared" si="13"/>
        <v>4.7361299052774017E-2</v>
      </c>
      <c r="R220">
        <f t="shared" si="14"/>
        <v>418</v>
      </c>
      <c r="S220">
        <f t="shared" si="15"/>
        <v>2217</v>
      </c>
    </row>
    <row r="221" spans="1:19">
      <c r="A221" t="s">
        <v>1346</v>
      </c>
      <c r="B221" t="s">
        <v>1576</v>
      </c>
      <c r="C221" t="s">
        <v>1577</v>
      </c>
      <c r="D221">
        <v>5313040</v>
      </c>
      <c r="E221">
        <v>1667</v>
      </c>
      <c r="F221">
        <v>1544</v>
      </c>
      <c r="G221">
        <v>953</v>
      </c>
      <c r="H221">
        <v>235</v>
      </c>
      <c r="I221">
        <v>4399</v>
      </c>
      <c r="J221">
        <v>10046</v>
      </c>
      <c r="K221">
        <v>7550</v>
      </c>
      <c r="L221">
        <v>4323</v>
      </c>
      <c r="M221">
        <v>976</v>
      </c>
      <c r="N221">
        <v>22895</v>
      </c>
      <c r="O221">
        <f t="shared" si="12"/>
        <v>5.3421232098204138E-2</v>
      </c>
      <c r="P221">
        <f t="shared" si="13"/>
        <v>4.262939506442455E-2</v>
      </c>
      <c r="R221">
        <f t="shared" si="14"/>
        <v>4399</v>
      </c>
      <c r="S221">
        <f t="shared" si="15"/>
        <v>22895</v>
      </c>
    </row>
    <row r="222" spans="1:19">
      <c r="A222" t="s">
        <v>1346</v>
      </c>
      <c r="B222" t="s">
        <v>1576</v>
      </c>
      <c r="C222" t="s">
        <v>1578</v>
      </c>
      <c r="D222">
        <v>5313041</v>
      </c>
      <c r="E222">
        <v>1274</v>
      </c>
      <c r="F222">
        <v>1568</v>
      </c>
      <c r="G222">
        <v>1298</v>
      </c>
      <c r="H222">
        <v>325</v>
      </c>
      <c r="I222">
        <v>4465</v>
      </c>
      <c r="J222">
        <v>7179</v>
      </c>
      <c r="K222">
        <v>7294</v>
      </c>
      <c r="L222">
        <v>5011</v>
      </c>
      <c r="M222">
        <v>1073</v>
      </c>
      <c r="N222">
        <v>20557</v>
      </c>
      <c r="O222">
        <f t="shared" si="12"/>
        <v>7.2788353863381852E-2</v>
      </c>
      <c r="P222">
        <f t="shared" si="13"/>
        <v>5.2196332149632728E-2</v>
      </c>
      <c r="R222">
        <f t="shared" si="14"/>
        <v>4465</v>
      </c>
      <c r="S222">
        <f t="shared" si="15"/>
        <v>20557</v>
      </c>
    </row>
    <row r="223" spans="1:19">
      <c r="A223" t="s">
        <v>1346</v>
      </c>
      <c r="B223" t="s">
        <v>1576</v>
      </c>
      <c r="C223" t="s">
        <v>1579</v>
      </c>
      <c r="D223">
        <v>5313110</v>
      </c>
      <c r="E223">
        <v>72</v>
      </c>
      <c r="F223">
        <v>525</v>
      </c>
      <c r="G223">
        <v>1202</v>
      </c>
      <c r="H223">
        <v>630</v>
      </c>
      <c r="I223">
        <v>2429</v>
      </c>
      <c r="J223">
        <v>494</v>
      </c>
      <c r="K223">
        <v>3079</v>
      </c>
      <c r="L223">
        <v>6372</v>
      </c>
      <c r="M223">
        <v>2983</v>
      </c>
      <c r="N223">
        <v>12928</v>
      </c>
      <c r="O223">
        <f t="shared" si="12"/>
        <v>0.25936599423631124</v>
      </c>
      <c r="P223">
        <f t="shared" si="13"/>
        <v>0.23073948019801979</v>
      </c>
      <c r="R223">
        <f t="shared" si="14"/>
        <v>2429</v>
      </c>
      <c r="S223">
        <f t="shared" si="15"/>
        <v>12928</v>
      </c>
    </row>
    <row r="224" spans="1:19">
      <c r="A224" t="s">
        <v>1346</v>
      </c>
      <c r="B224" t="s">
        <v>1576</v>
      </c>
      <c r="C224" t="s">
        <v>1580</v>
      </c>
      <c r="D224">
        <v>5313120</v>
      </c>
      <c r="E224">
        <v>924</v>
      </c>
      <c r="F224">
        <v>1946</v>
      </c>
      <c r="G224">
        <v>1598</v>
      </c>
      <c r="H224">
        <v>486</v>
      </c>
      <c r="I224">
        <v>4954</v>
      </c>
      <c r="J224">
        <v>5986</v>
      </c>
      <c r="K224">
        <v>10603</v>
      </c>
      <c r="L224">
        <v>7251</v>
      </c>
      <c r="M224">
        <v>1963</v>
      </c>
      <c r="N224">
        <v>25803</v>
      </c>
      <c r="O224">
        <f t="shared" si="12"/>
        <v>9.8102543399273309E-2</v>
      </c>
      <c r="P224">
        <f t="shared" si="13"/>
        <v>7.6076425221873425E-2</v>
      </c>
      <c r="R224">
        <f t="shared" si="14"/>
        <v>4954</v>
      </c>
      <c r="S224">
        <f t="shared" si="15"/>
        <v>25803</v>
      </c>
    </row>
    <row r="225" spans="1:19">
      <c r="A225" t="s">
        <v>1346</v>
      </c>
      <c r="B225" t="s">
        <v>1576</v>
      </c>
      <c r="C225" t="s">
        <v>1581</v>
      </c>
      <c r="D225">
        <v>5313121</v>
      </c>
      <c r="E225">
        <v>718</v>
      </c>
      <c r="F225">
        <v>1608</v>
      </c>
      <c r="G225">
        <v>1374</v>
      </c>
      <c r="H225">
        <v>383</v>
      </c>
      <c r="I225">
        <v>4083</v>
      </c>
      <c r="J225">
        <v>4367</v>
      </c>
      <c r="K225">
        <v>8579</v>
      </c>
      <c r="L225">
        <v>6324</v>
      </c>
      <c r="M225">
        <v>1502</v>
      </c>
      <c r="N225">
        <v>20772</v>
      </c>
      <c r="O225">
        <f t="shared" si="12"/>
        <v>9.3803575802106298E-2</v>
      </c>
      <c r="P225">
        <f t="shared" si="13"/>
        <v>7.2308877334873872E-2</v>
      </c>
      <c r="R225">
        <f t="shared" si="14"/>
        <v>4083</v>
      </c>
      <c r="S225">
        <f t="shared" si="15"/>
        <v>20772</v>
      </c>
    </row>
    <row r="226" spans="1:19">
      <c r="A226" t="s">
        <v>1346</v>
      </c>
      <c r="B226" t="s">
        <v>1576</v>
      </c>
      <c r="C226" t="s">
        <v>1582</v>
      </c>
      <c r="D226">
        <v>5313122</v>
      </c>
      <c r="E226">
        <v>329</v>
      </c>
      <c r="F226">
        <v>672</v>
      </c>
      <c r="G226">
        <v>569</v>
      </c>
      <c r="H226">
        <v>173</v>
      </c>
      <c r="I226">
        <v>1743</v>
      </c>
      <c r="J226">
        <v>1997</v>
      </c>
      <c r="K226">
        <v>3378</v>
      </c>
      <c r="L226">
        <v>2355</v>
      </c>
      <c r="M226">
        <v>489</v>
      </c>
      <c r="N226">
        <v>8219</v>
      </c>
      <c r="O226">
        <f t="shared" si="12"/>
        <v>9.9254159495123354E-2</v>
      </c>
      <c r="P226">
        <f t="shared" si="13"/>
        <v>5.9496289086263539E-2</v>
      </c>
      <c r="R226">
        <f t="shared" si="14"/>
        <v>1743</v>
      </c>
      <c r="S226">
        <f t="shared" si="15"/>
        <v>8219</v>
      </c>
    </row>
    <row r="227" spans="1:19">
      <c r="A227" t="s">
        <v>1346</v>
      </c>
      <c r="B227" t="s">
        <v>1576</v>
      </c>
      <c r="C227" t="s">
        <v>1583</v>
      </c>
      <c r="D227">
        <v>5313123</v>
      </c>
      <c r="E227">
        <v>1536</v>
      </c>
      <c r="F227">
        <v>1237</v>
      </c>
      <c r="G227">
        <v>739</v>
      </c>
      <c r="H227">
        <v>164</v>
      </c>
      <c r="I227">
        <v>3676</v>
      </c>
      <c r="J227">
        <v>9012</v>
      </c>
      <c r="K227">
        <v>5888</v>
      </c>
      <c r="L227">
        <v>3008</v>
      </c>
      <c r="M227">
        <v>653</v>
      </c>
      <c r="N227">
        <v>18561</v>
      </c>
      <c r="O227">
        <f t="shared" si="12"/>
        <v>4.461371055495103E-2</v>
      </c>
      <c r="P227">
        <f t="shared" si="13"/>
        <v>3.5181294111308659E-2</v>
      </c>
      <c r="R227">
        <f t="shared" si="14"/>
        <v>3676</v>
      </c>
      <c r="S227">
        <f t="shared" si="15"/>
        <v>18561</v>
      </c>
    </row>
    <row r="228" spans="1:19">
      <c r="A228" t="s">
        <v>1346</v>
      </c>
      <c r="B228" t="s">
        <v>1576</v>
      </c>
      <c r="C228" t="s">
        <v>1584</v>
      </c>
      <c r="D228">
        <v>5313130</v>
      </c>
      <c r="E228">
        <v>1069</v>
      </c>
      <c r="F228">
        <v>1618</v>
      </c>
      <c r="G228">
        <v>1136</v>
      </c>
      <c r="H228">
        <v>307</v>
      </c>
      <c r="I228">
        <v>4130</v>
      </c>
      <c r="J228">
        <v>5790</v>
      </c>
      <c r="K228">
        <v>7186</v>
      </c>
      <c r="L228">
        <v>4097</v>
      </c>
      <c r="M228">
        <v>1010</v>
      </c>
      <c r="N228">
        <v>18083</v>
      </c>
      <c r="O228">
        <f t="shared" si="12"/>
        <v>7.4334140435835347E-2</v>
      </c>
      <c r="P228">
        <f t="shared" si="13"/>
        <v>5.5853564120997623E-2</v>
      </c>
      <c r="R228">
        <f t="shared" si="14"/>
        <v>4130</v>
      </c>
      <c r="S228">
        <f t="shared" si="15"/>
        <v>18083</v>
      </c>
    </row>
    <row r="229" spans="1:19">
      <c r="A229" t="s">
        <v>1346</v>
      </c>
      <c r="B229" t="s">
        <v>1576</v>
      </c>
      <c r="C229" t="s">
        <v>1585</v>
      </c>
      <c r="D229">
        <v>5313131</v>
      </c>
      <c r="E229">
        <v>855</v>
      </c>
      <c r="F229">
        <v>853</v>
      </c>
      <c r="G229">
        <v>543</v>
      </c>
      <c r="H229">
        <v>152</v>
      </c>
      <c r="I229">
        <v>2403</v>
      </c>
      <c r="J229">
        <v>4904</v>
      </c>
      <c r="K229">
        <v>3906</v>
      </c>
      <c r="L229">
        <v>1997</v>
      </c>
      <c r="M229">
        <v>460</v>
      </c>
      <c r="N229">
        <v>11267</v>
      </c>
      <c r="O229">
        <f t="shared" si="12"/>
        <v>6.3254265501456519E-2</v>
      </c>
      <c r="P229">
        <f t="shared" si="13"/>
        <v>4.0827194461702319E-2</v>
      </c>
      <c r="R229">
        <f t="shared" si="14"/>
        <v>2403</v>
      </c>
      <c r="S229">
        <f t="shared" si="15"/>
        <v>11267</v>
      </c>
    </row>
    <row r="230" spans="1:19">
      <c r="A230" t="s">
        <v>1346</v>
      </c>
      <c r="B230" t="s">
        <v>1576</v>
      </c>
      <c r="C230" t="s">
        <v>1586</v>
      </c>
      <c r="D230">
        <v>5313140</v>
      </c>
      <c r="E230">
        <v>700</v>
      </c>
      <c r="F230">
        <v>633</v>
      </c>
      <c r="G230">
        <v>509</v>
      </c>
      <c r="H230">
        <v>207</v>
      </c>
      <c r="I230">
        <v>2049</v>
      </c>
      <c r="J230">
        <v>3789</v>
      </c>
      <c r="K230">
        <v>2766</v>
      </c>
      <c r="L230">
        <v>2094</v>
      </c>
      <c r="M230">
        <v>845</v>
      </c>
      <c r="N230">
        <v>9494</v>
      </c>
      <c r="O230">
        <f t="shared" si="12"/>
        <v>0.10102489019033675</v>
      </c>
      <c r="P230">
        <f t="shared" si="13"/>
        <v>8.9003581209184751E-2</v>
      </c>
      <c r="R230">
        <f t="shared" si="14"/>
        <v>2049</v>
      </c>
      <c r="S230">
        <f t="shared" si="15"/>
        <v>9494</v>
      </c>
    </row>
    <row r="231" spans="1:19">
      <c r="A231" t="s">
        <v>1346</v>
      </c>
      <c r="B231" t="s">
        <v>1576</v>
      </c>
      <c r="C231" t="s">
        <v>1587</v>
      </c>
      <c r="D231">
        <v>5313141</v>
      </c>
      <c r="E231">
        <v>933</v>
      </c>
      <c r="F231">
        <v>812</v>
      </c>
      <c r="G231">
        <v>489</v>
      </c>
      <c r="H231">
        <v>123</v>
      </c>
      <c r="I231">
        <v>2357</v>
      </c>
      <c r="J231">
        <v>5100</v>
      </c>
      <c r="K231">
        <v>3619</v>
      </c>
      <c r="L231">
        <v>1887</v>
      </c>
      <c r="M231">
        <v>409</v>
      </c>
      <c r="N231">
        <v>11015</v>
      </c>
      <c r="O231">
        <f t="shared" si="12"/>
        <v>5.2184980907933817E-2</v>
      </c>
      <c r="P231">
        <f t="shared" si="13"/>
        <v>3.7131184748070811E-2</v>
      </c>
      <c r="R231">
        <f t="shared" si="14"/>
        <v>2357</v>
      </c>
      <c r="S231">
        <f t="shared" si="15"/>
        <v>11015</v>
      </c>
    </row>
    <row r="232" spans="1:19">
      <c r="A232" t="s">
        <v>1346</v>
      </c>
      <c r="B232" t="s">
        <v>1588</v>
      </c>
      <c r="C232" t="s">
        <v>1589</v>
      </c>
      <c r="D232">
        <v>5314010</v>
      </c>
      <c r="E232">
        <v>1474</v>
      </c>
      <c r="F232">
        <v>965</v>
      </c>
      <c r="G232">
        <v>988</v>
      </c>
      <c r="H232">
        <v>609</v>
      </c>
      <c r="I232">
        <v>4036</v>
      </c>
      <c r="J232">
        <v>9031</v>
      </c>
      <c r="K232">
        <v>4366</v>
      </c>
      <c r="L232">
        <v>3401</v>
      </c>
      <c r="M232">
        <v>1462</v>
      </c>
      <c r="N232">
        <v>18260</v>
      </c>
      <c r="O232">
        <f t="shared" si="12"/>
        <v>0.15089197224975223</v>
      </c>
      <c r="P232">
        <f t="shared" si="13"/>
        <v>8.0065717415115006E-2</v>
      </c>
      <c r="R232">
        <f t="shared" si="14"/>
        <v>4036</v>
      </c>
      <c r="S232">
        <f t="shared" si="15"/>
        <v>18260</v>
      </c>
    </row>
    <row r="233" spans="1:19">
      <c r="A233" t="s">
        <v>1346</v>
      </c>
      <c r="B233" t="s">
        <v>1588</v>
      </c>
      <c r="C233" t="s">
        <v>1590</v>
      </c>
      <c r="D233">
        <v>5314020</v>
      </c>
      <c r="E233">
        <v>1166</v>
      </c>
      <c r="F233">
        <v>830</v>
      </c>
      <c r="G233">
        <v>1015</v>
      </c>
      <c r="H233">
        <v>812</v>
      </c>
      <c r="I233">
        <v>3823</v>
      </c>
      <c r="J233">
        <v>7266</v>
      </c>
      <c r="K233">
        <v>3860</v>
      </c>
      <c r="L233">
        <v>3629</v>
      </c>
      <c r="M233">
        <v>2051</v>
      </c>
      <c r="N233">
        <v>16806</v>
      </c>
      <c r="O233">
        <f t="shared" si="12"/>
        <v>0.21239863981166623</v>
      </c>
      <c r="P233">
        <f t="shared" si="13"/>
        <v>0.12203974770915149</v>
      </c>
      <c r="R233">
        <f t="shared" si="14"/>
        <v>3823</v>
      </c>
      <c r="S233">
        <f t="shared" si="15"/>
        <v>16806</v>
      </c>
    </row>
    <row r="234" spans="1:19">
      <c r="A234" t="s">
        <v>1346</v>
      </c>
      <c r="B234" t="s">
        <v>1588</v>
      </c>
      <c r="C234" t="s">
        <v>1591</v>
      </c>
      <c r="D234">
        <v>5314030</v>
      </c>
      <c r="E234">
        <v>532</v>
      </c>
      <c r="F234">
        <v>660</v>
      </c>
      <c r="G234">
        <v>800</v>
      </c>
      <c r="H234">
        <v>697</v>
      </c>
      <c r="I234">
        <v>2689</v>
      </c>
      <c r="J234">
        <v>3165</v>
      </c>
      <c r="K234">
        <v>3158</v>
      </c>
      <c r="L234">
        <v>2995</v>
      </c>
      <c r="M234">
        <v>2050</v>
      </c>
      <c r="N234">
        <v>11368</v>
      </c>
      <c r="O234">
        <f t="shared" si="12"/>
        <v>0.25920416511714389</v>
      </c>
      <c r="P234">
        <f t="shared" si="13"/>
        <v>0.18033075299085152</v>
      </c>
      <c r="R234">
        <f t="shared" si="14"/>
        <v>2689</v>
      </c>
      <c r="S234">
        <f t="shared" si="15"/>
        <v>11368</v>
      </c>
    </row>
    <row r="235" spans="1:19">
      <c r="A235" t="s">
        <v>1346</v>
      </c>
      <c r="B235" t="s">
        <v>1588</v>
      </c>
      <c r="C235" t="s">
        <v>1592</v>
      </c>
      <c r="D235">
        <v>5314040</v>
      </c>
      <c r="E235">
        <v>207</v>
      </c>
      <c r="F235">
        <v>225</v>
      </c>
      <c r="G235">
        <v>256</v>
      </c>
      <c r="H235">
        <v>218</v>
      </c>
      <c r="I235">
        <v>906</v>
      </c>
      <c r="J235">
        <v>1180</v>
      </c>
      <c r="K235">
        <v>1002</v>
      </c>
      <c r="L235">
        <v>884</v>
      </c>
      <c r="M235">
        <v>538</v>
      </c>
      <c r="N235">
        <v>3604</v>
      </c>
      <c r="O235">
        <f t="shared" si="12"/>
        <v>0.24061810154525387</v>
      </c>
      <c r="P235">
        <f t="shared" si="13"/>
        <v>0.14927857935627081</v>
      </c>
      <c r="R235">
        <f t="shared" si="14"/>
        <v>906</v>
      </c>
      <c r="S235">
        <f t="shared" si="15"/>
        <v>3604</v>
      </c>
    </row>
    <row r="236" spans="1:19">
      <c r="A236" t="s">
        <v>1346</v>
      </c>
      <c r="B236" t="s">
        <v>1588</v>
      </c>
      <c r="C236" t="s">
        <v>1593</v>
      </c>
      <c r="D236">
        <v>5314041</v>
      </c>
      <c r="E236">
        <v>172</v>
      </c>
      <c r="F236">
        <v>161</v>
      </c>
      <c r="G236">
        <v>227</v>
      </c>
      <c r="H236">
        <v>174</v>
      </c>
      <c r="I236">
        <v>734</v>
      </c>
      <c r="J236">
        <v>1017</v>
      </c>
      <c r="K236">
        <v>777</v>
      </c>
      <c r="L236">
        <v>879</v>
      </c>
      <c r="M236">
        <v>501</v>
      </c>
      <c r="N236">
        <v>3174</v>
      </c>
      <c r="O236">
        <f t="shared" si="12"/>
        <v>0.23705722070844687</v>
      </c>
      <c r="P236">
        <f t="shared" si="13"/>
        <v>0.15784499054820417</v>
      </c>
      <c r="R236">
        <f t="shared" si="14"/>
        <v>734</v>
      </c>
      <c r="S236">
        <f t="shared" si="15"/>
        <v>3174</v>
      </c>
    </row>
    <row r="237" spans="1:19">
      <c r="A237" t="s">
        <v>1346</v>
      </c>
      <c r="B237" t="s">
        <v>1588</v>
      </c>
      <c r="C237" t="s">
        <v>1594</v>
      </c>
      <c r="D237">
        <v>5314050</v>
      </c>
      <c r="E237">
        <v>487</v>
      </c>
      <c r="F237">
        <v>341</v>
      </c>
      <c r="G237">
        <v>432</v>
      </c>
      <c r="H237">
        <v>410</v>
      </c>
      <c r="I237">
        <v>1670</v>
      </c>
      <c r="J237">
        <v>2823</v>
      </c>
      <c r="K237">
        <v>1381</v>
      </c>
      <c r="L237">
        <v>1244</v>
      </c>
      <c r="M237">
        <v>718</v>
      </c>
      <c r="N237">
        <v>6166</v>
      </c>
      <c r="O237">
        <f t="shared" si="12"/>
        <v>0.24550898203592814</v>
      </c>
      <c r="P237">
        <f t="shared" si="13"/>
        <v>0.11644502108336037</v>
      </c>
      <c r="R237">
        <f t="shared" si="14"/>
        <v>1670</v>
      </c>
      <c r="S237">
        <f t="shared" si="15"/>
        <v>6166</v>
      </c>
    </row>
    <row r="238" spans="1:19">
      <c r="A238" t="s">
        <v>1346</v>
      </c>
      <c r="B238" t="s">
        <v>1588</v>
      </c>
      <c r="C238" t="s">
        <v>1595</v>
      </c>
      <c r="D238">
        <v>5314060</v>
      </c>
      <c r="E238">
        <v>584</v>
      </c>
      <c r="F238">
        <v>453</v>
      </c>
      <c r="G238">
        <v>559</v>
      </c>
      <c r="H238">
        <v>418</v>
      </c>
      <c r="I238">
        <v>2014</v>
      </c>
      <c r="J238">
        <v>3529</v>
      </c>
      <c r="K238">
        <v>2112</v>
      </c>
      <c r="L238">
        <v>2003</v>
      </c>
      <c r="M238">
        <v>1044</v>
      </c>
      <c r="N238">
        <v>8688</v>
      </c>
      <c r="O238">
        <f t="shared" si="12"/>
        <v>0.20754716981132076</v>
      </c>
      <c r="P238">
        <f t="shared" si="13"/>
        <v>0.12016574585635359</v>
      </c>
      <c r="R238">
        <f t="shared" si="14"/>
        <v>2014</v>
      </c>
      <c r="S238">
        <f t="shared" si="15"/>
        <v>8688</v>
      </c>
    </row>
    <row r="239" spans="1:19">
      <c r="A239" t="s">
        <v>1346</v>
      </c>
      <c r="B239" t="s">
        <v>1588</v>
      </c>
      <c r="C239" t="s">
        <v>1596</v>
      </c>
      <c r="D239">
        <v>5314061</v>
      </c>
      <c r="E239">
        <v>253</v>
      </c>
      <c r="F239">
        <v>196</v>
      </c>
      <c r="G239">
        <v>201</v>
      </c>
      <c r="H239">
        <v>150</v>
      </c>
      <c r="I239">
        <v>800</v>
      </c>
      <c r="J239">
        <v>1523</v>
      </c>
      <c r="K239">
        <v>893</v>
      </c>
      <c r="L239">
        <v>675</v>
      </c>
      <c r="M239">
        <v>377</v>
      </c>
      <c r="N239">
        <v>3468</v>
      </c>
      <c r="O239">
        <f t="shared" si="12"/>
        <v>0.1875</v>
      </c>
      <c r="P239">
        <f t="shared" si="13"/>
        <v>0.10870818915801615</v>
      </c>
      <c r="R239">
        <f t="shared" si="14"/>
        <v>800</v>
      </c>
      <c r="S239">
        <f t="shared" si="15"/>
        <v>3468</v>
      </c>
    </row>
    <row r="240" spans="1:19">
      <c r="A240" t="s">
        <v>1346</v>
      </c>
      <c r="B240" t="s">
        <v>1588</v>
      </c>
      <c r="C240" t="s">
        <v>1597</v>
      </c>
      <c r="D240">
        <v>5314070</v>
      </c>
      <c r="E240">
        <v>286</v>
      </c>
      <c r="F240">
        <v>297</v>
      </c>
      <c r="G240">
        <v>358</v>
      </c>
      <c r="H240">
        <v>319</v>
      </c>
      <c r="I240">
        <v>1260</v>
      </c>
      <c r="J240">
        <v>1785</v>
      </c>
      <c r="K240">
        <v>1457</v>
      </c>
      <c r="L240">
        <v>1487</v>
      </c>
      <c r="M240">
        <v>1078</v>
      </c>
      <c r="N240">
        <v>5807</v>
      </c>
      <c r="O240">
        <f t="shared" si="12"/>
        <v>0.25317460317460316</v>
      </c>
      <c r="P240">
        <f t="shared" si="13"/>
        <v>0.18563802307559843</v>
      </c>
      <c r="R240">
        <f t="shared" si="14"/>
        <v>1260</v>
      </c>
      <c r="S240">
        <f t="shared" si="15"/>
        <v>5807</v>
      </c>
    </row>
    <row r="241" spans="1:19">
      <c r="A241" t="s">
        <v>1346</v>
      </c>
      <c r="B241" t="s">
        <v>1588</v>
      </c>
      <c r="C241" t="s">
        <v>1598</v>
      </c>
      <c r="D241">
        <v>5314071</v>
      </c>
      <c r="E241">
        <v>162</v>
      </c>
      <c r="F241">
        <v>186</v>
      </c>
      <c r="G241">
        <v>228</v>
      </c>
      <c r="H241">
        <v>103</v>
      </c>
      <c r="I241">
        <v>679</v>
      </c>
      <c r="J241">
        <v>822</v>
      </c>
      <c r="K241">
        <v>736</v>
      </c>
      <c r="L241">
        <v>728</v>
      </c>
      <c r="M241">
        <v>273</v>
      </c>
      <c r="N241">
        <v>2559</v>
      </c>
      <c r="O241">
        <f t="shared" si="12"/>
        <v>0.15169366715758467</v>
      </c>
      <c r="P241">
        <f t="shared" si="13"/>
        <v>0.10668229777256741</v>
      </c>
      <c r="R241">
        <f t="shared" si="14"/>
        <v>679</v>
      </c>
      <c r="S241">
        <f t="shared" si="15"/>
        <v>2559</v>
      </c>
    </row>
    <row r="242" spans="1:19">
      <c r="A242" t="s">
        <v>1346</v>
      </c>
      <c r="B242" t="s">
        <v>1599</v>
      </c>
      <c r="C242" t="s">
        <v>1600</v>
      </c>
      <c r="D242">
        <v>5315010</v>
      </c>
      <c r="E242">
        <v>193</v>
      </c>
      <c r="F242">
        <v>509</v>
      </c>
      <c r="G242">
        <v>1105</v>
      </c>
      <c r="H242">
        <v>1331</v>
      </c>
      <c r="I242">
        <v>3138</v>
      </c>
      <c r="J242">
        <v>1223</v>
      </c>
      <c r="K242">
        <v>2835</v>
      </c>
      <c r="L242">
        <v>5235</v>
      </c>
      <c r="M242">
        <v>5128</v>
      </c>
      <c r="N242">
        <v>14421</v>
      </c>
      <c r="O242">
        <f t="shared" si="12"/>
        <v>0.42415551306564692</v>
      </c>
      <c r="P242">
        <f t="shared" si="13"/>
        <v>0.35559253865890023</v>
      </c>
      <c r="R242">
        <f t="shared" si="14"/>
        <v>3138</v>
      </c>
      <c r="S242">
        <f t="shared" si="15"/>
        <v>14421</v>
      </c>
    </row>
    <row r="243" spans="1:19">
      <c r="A243" t="s">
        <v>1346</v>
      </c>
      <c r="B243" t="s">
        <v>1599</v>
      </c>
      <c r="C243" t="s">
        <v>1601</v>
      </c>
      <c r="D243">
        <v>5315011</v>
      </c>
      <c r="E243">
        <v>229</v>
      </c>
      <c r="F243">
        <v>625</v>
      </c>
      <c r="G243">
        <v>963</v>
      </c>
      <c r="H243">
        <v>928</v>
      </c>
      <c r="I243">
        <v>2745</v>
      </c>
      <c r="J243">
        <v>1431</v>
      </c>
      <c r="K243">
        <v>3444</v>
      </c>
      <c r="L243">
        <v>4355</v>
      </c>
      <c r="M243">
        <v>3167</v>
      </c>
      <c r="N243">
        <v>12397</v>
      </c>
      <c r="O243">
        <f t="shared" si="12"/>
        <v>0.33806921675774138</v>
      </c>
      <c r="P243">
        <f t="shared" si="13"/>
        <v>0.25546503186254738</v>
      </c>
      <c r="R243">
        <f t="shared" si="14"/>
        <v>2745</v>
      </c>
      <c r="S243">
        <f t="shared" si="15"/>
        <v>12397</v>
      </c>
    </row>
    <row r="244" spans="1:19">
      <c r="A244" t="s">
        <v>1346</v>
      </c>
      <c r="B244" t="s">
        <v>1599</v>
      </c>
      <c r="C244" t="s">
        <v>1602</v>
      </c>
      <c r="D244">
        <v>5315020</v>
      </c>
      <c r="E244">
        <v>287</v>
      </c>
      <c r="F244">
        <v>582</v>
      </c>
      <c r="G244">
        <v>846</v>
      </c>
      <c r="H244">
        <v>789</v>
      </c>
      <c r="I244">
        <v>2504</v>
      </c>
      <c r="J244">
        <v>1687</v>
      </c>
      <c r="K244">
        <v>2905</v>
      </c>
      <c r="L244">
        <v>3465</v>
      </c>
      <c r="M244">
        <v>2492</v>
      </c>
      <c r="N244">
        <v>10549</v>
      </c>
      <c r="O244">
        <f t="shared" si="12"/>
        <v>0.31509584664536744</v>
      </c>
      <c r="P244">
        <f t="shared" si="13"/>
        <v>0.23623092236230922</v>
      </c>
      <c r="R244">
        <f t="shared" si="14"/>
        <v>2504</v>
      </c>
      <c r="S244">
        <f t="shared" si="15"/>
        <v>10549</v>
      </c>
    </row>
    <row r="245" spans="1:19">
      <c r="A245" t="s">
        <v>1346</v>
      </c>
      <c r="B245" t="s">
        <v>1599</v>
      </c>
      <c r="C245" t="s">
        <v>1603</v>
      </c>
      <c r="D245">
        <v>5315021</v>
      </c>
      <c r="E245">
        <v>371</v>
      </c>
      <c r="F245">
        <v>543</v>
      </c>
      <c r="G245">
        <v>674</v>
      </c>
      <c r="H245">
        <v>519</v>
      </c>
      <c r="I245">
        <v>2107</v>
      </c>
      <c r="J245">
        <v>2106</v>
      </c>
      <c r="K245">
        <v>2638</v>
      </c>
      <c r="L245">
        <v>2675</v>
      </c>
      <c r="M245">
        <v>1578</v>
      </c>
      <c r="N245">
        <v>8997</v>
      </c>
      <c r="O245">
        <f t="shared" si="12"/>
        <v>0.2463217845277646</v>
      </c>
      <c r="P245">
        <f t="shared" si="13"/>
        <v>0.17539179726575524</v>
      </c>
      <c r="R245">
        <f t="shared" si="14"/>
        <v>2107</v>
      </c>
      <c r="S245">
        <f t="shared" si="15"/>
        <v>8997</v>
      </c>
    </row>
    <row r="246" spans="1:19">
      <c r="A246" t="s">
        <v>1346</v>
      </c>
      <c r="B246" t="s">
        <v>1599</v>
      </c>
      <c r="C246" t="s">
        <v>1604</v>
      </c>
      <c r="D246">
        <v>5315030</v>
      </c>
      <c r="E246">
        <v>367</v>
      </c>
      <c r="F246">
        <v>943</v>
      </c>
      <c r="G246">
        <v>1475</v>
      </c>
      <c r="H246">
        <v>1429</v>
      </c>
      <c r="I246">
        <v>4214</v>
      </c>
      <c r="J246">
        <v>2241</v>
      </c>
      <c r="K246">
        <v>5236</v>
      </c>
      <c r="L246">
        <v>7023</v>
      </c>
      <c r="M246">
        <v>5313</v>
      </c>
      <c r="N246">
        <v>19813</v>
      </c>
      <c r="O246">
        <f t="shared" si="12"/>
        <v>0.3391077361177029</v>
      </c>
      <c r="P246">
        <f t="shared" si="13"/>
        <v>0.26815727047897847</v>
      </c>
      <c r="R246">
        <f t="shared" si="14"/>
        <v>4214</v>
      </c>
      <c r="S246">
        <f t="shared" si="15"/>
        <v>19813</v>
      </c>
    </row>
    <row r="247" spans="1:19">
      <c r="A247" t="s">
        <v>1346</v>
      </c>
      <c r="B247" t="s">
        <v>1599</v>
      </c>
      <c r="C247" t="s">
        <v>1605</v>
      </c>
      <c r="D247">
        <v>5315031</v>
      </c>
      <c r="E247">
        <v>855</v>
      </c>
      <c r="F247">
        <v>938</v>
      </c>
      <c r="G247">
        <v>912</v>
      </c>
      <c r="H247">
        <v>591</v>
      </c>
      <c r="I247">
        <v>3296</v>
      </c>
      <c r="J247">
        <v>5252</v>
      </c>
      <c r="K247">
        <v>4774</v>
      </c>
      <c r="L247">
        <v>3777</v>
      </c>
      <c r="M247">
        <v>1757</v>
      </c>
      <c r="N247">
        <v>15560</v>
      </c>
      <c r="O247">
        <f t="shared" si="12"/>
        <v>0.17930825242718446</v>
      </c>
      <c r="P247">
        <f t="shared" si="13"/>
        <v>0.11291773778920308</v>
      </c>
      <c r="R247">
        <f t="shared" si="14"/>
        <v>3296</v>
      </c>
      <c r="S247">
        <f t="shared" si="15"/>
        <v>15560</v>
      </c>
    </row>
    <row r="248" spans="1:19">
      <c r="A248" t="s">
        <v>1346</v>
      </c>
      <c r="B248" t="s">
        <v>1599</v>
      </c>
      <c r="C248" t="s">
        <v>1606</v>
      </c>
      <c r="D248">
        <v>5315032</v>
      </c>
      <c r="E248">
        <v>442</v>
      </c>
      <c r="F248">
        <v>836</v>
      </c>
      <c r="G248">
        <v>1194</v>
      </c>
      <c r="H248">
        <v>938</v>
      </c>
      <c r="I248">
        <v>3410</v>
      </c>
      <c r="J248">
        <v>2783</v>
      </c>
      <c r="K248">
        <v>4576</v>
      </c>
      <c r="L248">
        <v>5377</v>
      </c>
      <c r="M248">
        <v>3158</v>
      </c>
      <c r="N248">
        <v>15894</v>
      </c>
      <c r="O248">
        <f t="shared" si="12"/>
        <v>0.27507331378299121</v>
      </c>
      <c r="P248">
        <f t="shared" si="13"/>
        <v>0.19869133006165848</v>
      </c>
      <c r="R248">
        <f t="shared" si="14"/>
        <v>3410</v>
      </c>
      <c r="S248">
        <f t="shared" si="15"/>
        <v>15894</v>
      </c>
    </row>
    <row r="249" spans="1:19">
      <c r="A249" t="s">
        <v>1346</v>
      </c>
      <c r="B249" t="s">
        <v>1599</v>
      </c>
      <c r="C249" t="s">
        <v>1607</v>
      </c>
      <c r="D249">
        <v>5315040</v>
      </c>
      <c r="E249">
        <v>809</v>
      </c>
      <c r="F249">
        <v>1111</v>
      </c>
      <c r="G249">
        <v>1237</v>
      </c>
      <c r="H249">
        <v>1038</v>
      </c>
      <c r="I249">
        <v>4195</v>
      </c>
      <c r="J249">
        <v>4961</v>
      </c>
      <c r="K249">
        <v>5582</v>
      </c>
      <c r="L249">
        <v>4935</v>
      </c>
      <c r="M249">
        <v>2985</v>
      </c>
      <c r="N249">
        <v>18463</v>
      </c>
      <c r="O249">
        <f t="shared" si="12"/>
        <v>0.24743742550655543</v>
      </c>
      <c r="P249">
        <f t="shared" si="13"/>
        <v>0.16167470075285706</v>
      </c>
      <c r="R249">
        <f t="shared" si="14"/>
        <v>4195</v>
      </c>
      <c r="S249">
        <f t="shared" si="15"/>
        <v>18463</v>
      </c>
    </row>
    <row r="250" spans="1:19">
      <c r="A250" t="s">
        <v>1346</v>
      </c>
      <c r="B250" t="s">
        <v>1599</v>
      </c>
      <c r="C250" t="s">
        <v>1608</v>
      </c>
      <c r="D250">
        <v>5315041</v>
      </c>
      <c r="E250">
        <v>903</v>
      </c>
      <c r="F250">
        <v>986</v>
      </c>
      <c r="G250">
        <v>1022</v>
      </c>
      <c r="H250">
        <v>656</v>
      </c>
      <c r="I250">
        <v>3567</v>
      </c>
      <c r="J250">
        <v>5242</v>
      </c>
      <c r="K250">
        <v>4738</v>
      </c>
      <c r="L250">
        <v>3789</v>
      </c>
      <c r="M250">
        <v>1753</v>
      </c>
      <c r="N250">
        <v>15522</v>
      </c>
      <c r="O250">
        <f t="shared" si="12"/>
        <v>0.18390804597701149</v>
      </c>
      <c r="P250">
        <f t="shared" si="13"/>
        <v>0.1129364772580853</v>
      </c>
      <c r="R250">
        <f t="shared" si="14"/>
        <v>3567</v>
      </c>
      <c r="S250">
        <f t="shared" si="15"/>
        <v>15522</v>
      </c>
    </row>
    <row r="251" spans="1:19">
      <c r="A251" t="s">
        <v>1346</v>
      </c>
      <c r="B251" t="s">
        <v>1599</v>
      </c>
      <c r="C251" t="s">
        <v>1609</v>
      </c>
      <c r="D251">
        <v>5315050</v>
      </c>
      <c r="E251">
        <v>1165</v>
      </c>
      <c r="F251">
        <v>1489</v>
      </c>
      <c r="G251">
        <v>1368</v>
      </c>
      <c r="H251">
        <v>1018</v>
      </c>
      <c r="I251">
        <v>5040</v>
      </c>
      <c r="J251">
        <v>7157</v>
      </c>
      <c r="K251">
        <v>7558</v>
      </c>
      <c r="L251">
        <v>5600</v>
      </c>
      <c r="M251">
        <v>2965</v>
      </c>
      <c r="N251">
        <v>23280</v>
      </c>
      <c r="O251">
        <f t="shared" si="12"/>
        <v>0.20198412698412699</v>
      </c>
      <c r="P251">
        <f t="shared" si="13"/>
        <v>0.12736254295532645</v>
      </c>
      <c r="R251">
        <f t="shared" si="14"/>
        <v>5040</v>
      </c>
      <c r="S251">
        <f t="shared" si="15"/>
        <v>23280</v>
      </c>
    </row>
    <row r="252" spans="1:19">
      <c r="A252" t="s">
        <v>1346</v>
      </c>
      <c r="B252" t="s">
        <v>1610</v>
      </c>
      <c r="C252" t="s">
        <v>1611</v>
      </c>
      <c r="D252">
        <v>5316010</v>
      </c>
      <c r="E252">
        <v>79</v>
      </c>
      <c r="F252">
        <v>137</v>
      </c>
      <c r="G252">
        <v>319</v>
      </c>
      <c r="H252">
        <v>475</v>
      </c>
      <c r="I252">
        <v>1010</v>
      </c>
      <c r="J252">
        <v>553</v>
      </c>
      <c r="K252">
        <v>902</v>
      </c>
      <c r="L252">
        <v>1880</v>
      </c>
      <c r="M252">
        <v>2312</v>
      </c>
      <c r="N252">
        <v>5647</v>
      </c>
      <c r="O252">
        <f t="shared" si="12"/>
        <v>0.47029702970297027</v>
      </c>
      <c r="P252">
        <f t="shared" si="13"/>
        <v>0.4094209314680361</v>
      </c>
      <c r="R252">
        <f t="shared" si="14"/>
        <v>1010</v>
      </c>
      <c r="S252">
        <f t="shared" si="15"/>
        <v>5647</v>
      </c>
    </row>
    <row r="253" spans="1:19">
      <c r="A253" t="s">
        <v>1346</v>
      </c>
      <c r="B253" t="s">
        <v>1610</v>
      </c>
      <c r="C253" t="s">
        <v>1612</v>
      </c>
      <c r="D253">
        <v>5316011</v>
      </c>
      <c r="E253">
        <v>195</v>
      </c>
      <c r="F253">
        <v>268</v>
      </c>
      <c r="G253">
        <v>515</v>
      </c>
      <c r="H253">
        <v>654</v>
      </c>
      <c r="I253">
        <v>1632</v>
      </c>
      <c r="J253">
        <v>1168</v>
      </c>
      <c r="K253">
        <v>1429</v>
      </c>
      <c r="L253">
        <v>2749</v>
      </c>
      <c r="M253">
        <v>2669</v>
      </c>
      <c r="N253">
        <v>8015</v>
      </c>
      <c r="O253">
        <f t="shared" si="12"/>
        <v>0.40073529411764708</v>
      </c>
      <c r="P253">
        <f t="shared" si="13"/>
        <v>0.33300062383031814</v>
      </c>
      <c r="R253">
        <f t="shared" si="14"/>
        <v>1632</v>
      </c>
      <c r="S253">
        <f t="shared" si="15"/>
        <v>8015</v>
      </c>
    </row>
    <row r="254" spans="1:19">
      <c r="A254" t="s">
        <v>1346</v>
      </c>
      <c r="B254" t="s">
        <v>1610</v>
      </c>
      <c r="C254" t="s">
        <v>1613</v>
      </c>
      <c r="D254">
        <v>5316020</v>
      </c>
      <c r="E254">
        <v>1051</v>
      </c>
      <c r="F254">
        <v>520</v>
      </c>
      <c r="G254">
        <v>479</v>
      </c>
      <c r="H254">
        <v>405</v>
      </c>
      <c r="I254">
        <v>2455</v>
      </c>
      <c r="J254">
        <v>6203</v>
      </c>
      <c r="K254">
        <v>2387</v>
      </c>
      <c r="L254">
        <v>2090</v>
      </c>
      <c r="M254">
        <v>1782</v>
      </c>
      <c r="N254">
        <v>12462</v>
      </c>
      <c r="O254">
        <f t="shared" si="12"/>
        <v>0.164969450101833</v>
      </c>
      <c r="P254">
        <f t="shared" si="13"/>
        <v>0.14299470389985555</v>
      </c>
      <c r="R254">
        <f t="shared" si="14"/>
        <v>2455</v>
      </c>
      <c r="S254">
        <f t="shared" si="15"/>
        <v>12462</v>
      </c>
    </row>
    <row r="255" spans="1:19">
      <c r="A255" t="s">
        <v>1346</v>
      </c>
      <c r="B255" t="s">
        <v>1610</v>
      </c>
      <c r="C255" t="s">
        <v>1614</v>
      </c>
      <c r="D255">
        <v>5316030</v>
      </c>
      <c r="E255">
        <v>1085</v>
      </c>
      <c r="F255">
        <v>510</v>
      </c>
      <c r="G255">
        <v>329</v>
      </c>
      <c r="H255">
        <v>220</v>
      </c>
      <c r="I255">
        <v>2144</v>
      </c>
      <c r="J255">
        <v>6363</v>
      </c>
      <c r="K255">
        <v>1947</v>
      </c>
      <c r="L255">
        <v>1359</v>
      </c>
      <c r="M255">
        <v>887</v>
      </c>
      <c r="N255">
        <v>10556</v>
      </c>
      <c r="O255">
        <f t="shared" si="12"/>
        <v>0.10261194029850747</v>
      </c>
      <c r="P255">
        <f t="shared" si="13"/>
        <v>8.4028040924592651E-2</v>
      </c>
      <c r="R255">
        <f t="shared" si="14"/>
        <v>2144</v>
      </c>
      <c r="S255">
        <f t="shared" si="15"/>
        <v>10556</v>
      </c>
    </row>
    <row r="256" spans="1:19">
      <c r="A256" t="s">
        <v>1346</v>
      </c>
      <c r="B256" t="s">
        <v>1610</v>
      </c>
      <c r="C256" t="s">
        <v>1615</v>
      </c>
      <c r="D256">
        <v>5316040</v>
      </c>
      <c r="E256">
        <v>1042</v>
      </c>
      <c r="F256">
        <v>524</v>
      </c>
      <c r="G256">
        <v>390</v>
      </c>
      <c r="H256">
        <v>254</v>
      </c>
      <c r="I256">
        <v>2210</v>
      </c>
      <c r="J256">
        <v>6215</v>
      </c>
      <c r="K256">
        <v>2422</v>
      </c>
      <c r="L256">
        <v>1906</v>
      </c>
      <c r="M256">
        <v>1196</v>
      </c>
      <c r="N256">
        <v>11739</v>
      </c>
      <c r="O256">
        <f t="shared" si="12"/>
        <v>0.11493212669683257</v>
      </c>
      <c r="P256">
        <f t="shared" si="13"/>
        <v>0.10188261351052048</v>
      </c>
      <c r="R256">
        <f t="shared" si="14"/>
        <v>2210</v>
      </c>
      <c r="S256">
        <f t="shared" si="15"/>
        <v>11739</v>
      </c>
    </row>
    <row r="257" spans="1:19">
      <c r="A257" t="s">
        <v>1346</v>
      </c>
      <c r="B257" t="s">
        <v>1616</v>
      </c>
      <c r="C257" t="s">
        <v>1617</v>
      </c>
      <c r="D257">
        <v>5317010</v>
      </c>
      <c r="E257">
        <v>2646</v>
      </c>
      <c r="F257">
        <v>804</v>
      </c>
      <c r="G257">
        <v>268</v>
      </c>
      <c r="H257">
        <v>79</v>
      </c>
      <c r="I257">
        <v>3797</v>
      </c>
      <c r="J257">
        <v>14572</v>
      </c>
      <c r="K257">
        <v>2866</v>
      </c>
      <c r="L257">
        <v>1089</v>
      </c>
      <c r="M257">
        <v>393</v>
      </c>
      <c r="N257">
        <v>18920</v>
      </c>
      <c r="O257">
        <f t="shared" si="12"/>
        <v>2.0805899394258625E-2</v>
      </c>
      <c r="P257">
        <f t="shared" si="13"/>
        <v>2.077167019027484E-2</v>
      </c>
      <c r="R257">
        <f t="shared" si="14"/>
        <v>3797</v>
      </c>
      <c r="S257">
        <f t="shared" si="15"/>
        <v>18920</v>
      </c>
    </row>
    <row r="258" spans="1:19">
      <c r="A258" t="s">
        <v>1346</v>
      </c>
      <c r="B258" t="s">
        <v>1616</v>
      </c>
      <c r="C258" t="s">
        <v>1618</v>
      </c>
      <c r="D258">
        <v>5317011</v>
      </c>
      <c r="E258">
        <v>2965</v>
      </c>
      <c r="F258">
        <v>663</v>
      </c>
      <c r="G258">
        <v>152</v>
      </c>
      <c r="H258">
        <v>52</v>
      </c>
      <c r="I258">
        <v>3832</v>
      </c>
      <c r="J258">
        <v>16972</v>
      </c>
      <c r="K258">
        <v>2313</v>
      </c>
      <c r="L258">
        <v>571</v>
      </c>
      <c r="M258">
        <v>246</v>
      </c>
      <c r="N258">
        <v>20102</v>
      </c>
      <c r="O258">
        <f t="shared" si="12"/>
        <v>1.3569937369519834E-2</v>
      </c>
      <c r="P258">
        <f t="shared" si="13"/>
        <v>1.2237588299671675E-2</v>
      </c>
      <c r="R258">
        <f t="shared" si="14"/>
        <v>3832</v>
      </c>
      <c r="S258">
        <f t="shared" si="15"/>
        <v>20102</v>
      </c>
    </row>
    <row r="259" spans="1:19">
      <c r="A259" t="s">
        <v>1346</v>
      </c>
      <c r="B259" t="s">
        <v>1616</v>
      </c>
      <c r="C259" t="s">
        <v>1619</v>
      </c>
      <c r="D259">
        <v>5317020</v>
      </c>
      <c r="E259">
        <v>3749</v>
      </c>
      <c r="F259">
        <v>810</v>
      </c>
      <c r="G259">
        <v>310</v>
      </c>
      <c r="H259">
        <v>94</v>
      </c>
      <c r="I259">
        <v>4963</v>
      </c>
      <c r="J259">
        <v>23290</v>
      </c>
      <c r="K259">
        <v>3471</v>
      </c>
      <c r="L259">
        <v>1491</v>
      </c>
      <c r="M259">
        <v>555</v>
      </c>
      <c r="N259">
        <v>28807</v>
      </c>
      <c r="O259">
        <f t="shared" ref="O259:O322" si="16">H259/I259</f>
        <v>1.8940157163006247E-2</v>
      </c>
      <c r="P259">
        <f t="shared" ref="P259:P322" si="17">M259/N259</f>
        <v>1.9266150588398652E-2</v>
      </c>
      <c r="R259">
        <f t="shared" ref="R259:R322" si="18">I259</f>
        <v>4963</v>
      </c>
      <c r="S259">
        <f t="shared" ref="S259:S322" si="19">N259</f>
        <v>28807</v>
      </c>
    </row>
    <row r="260" spans="1:19">
      <c r="A260" t="s">
        <v>1346</v>
      </c>
      <c r="B260" t="s">
        <v>1616</v>
      </c>
      <c r="C260" t="s">
        <v>1620</v>
      </c>
      <c r="D260">
        <v>5317030</v>
      </c>
      <c r="E260">
        <v>5866</v>
      </c>
      <c r="F260">
        <v>1757</v>
      </c>
      <c r="G260">
        <v>724</v>
      </c>
      <c r="H260">
        <v>178</v>
      </c>
      <c r="I260">
        <v>8525</v>
      </c>
      <c r="J260">
        <v>36324</v>
      </c>
      <c r="K260">
        <v>7311</v>
      </c>
      <c r="L260">
        <v>3040</v>
      </c>
      <c r="M260">
        <v>930</v>
      </c>
      <c r="N260">
        <v>47605</v>
      </c>
      <c r="O260">
        <f t="shared" si="16"/>
        <v>2.087976539589443E-2</v>
      </c>
      <c r="P260">
        <f t="shared" si="17"/>
        <v>1.953576305009978E-2</v>
      </c>
      <c r="R260">
        <f t="shared" si="18"/>
        <v>8525</v>
      </c>
      <c r="S260">
        <f t="shared" si="19"/>
        <v>47605</v>
      </c>
    </row>
    <row r="261" spans="1:19">
      <c r="A261" t="s">
        <v>1346</v>
      </c>
      <c r="B261" t="s">
        <v>1616</v>
      </c>
      <c r="C261" t="s">
        <v>1621</v>
      </c>
      <c r="D261">
        <v>5317040</v>
      </c>
      <c r="E261">
        <v>2386</v>
      </c>
      <c r="F261">
        <v>847</v>
      </c>
      <c r="G261">
        <v>345</v>
      </c>
      <c r="H261">
        <v>80</v>
      </c>
      <c r="I261">
        <v>3658</v>
      </c>
      <c r="J261">
        <v>13678</v>
      </c>
      <c r="K261">
        <v>3329</v>
      </c>
      <c r="L261">
        <v>1546</v>
      </c>
      <c r="M261">
        <v>401</v>
      </c>
      <c r="N261">
        <v>18954</v>
      </c>
      <c r="O261">
        <f t="shared" si="16"/>
        <v>2.1869874248223072E-2</v>
      </c>
      <c r="P261">
        <f t="shared" si="17"/>
        <v>2.1156484119447084E-2</v>
      </c>
      <c r="R261">
        <f t="shared" si="18"/>
        <v>3658</v>
      </c>
      <c r="S261">
        <f t="shared" si="19"/>
        <v>18954</v>
      </c>
    </row>
    <row r="262" spans="1:19">
      <c r="A262" t="s">
        <v>1346</v>
      </c>
      <c r="B262" t="s">
        <v>1616</v>
      </c>
      <c r="C262" t="s">
        <v>1622</v>
      </c>
      <c r="D262">
        <v>5317050</v>
      </c>
      <c r="E262">
        <v>3484</v>
      </c>
      <c r="F262">
        <v>1392</v>
      </c>
      <c r="G262">
        <v>657</v>
      </c>
      <c r="H262">
        <v>186</v>
      </c>
      <c r="I262">
        <v>5719</v>
      </c>
      <c r="J262">
        <v>21956</v>
      </c>
      <c r="K262">
        <v>6641</v>
      </c>
      <c r="L262">
        <v>3196</v>
      </c>
      <c r="M262">
        <v>1046</v>
      </c>
      <c r="N262">
        <v>32839</v>
      </c>
      <c r="O262">
        <f t="shared" si="16"/>
        <v>3.2523168386081484E-2</v>
      </c>
      <c r="P262">
        <f t="shared" si="17"/>
        <v>3.1852370656840955E-2</v>
      </c>
      <c r="R262">
        <f t="shared" si="18"/>
        <v>5719</v>
      </c>
      <c r="S262">
        <f t="shared" si="19"/>
        <v>32839</v>
      </c>
    </row>
    <row r="263" spans="1:19">
      <c r="A263" t="s">
        <v>1346</v>
      </c>
      <c r="B263" t="s">
        <v>1616</v>
      </c>
      <c r="C263" t="s">
        <v>1623</v>
      </c>
      <c r="D263">
        <v>5317060</v>
      </c>
      <c r="E263">
        <v>2249</v>
      </c>
      <c r="F263">
        <v>1086</v>
      </c>
      <c r="G263">
        <v>538</v>
      </c>
      <c r="H263">
        <v>143</v>
      </c>
      <c r="I263">
        <v>4016</v>
      </c>
      <c r="J263">
        <v>14034</v>
      </c>
      <c r="K263">
        <v>4899</v>
      </c>
      <c r="L263">
        <v>2360</v>
      </c>
      <c r="M263">
        <v>835</v>
      </c>
      <c r="N263">
        <v>22128</v>
      </c>
      <c r="O263">
        <f t="shared" si="16"/>
        <v>3.5607569721115541E-2</v>
      </c>
      <c r="P263">
        <f t="shared" si="17"/>
        <v>3.7734996384671003E-2</v>
      </c>
      <c r="R263">
        <f t="shared" si="18"/>
        <v>4016</v>
      </c>
      <c r="S263">
        <f t="shared" si="19"/>
        <v>22128</v>
      </c>
    </row>
    <row r="264" spans="1:19">
      <c r="A264" t="s">
        <v>1346</v>
      </c>
      <c r="B264" t="s">
        <v>1616</v>
      </c>
      <c r="C264" t="s">
        <v>1624</v>
      </c>
      <c r="D264">
        <v>5317061</v>
      </c>
      <c r="E264">
        <v>2685</v>
      </c>
      <c r="F264">
        <v>1214</v>
      </c>
      <c r="G264">
        <v>575</v>
      </c>
      <c r="H264">
        <v>205</v>
      </c>
      <c r="I264">
        <v>4679</v>
      </c>
      <c r="J264">
        <v>16852</v>
      </c>
      <c r="K264">
        <v>5802</v>
      </c>
      <c r="L264">
        <v>2664</v>
      </c>
      <c r="M264">
        <v>1119</v>
      </c>
      <c r="N264">
        <v>26437</v>
      </c>
      <c r="O264">
        <f t="shared" si="16"/>
        <v>4.3812780508655697E-2</v>
      </c>
      <c r="P264">
        <f t="shared" si="17"/>
        <v>4.2327041646177704E-2</v>
      </c>
      <c r="R264">
        <f t="shared" si="18"/>
        <v>4679</v>
      </c>
      <c r="S264">
        <f t="shared" si="19"/>
        <v>26437</v>
      </c>
    </row>
    <row r="265" spans="1:19">
      <c r="A265" t="s">
        <v>1346</v>
      </c>
      <c r="B265" t="s">
        <v>1616</v>
      </c>
      <c r="C265" t="s">
        <v>1625</v>
      </c>
      <c r="D265">
        <v>5317070</v>
      </c>
      <c r="E265">
        <v>1441</v>
      </c>
      <c r="F265">
        <v>418</v>
      </c>
      <c r="G265">
        <v>91</v>
      </c>
      <c r="H265">
        <v>20</v>
      </c>
      <c r="I265">
        <v>1970</v>
      </c>
      <c r="J265">
        <v>8855</v>
      </c>
      <c r="K265">
        <v>1782</v>
      </c>
      <c r="L265">
        <v>447</v>
      </c>
      <c r="M265">
        <v>112</v>
      </c>
      <c r="N265">
        <v>11196</v>
      </c>
      <c r="O265">
        <f t="shared" si="16"/>
        <v>1.015228426395939E-2</v>
      </c>
      <c r="P265">
        <f t="shared" si="17"/>
        <v>1.0003572704537335E-2</v>
      </c>
      <c r="R265">
        <f t="shared" si="18"/>
        <v>1970</v>
      </c>
      <c r="S265">
        <f t="shared" si="19"/>
        <v>11196</v>
      </c>
    </row>
    <row r="266" spans="1:19">
      <c r="A266" t="s">
        <v>1346</v>
      </c>
      <c r="B266" t="s">
        <v>1616</v>
      </c>
      <c r="C266" t="s">
        <v>1626</v>
      </c>
      <c r="D266">
        <v>5317080</v>
      </c>
      <c r="E266">
        <v>1065</v>
      </c>
      <c r="F266">
        <v>509</v>
      </c>
      <c r="G266">
        <v>304</v>
      </c>
      <c r="H266">
        <v>122</v>
      </c>
      <c r="I266">
        <v>2000</v>
      </c>
      <c r="J266">
        <v>6230</v>
      </c>
      <c r="K266">
        <v>2245</v>
      </c>
      <c r="L266">
        <v>1348</v>
      </c>
      <c r="M266">
        <v>616</v>
      </c>
      <c r="N266">
        <v>10439</v>
      </c>
      <c r="O266">
        <f t="shared" si="16"/>
        <v>6.0999999999999999E-2</v>
      </c>
      <c r="P266">
        <f t="shared" si="17"/>
        <v>5.9009483667017915E-2</v>
      </c>
      <c r="R266">
        <f t="shared" si="18"/>
        <v>2000</v>
      </c>
      <c r="S266">
        <f t="shared" si="19"/>
        <v>10439</v>
      </c>
    </row>
    <row r="267" spans="1:19">
      <c r="A267" t="s">
        <v>1346</v>
      </c>
      <c r="B267" t="s">
        <v>1616</v>
      </c>
      <c r="C267" t="s">
        <v>1627</v>
      </c>
      <c r="D267">
        <v>5317081</v>
      </c>
      <c r="E267">
        <v>1264</v>
      </c>
      <c r="F267">
        <v>790</v>
      </c>
      <c r="G267">
        <v>624</v>
      </c>
      <c r="H267">
        <v>296</v>
      </c>
      <c r="I267">
        <v>2974</v>
      </c>
      <c r="J267">
        <v>8293</v>
      </c>
      <c r="K267">
        <v>3938</v>
      </c>
      <c r="L267">
        <v>2965</v>
      </c>
      <c r="M267">
        <v>1523</v>
      </c>
      <c r="N267">
        <v>16719</v>
      </c>
      <c r="O267">
        <f t="shared" si="16"/>
        <v>9.9529253530598522E-2</v>
      </c>
      <c r="P267">
        <f t="shared" si="17"/>
        <v>9.1093964950056824E-2</v>
      </c>
      <c r="R267">
        <f t="shared" si="18"/>
        <v>2974</v>
      </c>
      <c r="S267">
        <f t="shared" si="19"/>
        <v>16719</v>
      </c>
    </row>
    <row r="268" spans="1:19">
      <c r="A268" t="s">
        <v>1346</v>
      </c>
      <c r="B268" t="s">
        <v>1628</v>
      </c>
      <c r="C268" t="s">
        <v>1629</v>
      </c>
      <c r="D268">
        <v>5318010</v>
      </c>
      <c r="E268">
        <v>473</v>
      </c>
      <c r="F268">
        <v>516</v>
      </c>
      <c r="G268">
        <v>402</v>
      </c>
      <c r="H268">
        <v>210</v>
      </c>
      <c r="I268">
        <v>1601</v>
      </c>
      <c r="J268">
        <v>2747</v>
      </c>
      <c r="K268">
        <v>2512</v>
      </c>
      <c r="L268">
        <v>1682</v>
      </c>
      <c r="M268">
        <v>813</v>
      </c>
      <c r="N268">
        <v>7754</v>
      </c>
      <c r="O268">
        <f t="shared" si="16"/>
        <v>0.13116801998750779</v>
      </c>
      <c r="P268">
        <f t="shared" si="17"/>
        <v>0.10484911013670364</v>
      </c>
      <c r="R268">
        <f t="shared" si="18"/>
        <v>1601</v>
      </c>
      <c r="S268">
        <f t="shared" si="19"/>
        <v>7754</v>
      </c>
    </row>
    <row r="269" spans="1:19">
      <c r="A269" t="s">
        <v>1346</v>
      </c>
      <c r="B269" t="s">
        <v>1628</v>
      </c>
      <c r="C269" t="s">
        <v>1630</v>
      </c>
      <c r="D269">
        <v>5318020</v>
      </c>
      <c r="E269">
        <v>492</v>
      </c>
      <c r="F269">
        <v>364</v>
      </c>
      <c r="G269">
        <v>270</v>
      </c>
      <c r="H269">
        <v>153</v>
      </c>
      <c r="I269">
        <v>1279</v>
      </c>
      <c r="J269">
        <v>2975</v>
      </c>
      <c r="K269">
        <v>1649</v>
      </c>
      <c r="L269">
        <v>1122</v>
      </c>
      <c r="M269">
        <v>549</v>
      </c>
      <c r="N269">
        <v>6295</v>
      </c>
      <c r="O269">
        <f t="shared" si="16"/>
        <v>0.11962470680218922</v>
      </c>
      <c r="P269">
        <f t="shared" si="17"/>
        <v>8.7212073073868149E-2</v>
      </c>
      <c r="R269">
        <f t="shared" si="18"/>
        <v>1279</v>
      </c>
      <c r="S269">
        <f t="shared" si="19"/>
        <v>6295</v>
      </c>
    </row>
    <row r="270" spans="1:19">
      <c r="A270" t="s">
        <v>1346</v>
      </c>
      <c r="B270" t="s">
        <v>1628</v>
      </c>
      <c r="C270" t="s">
        <v>1631</v>
      </c>
      <c r="D270">
        <v>5318030</v>
      </c>
      <c r="E270">
        <v>634</v>
      </c>
      <c r="F270">
        <v>525</v>
      </c>
      <c r="G270">
        <v>446</v>
      </c>
      <c r="H270">
        <v>215</v>
      </c>
      <c r="I270">
        <v>1820</v>
      </c>
      <c r="J270">
        <v>3631</v>
      </c>
      <c r="K270">
        <v>2474</v>
      </c>
      <c r="L270">
        <v>1713</v>
      </c>
      <c r="M270">
        <v>761</v>
      </c>
      <c r="N270">
        <v>8579</v>
      </c>
      <c r="O270">
        <f t="shared" si="16"/>
        <v>0.11813186813186813</v>
      </c>
      <c r="P270">
        <f t="shared" si="17"/>
        <v>8.8704977270078103E-2</v>
      </c>
      <c r="R270">
        <f t="shared" si="18"/>
        <v>1820</v>
      </c>
      <c r="S270">
        <f t="shared" si="19"/>
        <v>8579</v>
      </c>
    </row>
    <row r="271" spans="1:19">
      <c r="A271" t="s">
        <v>1346</v>
      </c>
      <c r="B271" t="s">
        <v>1628</v>
      </c>
      <c r="C271" t="s">
        <v>1632</v>
      </c>
      <c r="D271">
        <v>5318040</v>
      </c>
      <c r="E271">
        <v>1208</v>
      </c>
      <c r="F271">
        <v>1000</v>
      </c>
      <c r="G271">
        <v>792</v>
      </c>
      <c r="H271">
        <v>398</v>
      </c>
      <c r="I271">
        <v>3398</v>
      </c>
      <c r="J271">
        <v>7840</v>
      </c>
      <c r="K271">
        <v>5517</v>
      </c>
      <c r="L271">
        <v>3781</v>
      </c>
      <c r="M271">
        <v>1724</v>
      </c>
      <c r="N271">
        <v>18862</v>
      </c>
      <c r="O271">
        <f t="shared" si="16"/>
        <v>0.11712772218952325</v>
      </c>
      <c r="P271">
        <f t="shared" si="17"/>
        <v>9.14006998197434E-2</v>
      </c>
      <c r="R271">
        <f t="shared" si="18"/>
        <v>3398</v>
      </c>
      <c r="S271">
        <f t="shared" si="19"/>
        <v>18862</v>
      </c>
    </row>
    <row r="272" spans="1:19">
      <c r="A272" t="s">
        <v>1346</v>
      </c>
      <c r="B272" t="s">
        <v>1628</v>
      </c>
      <c r="C272" t="s">
        <v>1633</v>
      </c>
      <c r="D272">
        <v>5318050</v>
      </c>
      <c r="E272">
        <v>349</v>
      </c>
      <c r="F272">
        <v>252</v>
      </c>
      <c r="G272">
        <v>112</v>
      </c>
      <c r="H272">
        <v>47</v>
      </c>
      <c r="I272">
        <v>760</v>
      </c>
      <c r="J272">
        <v>2185</v>
      </c>
      <c r="K272">
        <v>1105</v>
      </c>
      <c r="L272">
        <v>430</v>
      </c>
      <c r="M272">
        <v>191</v>
      </c>
      <c r="N272">
        <v>3911</v>
      </c>
      <c r="O272">
        <f t="shared" si="16"/>
        <v>6.1842105263157893E-2</v>
      </c>
      <c r="P272">
        <f t="shared" si="17"/>
        <v>4.8836614676553314E-2</v>
      </c>
      <c r="R272">
        <f t="shared" si="18"/>
        <v>760</v>
      </c>
      <c r="S272">
        <f t="shared" si="19"/>
        <v>3911</v>
      </c>
    </row>
    <row r="273" spans="1:19">
      <c r="A273" t="s">
        <v>1346</v>
      </c>
      <c r="B273" t="s">
        <v>1628</v>
      </c>
      <c r="C273" t="s">
        <v>1634</v>
      </c>
      <c r="D273">
        <v>5318060</v>
      </c>
      <c r="E273">
        <v>508</v>
      </c>
      <c r="F273">
        <v>550</v>
      </c>
      <c r="G273">
        <v>545</v>
      </c>
      <c r="H273">
        <v>358</v>
      </c>
      <c r="I273">
        <v>1961</v>
      </c>
      <c r="J273">
        <v>3385</v>
      </c>
      <c r="K273">
        <v>2936</v>
      </c>
      <c r="L273">
        <v>2493</v>
      </c>
      <c r="M273">
        <v>1499</v>
      </c>
      <c r="N273">
        <v>10313</v>
      </c>
      <c r="O273">
        <f t="shared" si="16"/>
        <v>0.18255991840897501</v>
      </c>
      <c r="P273">
        <f t="shared" si="17"/>
        <v>0.14535052845922622</v>
      </c>
      <c r="R273">
        <f t="shared" si="18"/>
        <v>1961</v>
      </c>
      <c r="S273">
        <f t="shared" si="19"/>
        <v>10313</v>
      </c>
    </row>
    <row r="274" spans="1:19">
      <c r="A274" t="s">
        <v>1346</v>
      </c>
      <c r="B274" t="s">
        <v>1628</v>
      </c>
      <c r="C274" t="s">
        <v>1635</v>
      </c>
      <c r="D274">
        <v>5318070</v>
      </c>
      <c r="E274">
        <v>116</v>
      </c>
      <c r="F274">
        <v>125</v>
      </c>
      <c r="G274">
        <v>115</v>
      </c>
      <c r="H274">
        <v>74</v>
      </c>
      <c r="I274">
        <v>430</v>
      </c>
      <c r="J274">
        <v>745</v>
      </c>
      <c r="K274">
        <v>658</v>
      </c>
      <c r="L274">
        <v>504</v>
      </c>
      <c r="M274">
        <v>311</v>
      </c>
      <c r="N274">
        <v>2218</v>
      </c>
      <c r="O274">
        <f t="shared" si="16"/>
        <v>0.17209302325581396</v>
      </c>
      <c r="P274">
        <f t="shared" si="17"/>
        <v>0.14021641118124437</v>
      </c>
      <c r="R274">
        <f t="shared" si="18"/>
        <v>430</v>
      </c>
      <c r="S274">
        <f t="shared" si="19"/>
        <v>2218</v>
      </c>
    </row>
    <row r="275" spans="1:19">
      <c r="A275" t="s">
        <v>1346</v>
      </c>
      <c r="B275" t="s">
        <v>1636</v>
      </c>
      <c r="C275" t="s">
        <v>1637</v>
      </c>
      <c r="D275">
        <v>5319010</v>
      </c>
      <c r="E275">
        <v>2374</v>
      </c>
      <c r="F275">
        <v>1214</v>
      </c>
      <c r="G275">
        <v>270</v>
      </c>
      <c r="H275">
        <v>110</v>
      </c>
      <c r="I275">
        <v>3968</v>
      </c>
      <c r="J275">
        <v>13348</v>
      </c>
      <c r="K275">
        <v>5708</v>
      </c>
      <c r="L275">
        <v>1168</v>
      </c>
      <c r="M275">
        <v>497</v>
      </c>
      <c r="N275">
        <v>20721</v>
      </c>
      <c r="O275">
        <f t="shared" si="16"/>
        <v>2.7721774193548387E-2</v>
      </c>
      <c r="P275">
        <f t="shared" si="17"/>
        <v>2.3985328893393176E-2</v>
      </c>
      <c r="R275">
        <f t="shared" si="18"/>
        <v>3968</v>
      </c>
      <c r="S275">
        <f t="shared" si="19"/>
        <v>20721</v>
      </c>
    </row>
    <row r="276" spans="1:19">
      <c r="A276" t="s">
        <v>1346</v>
      </c>
      <c r="B276" t="s">
        <v>1636</v>
      </c>
      <c r="C276" t="s">
        <v>1638</v>
      </c>
      <c r="D276">
        <v>5319011</v>
      </c>
      <c r="E276">
        <v>2611</v>
      </c>
      <c r="F276">
        <v>1057</v>
      </c>
      <c r="G276">
        <v>147</v>
      </c>
      <c r="H276">
        <v>51</v>
      </c>
      <c r="I276">
        <v>3866</v>
      </c>
      <c r="J276">
        <v>14407</v>
      </c>
      <c r="K276">
        <v>4217</v>
      </c>
      <c r="L276">
        <v>437</v>
      </c>
      <c r="M276">
        <v>135</v>
      </c>
      <c r="N276">
        <v>19196</v>
      </c>
      <c r="O276">
        <f t="shared" si="16"/>
        <v>1.3191929643041904E-2</v>
      </c>
      <c r="P276">
        <f t="shared" si="17"/>
        <v>7.0327151489893731E-3</v>
      </c>
      <c r="R276">
        <f t="shared" si="18"/>
        <v>3866</v>
      </c>
      <c r="S276">
        <f t="shared" si="19"/>
        <v>19196</v>
      </c>
    </row>
    <row r="277" spans="1:19">
      <c r="A277" t="s">
        <v>1346</v>
      </c>
      <c r="B277" t="s">
        <v>1636</v>
      </c>
      <c r="C277" t="s">
        <v>1639</v>
      </c>
      <c r="D277">
        <v>5319020</v>
      </c>
      <c r="E277">
        <v>4583</v>
      </c>
      <c r="F277">
        <v>1445</v>
      </c>
      <c r="G277">
        <v>175</v>
      </c>
      <c r="H277">
        <v>69</v>
      </c>
      <c r="I277">
        <v>6272</v>
      </c>
      <c r="J277">
        <v>24655</v>
      </c>
      <c r="K277">
        <v>5509</v>
      </c>
      <c r="L277">
        <v>691</v>
      </c>
      <c r="M277">
        <v>305</v>
      </c>
      <c r="N277">
        <v>31160</v>
      </c>
      <c r="O277">
        <f t="shared" si="16"/>
        <v>1.1001275510204082E-2</v>
      </c>
      <c r="P277">
        <f t="shared" si="17"/>
        <v>9.7881899871630294E-3</v>
      </c>
      <c r="R277">
        <f t="shared" si="18"/>
        <v>6272</v>
      </c>
      <c r="S277">
        <f t="shared" si="19"/>
        <v>31160</v>
      </c>
    </row>
    <row r="278" spans="1:19">
      <c r="A278" t="s">
        <v>1346</v>
      </c>
      <c r="B278" t="s">
        <v>1636</v>
      </c>
      <c r="C278" t="s">
        <v>1640</v>
      </c>
      <c r="D278">
        <v>5319030</v>
      </c>
      <c r="E278">
        <v>1896</v>
      </c>
      <c r="F278">
        <v>472</v>
      </c>
      <c r="G278">
        <v>83</v>
      </c>
      <c r="H278">
        <v>47</v>
      </c>
      <c r="I278">
        <v>2498</v>
      </c>
      <c r="J278">
        <v>9606</v>
      </c>
      <c r="K278">
        <v>1838</v>
      </c>
      <c r="L278">
        <v>379</v>
      </c>
      <c r="M278">
        <v>220</v>
      </c>
      <c r="N278">
        <v>12043</v>
      </c>
      <c r="O278">
        <f t="shared" si="16"/>
        <v>1.8815052041633307E-2</v>
      </c>
      <c r="P278">
        <f t="shared" si="17"/>
        <v>1.8267873453458441E-2</v>
      </c>
      <c r="R278">
        <f t="shared" si="18"/>
        <v>2498</v>
      </c>
      <c r="S278">
        <f t="shared" si="19"/>
        <v>12043</v>
      </c>
    </row>
    <row r="279" spans="1:19">
      <c r="A279" t="s">
        <v>1346</v>
      </c>
      <c r="B279" t="s">
        <v>1636</v>
      </c>
      <c r="C279" t="s">
        <v>1641</v>
      </c>
      <c r="D279">
        <v>5319031</v>
      </c>
      <c r="E279">
        <v>2349</v>
      </c>
      <c r="F279">
        <v>719</v>
      </c>
      <c r="G279">
        <v>88</v>
      </c>
      <c r="H279">
        <v>48</v>
      </c>
      <c r="I279">
        <v>3204</v>
      </c>
      <c r="J279">
        <v>11867</v>
      </c>
      <c r="K279">
        <v>2670</v>
      </c>
      <c r="L279">
        <v>354</v>
      </c>
      <c r="M279">
        <v>233</v>
      </c>
      <c r="N279">
        <v>15124</v>
      </c>
      <c r="O279">
        <f t="shared" si="16"/>
        <v>1.4981273408239701E-2</v>
      </c>
      <c r="P279">
        <f t="shared" si="17"/>
        <v>1.5405977254694525E-2</v>
      </c>
      <c r="R279">
        <f t="shared" si="18"/>
        <v>3204</v>
      </c>
      <c r="S279">
        <f t="shared" si="19"/>
        <v>15124</v>
      </c>
    </row>
    <row r="280" spans="1:19">
      <c r="A280" t="s">
        <v>1346</v>
      </c>
      <c r="B280" t="s">
        <v>1636</v>
      </c>
      <c r="C280" t="s">
        <v>1642</v>
      </c>
      <c r="D280">
        <v>5319040</v>
      </c>
      <c r="E280">
        <v>2598</v>
      </c>
      <c r="F280">
        <v>1516</v>
      </c>
      <c r="G280">
        <v>355</v>
      </c>
      <c r="H280">
        <v>164</v>
      </c>
      <c r="I280">
        <v>4633</v>
      </c>
      <c r="J280">
        <v>12619</v>
      </c>
      <c r="K280">
        <v>6032</v>
      </c>
      <c r="L280">
        <v>1274</v>
      </c>
      <c r="M280">
        <v>541</v>
      </c>
      <c r="N280">
        <v>20466</v>
      </c>
      <c r="O280">
        <f t="shared" si="16"/>
        <v>3.5398230088495575E-2</v>
      </c>
      <c r="P280">
        <f t="shared" si="17"/>
        <v>2.6434085800840418E-2</v>
      </c>
      <c r="R280">
        <f t="shared" si="18"/>
        <v>4633</v>
      </c>
      <c r="S280">
        <f t="shared" si="19"/>
        <v>20466</v>
      </c>
    </row>
    <row r="281" spans="1:19">
      <c r="A281" t="s">
        <v>1346</v>
      </c>
      <c r="B281" t="s">
        <v>1636</v>
      </c>
      <c r="C281" t="s">
        <v>1643</v>
      </c>
      <c r="D281">
        <v>5319050</v>
      </c>
      <c r="E281">
        <v>3712</v>
      </c>
      <c r="F281">
        <v>1434</v>
      </c>
      <c r="G281">
        <v>144</v>
      </c>
      <c r="H281">
        <v>58</v>
      </c>
      <c r="I281">
        <v>5348</v>
      </c>
      <c r="J281">
        <v>18755</v>
      </c>
      <c r="K281">
        <v>5597</v>
      </c>
      <c r="L281">
        <v>488</v>
      </c>
      <c r="M281">
        <v>216</v>
      </c>
      <c r="N281">
        <v>25056</v>
      </c>
      <c r="O281">
        <f t="shared" si="16"/>
        <v>1.0845175766641735E-2</v>
      </c>
      <c r="P281">
        <f t="shared" si="17"/>
        <v>8.6206896551724137E-3</v>
      </c>
      <c r="R281">
        <f t="shared" si="18"/>
        <v>5348</v>
      </c>
      <c r="S281">
        <f t="shared" si="19"/>
        <v>25056</v>
      </c>
    </row>
    <row r="282" spans="1:19">
      <c r="A282" t="s">
        <v>1346</v>
      </c>
      <c r="B282" t="s">
        <v>1636</v>
      </c>
      <c r="C282" t="s">
        <v>1644</v>
      </c>
      <c r="D282">
        <v>5319051</v>
      </c>
      <c r="E282">
        <v>2820</v>
      </c>
      <c r="F282">
        <v>1073</v>
      </c>
      <c r="G282">
        <v>130</v>
      </c>
      <c r="H282">
        <v>62</v>
      </c>
      <c r="I282">
        <v>4085</v>
      </c>
      <c r="J282">
        <v>14687</v>
      </c>
      <c r="K282">
        <v>4373</v>
      </c>
      <c r="L282">
        <v>462</v>
      </c>
      <c r="M282">
        <v>242</v>
      </c>
      <c r="N282">
        <v>19764</v>
      </c>
      <c r="O282">
        <f t="shared" si="16"/>
        <v>1.5177478580171358E-2</v>
      </c>
      <c r="P282">
        <f t="shared" si="17"/>
        <v>1.2244484922080551E-2</v>
      </c>
      <c r="R282">
        <f t="shared" si="18"/>
        <v>4085</v>
      </c>
      <c r="S282">
        <f t="shared" si="19"/>
        <v>19764</v>
      </c>
    </row>
    <row r="283" spans="1:19">
      <c r="A283" t="s">
        <v>1346</v>
      </c>
      <c r="B283" t="s">
        <v>1636</v>
      </c>
      <c r="C283" t="s">
        <v>1645</v>
      </c>
      <c r="D283">
        <v>5319060</v>
      </c>
      <c r="E283">
        <v>2084</v>
      </c>
      <c r="F283">
        <v>2884</v>
      </c>
      <c r="G283">
        <v>641</v>
      </c>
      <c r="H283">
        <v>179</v>
      </c>
      <c r="I283">
        <v>5788</v>
      </c>
      <c r="J283">
        <v>10832</v>
      </c>
      <c r="K283">
        <v>11964</v>
      </c>
      <c r="L283">
        <v>1901</v>
      </c>
      <c r="M283">
        <v>513</v>
      </c>
      <c r="N283">
        <v>25210</v>
      </c>
      <c r="O283">
        <f t="shared" si="16"/>
        <v>3.0926053904630268E-2</v>
      </c>
      <c r="P283">
        <f t="shared" si="17"/>
        <v>2.0349067830226102E-2</v>
      </c>
      <c r="R283">
        <f t="shared" si="18"/>
        <v>5788</v>
      </c>
      <c r="S283">
        <f t="shared" si="19"/>
        <v>25210</v>
      </c>
    </row>
    <row r="284" spans="1:19">
      <c r="A284" t="s">
        <v>1346</v>
      </c>
      <c r="B284" t="s">
        <v>1646</v>
      </c>
      <c r="C284" t="s">
        <v>1647</v>
      </c>
      <c r="D284">
        <v>5320010</v>
      </c>
      <c r="E284">
        <v>947</v>
      </c>
      <c r="F284">
        <v>484</v>
      </c>
      <c r="G284">
        <v>270</v>
      </c>
      <c r="H284">
        <v>205</v>
      </c>
      <c r="I284">
        <v>1906</v>
      </c>
      <c r="J284">
        <v>4887</v>
      </c>
      <c r="K284">
        <v>1433</v>
      </c>
      <c r="L284">
        <v>584</v>
      </c>
      <c r="M284">
        <v>256</v>
      </c>
      <c r="N284">
        <v>7160</v>
      </c>
      <c r="O284">
        <f t="shared" si="16"/>
        <v>0.10755508919202518</v>
      </c>
      <c r="P284">
        <f t="shared" si="17"/>
        <v>3.5754189944134075E-2</v>
      </c>
      <c r="R284">
        <f t="shared" si="18"/>
        <v>1906</v>
      </c>
      <c r="S284">
        <f t="shared" si="19"/>
        <v>7160</v>
      </c>
    </row>
    <row r="285" spans="1:19">
      <c r="A285" t="s">
        <v>1346</v>
      </c>
      <c r="B285" t="s">
        <v>1646</v>
      </c>
      <c r="C285" t="s">
        <v>1648</v>
      </c>
      <c r="D285">
        <v>5320020</v>
      </c>
      <c r="E285">
        <v>1956</v>
      </c>
      <c r="F285">
        <v>737</v>
      </c>
      <c r="G285">
        <v>482</v>
      </c>
      <c r="H285">
        <v>185</v>
      </c>
      <c r="I285">
        <v>3360</v>
      </c>
      <c r="J285">
        <v>11089</v>
      </c>
      <c r="K285">
        <v>2444</v>
      </c>
      <c r="L285">
        <v>1014</v>
      </c>
      <c r="M285">
        <v>354</v>
      </c>
      <c r="N285">
        <v>14901</v>
      </c>
      <c r="O285">
        <f t="shared" si="16"/>
        <v>5.5059523809523808E-2</v>
      </c>
      <c r="P285">
        <f t="shared" si="17"/>
        <v>2.3756794845983489E-2</v>
      </c>
      <c r="R285">
        <f t="shared" si="18"/>
        <v>3360</v>
      </c>
      <c r="S285">
        <f t="shared" si="19"/>
        <v>14901</v>
      </c>
    </row>
    <row r="286" spans="1:19">
      <c r="A286" t="s">
        <v>1346</v>
      </c>
      <c r="B286" t="s">
        <v>1646</v>
      </c>
      <c r="C286" t="s">
        <v>1649</v>
      </c>
      <c r="D286">
        <v>5320030</v>
      </c>
      <c r="E286">
        <v>989</v>
      </c>
      <c r="F286">
        <v>340</v>
      </c>
      <c r="G286">
        <v>260</v>
      </c>
      <c r="H286">
        <v>107</v>
      </c>
      <c r="I286">
        <v>1696</v>
      </c>
      <c r="J286">
        <v>5749</v>
      </c>
      <c r="K286">
        <v>1178</v>
      </c>
      <c r="L286">
        <v>594</v>
      </c>
      <c r="M286">
        <v>168</v>
      </c>
      <c r="N286">
        <v>7689</v>
      </c>
      <c r="O286">
        <f t="shared" si="16"/>
        <v>6.3089622641509441E-2</v>
      </c>
      <c r="P286">
        <f t="shared" si="17"/>
        <v>2.1849395239953179E-2</v>
      </c>
      <c r="R286">
        <f t="shared" si="18"/>
        <v>1696</v>
      </c>
      <c r="S286">
        <f t="shared" si="19"/>
        <v>7689</v>
      </c>
    </row>
    <row r="287" spans="1:19">
      <c r="A287" t="s">
        <v>1346</v>
      </c>
      <c r="B287" t="s">
        <v>1646</v>
      </c>
      <c r="C287" t="s">
        <v>1650</v>
      </c>
      <c r="D287">
        <v>5320040</v>
      </c>
      <c r="E287">
        <v>2433</v>
      </c>
      <c r="F287">
        <v>1213</v>
      </c>
      <c r="G287">
        <v>831</v>
      </c>
      <c r="H287">
        <v>349</v>
      </c>
      <c r="I287">
        <v>4826</v>
      </c>
      <c r="J287">
        <v>13815</v>
      </c>
      <c r="K287">
        <v>4579</v>
      </c>
      <c r="L287">
        <v>2427</v>
      </c>
      <c r="M287">
        <v>919</v>
      </c>
      <c r="N287">
        <v>21740</v>
      </c>
      <c r="O287">
        <f t="shared" si="16"/>
        <v>7.2316618317447165E-2</v>
      </c>
      <c r="P287">
        <f t="shared" si="17"/>
        <v>4.2272309107635693E-2</v>
      </c>
      <c r="R287">
        <f t="shared" si="18"/>
        <v>4826</v>
      </c>
      <c r="S287">
        <f t="shared" si="19"/>
        <v>21740</v>
      </c>
    </row>
    <row r="288" spans="1:19">
      <c r="A288" t="s">
        <v>1346</v>
      </c>
      <c r="B288" t="s">
        <v>1646</v>
      </c>
      <c r="C288" t="s">
        <v>1651</v>
      </c>
      <c r="D288">
        <v>5320050</v>
      </c>
      <c r="E288">
        <v>890</v>
      </c>
      <c r="F288">
        <v>320</v>
      </c>
      <c r="G288">
        <v>192</v>
      </c>
      <c r="H288">
        <v>104</v>
      </c>
      <c r="I288">
        <v>1506</v>
      </c>
      <c r="J288">
        <v>5081</v>
      </c>
      <c r="K288">
        <v>1116</v>
      </c>
      <c r="L288">
        <v>521</v>
      </c>
      <c r="M288">
        <v>176</v>
      </c>
      <c r="N288">
        <v>6894</v>
      </c>
      <c r="O288">
        <f t="shared" si="16"/>
        <v>6.9057104913678613E-2</v>
      </c>
      <c r="P288">
        <f t="shared" si="17"/>
        <v>2.5529445894981143E-2</v>
      </c>
      <c r="R288">
        <f t="shared" si="18"/>
        <v>1506</v>
      </c>
      <c r="S288">
        <f t="shared" si="19"/>
        <v>6894</v>
      </c>
    </row>
    <row r="289" spans="1:19">
      <c r="A289" t="s">
        <v>1346</v>
      </c>
      <c r="B289" t="s">
        <v>1646</v>
      </c>
      <c r="C289" t="s">
        <v>1652</v>
      </c>
      <c r="D289">
        <v>5320060</v>
      </c>
      <c r="E289">
        <v>643</v>
      </c>
      <c r="F289">
        <v>384</v>
      </c>
      <c r="G289">
        <v>254</v>
      </c>
      <c r="H289">
        <v>113</v>
      </c>
      <c r="I289">
        <v>1394</v>
      </c>
      <c r="J289">
        <v>3541</v>
      </c>
      <c r="K289">
        <v>1308</v>
      </c>
      <c r="L289">
        <v>639</v>
      </c>
      <c r="M289">
        <v>264</v>
      </c>
      <c r="N289">
        <v>5752</v>
      </c>
      <c r="O289">
        <f t="shared" si="16"/>
        <v>8.1061692969870869E-2</v>
      </c>
      <c r="P289">
        <f t="shared" si="17"/>
        <v>4.5897079276773299E-2</v>
      </c>
      <c r="R289">
        <f t="shared" si="18"/>
        <v>1394</v>
      </c>
      <c r="S289">
        <f t="shared" si="19"/>
        <v>5752</v>
      </c>
    </row>
    <row r="290" spans="1:19">
      <c r="A290" t="s">
        <v>1346</v>
      </c>
      <c r="B290" t="s">
        <v>1653</v>
      </c>
      <c r="C290" t="s">
        <v>1654</v>
      </c>
      <c r="D290">
        <v>5321010</v>
      </c>
      <c r="E290">
        <v>220</v>
      </c>
      <c r="F290">
        <v>474</v>
      </c>
      <c r="G290">
        <v>759</v>
      </c>
      <c r="H290">
        <v>792</v>
      </c>
      <c r="I290">
        <v>2245</v>
      </c>
      <c r="J290">
        <v>1383</v>
      </c>
      <c r="K290">
        <v>2508</v>
      </c>
      <c r="L290">
        <v>3317</v>
      </c>
      <c r="M290">
        <v>2768</v>
      </c>
      <c r="N290">
        <v>9976</v>
      </c>
      <c r="O290">
        <f t="shared" si="16"/>
        <v>0.35278396436525611</v>
      </c>
      <c r="P290">
        <f t="shared" si="17"/>
        <v>0.27746591820368888</v>
      </c>
      <c r="R290">
        <f t="shared" si="18"/>
        <v>2245</v>
      </c>
      <c r="S290">
        <f t="shared" si="19"/>
        <v>9976</v>
      </c>
    </row>
    <row r="291" spans="1:19">
      <c r="A291" t="s">
        <v>1346</v>
      </c>
      <c r="B291" t="s">
        <v>1653</v>
      </c>
      <c r="C291" t="s">
        <v>1655</v>
      </c>
      <c r="D291">
        <v>5321020</v>
      </c>
      <c r="E291">
        <v>480</v>
      </c>
      <c r="F291">
        <v>600</v>
      </c>
      <c r="G291">
        <v>875</v>
      </c>
      <c r="H291">
        <v>942</v>
      </c>
      <c r="I291">
        <v>2897</v>
      </c>
      <c r="J291">
        <v>3187</v>
      </c>
      <c r="K291">
        <v>3406</v>
      </c>
      <c r="L291">
        <v>3938</v>
      </c>
      <c r="M291">
        <v>3512</v>
      </c>
      <c r="N291">
        <v>14043</v>
      </c>
      <c r="O291">
        <f t="shared" si="16"/>
        <v>0.32516396272005521</v>
      </c>
      <c r="P291">
        <f t="shared" si="17"/>
        <v>0.25008901231930497</v>
      </c>
      <c r="R291">
        <f t="shared" si="18"/>
        <v>2897</v>
      </c>
      <c r="S291">
        <f t="shared" si="19"/>
        <v>14043</v>
      </c>
    </row>
    <row r="292" spans="1:19">
      <c r="A292" t="s">
        <v>1346</v>
      </c>
      <c r="B292" t="s">
        <v>1653</v>
      </c>
      <c r="C292" t="s">
        <v>1656</v>
      </c>
      <c r="D292">
        <v>5321030</v>
      </c>
      <c r="E292">
        <v>348</v>
      </c>
      <c r="F292">
        <v>485</v>
      </c>
      <c r="G292">
        <v>820</v>
      </c>
      <c r="H292">
        <v>990</v>
      </c>
      <c r="I292">
        <v>2643</v>
      </c>
      <c r="J292">
        <v>2302</v>
      </c>
      <c r="K292">
        <v>2656</v>
      </c>
      <c r="L292">
        <v>3844</v>
      </c>
      <c r="M292">
        <v>3597</v>
      </c>
      <c r="N292">
        <v>12399</v>
      </c>
      <c r="O292">
        <f t="shared" si="16"/>
        <v>0.37457434733257661</v>
      </c>
      <c r="P292">
        <f t="shared" si="17"/>
        <v>0.29010404064843937</v>
      </c>
      <c r="R292">
        <f t="shared" si="18"/>
        <v>2643</v>
      </c>
      <c r="S292">
        <f t="shared" si="19"/>
        <v>12399</v>
      </c>
    </row>
    <row r="293" spans="1:19">
      <c r="A293" t="s">
        <v>1346</v>
      </c>
      <c r="B293" t="s">
        <v>1653</v>
      </c>
      <c r="C293" t="s">
        <v>1657</v>
      </c>
      <c r="D293">
        <v>5321040</v>
      </c>
      <c r="E293">
        <v>401</v>
      </c>
      <c r="F293">
        <v>529</v>
      </c>
      <c r="G293">
        <v>604</v>
      </c>
      <c r="H293">
        <v>715</v>
      </c>
      <c r="I293">
        <v>2249</v>
      </c>
      <c r="J293">
        <v>2560</v>
      </c>
      <c r="K293">
        <v>2769</v>
      </c>
      <c r="L293">
        <v>2512</v>
      </c>
      <c r="M293">
        <v>2256</v>
      </c>
      <c r="N293">
        <v>10097</v>
      </c>
      <c r="O293">
        <f t="shared" si="16"/>
        <v>0.31791907514450868</v>
      </c>
      <c r="P293">
        <f t="shared" si="17"/>
        <v>0.22343270278300487</v>
      </c>
      <c r="R293">
        <f t="shared" si="18"/>
        <v>2249</v>
      </c>
      <c r="S293">
        <f t="shared" si="19"/>
        <v>10097</v>
      </c>
    </row>
    <row r="294" spans="1:19">
      <c r="A294" t="s">
        <v>1346</v>
      </c>
      <c r="B294" t="s">
        <v>1653</v>
      </c>
      <c r="C294" t="s">
        <v>1658</v>
      </c>
      <c r="D294">
        <v>5321050</v>
      </c>
      <c r="E294">
        <v>490</v>
      </c>
      <c r="F294">
        <v>288</v>
      </c>
      <c r="G294">
        <v>326</v>
      </c>
      <c r="H294">
        <v>388</v>
      </c>
      <c r="I294">
        <v>1492</v>
      </c>
      <c r="J294">
        <v>2796</v>
      </c>
      <c r="K294">
        <v>1272</v>
      </c>
      <c r="L294">
        <v>1120</v>
      </c>
      <c r="M294">
        <v>1047</v>
      </c>
      <c r="N294">
        <v>6235</v>
      </c>
      <c r="O294">
        <f t="shared" si="16"/>
        <v>0.26005361930294907</v>
      </c>
      <c r="P294">
        <f t="shared" si="17"/>
        <v>0.16792301523656777</v>
      </c>
      <c r="R294">
        <f t="shared" si="18"/>
        <v>1492</v>
      </c>
      <c r="S294">
        <f t="shared" si="19"/>
        <v>6235</v>
      </c>
    </row>
    <row r="295" spans="1:19">
      <c r="A295" t="s">
        <v>1346</v>
      </c>
      <c r="B295" t="s">
        <v>1653</v>
      </c>
      <c r="C295" t="s">
        <v>1659</v>
      </c>
      <c r="D295">
        <v>5321060</v>
      </c>
      <c r="E295">
        <v>327</v>
      </c>
      <c r="F295">
        <v>314</v>
      </c>
      <c r="G295">
        <v>435</v>
      </c>
      <c r="H295">
        <v>358</v>
      </c>
      <c r="I295">
        <v>1434</v>
      </c>
      <c r="J295">
        <v>1938</v>
      </c>
      <c r="K295">
        <v>1514</v>
      </c>
      <c r="L295">
        <v>1652</v>
      </c>
      <c r="M295">
        <v>1049</v>
      </c>
      <c r="N295">
        <v>6153</v>
      </c>
      <c r="O295">
        <f t="shared" si="16"/>
        <v>0.24965132496513251</v>
      </c>
      <c r="P295">
        <f t="shared" si="17"/>
        <v>0.17048594181699983</v>
      </c>
      <c r="R295">
        <f t="shared" si="18"/>
        <v>1434</v>
      </c>
      <c r="S295">
        <f t="shared" si="19"/>
        <v>6153</v>
      </c>
    </row>
    <row r="296" spans="1:19">
      <c r="A296" t="s">
        <v>1346</v>
      </c>
      <c r="B296" t="s">
        <v>1653</v>
      </c>
      <c r="C296" t="s">
        <v>1660</v>
      </c>
      <c r="D296">
        <v>5321070</v>
      </c>
      <c r="E296">
        <v>402</v>
      </c>
      <c r="F296">
        <v>641</v>
      </c>
      <c r="G296">
        <v>1071</v>
      </c>
      <c r="H296">
        <v>1258</v>
      </c>
      <c r="I296">
        <v>3372</v>
      </c>
      <c r="J296">
        <v>2728</v>
      </c>
      <c r="K296">
        <v>3638</v>
      </c>
      <c r="L296">
        <v>5156</v>
      </c>
      <c r="M296">
        <v>4853</v>
      </c>
      <c r="N296">
        <v>16375</v>
      </c>
      <c r="O296">
        <f t="shared" si="16"/>
        <v>0.37307236061684462</v>
      </c>
      <c r="P296">
        <f t="shared" si="17"/>
        <v>0.29636641221374044</v>
      </c>
      <c r="R296">
        <f t="shared" si="18"/>
        <v>3372</v>
      </c>
      <c r="S296">
        <f t="shared" si="19"/>
        <v>16375</v>
      </c>
    </row>
    <row r="297" spans="1:19">
      <c r="A297" t="s">
        <v>1346</v>
      </c>
      <c r="B297" t="s">
        <v>1653</v>
      </c>
      <c r="C297" t="s">
        <v>1661</v>
      </c>
      <c r="D297">
        <v>5321080</v>
      </c>
      <c r="E297">
        <v>141</v>
      </c>
      <c r="F297">
        <v>164</v>
      </c>
      <c r="G297">
        <v>191</v>
      </c>
      <c r="H297">
        <v>173</v>
      </c>
      <c r="I297">
        <v>669</v>
      </c>
      <c r="J297">
        <v>909</v>
      </c>
      <c r="K297">
        <v>849</v>
      </c>
      <c r="L297">
        <v>740</v>
      </c>
      <c r="M297">
        <v>494</v>
      </c>
      <c r="N297">
        <v>2992</v>
      </c>
      <c r="O297">
        <f t="shared" si="16"/>
        <v>0.25859491778774291</v>
      </c>
      <c r="P297">
        <f t="shared" si="17"/>
        <v>0.16510695187165775</v>
      </c>
      <c r="R297">
        <f t="shared" si="18"/>
        <v>669</v>
      </c>
      <c r="S297">
        <f t="shared" si="19"/>
        <v>2992</v>
      </c>
    </row>
    <row r="298" spans="1:19">
      <c r="A298" t="s">
        <v>1346</v>
      </c>
      <c r="B298" t="s">
        <v>1653</v>
      </c>
      <c r="C298" t="s">
        <v>1662</v>
      </c>
      <c r="D298">
        <v>5321090</v>
      </c>
      <c r="E298">
        <v>417</v>
      </c>
      <c r="F298">
        <v>383</v>
      </c>
      <c r="G298">
        <v>555</v>
      </c>
      <c r="H298">
        <v>502</v>
      </c>
      <c r="I298">
        <v>1857</v>
      </c>
      <c r="J298">
        <v>2655</v>
      </c>
      <c r="K298">
        <v>1974</v>
      </c>
      <c r="L298">
        <v>2278</v>
      </c>
      <c r="M298">
        <v>1627</v>
      </c>
      <c r="N298">
        <v>8534</v>
      </c>
      <c r="O298">
        <f t="shared" si="16"/>
        <v>0.27032848680667743</v>
      </c>
      <c r="P298">
        <f t="shared" si="17"/>
        <v>0.19064916803374737</v>
      </c>
      <c r="R298">
        <f t="shared" si="18"/>
        <v>1857</v>
      </c>
      <c r="S298">
        <f t="shared" si="19"/>
        <v>8534</v>
      </c>
    </row>
    <row r="299" spans="1:19">
      <c r="A299" t="s">
        <v>1346</v>
      </c>
      <c r="B299" t="s">
        <v>1653</v>
      </c>
      <c r="C299" t="s">
        <v>1663</v>
      </c>
      <c r="D299">
        <v>5321100</v>
      </c>
      <c r="E299">
        <v>251</v>
      </c>
      <c r="F299">
        <v>273</v>
      </c>
      <c r="G299">
        <v>397</v>
      </c>
      <c r="H299">
        <v>421</v>
      </c>
      <c r="I299">
        <v>1342</v>
      </c>
      <c r="J299">
        <v>1627</v>
      </c>
      <c r="K299">
        <v>1392</v>
      </c>
      <c r="L299">
        <v>1690</v>
      </c>
      <c r="M299">
        <v>1396</v>
      </c>
      <c r="N299">
        <v>6105</v>
      </c>
      <c r="O299">
        <f t="shared" si="16"/>
        <v>0.3137108792846498</v>
      </c>
      <c r="P299">
        <f t="shared" si="17"/>
        <v>0.22866502866502866</v>
      </c>
      <c r="R299">
        <f t="shared" si="18"/>
        <v>1342</v>
      </c>
      <c r="S299">
        <f t="shared" si="19"/>
        <v>6105</v>
      </c>
    </row>
    <row r="300" spans="1:19">
      <c r="A300" t="s">
        <v>1346</v>
      </c>
      <c r="B300" t="s">
        <v>1653</v>
      </c>
      <c r="C300" t="s">
        <v>1664</v>
      </c>
      <c r="D300">
        <v>5321110</v>
      </c>
      <c r="E300">
        <v>173</v>
      </c>
      <c r="F300">
        <v>256</v>
      </c>
      <c r="G300">
        <v>450</v>
      </c>
      <c r="H300">
        <v>484</v>
      </c>
      <c r="I300">
        <v>1363</v>
      </c>
      <c r="J300">
        <v>1205</v>
      </c>
      <c r="K300">
        <v>1481</v>
      </c>
      <c r="L300">
        <v>2327</v>
      </c>
      <c r="M300">
        <v>2072</v>
      </c>
      <c r="N300">
        <v>7085</v>
      </c>
      <c r="O300">
        <f t="shared" si="16"/>
        <v>0.35509904622157007</v>
      </c>
      <c r="P300">
        <f t="shared" si="17"/>
        <v>0.29244883556810164</v>
      </c>
      <c r="R300">
        <f t="shared" si="18"/>
        <v>1363</v>
      </c>
      <c r="S300">
        <f t="shared" si="19"/>
        <v>7085</v>
      </c>
    </row>
    <row r="301" spans="1:19">
      <c r="A301" t="s">
        <v>1346</v>
      </c>
      <c r="B301" t="s">
        <v>1653</v>
      </c>
      <c r="C301" t="s">
        <v>1665</v>
      </c>
      <c r="D301">
        <v>5321120</v>
      </c>
      <c r="E301">
        <v>247</v>
      </c>
      <c r="F301">
        <v>150</v>
      </c>
      <c r="G301">
        <v>217</v>
      </c>
      <c r="H301">
        <v>178</v>
      </c>
      <c r="I301">
        <v>792</v>
      </c>
      <c r="J301">
        <v>1402</v>
      </c>
      <c r="K301">
        <v>632</v>
      </c>
      <c r="L301">
        <v>763</v>
      </c>
      <c r="M301">
        <v>530</v>
      </c>
      <c r="N301">
        <v>3327</v>
      </c>
      <c r="O301">
        <f t="shared" si="16"/>
        <v>0.22474747474747475</v>
      </c>
      <c r="P301">
        <f t="shared" si="17"/>
        <v>0.15930267508265705</v>
      </c>
      <c r="R301">
        <f t="shared" si="18"/>
        <v>792</v>
      </c>
      <c r="S301">
        <f t="shared" si="19"/>
        <v>3327</v>
      </c>
    </row>
    <row r="302" spans="1:19">
      <c r="A302" t="s">
        <v>1346</v>
      </c>
      <c r="B302" t="s">
        <v>1666</v>
      </c>
      <c r="C302" t="s">
        <v>1667</v>
      </c>
      <c r="D302">
        <v>5371010</v>
      </c>
      <c r="E302">
        <v>1536</v>
      </c>
      <c r="F302">
        <v>1899</v>
      </c>
      <c r="G302">
        <v>1110</v>
      </c>
      <c r="H302">
        <v>488</v>
      </c>
      <c r="I302">
        <v>5033</v>
      </c>
      <c r="J302">
        <v>7512</v>
      </c>
      <c r="K302">
        <v>7999</v>
      </c>
      <c r="L302">
        <v>4932</v>
      </c>
      <c r="M302">
        <v>2252</v>
      </c>
      <c r="N302">
        <v>22695</v>
      </c>
      <c r="O302">
        <f t="shared" si="16"/>
        <v>9.6960063580369557E-2</v>
      </c>
      <c r="P302">
        <f t="shared" si="17"/>
        <v>9.9228905045164129E-2</v>
      </c>
      <c r="R302">
        <f t="shared" si="18"/>
        <v>5033</v>
      </c>
      <c r="S302">
        <f t="shared" si="19"/>
        <v>22695</v>
      </c>
    </row>
    <row r="303" spans="1:19">
      <c r="A303" t="s">
        <v>1346</v>
      </c>
      <c r="B303" t="s">
        <v>1666</v>
      </c>
      <c r="C303" t="s">
        <v>1668</v>
      </c>
      <c r="D303">
        <v>5371020</v>
      </c>
      <c r="E303">
        <v>1222</v>
      </c>
      <c r="F303">
        <v>1534</v>
      </c>
      <c r="G303">
        <v>923</v>
      </c>
      <c r="H303">
        <v>413</v>
      </c>
      <c r="I303">
        <v>4092</v>
      </c>
      <c r="J303">
        <v>6361</v>
      </c>
      <c r="K303">
        <v>6833</v>
      </c>
      <c r="L303">
        <v>4210</v>
      </c>
      <c r="M303">
        <v>2049</v>
      </c>
      <c r="N303">
        <v>19453</v>
      </c>
      <c r="O303">
        <f t="shared" si="16"/>
        <v>0.10092864125122189</v>
      </c>
      <c r="P303">
        <f t="shared" si="17"/>
        <v>0.10533079730632808</v>
      </c>
      <c r="R303">
        <f t="shared" si="18"/>
        <v>4092</v>
      </c>
      <c r="S303">
        <f t="shared" si="19"/>
        <v>19453</v>
      </c>
    </row>
    <row r="304" spans="1:19">
      <c r="A304" t="s">
        <v>1346</v>
      </c>
      <c r="B304" t="s">
        <v>1666</v>
      </c>
      <c r="C304" t="s">
        <v>1669</v>
      </c>
      <c r="D304">
        <v>5371030</v>
      </c>
      <c r="E304">
        <v>1146</v>
      </c>
      <c r="F304">
        <v>1178</v>
      </c>
      <c r="G304">
        <v>695</v>
      </c>
      <c r="H304">
        <v>333</v>
      </c>
      <c r="I304">
        <v>3352</v>
      </c>
      <c r="J304">
        <v>5814</v>
      </c>
      <c r="K304">
        <v>5407</v>
      </c>
      <c r="L304">
        <v>3209</v>
      </c>
      <c r="M304">
        <v>1566</v>
      </c>
      <c r="N304">
        <v>15996</v>
      </c>
      <c r="O304">
        <f t="shared" si="16"/>
        <v>9.9343675417661093E-2</v>
      </c>
      <c r="P304">
        <f t="shared" si="17"/>
        <v>9.7899474868717182E-2</v>
      </c>
      <c r="R304">
        <f t="shared" si="18"/>
        <v>3352</v>
      </c>
      <c r="S304">
        <f t="shared" si="19"/>
        <v>15996</v>
      </c>
    </row>
    <row r="305" spans="1:19">
      <c r="A305" t="s">
        <v>1346</v>
      </c>
      <c r="B305" t="s">
        <v>1666</v>
      </c>
      <c r="C305" t="s">
        <v>1670</v>
      </c>
      <c r="D305">
        <v>5371031</v>
      </c>
      <c r="E305">
        <v>632</v>
      </c>
      <c r="F305">
        <v>978</v>
      </c>
      <c r="G305">
        <v>739</v>
      </c>
      <c r="H305">
        <v>328</v>
      </c>
      <c r="I305">
        <v>2677</v>
      </c>
      <c r="J305">
        <v>3210</v>
      </c>
      <c r="K305">
        <v>3906</v>
      </c>
      <c r="L305">
        <v>2963</v>
      </c>
      <c r="M305">
        <v>1478</v>
      </c>
      <c r="N305">
        <v>11557</v>
      </c>
      <c r="O305">
        <f t="shared" si="16"/>
        <v>0.12252521479267837</v>
      </c>
      <c r="P305">
        <f t="shared" si="17"/>
        <v>0.12788786017132475</v>
      </c>
      <c r="R305">
        <f t="shared" si="18"/>
        <v>2677</v>
      </c>
      <c r="S305">
        <f t="shared" si="19"/>
        <v>11557</v>
      </c>
    </row>
    <row r="306" spans="1:19">
      <c r="A306" t="s">
        <v>1346</v>
      </c>
      <c r="B306" t="s">
        <v>1666</v>
      </c>
      <c r="C306" t="s">
        <v>1671</v>
      </c>
      <c r="D306">
        <v>5371040</v>
      </c>
      <c r="E306">
        <v>1162</v>
      </c>
      <c r="F306">
        <v>1088</v>
      </c>
      <c r="G306">
        <v>476</v>
      </c>
      <c r="H306">
        <v>207</v>
      </c>
      <c r="I306">
        <v>2933</v>
      </c>
      <c r="J306">
        <v>5851</v>
      </c>
      <c r="K306">
        <v>4853</v>
      </c>
      <c r="L306">
        <v>2244</v>
      </c>
      <c r="M306">
        <v>1001</v>
      </c>
      <c r="N306">
        <v>13949</v>
      </c>
      <c r="O306">
        <f t="shared" si="16"/>
        <v>7.0576201841118305E-2</v>
      </c>
      <c r="P306">
        <f t="shared" si="17"/>
        <v>7.1761416589002799E-2</v>
      </c>
      <c r="R306">
        <f t="shared" si="18"/>
        <v>2933</v>
      </c>
      <c r="S306">
        <f t="shared" si="19"/>
        <v>13949</v>
      </c>
    </row>
    <row r="307" spans="1:19">
      <c r="A307" t="s">
        <v>1346</v>
      </c>
      <c r="B307" t="s">
        <v>1666</v>
      </c>
      <c r="C307" t="s">
        <v>1672</v>
      </c>
      <c r="D307">
        <v>5371041</v>
      </c>
      <c r="E307">
        <v>277</v>
      </c>
      <c r="F307">
        <v>581</v>
      </c>
      <c r="G307">
        <v>402</v>
      </c>
      <c r="H307">
        <v>212</v>
      </c>
      <c r="I307">
        <v>1472</v>
      </c>
      <c r="J307">
        <v>1361</v>
      </c>
      <c r="K307">
        <v>2184</v>
      </c>
      <c r="L307">
        <v>1557</v>
      </c>
      <c r="M307">
        <v>858</v>
      </c>
      <c r="N307">
        <v>5960</v>
      </c>
      <c r="O307">
        <f t="shared" si="16"/>
        <v>0.14402173913043478</v>
      </c>
      <c r="P307">
        <f t="shared" si="17"/>
        <v>0.14395973154362415</v>
      </c>
      <c r="R307">
        <f t="shared" si="18"/>
        <v>1472</v>
      </c>
      <c r="S307">
        <f t="shared" si="19"/>
        <v>5960</v>
      </c>
    </row>
    <row r="308" spans="1:19">
      <c r="A308" t="s">
        <v>674</v>
      </c>
      <c r="B308" t="s">
        <v>675</v>
      </c>
      <c r="C308" t="s">
        <v>498</v>
      </c>
      <c r="D308">
        <v>7301010</v>
      </c>
      <c r="E308">
        <v>438</v>
      </c>
      <c r="F308">
        <v>328</v>
      </c>
      <c r="G308">
        <v>159</v>
      </c>
      <c r="H308">
        <v>26</v>
      </c>
      <c r="I308">
        <v>951</v>
      </c>
      <c r="J308">
        <v>1323</v>
      </c>
      <c r="K308">
        <v>722</v>
      </c>
      <c r="L308">
        <v>492</v>
      </c>
      <c r="M308">
        <v>104</v>
      </c>
      <c r="N308">
        <v>2641</v>
      </c>
      <c r="O308">
        <f t="shared" si="16"/>
        <v>2.7339642481598318E-2</v>
      </c>
      <c r="P308">
        <f t="shared" si="17"/>
        <v>3.9379023097311623E-2</v>
      </c>
      <c r="R308">
        <f t="shared" si="18"/>
        <v>951</v>
      </c>
      <c r="S308">
        <f t="shared" si="19"/>
        <v>2641</v>
      </c>
    </row>
    <row r="309" spans="1:19">
      <c r="A309" t="s">
        <v>674</v>
      </c>
      <c r="B309" t="s">
        <v>675</v>
      </c>
      <c r="C309" t="s">
        <v>497</v>
      </c>
      <c r="D309">
        <v>7301011</v>
      </c>
      <c r="E309">
        <v>872</v>
      </c>
      <c r="F309">
        <v>266</v>
      </c>
      <c r="G309">
        <v>64</v>
      </c>
      <c r="H309">
        <v>8</v>
      </c>
      <c r="I309">
        <v>1210</v>
      </c>
      <c r="J309">
        <v>3633</v>
      </c>
      <c r="K309">
        <v>736</v>
      </c>
      <c r="L309">
        <v>150</v>
      </c>
      <c r="M309">
        <v>28</v>
      </c>
      <c r="N309">
        <v>4547</v>
      </c>
      <c r="O309">
        <f t="shared" si="16"/>
        <v>6.6115702479338841E-3</v>
      </c>
      <c r="P309">
        <f t="shared" si="17"/>
        <v>6.15790631185397E-3</v>
      </c>
      <c r="R309">
        <f t="shared" si="18"/>
        <v>1210</v>
      </c>
      <c r="S309">
        <f t="shared" si="19"/>
        <v>4547</v>
      </c>
    </row>
    <row r="310" spans="1:19">
      <c r="A310" t="s">
        <v>674</v>
      </c>
      <c r="B310" t="s">
        <v>675</v>
      </c>
      <c r="C310" t="s">
        <v>499</v>
      </c>
      <c r="D310">
        <v>7301020</v>
      </c>
      <c r="E310">
        <v>777</v>
      </c>
      <c r="F310">
        <v>277</v>
      </c>
      <c r="G310">
        <v>87</v>
      </c>
      <c r="H310">
        <v>22</v>
      </c>
      <c r="I310">
        <v>1163</v>
      </c>
      <c r="J310">
        <v>3177</v>
      </c>
      <c r="K310">
        <v>726</v>
      </c>
      <c r="L310">
        <v>284</v>
      </c>
      <c r="M310">
        <v>94</v>
      </c>
      <c r="N310">
        <v>4281</v>
      </c>
      <c r="O310">
        <f t="shared" si="16"/>
        <v>1.8916595012897677E-2</v>
      </c>
      <c r="P310">
        <f t="shared" si="17"/>
        <v>2.1957486568558747E-2</v>
      </c>
      <c r="R310">
        <f t="shared" si="18"/>
        <v>1163</v>
      </c>
      <c r="S310">
        <f t="shared" si="19"/>
        <v>4281</v>
      </c>
    </row>
    <row r="311" spans="1:19">
      <c r="A311" t="s">
        <v>674</v>
      </c>
      <c r="B311" t="s">
        <v>675</v>
      </c>
      <c r="C311" t="s">
        <v>562</v>
      </c>
      <c r="D311">
        <v>7301021</v>
      </c>
      <c r="E311">
        <v>1074</v>
      </c>
      <c r="F311">
        <v>269</v>
      </c>
      <c r="G311">
        <v>108</v>
      </c>
      <c r="H311">
        <v>20</v>
      </c>
      <c r="I311">
        <v>1471</v>
      </c>
      <c r="J311">
        <v>4378</v>
      </c>
      <c r="K311">
        <v>770</v>
      </c>
      <c r="L311">
        <v>408</v>
      </c>
      <c r="M311">
        <v>75</v>
      </c>
      <c r="N311">
        <v>5631</v>
      </c>
      <c r="O311">
        <f t="shared" si="16"/>
        <v>1.3596193065941536E-2</v>
      </c>
      <c r="P311">
        <f t="shared" si="17"/>
        <v>1.3319126265316995E-2</v>
      </c>
      <c r="R311">
        <f t="shared" si="18"/>
        <v>1471</v>
      </c>
      <c r="S311">
        <f t="shared" si="19"/>
        <v>5631</v>
      </c>
    </row>
    <row r="312" spans="1:19">
      <c r="A312" t="s">
        <v>674</v>
      </c>
      <c r="B312" t="s">
        <v>675</v>
      </c>
      <c r="C312" t="s">
        <v>500</v>
      </c>
      <c r="D312">
        <v>7301022</v>
      </c>
      <c r="E312">
        <v>730</v>
      </c>
      <c r="F312">
        <v>294</v>
      </c>
      <c r="G312">
        <v>81</v>
      </c>
      <c r="H312">
        <v>8</v>
      </c>
      <c r="I312">
        <v>1113</v>
      </c>
      <c r="J312">
        <v>2876</v>
      </c>
      <c r="K312">
        <v>718</v>
      </c>
      <c r="L312">
        <v>221</v>
      </c>
      <c r="M312">
        <v>20</v>
      </c>
      <c r="N312">
        <v>3835</v>
      </c>
      <c r="O312">
        <f t="shared" si="16"/>
        <v>7.1877807726864335E-3</v>
      </c>
      <c r="P312">
        <f t="shared" si="17"/>
        <v>5.2151238591916557E-3</v>
      </c>
      <c r="R312">
        <f t="shared" si="18"/>
        <v>1113</v>
      </c>
      <c r="S312">
        <f t="shared" si="19"/>
        <v>3835</v>
      </c>
    </row>
    <row r="313" spans="1:19">
      <c r="A313" t="s">
        <v>674</v>
      </c>
      <c r="B313" t="s">
        <v>675</v>
      </c>
      <c r="C313" t="s">
        <v>373</v>
      </c>
      <c r="D313">
        <v>7301030</v>
      </c>
      <c r="E313">
        <v>772</v>
      </c>
      <c r="F313">
        <v>388</v>
      </c>
      <c r="G313">
        <v>198</v>
      </c>
      <c r="H313">
        <v>55</v>
      </c>
      <c r="I313">
        <v>1413</v>
      </c>
      <c r="J313">
        <v>3077</v>
      </c>
      <c r="K313">
        <v>991</v>
      </c>
      <c r="L313">
        <v>602</v>
      </c>
      <c r="M313">
        <v>213</v>
      </c>
      <c r="N313">
        <v>4883</v>
      </c>
      <c r="O313">
        <f t="shared" si="16"/>
        <v>3.8924274593064405E-2</v>
      </c>
      <c r="P313">
        <f t="shared" si="17"/>
        <v>4.3620724964161375E-2</v>
      </c>
      <c r="R313">
        <f t="shared" si="18"/>
        <v>1413</v>
      </c>
      <c r="S313">
        <f t="shared" si="19"/>
        <v>4883</v>
      </c>
    </row>
    <row r="314" spans="1:19">
      <c r="A314" t="s">
        <v>674</v>
      </c>
      <c r="B314" t="s">
        <v>675</v>
      </c>
      <c r="C314" t="s">
        <v>365</v>
      </c>
      <c r="D314">
        <v>7301040</v>
      </c>
      <c r="E314">
        <v>777</v>
      </c>
      <c r="F314">
        <v>423</v>
      </c>
      <c r="G314">
        <v>146</v>
      </c>
      <c r="H314">
        <v>28</v>
      </c>
      <c r="I314">
        <v>1374</v>
      </c>
      <c r="J314">
        <v>3414</v>
      </c>
      <c r="K314">
        <v>1094</v>
      </c>
      <c r="L314">
        <v>485</v>
      </c>
      <c r="M314">
        <v>123</v>
      </c>
      <c r="N314">
        <v>5116</v>
      </c>
      <c r="O314">
        <f t="shared" si="16"/>
        <v>2.0378457059679767E-2</v>
      </c>
      <c r="P314">
        <f t="shared" si="17"/>
        <v>2.4042220484753712E-2</v>
      </c>
      <c r="R314">
        <f t="shared" si="18"/>
        <v>1374</v>
      </c>
      <c r="S314">
        <f t="shared" si="19"/>
        <v>5116</v>
      </c>
    </row>
    <row r="315" spans="1:19">
      <c r="A315" t="s">
        <v>674</v>
      </c>
      <c r="B315" t="s">
        <v>675</v>
      </c>
      <c r="C315" t="s">
        <v>352</v>
      </c>
      <c r="D315">
        <v>7301041</v>
      </c>
      <c r="E315">
        <v>219</v>
      </c>
      <c r="F315">
        <v>338</v>
      </c>
      <c r="G315">
        <v>309</v>
      </c>
      <c r="H315">
        <v>56</v>
      </c>
      <c r="I315">
        <v>922</v>
      </c>
      <c r="J315">
        <v>1083</v>
      </c>
      <c r="K315">
        <v>1411</v>
      </c>
      <c r="L315">
        <v>1080</v>
      </c>
      <c r="M315">
        <v>214</v>
      </c>
      <c r="N315">
        <v>3788</v>
      </c>
      <c r="O315">
        <f t="shared" si="16"/>
        <v>6.0737527114967459E-2</v>
      </c>
      <c r="P315">
        <f t="shared" si="17"/>
        <v>5.6494192185850056E-2</v>
      </c>
      <c r="R315">
        <f t="shared" si="18"/>
        <v>922</v>
      </c>
      <c r="S315">
        <f t="shared" si="19"/>
        <v>3788</v>
      </c>
    </row>
    <row r="316" spans="1:19">
      <c r="A316" t="s">
        <v>674</v>
      </c>
      <c r="B316" t="s">
        <v>675</v>
      </c>
      <c r="C316" t="s">
        <v>367</v>
      </c>
      <c r="D316">
        <v>7301042</v>
      </c>
      <c r="E316">
        <v>512</v>
      </c>
      <c r="F316">
        <v>451</v>
      </c>
      <c r="G316">
        <v>246</v>
      </c>
      <c r="H316">
        <v>36</v>
      </c>
      <c r="I316">
        <v>1245</v>
      </c>
      <c r="J316">
        <v>2287</v>
      </c>
      <c r="K316">
        <v>1431</v>
      </c>
      <c r="L316">
        <v>767</v>
      </c>
      <c r="M316">
        <v>98</v>
      </c>
      <c r="N316">
        <v>4583</v>
      </c>
      <c r="O316">
        <f t="shared" si="16"/>
        <v>2.891566265060241E-2</v>
      </c>
      <c r="P316">
        <f t="shared" si="17"/>
        <v>2.1383373336242635E-2</v>
      </c>
      <c r="R316">
        <f t="shared" si="18"/>
        <v>1245</v>
      </c>
      <c r="S316">
        <f t="shared" si="19"/>
        <v>4583</v>
      </c>
    </row>
    <row r="317" spans="1:19">
      <c r="A317" t="s">
        <v>674</v>
      </c>
      <c r="B317" t="s">
        <v>675</v>
      </c>
      <c r="C317" t="s">
        <v>369</v>
      </c>
      <c r="D317">
        <v>7301050</v>
      </c>
      <c r="E317">
        <v>638</v>
      </c>
      <c r="F317">
        <v>759</v>
      </c>
      <c r="G317">
        <v>435</v>
      </c>
      <c r="H317">
        <v>57</v>
      </c>
      <c r="I317">
        <v>1889</v>
      </c>
      <c r="J317">
        <v>2542</v>
      </c>
      <c r="K317">
        <v>2322</v>
      </c>
      <c r="L317">
        <v>1210</v>
      </c>
      <c r="M317">
        <v>160</v>
      </c>
      <c r="N317">
        <v>6234</v>
      </c>
      <c r="O317">
        <f t="shared" si="16"/>
        <v>3.0174695606140816E-2</v>
      </c>
      <c r="P317">
        <f t="shared" si="17"/>
        <v>2.5665704202759064E-2</v>
      </c>
      <c r="R317">
        <f t="shared" si="18"/>
        <v>1889</v>
      </c>
      <c r="S317">
        <f t="shared" si="19"/>
        <v>6234</v>
      </c>
    </row>
    <row r="318" spans="1:19">
      <c r="A318" t="s">
        <v>674</v>
      </c>
      <c r="B318" t="s">
        <v>675</v>
      </c>
      <c r="C318" t="s">
        <v>376</v>
      </c>
      <c r="D318">
        <v>7301051</v>
      </c>
      <c r="E318">
        <v>248</v>
      </c>
      <c r="F318">
        <v>316</v>
      </c>
      <c r="G318">
        <v>235</v>
      </c>
      <c r="H318">
        <v>25</v>
      </c>
      <c r="I318">
        <v>824</v>
      </c>
      <c r="J318">
        <v>1102</v>
      </c>
      <c r="K318">
        <v>1065</v>
      </c>
      <c r="L318">
        <v>712</v>
      </c>
      <c r="M318">
        <v>73</v>
      </c>
      <c r="N318">
        <v>2952</v>
      </c>
      <c r="O318">
        <f t="shared" si="16"/>
        <v>3.0339805825242719E-2</v>
      </c>
      <c r="P318">
        <f t="shared" si="17"/>
        <v>2.4728997289972899E-2</v>
      </c>
      <c r="R318">
        <f t="shared" si="18"/>
        <v>824</v>
      </c>
      <c r="S318">
        <f t="shared" si="19"/>
        <v>2952</v>
      </c>
    </row>
    <row r="319" spans="1:19">
      <c r="A319" t="s">
        <v>674</v>
      </c>
      <c r="B319" t="s">
        <v>676</v>
      </c>
      <c r="C319" t="s">
        <v>406</v>
      </c>
      <c r="D319">
        <v>7302010</v>
      </c>
      <c r="E319">
        <v>2384</v>
      </c>
      <c r="F319">
        <v>1686</v>
      </c>
      <c r="G319">
        <v>876</v>
      </c>
      <c r="H319">
        <v>144</v>
      </c>
      <c r="I319">
        <v>5090</v>
      </c>
      <c r="J319">
        <v>10393</v>
      </c>
      <c r="K319">
        <v>5107</v>
      </c>
      <c r="L319">
        <v>2469</v>
      </c>
      <c r="M319">
        <v>464</v>
      </c>
      <c r="N319">
        <v>18433</v>
      </c>
      <c r="O319">
        <f t="shared" si="16"/>
        <v>2.8290766208251474E-2</v>
      </c>
      <c r="P319">
        <f t="shared" si="17"/>
        <v>2.5172245429392937E-2</v>
      </c>
      <c r="R319">
        <f t="shared" si="18"/>
        <v>5090</v>
      </c>
      <c r="S319">
        <f t="shared" si="19"/>
        <v>18433</v>
      </c>
    </row>
    <row r="320" spans="1:19">
      <c r="A320" t="s">
        <v>674</v>
      </c>
      <c r="B320" t="s">
        <v>676</v>
      </c>
      <c r="C320" t="s">
        <v>598</v>
      </c>
      <c r="D320">
        <v>7302020</v>
      </c>
      <c r="E320">
        <v>1163</v>
      </c>
      <c r="F320">
        <v>767</v>
      </c>
      <c r="G320">
        <v>545</v>
      </c>
      <c r="H320">
        <v>94</v>
      </c>
      <c r="I320">
        <v>2569</v>
      </c>
      <c r="J320">
        <v>5897</v>
      </c>
      <c r="K320">
        <v>2854</v>
      </c>
      <c r="L320">
        <v>1871</v>
      </c>
      <c r="M320">
        <v>348</v>
      </c>
      <c r="N320">
        <v>10970</v>
      </c>
      <c r="O320">
        <f t="shared" si="16"/>
        <v>3.6590112884390812E-2</v>
      </c>
      <c r="P320">
        <f t="shared" si="17"/>
        <v>3.1722880583409295E-2</v>
      </c>
      <c r="R320">
        <f t="shared" si="18"/>
        <v>2569</v>
      </c>
      <c r="S320">
        <f t="shared" si="19"/>
        <v>10970</v>
      </c>
    </row>
    <row r="321" spans="1:19">
      <c r="A321" t="s">
        <v>674</v>
      </c>
      <c r="B321" t="s">
        <v>676</v>
      </c>
      <c r="C321" t="s">
        <v>599</v>
      </c>
      <c r="D321">
        <v>7302021</v>
      </c>
      <c r="E321">
        <v>2074</v>
      </c>
      <c r="F321">
        <v>1353</v>
      </c>
      <c r="G321">
        <v>559</v>
      </c>
      <c r="H321">
        <v>107</v>
      </c>
      <c r="I321">
        <v>4093</v>
      </c>
      <c r="J321">
        <v>9179</v>
      </c>
      <c r="K321">
        <v>3929</v>
      </c>
      <c r="L321">
        <v>1532</v>
      </c>
      <c r="M321">
        <v>320</v>
      </c>
      <c r="N321">
        <v>14960</v>
      </c>
      <c r="O321">
        <f t="shared" si="16"/>
        <v>2.6142193989738577E-2</v>
      </c>
      <c r="P321">
        <f t="shared" si="17"/>
        <v>2.1390374331550801E-2</v>
      </c>
      <c r="R321">
        <f t="shared" si="18"/>
        <v>4093</v>
      </c>
      <c r="S321">
        <f t="shared" si="19"/>
        <v>14960</v>
      </c>
    </row>
    <row r="322" spans="1:19">
      <c r="A322" t="s">
        <v>674</v>
      </c>
      <c r="B322" t="s">
        <v>676</v>
      </c>
      <c r="C322" t="s">
        <v>361</v>
      </c>
      <c r="D322">
        <v>7302030</v>
      </c>
      <c r="E322">
        <v>886</v>
      </c>
      <c r="F322">
        <v>694</v>
      </c>
      <c r="G322">
        <v>343</v>
      </c>
      <c r="H322">
        <v>34</v>
      </c>
      <c r="I322">
        <v>1957</v>
      </c>
      <c r="J322">
        <v>3764</v>
      </c>
      <c r="K322">
        <v>1687</v>
      </c>
      <c r="L322">
        <v>697</v>
      </c>
      <c r="M322">
        <v>89</v>
      </c>
      <c r="N322">
        <v>6237</v>
      </c>
      <c r="O322">
        <f t="shared" si="16"/>
        <v>1.7373530914665303E-2</v>
      </c>
      <c r="P322">
        <f t="shared" si="17"/>
        <v>1.4269680936347603E-2</v>
      </c>
      <c r="R322">
        <f t="shared" si="18"/>
        <v>1957</v>
      </c>
      <c r="S322">
        <f t="shared" si="19"/>
        <v>6237</v>
      </c>
    </row>
    <row r="323" spans="1:19">
      <c r="A323" t="s">
        <v>674</v>
      </c>
      <c r="B323" t="s">
        <v>676</v>
      </c>
      <c r="C323" t="s">
        <v>374</v>
      </c>
      <c r="D323">
        <v>7302040</v>
      </c>
      <c r="E323">
        <v>1228</v>
      </c>
      <c r="F323">
        <v>1187</v>
      </c>
      <c r="G323">
        <v>480</v>
      </c>
      <c r="H323">
        <v>91</v>
      </c>
      <c r="I323">
        <v>2986</v>
      </c>
      <c r="J323">
        <v>4857</v>
      </c>
      <c r="K323">
        <v>3065</v>
      </c>
      <c r="L323">
        <v>1349</v>
      </c>
      <c r="M323">
        <v>284</v>
      </c>
      <c r="N323">
        <v>9555</v>
      </c>
      <c r="O323">
        <f t="shared" ref="O323:O386" si="20">H323/I323</f>
        <v>3.0475552578700604E-2</v>
      </c>
      <c r="P323">
        <f t="shared" ref="P323:P386" si="21">M323/N323</f>
        <v>2.9722658294086865E-2</v>
      </c>
      <c r="R323">
        <f t="shared" ref="R323:R386" si="22">I323</f>
        <v>2986</v>
      </c>
      <c r="S323">
        <f t="shared" ref="S323:S386" si="23">N323</f>
        <v>9555</v>
      </c>
    </row>
    <row r="324" spans="1:19">
      <c r="A324" t="s">
        <v>674</v>
      </c>
      <c r="B324" t="s">
        <v>676</v>
      </c>
      <c r="C324" t="s">
        <v>409</v>
      </c>
      <c r="D324">
        <v>7302050</v>
      </c>
      <c r="E324">
        <v>982</v>
      </c>
      <c r="F324">
        <v>955</v>
      </c>
      <c r="G324">
        <v>468</v>
      </c>
      <c r="H324">
        <v>94</v>
      </c>
      <c r="I324">
        <v>2499</v>
      </c>
      <c r="J324">
        <v>3996</v>
      </c>
      <c r="K324">
        <v>2512</v>
      </c>
      <c r="L324">
        <v>1140</v>
      </c>
      <c r="M324">
        <v>252</v>
      </c>
      <c r="N324">
        <v>7900</v>
      </c>
      <c r="O324">
        <f t="shared" si="20"/>
        <v>3.7615046018407365E-2</v>
      </c>
      <c r="P324">
        <f t="shared" si="21"/>
        <v>3.1898734177215192E-2</v>
      </c>
      <c r="R324">
        <f t="shared" si="22"/>
        <v>2499</v>
      </c>
      <c r="S324">
        <f t="shared" si="23"/>
        <v>7900</v>
      </c>
    </row>
    <row r="325" spans="1:19">
      <c r="A325" t="s">
        <v>674</v>
      </c>
      <c r="B325" t="s">
        <v>676</v>
      </c>
      <c r="C325" t="s">
        <v>411</v>
      </c>
      <c r="D325">
        <v>7302060</v>
      </c>
      <c r="E325">
        <v>3822</v>
      </c>
      <c r="F325">
        <v>1572</v>
      </c>
      <c r="G325">
        <v>486</v>
      </c>
      <c r="H325">
        <v>84</v>
      </c>
      <c r="I325">
        <v>5964</v>
      </c>
      <c r="J325">
        <v>15869</v>
      </c>
      <c r="K325">
        <v>4404</v>
      </c>
      <c r="L325">
        <v>1476</v>
      </c>
      <c r="M325">
        <v>274</v>
      </c>
      <c r="N325">
        <v>22023</v>
      </c>
      <c r="O325">
        <f t="shared" si="20"/>
        <v>1.4084507042253521E-2</v>
      </c>
      <c r="P325">
        <f t="shared" si="21"/>
        <v>1.2441538391681424E-2</v>
      </c>
      <c r="R325">
        <f t="shared" si="22"/>
        <v>5964</v>
      </c>
      <c r="S325">
        <f t="shared" si="23"/>
        <v>22023</v>
      </c>
    </row>
    <row r="326" spans="1:19">
      <c r="A326" t="s">
        <v>674</v>
      </c>
      <c r="B326" t="s">
        <v>676</v>
      </c>
      <c r="C326" t="s">
        <v>377</v>
      </c>
      <c r="D326">
        <v>7302070</v>
      </c>
      <c r="E326">
        <v>2034</v>
      </c>
      <c r="F326">
        <v>1552</v>
      </c>
      <c r="G326">
        <v>812</v>
      </c>
      <c r="H326">
        <v>114</v>
      </c>
      <c r="I326">
        <v>4512</v>
      </c>
      <c r="J326">
        <v>8965</v>
      </c>
      <c r="K326">
        <v>4579</v>
      </c>
      <c r="L326">
        <v>2273</v>
      </c>
      <c r="M326">
        <v>376</v>
      </c>
      <c r="N326">
        <v>16193</v>
      </c>
      <c r="O326">
        <f t="shared" si="20"/>
        <v>2.5265957446808509E-2</v>
      </c>
      <c r="P326">
        <f t="shared" si="21"/>
        <v>2.3219909837584141E-2</v>
      </c>
      <c r="R326">
        <f t="shared" si="22"/>
        <v>4512</v>
      </c>
      <c r="S326">
        <f t="shared" si="23"/>
        <v>16193</v>
      </c>
    </row>
    <row r="327" spans="1:19">
      <c r="A327" t="s">
        <v>674</v>
      </c>
      <c r="B327" t="s">
        <v>676</v>
      </c>
      <c r="C327" t="s">
        <v>522</v>
      </c>
      <c r="D327">
        <v>7302080</v>
      </c>
      <c r="E327">
        <v>1401</v>
      </c>
      <c r="F327">
        <v>1105</v>
      </c>
      <c r="G327">
        <v>533</v>
      </c>
      <c r="H327">
        <v>96</v>
      </c>
      <c r="I327">
        <v>3135</v>
      </c>
      <c r="J327">
        <v>6292</v>
      </c>
      <c r="K327">
        <v>3337</v>
      </c>
      <c r="L327">
        <v>1494</v>
      </c>
      <c r="M327">
        <v>314</v>
      </c>
      <c r="N327">
        <v>11437</v>
      </c>
      <c r="O327">
        <f t="shared" si="20"/>
        <v>3.0622009569377991E-2</v>
      </c>
      <c r="P327">
        <f t="shared" si="21"/>
        <v>2.745475212031127E-2</v>
      </c>
      <c r="R327">
        <f t="shared" si="22"/>
        <v>3135</v>
      </c>
      <c r="S327">
        <f t="shared" si="23"/>
        <v>11437</v>
      </c>
    </row>
    <row r="328" spans="1:19">
      <c r="A328" t="s">
        <v>674</v>
      </c>
      <c r="B328" t="s">
        <v>676</v>
      </c>
      <c r="C328" t="s">
        <v>420</v>
      </c>
      <c r="D328">
        <v>7302090</v>
      </c>
      <c r="E328">
        <v>1533</v>
      </c>
      <c r="F328">
        <v>866</v>
      </c>
      <c r="G328">
        <v>290</v>
      </c>
      <c r="H328">
        <v>39</v>
      </c>
      <c r="I328">
        <v>2728</v>
      </c>
      <c r="J328">
        <v>6502</v>
      </c>
      <c r="K328">
        <v>2384</v>
      </c>
      <c r="L328">
        <v>747</v>
      </c>
      <c r="M328">
        <v>127</v>
      </c>
      <c r="N328">
        <v>9760</v>
      </c>
      <c r="O328">
        <f t="shared" si="20"/>
        <v>1.4296187683284457E-2</v>
      </c>
      <c r="P328">
        <f t="shared" si="21"/>
        <v>1.3012295081967213E-2</v>
      </c>
      <c r="R328">
        <f t="shared" si="22"/>
        <v>2728</v>
      </c>
      <c r="S328">
        <f t="shared" si="23"/>
        <v>9760</v>
      </c>
    </row>
    <row r="329" spans="1:19">
      <c r="A329" t="s">
        <v>674</v>
      </c>
      <c r="B329" t="s">
        <v>333</v>
      </c>
      <c r="C329" t="s">
        <v>356</v>
      </c>
      <c r="D329">
        <v>7303010</v>
      </c>
      <c r="E329">
        <v>535</v>
      </c>
      <c r="F329">
        <v>713</v>
      </c>
      <c r="G329">
        <v>892</v>
      </c>
      <c r="H329">
        <v>617</v>
      </c>
      <c r="I329">
        <v>2757</v>
      </c>
      <c r="J329">
        <v>2777</v>
      </c>
      <c r="K329">
        <v>2914</v>
      </c>
      <c r="L329">
        <v>3050</v>
      </c>
      <c r="M329">
        <v>1924</v>
      </c>
      <c r="N329">
        <v>10665</v>
      </c>
      <c r="O329">
        <f t="shared" si="20"/>
        <v>0.22379397896264056</v>
      </c>
      <c r="P329">
        <f t="shared" si="21"/>
        <v>0.18040318799812471</v>
      </c>
      <c r="R329">
        <f t="shared" si="22"/>
        <v>2757</v>
      </c>
      <c r="S329">
        <f t="shared" si="23"/>
        <v>10665</v>
      </c>
    </row>
    <row r="330" spans="1:19">
      <c r="A330" t="s">
        <v>674</v>
      </c>
      <c r="B330" t="s">
        <v>333</v>
      </c>
      <c r="C330" t="s">
        <v>603</v>
      </c>
      <c r="D330">
        <v>7303011</v>
      </c>
      <c r="E330">
        <v>327</v>
      </c>
      <c r="F330">
        <v>357</v>
      </c>
      <c r="G330">
        <v>440</v>
      </c>
      <c r="H330">
        <v>302</v>
      </c>
      <c r="I330">
        <v>1426</v>
      </c>
      <c r="J330">
        <v>1694</v>
      </c>
      <c r="K330">
        <v>1442</v>
      </c>
      <c r="L330">
        <v>1417</v>
      </c>
      <c r="M330">
        <v>827</v>
      </c>
      <c r="N330">
        <v>5380</v>
      </c>
      <c r="O330">
        <f t="shared" si="20"/>
        <v>0.21178120617110799</v>
      </c>
      <c r="P330">
        <f t="shared" si="21"/>
        <v>0.15371747211895911</v>
      </c>
      <c r="R330">
        <f t="shared" si="22"/>
        <v>1426</v>
      </c>
      <c r="S330">
        <f t="shared" si="23"/>
        <v>5380</v>
      </c>
    </row>
    <row r="331" spans="1:19">
      <c r="A331" t="s">
        <v>674</v>
      </c>
      <c r="B331" t="s">
        <v>333</v>
      </c>
      <c r="C331" t="s">
        <v>552</v>
      </c>
      <c r="D331">
        <v>7303012</v>
      </c>
      <c r="E331">
        <v>318</v>
      </c>
      <c r="F331">
        <v>381</v>
      </c>
      <c r="G331">
        <v>470</v>
      </c>
      <c r="H331">
        <v>352</v>
      </c>
      <c r="I331">
        <v>1521</v>
      </c>
      <c r="J331">
        <v>1679</v>
      </c>
      <c r="K331">
        <v>1513</v>
      </c>
      <c r="L331">
        <v>1569</v>
      </c>
      <c r="M331">
        <v>1067</v>
      </c>
      <c r="N331">
        <v>5828</v>
      </c>
      <c r="O331">
        <f t="shared" si="20"/>
        <v>0.2314266929651545</v>
      </c>
      <c r="P331">
        <f t="shared" si="21"/>
        <v>0.18308167467398764</v>
      </c>
      <c r="R331">
        <f t="shared" si="22"/>
        <v>1521</v>
      </c>
      <c r="S331">
        <f t="shared" si="23"/>
        <v>5828</v>
      </c>
    </row>
    <row r="332" spans="1:19">
      <c r="A332" t="s">
        <v>674</v>
      </c>
      <c r="B332" t="s">
        <v>333</v>
      </c>
      <c r="C332" t="s">
        <v>333</v>
      </c>
      <c r="D332">
        <v>7303020</v>
      </c>
      <c r="E332">
        <v>505</v>
      </c>
      <c r="F332">
        <v>588</v>
      </c>
      <c r="G332">
        <v>739</v>
      </c>
      <c r="H332">
        <v>533</v>
      </c>
      <c r="I332">
        <v>2365</v>
      </c>
      <c r="J332">
        <v>2535</v>
      </c>
      <c r="K332">
        <v>2378</v>
      </c>
      <c r="L332">
        <v>2642</v>
      </c>
      <c r="M332">
        <v>1857</v>
      </c>
      <c r="N332">
        <v>9412</v>
      </c>
      <c r="O332">
        <f t="shared" si="20"/>
        <v>0.22536997885835094</v>
      </c>
      <c r="P332">
        <f t="shared" si="21"/>
        <v>0.19730131746706334</v>
      </c>
      <c r="R332">
        <f t="shared" si="22"/>
        <v>2365</v>
      </c>
      <c r="S332">
        <f t="shared" si="23"/>
        <v>9412</v>
      </c>
    </row>
    <row r="333" spans="1:19">
      <c r="A333" t="s">
        <v>674</v>
      </c>
      <c r="B333" t="s">
        <v>333</v>
      </c>
      <c r="C333" t="s">
        <v>400</v>
      </c>
      <c r="D333">
        <v>7303021</v>
      </c>
      <c r="E333">
        <v>588</v>
      </c>
      <c r="F333">
        <v>486</v>
      </c>
      <c r="G333">
        <v>508</v>
      </c>
      <c r="H333">
        <v>304</v>
      </c>
      <c r="I333">
        <v>1886</v>
      </c>
      <c r="J333">
        <v>3078</v>
      </c>
      <c r="K333">
        <v>1964</v>
      </c>
      <c r="L333">
        <v>1767</v>
      </c>
      <c r="M333">
        <v>919</v>
      </c>
      <c r="N333">
        <v>7728</v>
      </c>
      <c r="O333">
        <f t="shared" si="20"/>
        <v>0.16118769883351008</v>
      </c>
      <c r="P333">
        <f t="shared" si="21"/>
        <v>0.11891821946169773</v>
      </c>
      <c r="R333">
        <f t="shared" si="22"/>
        <v>1886</v>
      </c>
      <c r="S333">
        <f t="shared" si="23"/>
        <v>7728</v>
      </c>
    </row>
    <row r="334" spans="1:19">
      <c r="A334" t="s">
        <v>674</v>
      </c>
      <c r="B334" t="s">
        <v>333</v>
      </c>
      <c r="C334" t="s">
        <v>589</v>
      </c>
      <c r="D334">
        <v>7303030</v>
      </c>
      <c r="E334">
        <v>342</v>
      </c>
      <c r="F334">
        <v>401</v>
      </c>
      <c r="G334">
        <v>569</v>
      </c>
      <c r="H334">
        <v>491</v>
      </c>
      <c r="I334">
        <v>1803</v>
      </c>
      <c r="J334">
        <v>1613</v>
      </c>
      <c r="K334">
        <v>1574</v>
      </c>
      <c r="L334">
        <v>1858</v>
      </c>
      <c r="M334">
        <v>1387</v>
      </c>
      <c r="N334">
        <v>6432</v>
      </c>
      <c r="O334">
        <f t="shared" si="20"/>
        <v>0.27232390460343869</v>
      </c>
      <c r="P334">
        <f t="shared" si="21"/>
        <v>0.21564054726368159</v>
      </c>
      <c r="R334">
        <f t="shared" si="22"/>
        <v>1803</v>
      </c>
      <c r="S334">
        <f t="shared" si="23"/>
        <v>6432</v>
      </c>
    </row>
    <row r="335" spans="1:19">
      <c r="A335" t="s">
        <v>674</v>
      </c>
      <c r="B335" t="s">
        <v>333</v>
      </c>
      <c r="C335" t="s">
        <v>486</v>
      </c>
      <c r="D335">
        <v>7303031</v>
      </c>
      <c r="E335">
        <v>628</v>
      </c>
      <c r="F335">
        <v>915</v>
      </c>
      <c r="G335">
        <v>1231</v>
      </c>
      <c r="H335">
        <v>978</v>
      </c>
      <c r="I335">
        <v>3752</v>
      </c>
      <c r="J335">
        <v>3085</v>
      </c>
      <c r="K335">
        <v>3527</v>
      </c>
      <c r="L335">
        <v>4071</v>
      </c>
      <c r="M335">
        <v>2835</v>
      </c>
      <c r="N335">
        <v>13518</v>
      </c>
      <c r="O335">
        <f t="shared" si="20"/>
        <v>0.26066098081023453</v>
      </c>
      <c r="P335">
        <f t="shared" si="21"/>
        <v>0.20972037283621839</v>
      </c>
      <c r="R335">
        <f t="shared" si="22"/>
        <v>3752</v>
      </c>
      <c r="S335">
        <f t="shared" si="23"/>
        <v>13518</v>
      </c>
    </row>
    <row r="336" spans="1:19">
      <c r="A336" t="s">
        <v>674</v>
      </c>
      <c r="B336" t="s">
        <v>333</v>
      </c>
      <c r="C336" t="s">
        <v>407</v>
      </c>
      <c r="D336">
        <v>7303032</v>
      </c>
      <c r="E336">
        <v>265</v>
      </c>
      <c r="F336">
        <v>352</v>
      </c>
      <c r="G336">
        <v>410</v>
      </c>
      <c r="H336">
        <v>301</v>
      </c>
      <c r="I336">
        <v>1328</v>
      </c>
      <c r="J336">
        <v>1330</v>
      </c>
      <c r="K336">
        <v>1426</v>
      </c>
      <c r="L336">
        <v>1345</v>
      </c>
      <c r="M336">
        <v>837</v>
      </c>
      <c r="N336">
        <v>4938</v>
      </c>
      <c r="O336">
        <f t="shared" si="20"/>
        <v>0.22665662650602408</v>
      </c>
      <c r="P336">
        <f t="shared" si="21"/>
        <v>0.16950182260024302</v>
      </c>
      <c r="R336">
        <f t="shared" si="22"/>
        <v>1328</v>
      </c>
      <c r="S336">
        <f t="shared" si="23"/>
        <v>4938</v>
      </c>
    </row>
    <row r="337" spans="1:19">
      <c r="A337" t="s">
        <v>674</v>
      </c>
      <c r="B337" t="s">
        <v>677</v>
      </c>
      <c r="C337" t="s">
        <v>331</v>
      </c>
      <c r="D337">
        <v>7304010</v>
      </c>
      <c r="E337">
        <v>4115</v>
      </c>
      <c r="F337">
        <v>1832</v>
      </c>
      <c r="G337">
        <v>1108</v>
      </c>
      <c r="H337">
        <v>963</v>
      </c>
      <c r="I337">
        <v>8018</v>
      </c>
      <c r="J337">
        <v>17053</v>
      </c>
      <c r="K337">
        <v>6121</v>
      </c>
      <c r="L337">
        <v>3463</v>
      </c>
      <c r="M337">
        <v>3247</v>
      </c>
      <c r="N337">
        <v>29884</v>
      </c>
      <c r="O337">
        <f t="shared" si="20"/>
        <v>0.12010476428036918</v>
      </c>
      <c r="P337">
        <f t="shared" si="21"/>
        <v>0.1086534600455093</v>
      </c>
      <c r="R337">
        <f t="shared" si="22"/>
        <v>8018</v>
      </c>
      <c r="S337">
        <f t="shared" si="23"/>
        <v>29884</v>
      </c>
    </row>
    <row r="338" spans="1:19">
      <c r="A338" t="s">
        <v>674</v>
      </c>
      <c r="B338" t="s">
        <v>677</v>
      </c>
      <c r="C338" t="s">
        <v>332</v>
      </c>
      <c r="D338">
        <v>7304011</v>
      </c>
      <c r="E338">
        <v>2498</v>
      </c>
      <c r="F338">
        <v>1041</v>
      </c>
      <c r="G338">
        <v>692</v>
      </c>
      <c r="H338">
        <v>571</v>
      </c>
      <c r="I338">
        <v>4802</v>
      </c>
      <c r="J338">
        <v>10682</v>
      </c>
      <c r="K338">
        <v>3461</v>
      </c>
      <c r="L338">
        <v>2241</v>
      </c>
      <c r="M338">
        <v>2016</v>
      </c>
      <c r="N338">
        <v>18400</v>
      </c>
      <c r="O338">
        <f t="shared" si="20"/>
        <v>0.11890878800499792</v>
      </c>
      <c r="P338">
        <f t="shared" si="21"/>
        <v>0.10956521739130434</v>
      </c>
      <c r="R338">
        <f t="shared" si="22"/>
        <v>4802</v>
      </c>
      <c r="S338">
        <f t="shared" si="23"/>
        <v>18400</v>
      </c>
    </row>
    <row r="339" spans="1:19">
      <c r="A339" t="s">
        <v>674</v>
      </c>
      <c r="B339" t="s">
        <v>677</v>
      </c>
      <c r="C339" t="s">
        <v>568</v>
      </c>
      <c r="D339">
        <v>7304020</v>
      </c>
      <c r="E339">
        <v>3221</v>
      </c>
      <c r="F339">
        <v>1294</v>
      </c>
      <c r="G339">
        <v>807</v>
      </c>
      <c r="H339">
        <v>668</v>
      </c>
      <c r="I339">
        <v>5990</v>
      </c>
      <c r="J339">
        <v>14738</v>
      </c>
      <c r="K339">
        <v>4610</v>
      </c>
      <c r="L339">
        <v>2749</v>
      </c>
      <c r="M339">
        <v>2438</v>
      </c>
      <c r="N339">
        <v>24535</v>
      </c>
      <c r="O339">
        <f t="shared" si="20"/>
        <v>0.11151919866444074</v>
      </c>
      <c r="P339">
        <f t="shared" si="21"/>
        <v>9.9368249439576117E-2</v>
      </c>
      <c r="R339">
        <f t="shared" si="22"/>
        <v>5990</v>
      </c>
      <c r="S339">
        <f t="shared" si="23"/>
        <v>24535</v>
      </c>
    </row>
    <row r="340" spans="1:19">
      <c r="A340" t="s">
        <v>674</v>
      </c>
      <c r="B340" t="s">
        <v>677</v>
      </c>
      <c r="C340" t="s">
        <v>372</v>
      </c>
      <c r="D340">
        <v>7304021</v>
      </c>
      <c r="E340">
        <v>2809</v>
      </c>
      <c r="F340">
        <v>1028</v>
      </c>
      <c r="G340">
        <v>590</v>
      </c>
      <c r="H340">
        <v>485</v>
      </c>
      <c r="I340">
        <v>4912</v>
      </c>
      <c r="J340">
        <v>11841</v>
      </c>
      <c r="K340">
        <v>3503</v>
      </c>
      <c r="L340">
        <v>1899</v>
      </c>
      <c r="M340">
        <v>1614</v>
      </c>
      <c r="N340">
        <v>18857</v>
      </c>
      <c r="O340">
        <f t="shared" si="20"/>
        <v>9.8737785016286647E-2</v>
      </c>
      <c r="P340">
        <f t="shared" si="21"/>
        <v>8.5591557511799338E-2</v>
      </c>
      <c r="R340">
        <f t="shared" si="22"/>
        <v>4912</v>
      </c>
      <c r="S340">
        <f t="shared" si="23"/>
        <v>18857</v>
      </c>
    </row>
    <row r="341" spans="1:19">
      <c r="A341" t="s">
        <v>674</v>
      </c>
      <c r="B341" t="s">
        <v>677</v>
      </c>
      <c r="C341" t="s">
        <v>353</v>
      </c>
      <c r="D341">
        <v>7304030</v>
      </c>
      <c r="E341">
        <v>2690</v>
      </c>
      <c r="F341">
        <v>1195</v>
      </c>
      <c r="G341">
        <v>884</v>
      </c>
      <c r="H341">
        <v>848</v>
      </c>
      <c r="I341">
        <v>5617</v>
      </c>
      <c r="J341">
        <v>12540</v>
      </c>
      <c r="K341">
        <v>4565</v>
      </c>
      <c r="L341">
        <v>3173</v>
      </c>
      <c r="M341">
        <v>3070</v>
      </c>
      <c r="N341">
        <v>23348</v>
      </c>
      <c r="O341">
        <f t="shared" si="20"/>
        <v>0.15097026882677586</v>
      </c>
      <c r="P341">
        <f t="shared" si="21"/>
        <v>0.13148877848209697</v>
      </c>
      <c r="R341">
        <f t="shared" si="22"/>
        <v>5617</v>
      </c>
      <c r="S341">
        <f t="shared" si="23"/>
        <v>23348</v>
      </c>
    </row>
    <row r="342" spans="1:19">
      <c r="A342" t="s">
        <v>674</v>
      </c>
      <c r="B342" t="s">
        <v>677</v>
      </c>
      <c r="C342" t="s">
        <v>595</v>
      </c>
      <c r="D342">
        <v>7304031</v>
      </c>
      <c r="E342">
        <v>2471</v>
      </c>
      <c r="F342">
        <v>985</v>
      </c>
      <c r="G342">
        <v>682</v>
      </c>
      <c r="H342">
        <v>567</v>
      </c>
      <c r="I342">
        <v>4705</v>
      </c>
      <c r="J342">
        <v>10791</v>
      </c>
      <c r="K342">
        <v>3668</v>
      </c>
      <c r="L342">
        <v>2521</v>
      </c>
      <c r="M342">
        <v>2184</v>
      </c>
      <c r="N342">
        <v>19164</v>
      </c>
      <c r="O342">
        <f t="shared" si="20"/>
        <v>0.12051009564293305</v>
      </c>
      <c r="P342">
        <f t="shared" si="21"/>
        <v>0.11396368190356919</v>
      </c>
      <c r="R342">
        <f t="shared" si="22"/>
        <v>4705</v>
      </c>
      <c r="S342">
        <f t="shared" si="23"/>
        <v>19164</v>
      </c>
    </row>
    <row r="343" spans="1:19">
      <c r="A343" t="s">
        <v>674</v>
      </c>
      <c r="B343" t="s">
        <v>677</v>
      </c>
      <c r="C343" t="s">
        <v>345</v>
      </c>
      <c r="D343">
        <v>7304040</v>
      </c>
      <c r="E343">
        <v>1451</v>
      </c>
      <c r="F343">
        <v>526</v>
      </c>
      <c r="G343">
        <v>381</v>
      </c>
      <c r="H343">
        <v>334</v>
      </c>
      <c r="I343">
        <v>2692</v>
      </c>
      <c r="J343">
        <v>6605</v>
      </c>
      <c r="K343">
        <v>1937</v>
      </c>
      <c r="L343">
        <v>1360</v>
      </c>
      <c r="M343">
        <v>1195</v>
      </c>
      <c r="N343">
        <v>11097</v>
      </c>
      <c r="O343">
        <f t="shared" si="20"/>
        <v>0.12407132243684993</v>
      </c>
      <c r="P343">
        <f t="shared" si="21"/>
        <v>0.10768676218797874</v>
      </c>
      <c r="R343">
        <f t="shared" si="22"/>
        <v>2692</v>
      </c>
      <c r="S343">
        <f t="shared" si="23"/>
        <v>11097</v>
      </c>
    </row>
    <row r="344" spans="1:19">
      <c r="A344" t="s">
        <v>674</v>
      </c>
      <c r="B344" t="s">
        <v>677</v>
      </c>
      <c r="C344" t="s">
        <v>318</v>
      </c>
      <c r="D344">
        <v>7304041</v>
      </c>
      <c r="E344">
        <v>1391</v>
      </c>
      <c r="F344">
        <v>609</v>
      </c>
      <c r="G344">
        <v>392</v>
      </c>
      <c r="H344">
        <v>387</v>
      </c>
      <c r="I344">
        <v>2779</v>
      </c>
      <c r="J344">
        <v>6255</v>
      </c>
      <c r="K344">
        <v>2209</v>
      </c>
      <c r="L344">
        <v>1373</v>
      </c>
      <c r="M344">
        <v>1342</v>
      </c>
      <c r="N344">
        <v>11179</v>
      </c>
      <c r="O344">
        <f t="shared" si="20"/>
        <v>0.13925872616048937</v>
      </c>
      <c r="P344">
        <f t="shared" si="21"/>
        <v>0.12004651578853207</v>
      </c>
      <c r="R344">
        <f t="shared" si="22"/>
        <v>2779</v>
      </c>
      <c r="S344">
        <f t="shared" si="23"/>
        <v>11179</v>
      </c>
    </row>
    <row r="345" spans="1:19">
      <c r="A345" t="s">
        <v>674</v>
      </c>
      <c r="B345" t="s">
        <v>677</v>
      </c>
      <c r="C345" t="s">
        <v>577</v>
      </c>
      <c r="D345">
        <v>7304042</v>
      </c>
      <c r="E345">
        <v>2529</v>
      </c>
      <c r="F345">
        <v>764</v>
      </c>
      <c r="G345">
        <v>412</v>
      </c>
      <c r="H345">
        <v>350</v>
      </c>
      <c r="I345">
        <v>4055</v>
      </c>
      <c r="J345">
        <v>10892</v>
      </c>
      <c r="K345">
        <v>2583</v>
      </c>
      <c r="L345">
        <v>1405</v>
      </c>
      <c r="M345">
        <v>1237</v>
      </c>
      <c r="N345">
        <v>16117</v>
      </c>
      <c r="O345">
        <f t="shared" si="20"/>
        <v>8.6313193588162765E-2</v>
      </c>
      <c r="P345">
        <f t="shared" si="21"/>
        <v>7.6751256437302226E-2</v>
      </c>
      <c r="R345">
        <f t="shared" si="22"/>
        <v>4055</v>
      </c>
      <c r="S345">
        <f t="shared" si="23"/>
        <v>16117</v>
      </c>
    </row>
    <row r="346" spans="1:19">
      <c r="A346" t="s">
        <v>674</v>
      </c>
      <c r="B346" t="s">
        <v>677</v>
      </c>
      <c r="C346" t="s">
        <v>417</v>
      </c>
      <c r="D346">
        <v>7304050</v>
      </c>
      <c r="E346">
        <v>1986</v>
      </c>
      <c r="F346">
        <v>912</v>
      </c>
      <c r="G346">
        <v>541</v>
      </c>
      <c r="H346">
        <v>442</v>
      </c>
      <c r="I346">
        <v>3881</v>
      </c>
      <c r="J346">
        <v>7926</v>
      </c>
      <c r="K346">
        <v>2859</v>
      </c>
      <c r="L346">
        <v>1605</v>
      </c>
      <c r="M346">
        <v>1411</v>
      </c>
      <c r="N346">
        <v>13801</v>
      </c>
      <c r="O346">
        <f t="shared" si="20"/>
        <v>0.11388817315124967</v>
      </c>
      <c r="P346">
        <f t="shared" si="21"/>
        <v>0.10223896819071082</v>
      </c>
      <c r="R346">
        <f t="shared" si="22"/>
        <v>3881</v>
      </c>
      <c r="S346">
        <f t="shared" si="23"/>
        <v>13801</v>
      </c>
    </row>
    <row r="347" spans="1:19">
      <c r="A347" t="s">
        <v>674</v>
      </c>
      <c r="B347" t="s">
        <v>677</v>
      </c>
      <c r="C347" t="s">
        <v>525</v>
      </c>
      <c r="D347">
        <v>7304051</v>
      </c>
      <c r="E347">
        <v>2271</v>
      </c>
      <c r="F347">
        <v>949</v>
      </c>
      <c r="G347">
        <v>550</v>
      </c>
      <c r="H347">
        <v>388</v>
      </c>
      <c r="I347">
        <v>4158</v>
      </c>
      <c r="J347">
        <v>9340</v>
      </c>
      <c r="K347">
        <v>3072</v>
      </c>
      <c r="L347">
        <v>1718</v>
      </c>
      <c r="M347">
        <v>1261</v>
      </c>
      <c r="N347">
        <v>15391</v>
      </c>
      <c r="O347">
        <f t="shared" si="20"/>
        <v>9.3314093314093308E-2</v>
      </c>
      <c r="P347">
        <f t="shared" si="21"/>
        <v>8.1930998635566243E-2</v>
      </c>
      <c r="R347">
        <f t="shared" si="22"/>
        <v>4158</v>
      </c>
      <c r="S347">
        <f t="shared" si="23"/>
        <v>15391</v>
      </c>
    </row>
    <row r="348" spans="1:19">
      <c r="A348" t="s">
        <v>674</v>
      </c>
      <c r="B348" t="s">
        <v>678</v>
      </c>
      <c r="C348" t="s">
        <v>459</v>
      </c>
      <c r="D348">
        <v>7305010</v>
      </c>
      <c r="E348">
        <v>2364</v>
      </c>
      <c r="F348">
        <v>1705</v>
      </c>
      <c r="G348">
        <v>1340</v>
      </c>
      <c r="H348">
        <v>727</v>
      </c>
      <c r="I348">
        <v>6136</v>
      </c>
      <c r="J348">
        <v>12061</v>
      </c>
      <c r="K348">
        <v>6560</v>
      </c>
      <c r="L348">
        <v>4398</v>
      </c>
      <c r="M348">
        <v>2012</v>
      </c>
      <c r="N348">
        <v>25031</v>
      </c>
      <c r="O348">
        <f t="shared" si="20"/>
        <v>0.11848109517601044</v>
      </c>
      <c r="P348">
        <f t="shared" si="21"/>
        <v>8.0380328392792938E-2</v>
      </c>
      <c r="R348">
        <f t="shared" si="22"/>
        <v>6136</v>
      </c>
      <c r="S348">
        <f t="shared" si="23"/>
        <v>25031</v>
      </c>
    </row>
    <row r="349" spans="1:19">
      <c r="A349" t="s">
        <v>674</v>
      </c>
      <c r="B349" t="s">
        <v>678</v>
      </c>
      <c r="C349" t="s">
        <v>465</v>
      </c>
      <c r="D349">
        <v>7305020</v>
      </c>
      <c r="E349">
        <v>842</v>
      </c>
      <c r="F349">
        <v>687</v>
      </c>
      <c r="G349">
        <v>503</v>
      </c>
      <c r="H349">
        <v>280</v>
      </c>
      <c r="I349">
        <v>2312</v>
      </c>
      <c r="J349">
        <v>4454</v>
      </c>
      <c r="K349">
        <v>2757</v>
      </c>
      <c r="L349">
        <v>1659</v>
      </c>
      <c r="M349">
        <v>782</v>
      </c>
      <c r="N349">
        <v>9652</v>
      </c>
      <c r="O349">
        <f t="shared" si="20"/>
        <v>0.12110726643598616</v>
      </c>
      <c r="P349">
        <f t="shared" si="21"/>
        <v>8.1019477828429345E-2</v>
      </c>
      <c r="R349">
        <f t="shared" si="22"/>
        <v>2312</v>
      </c>
      <c r="S349">
        <f t="shared" si="23"/>
        <v>9652</v>
      </c>
    </row>
    <row r="350" spans="1:19">
      <c r="A350" t="s">
        <v>674</v>
      </c>
      <c r="B350" t="s">
        <v>678</v>
      </c>
      <c r="C350" t="s">
        <v>537</v>
      </c>
      <c r="D350">
        <v>7305021</v>
      </c>
      <c r="E350">
        <v>654</v>
      </c>
      <c r="F350">
        <v>468</v>
      </c>
      <c r="G350">
        <v>362</v>
      </c>
      <c r="H350">
        <v>193</v>
      </c>
      <c r="I350">
        <v>1677</v>
      </c>
      <c r="J350">
        <v>3666</v>
      </c>
      <c r="K350">
        <v>1979</v>
      </c>
      <c r="L350">
        <v>1290</v>
      </c>
      <c r="M350">
        <v>578</v>
      </c>
      <c r="N350">
        <v>7513</v>
      </c>
      <c r="O350">
        <f t="shared" si="20"/>
        <v>0.11508646392367322</v>
      </c>
      <c r="P350">
        <f t="shared" si="21"/>
        <v>7.6933315586317053E-2</v>
      </c>
      <c r="R350">
        <f t="shared" si="22"/>
        <v>1677</v>
      </c>
      <c r="S350">
        <f t="shared" si="23"/>
        <v>7513</v>
      </c>
    </row>
    <row r="351" spans="1:19">
      <c r="A351" t="s">
        <v>674</v>
      </c>
      <c r="B351" t="s">
        <v>678</v>
      </c>
      <c r="C351" t="s">
        <v>508</v>
      </c>
      <c r="D351">
        <v>7305030</v>
      </c>
      <c r="E351">
        <v>1079</v>
      </c>
      <c r="F351">
        <v>1066</v>
      </c>
      <c r="G351">
        <v>878</v>
      </c>
      <c r="H351">
        <v>508</v>
      </c>
      <c r="I351">
        <v>3531</v>
      </c>
      <c r="J351">
        <v>5281</v>
      </c>
      <c r="K351">
        <v>4062</v>
      </c>
      <c r="L351">
        <v>2777</v>
      </c>
      <c r="M351">
        <v>1352</v>
      </c>
      <c r="N351">
        <v>13472</v>
      </c>
      <c r="O351">
        <f t="shared" si="20"/>
        <v>0.14386859246672332</v>
      </c>
      <c r="P351">
        <f t="shared" si="21"/>
        <v>0.1003562945368171</v>
      </c>
      <c r="R351">
        <f t="shared" si="22"/>
        <v>3531</v>
      </c>
      <c r="S351">
        <f t="shared" si="23"/>
        <v>13472</v>
      </c>
    </row>
    <row r="352" spans="1:19">
      <c r="A352" t="s">
        <v>674</v>
      </c>
      <c r="B352" t="s">
        <v>678</v>
      </c>
      <c r="C352" t="s">
        <v>503</v>
      </c>
      <c r="D352">
        <v>7305031</v>
      </c>
      <c r="E352">
        <v>841</v>
      </c>
      <c r="F352">
        <v>722</v>
      </c>
      <c r="G352">
        <v>578</v>
      </c>
      <c r="H352">
        <v>377</v>
      </c>
      <c r="I352">
        <v>2518</v>
      </c>
      <c r="J352">
        <v>4597</v>
      </c>
      <c r="K352">
        <v>3101</v>
      </c>
      <c r="L352">
        <v>2025</v>
      </c>
      <c r="M352">
        <v>1112</v>
      </c>
      <c r="N352">
        <v>10835</v>
      </c>
      <c r="O352">
        <f t="shared" si="20"/>
        <v>0.14972200158856236</v>
      </c>
      <c r="P352">
        <f t="shared" si="21"/>
        <v>0.10263036455929857</v>
      </c>
      <c r="R352">
        <f t="shared" si="22"/>
        <v>2518</v>
      </c>
      <c r="S352">
        <f t="shared" si="23"/>
        <v>10835</v>
      </c>
    </row>
    <row r="353" spans="1:19">
      <c r="A353" t="s">
        <v>674</v>
      </c>
      <c r="B353" t="s">
        <v>678</v>
      </c>
      <c r="C353" t="s">
        <v>509</v>
      </c>
      <c r="D353">
        <v>7305040</v>
      </c>
      <c r="E353">
        <v>1720</v>
      </c>
      <c r="F353">
        <v>1708</v>
      </c>
      <c r="G353">
        <v>1491</v>
      </c>
      <c r="H353">
        <v>1069</v>
      </c>
      <c r="I353">
        <v>5988</v>
      </c>
      <c r="J353">
        <v>8698</v>
      </c>
      <c r="K353">
        <v>6918</v>
      </c>
      <c r="L353">
        <v>5053</v>
      </c>
      <c r="M353">
        <v>3169</v>
      </c>
      <c r="N353">
        <v>23838</v>
      </c>
      <c r="O353">
        <f t="shared" si="20"/>
        <v>0.17852371409485637</v>
      </c>
      <c r="P353">
        <f t="shared" si="21"/>
        <v>0.13293900495007971</v>
      </c>
      <c r="R353">
        <f t="shared" si="22"/>
        <v>5988</v>
      </c>
      <c r="S353">
        <f t="shared" si="23"/>
        <v>23838</v>
      </c>
    </row>
    <row r="354" spans="1:19">
      <c r="A354" t="s">
        <v>674</v>
      </c>
      <c r="B354" t="s">
        <v>678</v>
      </c>
      <c r="C354" t="s">
        <v>402</v>
      </c>
      <c r="D354">
        <v>7305050</v>
      </c>
      <c r="E354">
        <v>1205</v>
      </c>
      <c r="F354">
        <v>978</v>
      </c>
      <c r="G354">
        <v>786</v>
      </c>
      <c r="H354">
        <v>411</v>
      </c>
      <c r="I354">
        <v>3380</v>
      </c>
      <c r="J354">
        <v>6630</v>
      </c>
      <c r="K354">
        <v>4273</v>
      </c>
      <c r="L354">
        <v>2809</v>
      </c>
      <c r="M354">
        <v>1290</v>
      </c>
      <c r="N354">
        <v>15002</v>
      </c>
      <c r="O354">
        <f t="shared" si="20"/>
        <v>0.12159763313609467</v>
      </c>
      <c r="P354">
        <f t="shared" si="21"/>
        <v>8.5988534862018393E-2</v>
      </c>
      <c r="R354">
        <f t="shared" si="22"/>
        <v>3380</v>
      </c>
      <c r="S354">
        <f t="shared" si="23"/>
        <v>15002</v>
      </c>
    </row>
    <row r="355" spans="1:19">
      <c r="A355" t="s">
        <v>674</v>
      </c>
      <c r="B355" t="s">
        <v>678</v>
      </c>
      <c r="C355" t="s">
        <v>401</v>
      </c>
      <c r="D355">
        <v>7305051</v>
      </c>
      <c r="E355">
        <v>1623</v>
      </c>
      <c r="F355">
        <v>1497</v>
      </c>
      <c r="G355">
        <v>1184</v>
      </c>
      <c r="H355">
        <v>690</v>
      </c>
      <c r="I355">
        <v>4994</v>
      </c>
      <c r="J355">
        <v>8620</v>
      </c>
      <c r="K355">
        <v>6289</v>
      </c>
      <c r="L355">
        <v>4269</v>
      </c>
      <c r="M355">
        <v>2189</v>
      </c>
      <c r="N355">
        <v>21367</v>
      </c>
      <c r="O355">
        <f t="shared" si="20"/>
        <v>0.1381657989587505</v>
      </c>
      <c r="P355">
        <f t="shared" si="21"/>
        <v>0.10244769972387326</v>
      </c>
      <c r="R355">
        <f t="shared" si="22"/>
        <v>4994</v>
      </c>
      <c r="S355">
        <f t="shared" si="23"/>
        <v>21367</v>
      </c>
    </row>
    <row r="356" spans="1:19">
      <c r="A356" t="s">
        <v>674</v>
      </c>
      <c r="B356" t="s">
        <v>678</v>
      </c>
      <c r="C356" t="s">
        <v>403</v>
      </c>
      <c r="D356">
        <v>7305060</v>
      </c>
      <c r="E356">
        <v>1117</v>
      </c>
      <c r="F356">
        <v>1062</v>
      </c>
      <c r="G356">
        <v>866</v>
      </c>
      <c r="H356">
        <v>557</v>
      </c>
      <c r="I356">
        <v>3602</v>
      </c>
      <c r="J356">
        <v>6156</v>
      </c>
      <c r="K356">
        <v>4630</v>
      </c>
      <c r="L356">
        <v>3176</v>
      </c>
      <c r="M356">
        <v>1747</v>
      </c>
      <c r="N356">
        <v>15709</v>
      </c>
      <c r="O356">
        <f t="shared" si="20"/>
        <v>0.15463631315935591</v>
      </c>
      <c r="P356">
        <f t="shared" si="21"/>
        <v>0.11121013431790694</v>
      </c>
      <c r="R356">
        <f t="shared" si="22"/>
        <v>3602</v>
      </c>
      <c r="S356">
        <f t="shared" si="23"/>
        <v>15709</v>
      </c>
    </row>
    <row r="357" spans="1:19">
      <c r="A357" t="s">
        <v>674</v>
      </c>
      <c r="B357" t="s">
        <v>679</v>
      </c>
      <c r="C357" t="s">
        <v>370</v>
      </c>
      <c r="D357">
        <v>7306010</v>
      </c>
      <c r="E357">
        <v>3364</v>
      </c>
      <c r="F357">
        <v>1457</v>
      </c>
      <c r="G357">
        <v>399</v>
      </c>
      <c r="H357">
        <v>317</v>
      </c>
      <c r="I357">
        <v>5537</v>
      </c>
      <c r="J357">
        <v>13802</v>
      </c>
      <c r="K357">
        <v>4763</v>
      </c>
      <c r="L357">
        <v>1429</v>
      </c>
      <c r="M357">
        <v>1205</v>
      </c>
      <c r="N357">
        <v>21199</v>
      </c>
      <c r="O357">
        <f t="shared" si="20"/>
        <v>5.7251219071699479E-2</v>
      </c>
      <c r="P357">
        <f t="shared" si="21"/>
        <v>5.6842303882258596E-2</v>
      </c>
      <c r="R357">
        <f t="shared" si="22"/>
        <v>5537</v>
      </c>
      <c r="S357">
        <f t="shared" si="23"/>
        <v>21199</v>
      </c>
    </row>
    <row r="358" spans="1:19">
      <c r="A358" t="s">
        <v>674</v>
      </c>
      <c r="B358" t="s">
        <v>679</v>
      </c>
      <c r="C358" t="s">
        <v>371</v>
      </c>
      <c r="D358">
        <v>7306011</v>
      </c>
      <c r="E358">
        <v>3395</v>
      </c>
      <c r="F358">
        <v>783</v>
      </c>
      <c r="G358">
        <v>179</v>
      </c>
      <c r="H358">
        <v>149</v>
      </c>
      <c r="I358">
        <v>4506</v>
      </c>
      <c r="J358">
        <v>15332</v>
      </c>
      <c r="K358">
        <v>2831</v>
      </c>
      <c r="L358">
        <v>720</v>
      </c>
      <c r="M358">
        <v>590</v>
      </c>
      <c r="N358">
        <v>19473</v>
      </c>
      <c r="O358">
        <f t="shared" si="20"/>
        <v>3.3067021748779409E-2</v>
      </c>
      <c r="P358">
        <f t="shared" si="21"/>
        <v>3.0298361834334719E-2</v>
      </c>
      <c r="R358">
        <f t="shared" si="22"/>
        <v>4506</v>
      </c>
      <c r="S358">
        <f t="shared" si="23"/>
        <v>19473</v>
      </c>
    </row>
    <row r="359" spans="1:19">
      <c r="A359" t="s">
        <v>674</v>
      </c>
      <c r="B359" t="s">
        <v>679</v>
      </c>
      <c r="C359" t="s">
        <v>325</v>
      </c>
      <c r="D359">
        <v>7306020</v>
      </c>
      <c r="E359">
        <v>4019</v>
      </c>
      <c r="F359">
        <v>1842</v>
      </c>
      <c r="G359">
        <v>676</v>
      </c>
      <c r="H359">
        <v>575</v>
      </c>
      <c r="I359">
        <v>7112</v>
      </c>
      <c r="J359">
        <v>17428</v>
      </c>
      <c r="K359">
        <v>6522</v>
      </c>
      <c r="L359">
        <v>2531</v>
      </c>
      <c r="M359">
        <v>2209</v>
      </c>
      <c r="N359">
        <v>28690</v>
      </c>
      <c r="O359">
        <f t="shared" si="20"/>
        <v>8.0849268841394831E-2</v>
      </c>
      <c r="P359">
        <f t="shared" si="21"/>
        <v>7.6995468804461481E-2</v>
      </c>
      <c r="R359">
        <f t="shared" si="22"/>
        <v>7112</v>
      </c>
      <c r="S359">
        <f t="shared" si="23"/>
        <v>28690</v>
      </c>
    </row>
    <row r="360" spans="1:19">
      <c r="A360" t="s">
        <v>674</v>
      </c>
      <c r="B360" t="s">
        <v>679</v>
      </c>
      <c r="C360" t="s">
        <v>326</v>
      </c>
      <c r="D360">
        <v>7306021</v>
      </c>
      <c r="E360">
        <v>2205</v>
      </c>
      <c r="F360">
        <v>876</v>
      </c>
      <c r="G360">
        <v>256</v>
      </c>
      <c r="H360">
        <v>226</v>
      </c>
      <c r="I360">
        <v>3563</v>
      </c>
      <c r="J360">
        <v>8860</v>
      </c>
      <c r="K360">
        <v>2966</v>
      </c>
      <c r="L360">
        <v>891</v>
      </c>
      <c r="M360">
        <v>825</v>
      </c>
      <c r="N360">
        <v>13542</v>
      </c>
      <c r="O360">
        <f t="shared" si="20"/>
        <v>6.3429694078024138E-2</v>
      </c>
      <c r="P360">
        <f t="shared" si="21"/>
        <v>6.0921577315019938E-2</v>
      </c>
      <c r="R360">
        <f t="shared" si="22"/>
        <v>3563</v>
      </c>
      <c r="S360">
        <f t="shared" si="23"/>
        <v>13542</v>
      </c>
    </row>
    <row r="361" spans="1:19">
      <c r="A361" t="s">
        <v>674</v>
      </c>
      <c r="B361" t="s">
        <v>679</v>
      </c>
      <c r="C361" t="s">
        <v>489</v>
      </c>
      <c r="D361">
        <v>7306030</v>
      </c>
      <c r="E361">
        <v>5439</v>
      </c>
      <c r="F361">
        <v>2217</v>
      </c>
      <c r="G361">
        <v>638</v>
      </c>
      <c r="H361">
        <v>574</v>
      </c>
      <c r="I361">
        <v>8868</v>
      </c>
      <c r="J361">
        <v>24685</v>
      </c>
      <c r="K361">
        <v>8203</v>
      </c>
      <c r="L361">
        <v>2465</v>
      </c>
      <c r="M361">
        <v>2320</v>
      </c>
      <c r="N361">
        <v>37673</v>
      </c>
      <c r="O361">
        <f t="shared" si="20"/>
        <v>6.4727108705457823E-2</v>
      </c>
      <c r="P361">
        <f t="shared" si="21"/>
        <v>6.1582565763278738E-2</v>
      </c>
      <c r="R361">
        <f t="shared" si="22"/>
        <v>8868</v>
      </c>
      <c r="S361">
        <f t="shared" si="23"/>
        <v>37673</v>
      </c>
    </row>
    <row r="362" spans="1:19">
      <c r="A362" t="s">
        <v>674</v>
      </c>
      <c r="B362" t="s">
        <v>679</v>
      </c>
      <c r="C362" t="s">
        <v>340</v>
      </c>
      <c r="D362">
        <v>7306031</v>
      </c>
      <c r="E362">
        <v>2862</v>
      </c>
      <c r="F362">
        <v>1102</v>
      </c>
      <c r="G362">
        <v>330</v>
      </c>
      <c r="H362">
        <v>234</v>
      </c>
      <c r="I362">
        <v>4528</v>
      </c>
      <c r="J362">
        <v>12855</v>
      </c>
      <c r="K362">
        <v>3808</v>
      </c>
      <c r="L362">
        <v>1252</v>
      </c>
      <c r="M362">
        <v>911</v>
      </c>
      <c r="N362">
        <v>18826</v>
      </c>
      <c r="O362">
        <f t="shared" si="20"/>
        <v>5.1678445229681978E-2</v>
      </c>
      <c r="P362">
        <f t="shared" si="21"/>
        <v>4.8390523743758629E-2</v>
      </c>
      <c r="R362">
        <f t="shared" si="22"/>
        <v>4528</v>
      </c>
      <c r="S362">
        <f t="shared" si="23"/>
        <v>18826</v>
      </c>
    </row>
    <row r="363" spans="1:19">
      <c r="A363" t="s">
        <v>674</v>
      </c>
      <c r="B363" t="s">
        <v>679</v>
      </c>
      <c r="C363" t="s">
        <v>553</v>
      </c>
      <c r="D363">
        <v>7306040</v>
      </c>
      <c r="E363">
        <v>2754</v>
      </c>
      <c r="F363">
        <v>1706</v>
      </c>
      <c r="G363">
        <v>746</v>
      </c>
      <c r="H363">
        <v>680</v>
      </c>
      <c r="I363">
        <v>5886</v>
      </c>
      <c r="J363">
        <v>13302</v>
      </c>
      <c r="K363">
        <v>6830</v>
      </c>
      <c r="L363">
        <v>2941</v>
      </c>
      <c r="M363">
        <v>2745</v>
      </c>
      <c r="N363">
        <v>25818</v>
      </c>
      <c r="O363">
        <f t="shared" si="20"/>
        <v>0.11552837240910635</v>
      </c>
      <c r="P363">
        <f t="shared" si="21"/>
        <v>0.10632117127585405</v>
      </c>
      <c r="R363">
        <f t="shared" si="22"/>
        <v>5886</v>
      </c>
      <c r="S363">
        <f t="shared" si="23"/>
        <v>25818</v>
      </c>
    </row>
    <row r="364" spans="1:19">
      <c r="A364" t="s">
        <v>674</v>
      </c>
      <c r="B364" t="s">
        <v>679</v>
      </c>
      <c r="C364" t="s">
        <v>368</v>
      </c>
      <c r="D364">
        <v>7306050</v>
      </c>
      <c r="E364">
        <v>1617</v>
      </c>
      <c r="F364">
        <v>1039</v>
      </c>
      <c r="G364">
        <v>379</v>
      </c>
      <c r="H364">
        <v>364</v>
      </c>
      <c r="I364">
        <v>3399</v>
      </c>
      <c r="J364">
        <v>7062</v>
      </c>
      <c r="K364">
        <v>3644</v>
      </c>
      <c r="L364">
        <v>1333</v>
      </c>
      <c r="M364">
        <v>1320</v>
      </c>
      <c r="N364">
        <v>13359</v>
      </c>
      <c r="O364">
        <f t="shared" si="20"/>
        <v>0.1070903206825537</v>
      </c>
      <c r="P364">
        <f t="shared" si="21"/>
        <v>9.8809791152032339E-2</v>
      </c>
      <c r="R364">
        <f t="shared" si="22"/>
        <v>3399</v>
      </c>
      <c r="S364">
        <f t="shared" si="23"/>
        <v>13359</v>
      </c>
    </row>
    <row r="365" spans="1:19">
      <c r="A365" t="s">
        <v>674</v>
      </c>
      <c r="B365" t="s">
        <v>679</v>
      </c>
      <c r="C365" t="s">
        <v>503</v>
      </c>
      <c r="D365">
        <v>7306051</v>
      </c>
      <c r="E365">
        <v>1610</v>
      </c>
      <c r="F365">
        <v>750</v>
      </c>
      <c r="G365">
        <v>249</v>
      </c>
      <c r="H365">
        <v>230</v>
      </c>
      <c r="I365">
        <v>2839</v>
      </c>
      <c r="J365">
        <v>7220</v>
      </c>
      <c r="K365">
        <v>2789</v>
      </c>
      <c r="L365">
        <v>945</v>
      </c>
      <c r="M365">
        <v>869</v>
      </c>
      <c r="N365">
        <v>11823</v>
      </c>
      <c r="O365">
        <f t="shared" si="20"/>
        <v>8.1014441704825649E-2</v>
      </c>
      <c r="P365">
        <f t="shared" si="21"/>
        <v>7.3500803518565513E-2</v>
      </c>
      <c r="R365">
        <f t="shared" si="22"/>
        <v>2839</v>
      </c>
      <c r="S365">
        <f t="shared" si="23"/>
        <v>11823</v>
      </c>
    </row>
    <row r="366" spans="1:19">
      <c r="A366" t="s">
        <v>674</v>
      </c>
      <c r="B366" t="s">
        <v>679</v>
      </c>
      <c r="C366" t="s">
        <v>495</v>
      </c>
      <c r="D366">
        <v>7306060</v>
      </c>
      <c r="E366">
        <v>1590</v>
      </c>
      <c r="F366">
        <v>512</v>
      </c>
      <c r="G366">
        <v>163</v>
      </c>
      <c r="H366">
        <v>159</v>
      </c>
      <c r="I366">
        <v>2424</v>
      </c>
      <c r="J366">
        <v>6795</v>
      </c>
      <c r="K366">
        <v>1767</v>
      </c>
      <c r="L366">
        <v>602</v>
      </c>
      <c r="M366">
        <v>593</v>
      </c>
      <c r="N366">
        <v>9757</v>
      </c>
      <c r="O366">
        <f t="shared" si="20"/>
        <v>6.5594059405940597E-2</v>
      </c>
      <c r="P366">
        <f t="shared" si="21"/>
        <v>6.0776878138772167E-2</v>
      </c>
      <c r="R366">
        <f t="shared" si="22"/>
        <v>2424</v>
      </c>
      <c r="S366">
        <f t="shared" si="23"/>
        <v>9757</v>
      </c>
    </row>
    <row r="367" spans="1:19">
      <c r="A367" t="s">
        <v>674</v>
      </c>
      <c r="B367" t="s">
        <v>679</v>
      </c>
      <c r="C367" t="s">
        <v>463</v>
      </c>
      <c r="D367">
        <v>7306061</v>
      </c>
      <c r="E367">
        <v>1778</v>
      </c>
      <c r="F367">
        <v>426</v>
      </c>
      <c r="G367">
        <v>122</v>
      </c>
      <c r="H367">
        <v>78</v>
      </c>
      <c r="I367">
        <v>2404</v>
      </c>
      <c r="J367">
        <v>6586</v>
      </c>
      <c r="K367">
        <v>1306</v>
      </c>
      <c r="L367">
        <v>394</v>
      </c>
      <c r="M367">
        <v>284</v>
      </c>
      <c r="N367">
        <v>8570</v>
      </c>
      <c r="O367">
        <f t="shared" si="20"/>
        <v>3.2445923460898501E-2</v>
      </c>
      <c r="P367">
        <f t="shared" si="21"/>
        <v>3.3138856476079344E-2</v>
      </c>
      <c r="R367">
        <f t="shared" si="22"/>
        <v>2404</v>
      </c>
      <c r="S367">
        <f t="shared" si="23"/>
        <v>8570</v>
      </c>
    </row>
    <row r="368" spans="1:19">
      <c r="A368" t="s">
        <v>674</v>
      </c>
      <c r="B368" t="s">
        <v>679</v>
      </c>
      <c r="C368" t="s">
        <v>584</v>
      </c>
      <c r="D368">
        <v>7306070</v>
      </c>
      <c r="E368">
        <v>1353</v>
      </c>
      <c r="F368">
        <v>327</v>
      </c>
      <c r="G368">
        <v>78</v>
      </c>
      <c r="H368">
        <v>61</v>
      </c>
      <c r="I368">
        <v>1819</v>
      </c>
      <c r="J368">
        <v>5515</v>
      </c>
      <c r="K368">
        <v>917</v>
      </c>
      <c r="L368">
        <v>249</v>
      </c>
      <c r="M368">
        <v>200</v>
      </c>
      <c r="N368">
        <v>6881</v>
      </c>
      <c r="O368">
        <f t="shared" si="20"/>
        <v>3.3534909290819134E-2</v>
      </c>
      <c r="P368">
        <f t="shared" si="21"/>
        <v>2.9065542799011773E-2</v>
      </c>
      <c r="R368">
        <f t="shared" si="22"/>
        <v>1819</v>
      </c>
      <c r="S368">
        <f t="shared" si="23"/>
        <v>6881</v>
      </c>
    </row>
    <row r="369" spans="1:19">
      <c r="A369" t="s">
        <v>674</v>
      </c>
      <c r="B369" t="s">
        <v>679</v>
      </c>
      <c r="C369" t="s">
        <v>586</v>
      </c>
      <c r="D369">
        <v>7306071</v>
      </c>
      <c r="E369">
        <v>2577</v>
      </c>
      <c r="F369">
        <v>450</v>
      </c>
      <c r="G369">
        <v>103</v>
      </c>
      <c r="H369">
        <v>55</v>
      </c>
      <c r="I369">
        <v>3185</v>
      </c>
      <c r="J369">
        <v>11574</v>
      </c>
      <c r="K369">
        <v>1336</v>
      </c>
      <c r="L369">
        <v>369</v>
      </c>
      <c r="M369">
        <v>197</v>
      </c>
      <c r="N369">
        <v>13476</v>
      </c>
      <c r="O369">
        <f t="shared" si="20"/>
        <v>1.726844583987441E-2</v>
      </c>
      <c r="P369">
        <f t="shared" si="21"/>
        <v>1.4618581181359454E-2</v>
      </c>
      <c r="R369">
        <f t="shared" si="22"/>
        <v>3185</v>
      </c>
      <c r="S369">
        <f t="shared" si="23"/>
        <v>13476</v>
      </c>
    </row>
    <row r="370" spans="1:19">
      <c r="A370" t="s">
        <v>674</v>
      </c>
      <c r="B370" t="s">
        <v>679</v>
      </c>
      <c r="C370" t="s">
        <v>496</v>
      </c>
      <c r="D370">
        <v>7306072</v>
      </c>
      <c r="E370">
        <v>656</v>
      </c>
      <c r="F370">
        <v>227</v>
      </c>
      <c r="G370">
        <v>61</v>
      </c>
      <c r="H370">
        <v>59</v>
      </c>
      <c r="I370">
        <v>1003</v>
      </c>
      <c r="J370">
        <v>2312</v>
      </c>
      <c r="K370">
        <v>592</v>
      </c>
      <c r="L370">
        <v>196</v>
      </c>
      <c r="M370">
        <v>173</v>
      </c>
      <c r="N370">
        <v>3273</v>
      </c>
      <c r="O370">
        <f t="shared" si="20"/>
        <v>5.8823529411764705E-2</v>
      </c>
      <c r="P370">
        <f t="shared" si="21"/>
        <v>5.2856706385578982E-2</v>
      </c>
      <c r="R370">
        <f t="shared" si="22"/>
        <v>1003</v>
      </c>
      <c r="S370">
        <f t="shared" si="23"/>
        <v>3273</v>
      </c>
    </row>
    <row r="371" spans="1:19">
      <c r="A371" t="s">
        <v>674</v>
      </c>
      <c r="B371" t="s">
        <v>679</v>
      </c>
      <c r="C371" t="s">
        <v>379</v>
      </c>
      <c r="D371">
        <v>7306080</v>
      </c>
      <c r="E371">
        <v>1726</v>
      </c>
      <c r="F371">
        <v>418</v>
      </c>
      <c r="G371">
        <v>122</v>
      </c>
      <c r="H371">
        <v>79</v>
      </c>
      <c r="I371">
        <v>2345</v>
      </c>
      <c r="J371">
        <v>6335</v>
      </c>
      <c r="K371">
        <v>1184</v>
      </c>
      <c r="L371">
        <v>399</v>
      </c>
      <c r="M371">
        <v>237</v>
      </c>
      <c r="N371">
        <v>8155</v>
      </c>
      <c r="O371">
        <f t="shared" si="20"/>
        <v>3.3688699360341148E-2</v>
      </c>
      <c r="P371">
        <f t="shared" si="21"/>
        <v>2.9061925199264257E-2</v>
      </c>
      <c r="R371">
        <f t="shared" si="22"/>
        <v>2345</v>
      </c>
      <c r="S371">
        <f t="shared" si="23"/>
        <v>8155</v>
      </c>
    </row>
    <row r="372" spans="1:19">
      <c r="A372" t="s">
        <v>674</v>
      </c>
      <c r="B372" t="s">
        <v>679</v>
      </c>
      <c r="C372" t="s">
        <v>366</v>
      </c>
      <c r="D372">
        <v>7306081</v>
      </c>
      <c r="E372">
        <v>1718</v>
      </c>
      <c r="F372">
        <v>280</v>
      </c>
      <c r="G372">
        <v>77</v>
      </c>
      <c r="H372">
        <v>36</v>
      </c>
      <c r="I372">
        <v>2111</v>
      </c>
      <c r="J372">
        <v>5639</v>
      </c>
      <c r="K372">
        <v>667</v>
      </c>
      <c r="L372">
        <v>219</v>
      </c>
      <c r="M372">
        <v>93</v>
      </c>
      <c r="N372">
        <v>6618</v>
      </c>
      <c r="O372">
        <f t="shared" si="20"/>
        <v>1.7053529133112269E-2</v>
      </c>
      <c r="P372">
        <f t="shared" si="21"/>
        <v>1.4052583862194016E-2</v>
      </c>
      <c r="R372">
        <f t="shared" si="22"/>
        <v>2111</v>
      </c>
      <c r="S372">
        <f t="shared" si="23"/>
        <v>6618</v>
      </c>
    </row>
    <row r="373" spans="1:19">
      <c r="A373" t="s">
        <v>674</v>
      </c>
      <c r="B373" t="s">
        <v>679</v>
      </c>
      <c r="C373" t="s">
        <v>589</v>
      </c>
      <c r="D373">
        <v>7306090</v>
      </c>
      <c r="E373">
        <v>3324</v>
      </c>
      <c r="F373">
        <v>501</v>
      </c>
      <c r="G373">
        <v>81</v>
      </c>
      <c r="H373">
        <v>65</v>
      </c>
      <c r="I373">
        <v>3971</v>
      </c>
      <c r="J373">
        <v>12422</v>
      </c>
      <c r="K373">
        <v>1212</v>
      </c>
      <c r="L373">
        <v>231</v>
      </c>
      <c r="M373">
        <v>211</v>
      </c>
      <c r="N373">
        <v>14076</v>
      </c>
      <c r="O373">
        <f t="shared" si="20"/>
        <v>1.6368672878368171E-2</v>
      </c>
      <c r="P373">
        <f t="shared" si="21"/>
        <v>1.4990053992611538E-2</v>
      </c>
      <c r="R373">
        <f t="shared" si="22"/>
        <v>3971</v>
      </c>
      <c r="S373">
        <f t="shared" si="23"/>
        <v>14076</v>
      </c>
    </row>
    <row r="374" spans="1:19">
      <c r="A374" t="s">
        <v>674</v>
      </c>
      <c r="B374" t="s">
        <v>679</v>
      </c>
      <c r="C374" t="s">
        <v>355</v>
      </c>
      <c r="D374">
        <v>7306091</v>
      </c>
      <c r="E374">
        <v>3700</v>
      </c>
      <c r="F374">
        <v>636</v>
      </c>
      <c r="G374">
        <v>112</v>
      </c>
      <c r="H374">
        <v>79</v>
      </c>
      <c r="I374">
        <v>4527</v>
      </c>
      <c r="J374">
        <v>11170</v>
      </c>
      <c r="K374">
        <v>1505</v>
      </c>
      <c r="L374">
        <v>300</v>
      </c>
      <c r="M374">
        <v>237</v>
      </c>
      <c r="N374">
        <v>13212</v>
      </c>
      <c r="O374">
        <f t="shared" si="20"/>
        <v>1.7450850452838524E-2</v>
      </c>
      <c r="P374">
        <f t="shared" si="21"/>
        <v>1.7938237965485923E-2</v>
      </c>
      <c r="R374">
        <f t="shared" si="22"/>
        <v>4527</v>
      </c>
      <c r="S374">
        <f t="shared" si="23"/>
        <v>13212</v>
      </c>
    </row>
    <row r="375" spans="1:19">
      <c r="A375" t="s">
        <v>674</v>
      </c>
      <c r="B375" t="s">
        <v>680</v>
      </c>
      <c r="C375" t="s">
        <v>546</v>
      </c>
      <c r="D375">
        <v>7307010</v>
      </c>
      <c r="E375">
        <v>956</v>
      </c>
      <c r="F375">
        <v>1583</v>
      </c>
      <c r="G375">
        <v>448</v>
      </c>
      <c r="H375">
        <v>172</v>
      </c>
      <c r="I375">
        <v>3159</v>
      </c>
      <c r="J375">
        <v>5023</v>
      </c>
      <c r="K375">
        <v>5776</v>
      </c>
      <c r="L375">
        <v>1371</v>
      </c>
      <c r="M375">
        <v>620</v>
      </c>
      <c r="N375">
        <v>12790</v>
      </c>
      <c r="O375">
        <f t="shared" si="20"/>
        <v>5.4447610003165559E-2</v>
      </c>
      <c r="P375">
        <f t="shared" si="21"/>
        <v>4.847537138389367E-2</v>
      </c>
      <c r="R375">
        <f t="shared" si="22"/>
        <v>3159</v>
      </c>
      <c r="S375">
        <f t="shared" si="23"/>
        <v>12790</v>
      </c>
    </row>
    <row r="376" spans="1:19">
      <c r="A376" t="s">
        <v>674</v>
      </c>
      <c r="B376" t="s">
        <v>680</v>
      </c>
      <c r="C376" t="s">
        <v>547</v>
      </c>
      <c r="D376">
        <v>7307020</v>
      </c>
      <c r="E376">
        <v>1000</v>
      </c>
      <c r="F376">
        <v>965</v>
      </c>
      <c r="G376">
        <v>191</v>
      </c>
      <c r="H376">
        <v>83</v>
      </c>
      <c r="I376">
        <v>2239</v>
      </c>
      <c r="J376">
        <v>4912</v>
      </c>
      <c r="K376">
        <v>3119</v>
      </c>
      <c r="L376">
        <v>595</v>
      </c>
      <c r="M376">
        <v>260</v>
      </c>
      <c r="N376">
        <v>8886</v>
      </c>
      <c r="O376">
        <f t="shared" si="20"/>
        <v>3.7070120589548908E-2</v>
      </c>
      <c r="P376">
        <f t="shared" si="21"/>
        <v>2.9259509340535676E-2</v>
      </c>
      <c r="R376">
        <f t="shared" si="22"/>
        <v>2239</v>
      </c>
      <c r="S376">
        <f t="shared" si="23"/>
        <v>8886</v>
      </c>
    </row>
    <row r="377" spans="1:19">
      <c r="A377" t="s">
        <v>674</v>
      </c>
      <c r="B377" t="s">
        <v>680</v>
      </c>
      <c r="C377" t="s">
        <v>548</v>
      </c>
      <c r="D377">
        <v>7307030</v>
      </c>
      <c r="E377">
        <v>875</v>
      </c>
      <c r="F377">
        <v>1178</v>
      </c>
      <c r="G377">
        <v>286</v>
      </c>
      <c r="H377">
        <v>137</v>
      </c>
      <c r="I377">
        <v>2476</v>
      </c>
      <c r="J377">
        <v>4381</v>
      </c>
      <c r="K377">
        <v>3860</v>
      </c>
      <c r="L377">
        <v>987</v>
      </c>
      <c r="M377">
        <v>507</v>
      </c>
      <c r="N377">
        <v>9735</v>
      </c>
      <c r="O377">
        <f t="shared" si="20"/>
        <v>5.5331179321486269E-2</v>
      </c>
      <c r="P377">
        <f t="shared" si="21"/>
        <v>5.2080123266563944E-2</v>
      </c>
      <c r="R377">
        <f t="shared" si="22"/>
        <v>2476</v>
      </c>
      <c r="S377">
        <f t="shared" si="23"/>
        <v>9735</v>
      </c>
    </row>
    <row r="378" spans="1:19">
      <c r="A378" t="s">
        <v>674</v>
      </c>
      <c r="B378" t="s">
        <v>680</v>
      </c>
      <c r="C378" t="s">
        <v>578</v>
      </c>
      <c r="D378">
        <v>7307040</v>
      </c>
      <c r="E378">
        <v>952</v>
      </c>
      <c r="F378">
        <v>1541</v>
      </c>
      <c r="G378">
        <v>441</v>
      </c>
      <c r="H378">
        <v>194</v>
      </c>
      <c r="I378">
        <v>3128</v>
      </c>
      <c r="J378">
        <v>4523</v>
      </c>
      <c r="K378">
        <v>5148</v>
      </c>
      <c r="L378">
        <v>1425</v>
      </c>
      <c r="M378">
        <v>682</v>
      </c>
      <c r="N378">
        <v>11778</v>
      </c>
      <c r="O378">
        <f t="shared" si="20"/>
        <v>6.2020460358056265E-2</v>
      </c>
      <c r="P378">
        <f t="shared" si="21"/>
        <v>5.790456783834267E-2</v>
      </c>
      <c r="R378">
        <f t="shared" si="22"/>
        <v>3128</v>
      </c>
      <c r="S378">
        <f t="shared" si="23"/>
        <v>11778</v>
      </c>
    </row>
    <row r="379" spans="1:19">
      <c r="A379" t="s">
        <v>674</v>
      </c>
      <c r="B379" t="s">
        <v>680</v>
      </c>
      <c r="C379" t="s">
        <v>550</v>
      </c>
      <c r="D379">
        <v>7307050</v>
      </c>
      <c r="E379">
        <v>1110</v>
      </c>
      <c r="F379">
        <v>1318</v>
      </c>
      <c r="G379">
        <v>286</v>
      </c>
      <c r="H379">
        <v>129</v>
      </c>
      <c r="I379">
        <v>2843</v>
      </c>
      <c r="J379">
        <v>5429</v>
      </c>
      <c r="K379">
        <v>4040</v>
      </c>
      <c r="L379">
        <v>953</v>
      </c>
      <c r="M379">
        <v>450</v>
      </c>
      <c r="N379">
        <v>10872</v>
      </c>
      <c r="O379">
        <f t="shared" si="20"/>
        <v>4.5374604291241648E-2</v>
      </c>
      <c r="P379">
        <f t="shared" si="21"/>
        <v>4.1390728476821195E-2</v>
      </c>
      <c r="R379">
        <f t="shared" si="22"/>
        <v>2843</v>
      </c>
      <c r="S379">
        <f t="shared" si="23"/>
        <v>10872</v>
      </c>
    </row>
    <row r="380" spans="1:19">
      <c r="A380" t="s">
        <v>674</v>
      </c>
      <c r="B380" t="s">
        <v>680</v>
      </c>
      <c r="C380" t="s">
        <v>549</v>
      </c>
      <c r="D380">
        <v>7307060</v>
      </c>
      <c r="E380">
        <v>1201</v>
      </c>
      <c r="F380">
        <v>1492</v>
      </c>
      <c r="G380">
        <v>360</v>
      </c>
      <c r="H380">
        <v>151</v>
      </c>
      <c r="I380">
        <v>3204</v>
      </c>
      <c r="J380">
        <v>5851</v>
      </c>
      <c r="K380">
        <v>5016</v>
      </c>
      <c r="L380">
        <v>1224</v>
      </c>
      <c r="M380">
        <v>595</v>
      </c>
      <c r="N380">
        <v>12686</v>
      </c>
      <c r="O380">
        <f t="shared" si="20"/>
        <v>4.7128589263420721E-2</v>
      </c>
      <c r="P380">
        <f t="shared" si="21"/>
        <v>4.690209679962163E-2</v>
      </c>
      <c r="R380">
        <f t="shared" si="22"/>
        <v>3204</v>
      </c>
      <c r="S380">
        <f t="shared" si="23"/>
        <v>12686</v>
      </c>
    </row>
    <row r="381" spans="1:19">
      <c r="A381" t="s">
        <v>674</v>
      </c>
      <c r="B381" t="s">
        <v>680</v>
      </c>
      <c r="C381" t="s">
        <v>551</v>
      </c>
      <c r="D381">
        <v>7307070</v>
      </c>
      <c r="E381">
        <v>381</v>
      </c>
      <c r="F381">
        <v>514</v>
      </c>
      <c r="G381">
        <v>185</v>
      </c>
      <c r="H381">
        <v>95</v>
      </c>
      <c r="I381">
        <v>1175</v>
      </c>
      <c r="J381">
        <v>2051</v>
      </c>
      <c r="K381">
        <v>2004</v>
      </c>
      <c r="L381">
        <v>660</v>
      </c>
      <c r="M381">
        <v>336</v>
      </c>
      <c r="N381">
        <v>5051</v>
      </c>
      <c r="O381">
        <f t="shared" si="20"/>
        <v>8.085106382978724E-2</v>
      </c>
      <c r="P381">
        <f t="shared" si="21"/>
        <v>6.6521480894872309E-2</v>
      </c>
      <c r="R381">
        <f t="shared" si="22"/>
        <v>1175</v>
      </c>
      <c r="S381">
        <f t="shared" si="23"/>
        <v>5051</v>
      </c>
    </row>
    <row r="382" spans="1:19">
      <c r="A382" t="s">
        <v>674</v>
      </c>
      <c r="B382" t="s">
        <v>680</v>
      </c>
      <c r="C382" t="s">
        <v>378</v>
      </c>
      <c r="D382">
        <v>7307080</v>
      </c>
      <c r="E382">
        <v>617</v>
      </c>
      <c r="F382">
        <v>838</v>
      </c>
      <c r="G382">
        <v>228</v>
      </c>
      <c r="H382">
        <v>67</v>
      </c>
      <c r="I382">
        <v>1750</v>
      </c>
      <c r="J382">
        <v>2924</v>
      </c>
      <c r="K382">
        <v>2776</v>
      </c>
      <c r="L382">
        <v>697</v>
      </c>
      <c r="M382">
        <v>244</v>
      </c>
      <c r="N382">
        <v>6641</v>
      </c>
      <c r="O382">
        <f t="shared" si="20"/>
        <v>3.8285714285714284E-2</v>
      </c>
      <c r="P382">
        <f t="shared" si="21"/>
        <v>3.6741454600210811E-2</v>
      </c>
      <c r="R382">
        <f t="shared" si="22"/>
        <v>1750</v>
      </c>
      <c r="S382">
        <f t="shared" si="23"/>
        <v>6641</v>
      </c>
    </row>
    <row r="383" spans="1:19">
      <c r="A383" t="s">
        <v>674</v>
      </c>
      <c r="B383" t="s">
        <v>680</v>
      </c>
      <c r="C383" t="s">
        <v>514</v>
      </c>
      <c r="D383">
        <v>7307090</v>
      </c>
      <c r="E383">
        <v>519</v>
      </c>
      <c r="F383">
        <v>308</v>
      </c>
      <c r="G383">
        <v>53</v>
      </c>
      <c r="H383">
        <v>17</v>
      </c>
      <c r="I383">
        <v>897</v>
      </c>
      <c r="J383">
        <v>2745</v>
      </c>
      <c r="K383">
        <v>1015</v>
      </c>
      <c r="L383">
        <v>214</v>
      </c>
      <c r="M383">
        <v>62</v>
      </c>
      <c r="N383">
        <v>4036</v>
      </c>
      <c r="O383">
        <f t="shared" si="20"/>
        <v>1.89520624303233E-2</v>
      </c>
      <c r="P383">
        <f t="shared" si="21"/>
        <v>1.5361744301288404E-2</v>
      </c>
      <c r="R383">
        <f t="shared" si="22"/>
        <v>897</v>
      </c>
      <c r="S383">
        <f t="shared" si="23"/>
        <v>4036</v>
      </c>
    </row>
    <row r="384" spans="1:19">
      <c r="A384" t="s">
        <v>674</v>
      </c>
      <c r="B384" t="s">
        <v>681</v>
      </c>
      <c r="C384" t="s">
        <v>457</v>
      </c>
      <c r="D384">
        <v>7308010</v>
      </c>
      <c r="E384">
        <v>581</v>
      </c>
      <c r="F384">
        <v>359</v>
      </c>
      <c r="G384">
        <v>570</v>
      </c>
      <c r="H384">
        <v>451</v>
      </c>
      <c r="I384">
        <v>1961</v>
      </c>
      <c r="J384">
        <v>2888</v>
      </c>
      <c r="K384">
        <v>1456</v>
      </c>
      <c r="L384">
        <v>2184</v>
      </c>
      <c r="M384">
        <v>1833</v>
      </c>
      <c r="N384">
        <v>8361</v>
      </c>
      <c r="O384">
        <f t="shared" si="20"/>
        <v>0.2299847016828149</v>
      </c>
      <c r="P384">
        <f t="shared" si="21"/>
        <v>0.21923214926444204</v>
      </c>
      <c r="R384">
        <f t="shared" si="22"/>
        <v>1961</v>
      </c>
      <c r="S384">
        <f t="shared" si="23"/>
        <v>8361</v>
      </c>
    </row>
    <row r="385" spans="1:19">
      <c r="A385" t="s">
        <v>674</v>
      </c>
      <c r="B385" t="s">
        <v>681</v>
      </c>
      <c r="C385" t="s">
        <v>482</v>
      </c>
      <c r="D385">
        <v>7308011</v>
      </c>
      <c r="E385">
        <v>240</v>
      </c>
      <c r="F385">
        <v>241</v>
      </c>
      <c r="G385">
        <v>330</v>
      </c>
      <c r="H385">
        <v>313</v>
      </c>
      <c r="I385">
        <v>1124</v>
      </c>
      <c r="J385">
        <v>1212</v>
      </c>
      <c r="K385">
        <v>1029</v>
      </c>
      <c r="L385">
        <v>1321</v>
      </c>
      <c r="M385">
        <v>1200</v>
      </c>
      <c r="N385">
        <v>4762</v>
      </c>
      <c r="O385">
        <f t="shared" si="20"/>
        <v>0.27846975088967973</v>
      </c>
      <c r="P385">
        <f t="shared" si="21"/>
        <v>0.25199496010079797</v>
      </c>
      <c r="R385">
        <f t="shared" si="22"/>
        <v>1124</v>
      </c>
      <c r="S385">
        <f t="shared" si="23"/>
        <v>4762</v>
      </c>
    </row>
    <row r="386" spans="1:19">
      <c r="A386" t="s">
        <v>674</v>
      </c>
      <c r="B386" t="s">
        <v>681</v>
      </c>
      <c r="C386" t="s">
        <v>473</v>
      </c>
      <c r="D386">
        <v>7308020</v>
      </c>
      <c r="E386">
        <v>1008</v>
      </c>
      <c r="F386">
        <v>618</v>
      </c>
      <c r="G386">
        <v>644</v>
      </c>
      <c r="H386">
        <v>440</v>
      </c>
      <c r="I386">
        <v>2710</v>
      </c>
      <c r="J386">
        <v>5413</v>
      </c>
      <c r="K386">
        <v>2696</v>
      </c>
      <c r="L386">
        <v>2597</v>
      </c>
      <c r="M386">
        <v>1796</v>
      </c>
      <c r="N386">
        <v>12502</v>
      </c>
      <c r="O386">
        <f t="shared" si="20"/>
        <v>0.16236162361623616</v>
      </c>
      <c r="P386">
        <f t="shared" si="21"/>
        <v>0.14365701487761959</v>
      </c>
      <c r="R386">
        <f t="shared" si="22"/>
        <v>2710</v>
      </c>
      <c r="S386">
        <f t="shared" si="23"/>
        <v>12502</v>
      </c>
    </row>
    <row r="387" spans="1:19">
      <c r="A387" t="s">
        <v>674</v>
      </c>
      <c r="B387" t="s">
        <v>681</v>
      </c>
      <c r="C387" t="s">
        <v>474</v>
      </c>
      <c r="D387">
        <v>7308021</v>
      </c>
      <c r="E387">
        <v>423</v>
      </c>
      <c r="F387">
        <v>372</v>
      </c>
      <c r="G387">
        <v>532</v>
      </c>
      <c r="H387">
        <v>468</v>
      </c>
      <c r="I387">
        <v>1795</v>
      </c>
      <c r="J387">
        <v>2075</v>
      </c>
      <c r="K387">
        <v>1582</v>
      </c>
      <c r="L387">
        <v>2155</v>
      </c>
      <c r="M387">
        <v>1999</v>
      </c>
      <c r="N387">
        <v>7811</v>
      </c>
      <c r="O387">
        <f t="shared" ref="O387:O450" si="24">H387/I387</f>
        <v>0.26072423398328692</v>
      </c>
      <c r="P387">
        <f t="shared" ref="P387:P450" si="25">M387/N387</f>
        <v>0.25592113685827678</v>
      </c>
      <c r="R387">
        <f t="shared" ref="R387:R450" si="26">I387</f>
        <v>1795</v>
      </c>
      <c r="S387">
        <f t="shared" ref="S387:S450" si="27">N387</f>
        <v>7811</v>
      </c>
    </row>
    <row r="388" spans="1:19">
      <c r="A388" t="s">
        <v>674</v>
      </c>
      <c r="B388" t="s">
        <v>681</v>
      </c>
      <c r="C388" t="s">
        <v>596</v>
      </c>
      <c r="D388">
        <v>7308022</v>
      </c>
      <c r="E388">
        <v>506</v>
      </c>
      <c r="F388">
        <v>379</v>
      </c>
      <c r="G388">
        <v>528</v>
      </c>
      <c r="H388">
        <v>431</v>
      </c>
      <c r="I388">
        <v>1844</v>
      </c>
      <c r="J388">
        <v>2666</v>
      </c>
      <c r="K388">
        <v>1650</v>
      </c>
      <c r="L388">
        <v>2163</v>
      </c>
      <c r="M388">
        <v>1845</v>
      </c>
      <c r="N388">
        <v>8324</v>
      </c>
      <c r="O388">
        <f t="shared" si="24"/>
        <v>0.23373101952277658</v>
      </c>
      <c r="P388">
        <f t="shared" si="25"/>
        <v>0.22164824603555983</v>
      </c>
      <c r="R388">
        <f t="shared" si="26"/>
        <v>1844</v>
      </c>
      <c r="S388">
        <f t="shared" si="27"/>
        <v>8324</v>
      </c>
    </row>
    <row r="389" spans="1:19">
      <c r="A389" t="s">
        <v>674</v>
      </c>
      <c r="B389" t="s">
        <v>681</v>
      </c>
      <c r="C389" t="s">
        <v>433</v>
      </c>
      <c r="D389">
        <v>7308023</v>
      </c>
      <c r="E389">
        <v>787</v>
      </c>
      <c r="F389">
        <v>551</v>
      </c>
      <c r="G389">
        <v>652</v>
      </c>
      <c r="H389">
        <v>565</v>
      </c>
      <c r="I389">
        <v>2555</v>
      </c>
      <c r="J389">
        <v>4079</v>
      </c>
      <c r="K389">
        <v>2227</v>
      </c>
      <c r="L389">
        <v>2575</v>
      </c>
      <c r="M389">
        <v>2329</v>
      </c>
      <c r="N389">
        <v>11210</v>
      </c>
      <c r="O389">
        <f t="shared" si="24"/>
        <v>0.22113502935420742</v>
      </c>
      <c r="P389">
        <f t="shared" si="25"/>
        <v>0.20776092774308652</v>
      </c>
      <c r="R389">
        <f t="shared" si="26"/>
        <v>2555</v>
      </c>
      <c r="S389">
        <f t="shared" si="27"/>
        <v>11210</v>
      </c>
    </row>
    <row r="390" spans="1:19">
      <c r="A390" t="s">
        <v>674</v>
      </c>
      <c r="B390" t="s">
        <v>681</v>
      </c>
      <c r="C390" t="s">
        <v>362</v>
      </c>
      <c r="D390">
        <v>7308030</v>
      </c>
      <c r="E390">
        <v>1265</v>
      </c>
      <c r="F390">
        <v>680</v>
      </c>
      <c r="G390">
        <v>757</v>
      </c>
      <c r="H390">
        <v>477</v>
      </c>
      <c r="I390">
        <v>3179</v>
      </c>
      <c r="J390">
        <v>6754</v>
      </c>
      <c r="K390">
        <v>2977</v>
      </c>
      <c r="L390">
        <v>2843</v>
      </c>
      <c r="M390">
        <v>1843</v>
      </c>
      <c r="N390">
        <v>14417</v>
      </c>
      <c r="O390">
        <f t="shared" si="24"/>
        <v>0.15004718464926078</v>
      </c>
      <c r="P390">
        <f t="shared" si="25"/>
        <v>0.12783519456197545</v>
      </c>
      <c r="R390">
        <f t="shared" si="26"/>
        <v>3179</v>
      </c>
      <c r="S390">
        <f t="shared" si="27"/>
        <v>14417</v>
      </c>
    </row>
    <row r="391" spans="1:19">
      <c r="A391" t="s">
        <v>674</v>
      </c>
      <c r="B391" t="s">
        <v>681</v>
      </c>
      <c r="C391" t="s">
        <v>334</v>
      </c>
      <c r="D391">
        <v>7308040</v>
      </c>
      <c r="E391">
        <v>726</v>
      </c>
      <c r="F391">
        <v>536</v>
      </c>
      <c r="G391">
        <v>699</v>
      </c>
      <c r="H391">
        <v>504</v>
      </c>
      <c r="I391">
        <v>2465</v>
      </c>
      <c r="J391">
        <v>3785</v>
      </c>
      <c r="K391">
        <v>2261</v>
      </c>
      <c r="L391">
        <v>2558</v>
      </c>
      <c r="M391">
        <v>2003</v>
      </c>
      <c r="N391">
        <v>10607</v>
      </c>
      <c r="O391">
        <f t="shared" si="24"/>
        <v>0.20446247464503042</v>
      </c>
      <c r="P391">
        <f t="shared" si="25"/>
        <v>0.18883756010181954</v>
      </c>
      <c r="R391">
        <f t="shared" si="26"/>
        <v>2465</v>
      </c>
      <c r="S391">
        <f t="shared" si="27"/>
        <v>10607</v>
      </c>
    </row>
    <row r="392" spans="1:19">
      <c r="A392" t="s">
        <v>674</v>
      </c>
      <c r="B392" t="s">
        <v>681</v>
      </c>
      <c r="C392" t="s">
        <v>544</v>
      </c>
      <c r="D392">
        <v>7308041</v>
      </c>
      <c r="E392">
        <v>1007</v>
      </c>
      <c r="F392">
        <v>630</v>
      </c>
      <c r="G392">
        <v>706</v>
      </c>
      <c r="H392">
        <v>438</v>
      </c>
      <c r="I392">
        <v>2781</v>
      </c>
      <c r="J392">
        <v>4895</v>
      </c>
      <c r="K392">
        <v>2400</v>
      </c>
      <c r="L392">
        <v>2592</v>
      </c>
      <c r="M392">
        <v>1656</v>
      </c>
      <c r="N392">
        <v>11543</v>
      </c>
      <c r="O392">
        <f t="shared" si="24"/>
        <v>0.1574973031283711</v>
      </c>
      <c r="P392">
        <f t="shared" si="25"/>
        <v>0.14346357099540846</v>
      </c>
      <c r="R392">
        <f t="shared" si="26"/>
        <v>2781</v>
      </c>
      <c r="S392">
        <f t="shared" si="27"/>
        <v>11543</v>
      </c>
    </row>
    <row r="393" spans="1:19">
      <c r="A393" t="s">
        <v>674</v>
      </c>
      <c r="B393" t="s">
        <v>681</v>
      </c>
      <c r="C393" t="s">
        <v>576</v>
      </c>
      <c r="D393">
        <v>7308050</v>
      </c>
      <c r="E393">
        <v>1015</v>
      </c>
      <c r="F393">
        <v>534</v>
      </c>
      <c r="G393">
        <v>550</v>
      </c>
      <c r="H393">
        <v>295</v>
      </c>
      <c r="I393">
        <v>2394</v>
      </c>
      <c r="J393">
        <v>4641</v>
      </c>
      <c r="K393">
        <v>1934</v>
      </c>
      <c r="L393">
        <v>1936</v>
      </c>
      <c r="M393">
        <v>1077</v>
      </c>
      <c r="N393">
        <v>9588</v>
      </c>
      <c r="O393">
        <f t="shared" si="24"/>
        <v>0.12322472848788638</v>
      </c>
      <c r="P393">
        <f t="shared" si="25"/>
        <v>0.1123279098873592</v>
      </c>
      <c r="R393">
        <f t="shared" si="26"/>
        <v>2394</v>
      </c>
      <c r="S393">
        <f t="shared" si="27"/>
        <v>9588</v>
      </c>
    </row>
    <row r="394" spans="1:19">
      <c r="A394" t="s">
        <v>674</v>
      </c>
      <c r="B394" t="s">
        <v>681</v>
      </c>
      <c r="C394" t="s">
        <v>590</v>
      </c>
      <c r="D394">
        <v>7308051</v>
      </c>
      <c r="E394">
        <v>1411</v>
      </c>
      <c r="F394">
        <v>456</v>
      </c>
      <c r="G394">
        <v>386</v>
      </c>
      <c r="H394">
        <v>219</v>
      </c>
      <c r="I394">
        <v>2472</v>
      </c>
      <c r="J394">
        <v>6400</v>
      </c>
      <c r="K394">
        <v>1536</v>
      </c>
      <c r="L394">
        <v>1340</v>
      </c>
      <c r="M394">
        <v>721</v>
      </c>
      <c r="N394">
        <v>9997</v>
      </c>
      <c r="O394">
        <f t="shared" si="24"/>
        <v>8.859223300970874E-2</v>
      </c>
      <c r="P394">
        <f t="shared" si="25"/>
        <v>7.2121636490947286E-2</v>
      </c>
      <c r="R394">
        <f t="shared" si="26"/>
        <v>2472</v>
      </c>
      <c r="S394">
        <f t="shared" si="27"/>
        <v>9997</v>
      </c>
    </row>
    <row r="395" spans="1:19">
      <c r="A395" t="s">
        <v>674</v>
      </c>
      <c r="B395" t="s">
        <v>681</v>
      </c>
      <c r="C395" t="s">
        <v>387</v>
      </c>
      <c r="D395">
        <v>7308060</v>
      </c>
      <c r="E395">
        <v>671</v>
      </c>
      <c r="F395">
        <v>291</v>
      </c>
      <c r="G395">
        <v>324</v>
      </c>
      <c r="H395">
        <v>206</v>
      </c>
      <c r="I395">
        <v>1492</v>
      </c>
      <c r="J395">
        <v>2685</v>
      </c>
      <c r="K395">
        <v>854</v>
      </c>
      <c r="L395">
        <v>1028</v>
      </c>
      <c r="M395">
        <v>679</v>
      </c>
      <c r="N395">
        <v>5246</v>
      </c>
      <c r="O395">
        <f t="shared" si="24"/>
        <v>0.13806970509383379</v>
      </c>
      <c r="P395">
        <f t="shared" si="25"/>
        <v>0.12943194815097217</v>
      </c>
      <c r="R395">
        <f t="shared" si="26"/>
        <v>1492</v>
      </c>
      <c r="S395">
        <f t="shared" si="27"/>
        <v>5246</v>
      </c>
    </row>
    <row r="396" spans="1:19">
      <c r="A396" t="s">
        <v>674</v>
      </c>
      <c r="B396" t="s">
        <v>681</v>
      </c>
      <c r="C396" t="s">
        <v>390</v>
      </c>
      <c r="D396">
        <v>7308061</v>
      </c>
      <c r="E396">
        <v>1027</v>
      </c>
      <c r="F396">
        <v>434</v>
      </c>
      <c r="G396">
        <v>379</v>
      </c>
      <c r="H396">
        <v>282</v>
      </c>
      <c r="I396">
        <v>2122</v>
      </c>
      <c r="J396">
        <v>4486</v>
      </c>
      <c r="K396">
        <v>1408</v>
      </c>
      <c r="L396">
        <v>1174</v>
      </c>
      <c r="M396">
        <v>949</v>
      </c>
      <c r="N396">
        <v>8017</v>
      </c>
      <c r="O396">
        <f t="shared" si="24"/>
        <v>0.13289349670122527</v>
      </c>
      <c r="P396">
        <f t="shared" si="25"/>
        <v>0.11837345640513908</v>
      </c>
      <c r="R396">
        <f t="shared" si="26"/>
        <v>2122</v>
      </c>
      <c r="S396">
        <f t="shared" si="27"/>
        <v>8017</v>
      </c>
    </row>
    <row r="397" spans="1:19">
      <c r="A397" t="s">
        <v>674</v>
      </c>
      <c r="B397" t="s">
        <v>681</v>
      </c>
      <c r="C397" t="s">
        <v>453</v>
      </c>
      <c r="D397">
        <v>7308070</v>
      </c>
      <c r="E397">
        <v>648</v>
      </c>
      <c r="F397">
        <v>366</v>
      </c>
      <c r="G397">
        <v>333</v>
      </c>
      <c r="H397">
        <v>247</v>
      </c>
      <c r="I397">
        <v>1594</v>
      </c>
      <c r="J397">
        <v>2644</v>
      </c>
      <c r="K397">
        <v>1165</v>
      </c>
      <c r="L397">
        <v>1075</v>
      </c>
      <c r="M397">
        <v>768</v>
      </c>
      <c r="N397">
        <v>5652</v>
      </c>
      <c r="O397">
        <f t="shared" si="24"/>
        <v>0.15495608531994981</v>
      </c>
      <c r="P397">
        <f t="shared" si="25"/>
        <v>0.13588110403397027</v>
      </c>
      <c r="R397">
        <f t="shared" si="26"/>
        <v>1594</v>
      </c>
      <c r="S397">
        <f t="shared" si="27"/>
        <v>5652</v>
      </c>
    </row>
    <row r="398" spans="1:19">
      <c r="A398" t="s">
        <v>674</v>
      </c>
      <c r="B398" t="s">
        <v>682</v>
      </c>
      <c r="C398" t="s">
        <v>439</v>
      </c>
      <c r="D398">
        <v>7309010</v>
      </c>
      <c r="E398">
        <v>804</v>
      </c>
      <c r="F398">
        <v>809</v>
      </c>
      <c r="G398">
        <v>532</v>
      </c>
      <c r="H398">
        <v>497</v>
      </c>
      <c r="I398">
        <v>2642</v>
      </c>
      <c r="J398">
        <v>4390</v>
      </c>
      <c r="K398">
        <v>3385</v>
      </c>
      <c r="L398">
        <v>1824</v>
      </c>
      <c r="M398">
        <v>1380</v>
      </c>
      <c r="N398">
        <v>10979</v>
      </c>
      <c r="O398">
        <f t="shared" si="24"/>
        <v>0.18811506434519304</v>
      </c>
      <c r="P398">
        <f t="shared" si="25"/>
        <v>0.12569450769651153</v>
      </c>
      <c r="R398">
        <f t="shared" si="26"/>
        <v>2642</v>
      </c>
      <c r="S398">
        <f t="shared" si="27"/>
        <v>10979</v>
      </c>
    </row>
    <row r="399" spans="1:19">
      <c r="A399" t="s">
        <v>674</v>
      </c>
      <c r="B399" t="s">
        <v>682</v>
      </c>
      <c r="C399" t="s">
        <v>438</v>
      </c>
      <c r="D399">
        <v>7309020</v>
      </c>
      <c r="E399">
        <v>653</v>
      </c>
      <c r="F399">
        <v>708</v>
      </c>
      <c r="G399">
        <v>385</v>
      </c>
      <c r="H399">
        <v>405</v>
      </c>
      <c r="I399">
        <v>2151</v>
      </c>
      <c r="J399">
        <v>3524</v>
      </c>
      <c r="K399">
        <v>2885</v>
      </c>
      <c r="L399">
        <v>1280</v>
      </c>
      <c r="M399">
        <v>1073</v>
      </c>
      <c r="N399">
        <v>8762</v>
      </c>
      <c r="O399">
        <f t="shared" si="24"/>
        <v>0.18828451882845187</v>
      </c>
      <c r="P399">
        <f t="shared" si="25"/>
        <v>0.12246062542798448</v>
      </c>
      <c r="R399">
        <f t="shared" si="26"/>
        <v>2151</v>
      </c>
      <c r="S399">
        <f t="shared" si="27"/>
        <v>8762</v>
      </c>
    </row>
    <row r="400" spans="1:19">
      <c r="A400" t="s">
        <v>674</v>
      </c>
      <c r="B400" t="s">
        <v>682</v>
      </c>
      <c r="C400" t="s">
        <v>440</v>
      </c>
      <c r="D400">
        <v>7309030</v>
      </c>
      <c r="E400">
        <v>998</v>
      </c>
      <c r="F400">
        <v>768</v>
      </c>
      <c r="G400">
        <v>474</v>
      </c>
      <c r="H400">
        <v>334</v>
      </c>
      <c r="I400">
        <v>2574</v>
      </c>
      <c r="J400">
        <v>5554</v>
      </c>
      <c r="K400">
        <v>3278</v>
      </c>
      <c r="L400">
        <v>1796</v>
      </c>
      <c r="M400">
        <v>1216</v>
      </c>
      <c r="N400">
        <v>11844</v>
      </c>
      <c r="O400">
        <f t="shared" si="24"/>
        <v>0.12975912975912976</v>
      </c>
      <c r="P400">
        <f t="shared" si="25"/>
        <v>0.10266801756163459</v>
      </c>
      <c r="R400">
        <f t="shared" si="26"/>
        <v>2574</v>
      </c>
      <c r="S400">
        <f t="shared" si="27"/>
        <v>11844</v>
      </c>
    </row>
    <row r="401" spans="1:19">
      <c r="A401" t="s">
        <v>674</v>
      </c>
      <c r="B401" t="s">
        <v>682</v>
      </c>
      <c r="C401" t="s">
        <v>441</v>
      </c>
      <c r="D401">
        <v>7309031</v>
      </c>
      <c r="E401">
        <v>476</v>
      </c>
      <c r="F401">
        <v>475</v>
      </c>
      <c r="G401">
        <v>383</v>
      </c>
      <c r="H401">
        <v>326</v>
      </c>
      <c r="I401">
        <v>1660</v>
      </c>
      <c r="J401">
        <v>2621</v>
      </c>
      <c r="K401">
        <v>1953</v>
      </c>
      <c r="L401">
        <v>1327</v>
      </c>
      <c r="M401">
        <v>1104</v>
      </c>
      <c r="N401">
        <v>7005</v>
      </c>
      <c r="O401">
        <f t="shared" si="24"/>
        <v>0.19638554216867471</v>
      </c>
      <c r="P401">
        <f t="shared" si="25"/>
        <v>0.1576017130620985</v>
      </c>
      <c r="R401">
        <f t="shared" si="26"/>
        <v>1660</v>
      </c>
      <c r="S401">
        <f t="shared" si="27"/>
        <v>7005</v>
      </c>
    </row>
    <row r="402" spans="1:19">
      <c r="A402" t="s">
        <v>674</v>
      </c>
      <c r="B402" t="s">
        <v>682</v>
      </c>
      <c r="C402" t="s">
        <v>494</v>
      </c>
      <c r="D402">
        <v>7309040</v>
      </c>
      <c r="E402">
        <v>519</v>
      </c>
      <c r="F402">
        <v>612</v>
      </c>
      <c r="G402">
        <v>552</v>
      </c>
      <c r="H402">
        <v>532</v>
      </c>
      <c r="I402">
        <v>2215</v>
      </c>
      <c r="J402">
        <v>3067</v>
      </c>
      <c r="K402">
        <v>2953</v>
      </c>
      <c r="L402">
        <v>2138</v>
      </c>
      <c r="M402">
        <v>2074</v>
      </c>
      <c r="N402">
        <v>10232</v>
      </c>
      <c r="O402">
        <f t="shared" si="24"/>
        <v>0.2401805869074492</v>
      </c>
      <c r="P402">
        <f t="shared" si="25"/>
        <v>0.20269741985926504</v>
      </c>
      <c r="R402">
        <f t="shared" si="26"/>
        <v>2215</v>
      </c>
      <c r="S402">
        <f t="shared" si="27"/>
        <v>10232</v>
      </c>
    </row>
    <row r="403" spans="1:19">
      <c r="A403" t="s">
        <v>674</v>
      </c>
      <c r="B403" t="s">
        <v>682</v>
      </c>
      <c r="C403" t="s">
        <v>481</v>
      </c>
      <c r="D403">
        <v>7309041</v>
      </c>
      <c r="E403">
        <v>679</v>
      </c>
      <c r="F403">
        <v>726</v>
      </c>
      <c r="G403">
        <v>592</v>
      </c>
      <c r="H403">
        <v>555</v>
      </c>
      <c r="I403">
        <v>2552</v>
      </c>
      <c r="J403">
        <v>3921</v>
      </c>
      <c r="K403">
        <v>3268</v>
      </c>
      <c r="L403">
        <v>2252</v>
      </c>
      <c r="M403">
        <v>2157</v>
      </c>
      <c r="N403">
        <v>11598</v>
      </c>
      <c r="O403">
        <f t="shared" si="24"/>
        <v>0.21747648902821318</v>
      </c>
      <c r="P403">
        <f t="shared" si="25"/>
        <v>0.18598034143817899</v>
      </c>
      <c r="R403">
        <f t="shared" si="26"/>
        <v>2552</v>
      </c>
      <c r="S403">
        <f t="shared" si="27"/>
        <v>11598</v>
      </c>
    </row>
    <row r="404" spans="1:19">
      <c r="A404" t="s">
        <v>674</v>
      </c>
      <c r="B404" t="s">
        <v>682</v>
      </c>
      <c r="C404" t="s">
        <v>329</v>
      </c>
      <c r="D404">
        <v>7309050</v>
      </c>
      <c r="E404">
        <v>354</v>
      </c>
      <c r="F404">
        <v>414</v>
      </c>
      <c r="G404">
        <v>347</v>
      </c>
      <c r="H404">
        <v>340</v>
      </c>
      <c r="I404">
        <v>1455</v>
      </c>
      <c r="J404">
        <v>1774</v>
      </c>
      <c r="K404">
        <v>1686</v>
      </c>
      <c r="L404">
        <v>1218</v>
      </c>
      <c r="M404">
        <v>1166</v>
      </c>
      <c r="N404">
        <v>5844</v>
      </c>
      <c r="O404">
        <f t="shared" si="24"/>
        <v>0.23367697594501718</v>
      </c>
      <c r="P404">
        <f t="shared" si="25"/>
        <v>0.19952087611225189</v>
      </c>
      <c r="R404">
        <f t="shared" si="26"/>
        <v>1455</v>
      </c>
      <c r="S404">
        <f t="shared" si="27"/>
        <v>5844</v>
      </c>
    </row>
    <row r="405" spans="1:19">
      <c r="A405" t="s">
        <v>674</v>
      </c>
      <c r="B405" t="s">
        <v>682</v>
      </c>
      <c r="C405" t="s">
        <v>592</v>
      </c>
      <c r="D405">
        <v>7309051</v>
      </c>
      <c r="E405">
        <v>558</v>
      </c>
      <c r="F405">
        <v>538</v>
      </c>
      <c r="G405">
        <v>371</v>
      </c>
      <c r="H405">
        <v>284</v>
      </c>
      <c r="I405">
        <v>1751</v>
      </c>
      <c r="J405">
        <v>2550</v>
      </c>
      <c r="K405">
        <v>1869</v>
      </c>
      <c r="L405">
        <v>1108</v>
      </c>
      <c r="M405">
        <v>864</v>
      </c>
      <c r="N405">
        <v>6391</v>
      </c>
      <c r="O405">
        <f t="shared" si="24"/>
        <v>0.16219303255282697</v>
      </c>
      <c r="P405">
        <f t="shared" si="25"/>
        <v>0.13519011109372556</v>
      </c>
      <c r="R405">
        <f t="shared" si="26"/>
        <v>1751</v>
      </c>
      <c r="S405">
        <f t="shared" si="27"/>
        <v>6391</v>
      </c>
    </row>
    <row r="406" spans="1:19">
      <c r="A406" t="s">
        <v>674</v>
      </c>
      <c r="B406" t="s">
        <v>682</v>
      </c>
      <c r="C406" t="s">
        <v>381</v>
      </c>
      <c r="D406">
        <v>7309060</v>
      </c>
      <c r="E406">
        <v>627</v>
      </c>
      <c r="F406">
        <v>837</v>
      </c>
      <c r="G406">
        <v>734</v>
      </c>
      <c r="H406">
        <v>725</v>
      </c>
      <c r="I406">
        <v>2923</v>
      </c>
      <c r="J406">
        <v>3394</v>
      </c>
      <c r="K406">
        <v>3662</v>
      </c>
      <c r="L406">
        <v>2692</v>
      </c>
      <c r="M406">
        <v>2686</v>
      </c>
      <c r="N406">
        <v>12434</v>
      </c>
      <c r="O406">
        <f t="shared" si="24"/>
        <v>0.24803284296955183</v>
      </c>
      <c r="P406">
        <f t="shared" si="25"/>
        <v>0.21602058870838026</v>
      </c>
      <c r="R406">
        <f t="shared" si="26"/>
        <v>2923</v>
      </c>
      <c r="S406">
        <f t="shared" si="27"/>
        <v>12434</v>
      </c>
    </row>
    <row r="407" spans="1:19">
      <c r="A407" t="s">
        <v>674</v>
      </c>
      <c r="B407" t="s">
        <v>682</v>
      </c>
      <c r="C407" t="s">
        <v>423</v>
      </c>
      <c r="D407">
        <v>7309070</v>
      </c>
      <c r="E407">
        <v>1655</v>
      </c>
      <c r="F407">
        <v>1596</v>
      </c>
      <c r="G407">
        <v>1204</v>
      </c>
      <c r="H407">
        <v>809</v>
      </c>
      <c r="I407">
        <v>5264</v>
      </c>
      <c r="J407">
        <v>8978</v>
      </c>
      <c r="K407">
        <v>6366</v>
      </c>
      <c r="L407">
        <v>3831</v>
      </c>
      <c r="M407">
        <v>2765</v>
      </c>
      <c r="N407">
        <v>21940</v>
      </c>
      <c r="O407">
        <f t="shared" si="24"/>
        <v>0.15368541033434652</v>
      </c>
      <c r="P407">
        <f t="shared" si="25"/>
        <v>0.12602552415679125</v>
      </c>
      <c r="R407">
        <f t="shared" si="26"/>
        <v>5264</v>
      </c>
      <c r="S407">
        <f t="shared" si="27"/>
        <v>21940</v>
      </c>
    </row>
    <row r="408" spans="1:19">
      <c r="A408" t="s">
        <v>674</v>
      </c>
      <c r="B408" t="s">
        <v>682</v>
      </c>
      <c r="C408" t="s">
        <v>467</v>
      </c>
      <c r="D408">
        <v>7309080</v>
      </c>
      <c r="E408">
        <v>992</v>
      </c>
      <c r="F408">
        <v>977</v>
      </c>
      <c r="G408">
        <v>739</v>
      </c>
      <c r="H408">
        <v>668</v>
      </c>
      <c r="I408">
        <v>3376</v>
      </c>
      <c r="J408">
        <v>5291</v>
      </c>
      <c r="K408">
        <v>4022</v>
      </c>
      <c r="L408">
        <v>2445</v>
      </c>
      <c r="M408">
        <v>2282</v>
      </c>
      <c r="N408">
        <v>14040</v>
      </c>
      <c r="O408">
        <f t="shared" si="24"/>
        <v>0.19786729857819904</v>
      </c>
      <c r="P408">
        <f t="shared" si="25"/>
        <v>0.16253561253561252</v>
      </c>
      <c r="R408">
        <f t="shared" si="26"/>
        <v>3376</v>
      </c>
      <c r="S408">
        <f t="shared" si="27"/>
        <v>14040</v>
      </c>
    </row>
    <row r="409" spans="1:19">
      <c r="A409" t="s">
        <v>674</v>
      </c>
      <c r="B409" t="s">
        <v>682</v>
      </c>
      <c r="C409" t="s">
        <v>538</v>
      </c>
      <c r="D409">
        <v>7309091</v>
      </c>
      <c r="E409">
        <v>589</v>
      </c>
      <c r="F409">
        <v>578</v>
      </c>
      <c r="G409">
        <v>437</v>
      </c>
      <c r="H409">
        <v>373</v>
      </c>
      <c r="I409">
        <v>1977</v>
      </c>
      <c r="J409">
        <v>3136</v>
      </c>
      <c r="K409">
        <v>2237</v>
      </c>
      <c r="L409">
        <v>1363</v>
      </c>
      <c r="M409">
        <v>1183</v>
      </c>
      <c r="N409">
        <v>7919</v>
      </c>
      <c r="O409">
        <f t="shared" si="24"/>
        <v>0.18866970156803237</v>
      </c>
      <c r="P409">
        <f t="shared" si="25"/>
        <v>0.14938754893294609</v>
      </c>
      <c r="R409">
        <f t="shared" si="26"/>
        <v>1977</v>
      </c>
      <c r="S409">
        <f t="shared" si="27"/>
        <v>7919</v>
      </c>
    </row>
    <row r="410" spans="1:19">
      <c r="A410" t="s">
        <v>674</v>
      </c>
      <c r="B410" t="s">
        <v>682</v>
      </c>
      <c r="C410" t="s">
        <v>458</v>
      </c>
      <c r="D410">
        <v>7309092</v>
      </c>
      <c r="E410">
        <v>396</v>
      </c>
      <c r="F410">
        <v>444</v>
      </c>
      <c r="G410">
        <v>371</v>
      </c>
      <c r="H410">
        <v>336</v>
      </c>
      <c r="I410">
        <v>1547</v>
      </c>
      <c r="J410">
        <v>2277</v>
      </c>
      <c r="K410">
        <v>1872</v>
      </c>
      <c r="L410">
        <v>1273</v>
      </c>
      <c r="M410">
        <v>1234</v>
      </c>
      <c r="N410">
        <v>6656</v>
      </c>
      <c r="O410">
        <f t="shared" si="24"/>
        <v>0.21719457013574661</v>
      </c>
      <c r="P410">
        <f t="shared" si="25"/>
        <v>0.18539663461538461</v>
      </c>
      <c r="R410">
        <f t="shared" si="26"/>
        <v>1547</v>
      </c>
      <c r="S410">
        <f t="shared" si="27"/>
        <v>6656</v>
      </c>
    </row>
    <row r="411" spans="1:19">
      <c r="A411" t="s">
        <v>674</v>
      </c>
      <c r="B411" t="s">
        <v>341</v>
      </c>
      <c r="C411" t="s">
        <v>571</v>
      </c>
      <c r="D411">
        <v>7310010</v>
      </c>
      <c r="E411">
        <v>1326</v>
      </c>
      <c r="F411">
        <v>570</v>
      </c>
      <c r="G411">
        <v>150</v>
      </c>
      <c r="H411">
        <v>133</v>
      </c>
      <c r="I411">
        <v>2179</v>
      </c>
      <c r="J411">
        <v>5409</v>
      </c>
      <c r="K411">
        <v>1677</v>
      </c>
      <c r="L411">
        <v>533</v>
      </c>
      <c r="M411">
        <v>473</v>
      </c>
      <c r="N411">
        <v>8092</v>
      </c>
      <c r="O411">
        <f t="shared" si="24"/>
        <v>6.1037173015144559E-2</v>
      </c>
      <c r="P411">
        <f t="shared" si="25"/>
        <v>5.8452792881858624E-2</v>
      </c>
      <c r="R411">
        <f t="shared" si="26"/>
        <v>2179</v>
      </c>
      <c r="S411">
        <f t="shared" si="27"/>
        <v>8092</v>
      </c>
    </row>
    <row r="412" spans="1:19">
      <c r="A412" t="s">
        <v>674</v>
      </c>
      <c r="B412" t="s">
        <v>341</v>
      </c>
      <c r="C412" t="s">
        <v>513</v>
      </c>
      <c r="D412">
        <v>7310011</v>
      </c>
      <c r="E412">
        <v>1844</v>
      </c>
      <c r="F412">
        <v>373</v>
      </c>
      <c r="G412">
        <v>73</v>
      </c>
      <c r="H412">
        <v>64</v>
      </c>
      <c r="I412">
        <v>2354</v>
      </c>
      <c r="J412">
        <v>7654</v>
      </c>
      <c r="K412">
        <v>1103</v>
      </c>
      <c r="L412">
        <v>266</v>
      </c>
      <c r="M412">
        <v>245</v>
      </c>
      <c r="N412">
        <v>9268</v>
      </c>
      <c r="O412">
        <f t="shared" si="24"/>
        <v>2.7187765505522515E-2</v>
      </c>
      <c r="P412">
        <f t="shared" si="25"/>
        <v>2.6435045317220542E-2</v>
      </c>
      <c r="R412">
        <f t="shared" si="26"/>
        <v>2354</v>
      </c>
      <c r="S412">
        <f t="shared" si="27"/>
        <v>9268</v>
      </c>
    </row>
    <row r="413" spans="1:19">
      <c r="A413" t="s">
        <v>674</v>
      </c>
      <c r="B413" t="s">
        <v>341</v>
      </c>
      <c r="C413" t="s">
        <v>575</v>
      </c>
      <c r="D413">
        <v>7310020</v>
      </c>
      <c r="E413">
        <v>1726</v>
      </c>
      <c r="F413">
        <v>769</v>
      </c>
      <c r="G413">
        <v>234</v>
      </c>
      <c r="H413">
        <v>162</v>
      </c>
      <c r="I413">
        <v>2891</v>
      </c>
      <c r="J413">
        <v>7637</v>
      </c>
      <c r="K413">
        <v>2332</v>
      </c>
      <c r="L413">
        <v>771</v>
      </c>
      <c r="M413">
        <v>568</v>
      </c>
      <c r="N413">
        <v>11308</v>
      </c>
      <c r="O413">
        <f t="shared" si="24"/>
        <v>5.6035973711518507E-2</v>
      </c>
      <c r="P413">
        <f t="shared" si="25"/>
        <v>5.0229925716307036E-2</v>
      </c>
      <c r="R413">
        <f t="shared" si="26"/>
        <v>2891</v>
      </c>
      <c r="S413">
        <f t="shared" si="27"/>
        <v>11308</v>
      </c>
    </row>
    <row r="414" spans="1:19">
      <c r="A414" t="s">
        <v>674</v>
      </c>
      <c r="B414" t="s">
        <v>341</v>
      </c>
      <c r="C414" t="s">
        <v>341</v>
      </c>
      <c r="D414">
        <v>7310030</v>
      </c>
      <c r="E414">
        <v>1539</v>
      </c>
      <c r="F414">
        <v>905</v>
      </c>
      <c r="G414">
        <v>226</v>
      </c>
      <c r="H414">
        <v>217</v>
      </c>
      <c r="I414">
        <v>2887</v>
      </c>
      <c r="J414">
        <v>6427</v>
      </c>
      <c r="K414">
        <v>2560</v>
      </c>
      <c r="L414">
        <v>658</v>
      </c>
      <c r="M414">
        <v>742</v>
      </c>
      <c r="N414">
        <v>10387</v>
      </c>
      <c r="O414">
        <f t="shared" si="24"/>
        <v>7.516453065465882E-2</v>
      </c>
      <c r="P414">
        <f t="shared" si="25"/>
        <v>7.1435448156349279E-2</v>
      </c>
      <c r="R414">
        <f t="shared" si="26"/>
        <v>2887</v>
      </c>
      <c r="S414">
        <f t="shared" si="27"/>
        <v>10387</v>
      </c>
    </row>
    <row r="415" spans="1:19">
      <c r="A415" t="s">
        <v>674</v>
      </c>
      <c r="B415" t="s">
        <v>341</v>
      </c>
      <c r="C415" t="s">
        <v>555</v>
      </c>
      <c r="D415">
        <v>7310040</v>
      </c>
      <c r="E415">
        <v>877</v>
      </c>
      <c r="F415">
        <v>503</v>
      </c>
      <c r="G415">
        <v>134</v>
      </c>
      <c r="H415">
        <v>131</v>
      </c>
      <c r="I415">
        <v>1645</v>
      </c>
      <c r="J415">
        <v>3550</v>
      </c>
      <c r="K415">
        <v>1547</v>
      </c>
      <c r="L415">
        <v>421</v>
      </c>
      <c r="M415">
        <v>442</v>
      </c>
      <c r="N415">
        <v>5960</v>
      </c>
      <c r="O415">
        <f t="shared" si="24"/>
        <v>7.9635258358662614E-2</v>
      </c>
      <c r="P415">
        <f t="shared" si="25"/>
        <v>7.4161073825503354E-2</v>
      </c>
      <c r="R415">
        <f t="shared" si="26"/>
        <v>1645</v>
      </c>
      <c r="S415">
        <f t="shared" si="27"/>
        <v>5960</v>
      </c>
    </row>
    <row r="416" spans="1:19">
      <c r="A416" t="s">
        <v>674</v>
      </c>
      <c r="B416" t="s">
        <v>341</v>
      </c>
      <c r="C416" t="s">
        <v>330</v>
      </c>
      <c r="D416">
        <v>7310041</v>
      </c>
      <c r="E416">
        <v>1080</v>
      </c>
      <c r="F416">
        <v>624</v>
      </c>
      <c r="G416">
        <v>142</v>
      </c>
      <c r="H416">
        <v>140</v>
      </c>
      <c r="I416">
        <v>1986</v>
      </c>
      <c r="J416">
        <v>3942</v>
      </c>
      <c r="K416">
        <v>1667</v>
      </c>
      <c r="L416">
        <v>381</v>
      </c>
      <c r="M416">
        <v>449</v>
      </c>
      <c r="N416">
        <v>6439</v>
      </c>
      <c r="O416">
        <f t="shared" si="24"/>
        <v>7.0493454179254789E-2</v>
      </c>
      <c r="P416">
        <f t="shared" si="25"/>
        <v>6.9731324739866443E-2</v>
      </c>
      <c r="R416">
        <f t="shared" si="26"/>
        <v>1986</v>
      </c>
      <c r="S416">
        <f t="shared" si="27"/>
        <v>6439</v>
      </c>
    </row>
    <row r="417" spans="1:19">
      <c r="A417" t="s">
        <v>674</v>
      </c>
      <c r="B417" t="s">
        <v>341</v>
      </c>
      <c r="C417" t="s">
        <v>454</v>
      </c>
      <c r="D417">
        <v>7310050</v>
      </c>
      <c r="E417">
        <v>1467</v>
      </c>
      <c r="F417">
        <v>754</v>
      </c>
      <c r="G417">
        <v>204</v>
      </c>
      <c r="H417">
        <v>158</v>
      </c>
      <c r="I417">
        <v>2583</v>
      </c>
      <c r="J417">
        <v>5960</v>
      </c>
      <c r="K417">
        <v>2249</v>
      </c>
      <c r="L417">
        <v>672</v>
      </c>
      <c r="M417">
        <v>575</v>
      </c>
      <c r="N417">
        <v>9456</v>
      </c>
      <c r="O417">
        <f t="shared" si="24"/>
        <v>6.1169183120402634E-2</v>
      </c>
      <c r="P417">
        <f t="shared" si="25"/>
        <v>6.0807952622673432E-2</v>
      </c>
      <c r="R417">
        <f t="shared" si="26"/>
        <v>2583</v>
      </c>
      <c r="S417">
        <f t="shared" si="27"/>
        <v>9456</v>
      </c>
    </row>
    <row r="418" spans="1:19">
      <c r="A418" t="s">
        <v>674</v>
      </c>
      <c r="B418" t="s">
        <v>683</v>
      </c>
      <c r="C418" t="s">
        <v>364</v>
      </c>
      <c r="D418">
        <v>7311010</v>
      </c>
      <c r="E418">
        <v>1905</v>
      </c>
      <c r="F418">
        <v>391</v>
      </c>
      <c r="G418">
        <v>133</v>
      </c>
      <c r="H418">
        <v>41</v>
      </c>
      <c r="I418">
        <v>2470</v>
      </c>
      <c r="J418">
        <v>8124</v>
      </c>
      <c r="K418">
        <v>1139</v>
      </c>
      <c r="L418">
        <v>443</v>
      </c>
      <c r="M418">
        <v>168</v>
      </c>
      <c r="N418">
        <v>9874</v>
      </c>
      <c r="O418">
        <f t="shared" si="24"/>
        <v>1.659919028340081E-2</v>
      </c>
      <c r="P418">
        <f t="shared" si="25"/>
        <v>1.7014381203159814E-2</v>
      </c>
      <c r="R418">
        <f t="shared" si="26"/>
        <v>2470</v>
      </c>
      <c r="S418">
        <f t="shared" si="27"/>
        <v>9874</v>
      </c>
    </row>
    <row r="419" spans="1:19">
      <c r="A419" t="s">
        <v>674</v>
      </c>
      <c r="B419" t="s">
        <v>683</v>
      </c>
      <c r="C419" t="s">
        <v>410</v>
      </c>
      <c r="D419">
        <v>7311020</v>
      </c>
      <c r="E419">
        <v>1791</v>
      </c>
      <c r="F419">
        <v>961</v>
      </c>
      <c r="G419">
        <v>471</v>
      </c>
      <c r="H419">
        <v>134</v>
      </c>
      <c r="I419">
        <v>3357</v>
      </c>
      <c r="J419">
        <v>7406</v>
      </c>
      <c r="K419">
        <v>2830</v>
      </c>
      <c r="L419">
        <v>1398</v>
      </c>
      <c r="M419">
        <v>425</v>
      </c>
      <c r="N419">
        <v>12059</v>
      </c>
      <c r="O419">
        <f t="shared" si="24"/>
        <v>3.9916592195412569E-2</v>
      </c>
      <c r="P419">
        <f t="shared" si="25"/>
        <v>3.5243386682146112E-2</v>
      </c>
      <c r="R419">
        <f t="shared" si="26"/>
        <v>3357</v>
      </c>
      <c r="S419">
        <f t="shared" si="27"/>
        <v>12059</v>
      </c>
    </row>
    <row r="420" spans="1:19">
      <c r="A420" t="s">
        <v>674</v>
      </c>
      <c r="B420" t="s">
        <v>683</v>
      </c>
      <c r="C420" t="s">
        <v>412</v>
      </c>
      <c r="D420">
        <v>7311030</v>
      </c>
      <c r="E420">
        <v>2552</v>
      </c>
      <c r="F420">
        <v>901</v>
      </c>
      <c r="G420">
        <v>437</v>
      </c>
      <c r="H420">
        <v>139</v>
      </c>
      <c r="I420">
        <v>4029</v>
      </c>
      <c r="J420">
        <v>12012</v>
      </c>
      <c r="K420">
        <v>3191</v>
      </c>
      <c r="L420">
        <v>1628</v>
      </c>
      <c r="M420">
        <v>559</v>
      </c>
      <c r="N420">
        <v>17390</v>
      </c>
      <c r="O420">
        <f t="shared" si="24"/>
        <v>3.449987589972698E-2</v>
      </c>
      <c r="P420">
        <f t="shared" si="25"/>
        <v>3.2144910868315127E-2</v>
      </c>
      <c r="R420">
        <f t="shared" si="26"/>
        <v>4029</v>
      </c>
      <c r="S420">
        <f t="shared" si="27"/>
        <v>17390</v>
      </c>
    </row>
    <row r="421" spans="1:19">
      <c r="A421" t="s">
        <v>674</v>
      </c>
      <c r="B421" t="s">
        <v>683</v>
      </c>
      <c r="C421" t="s">
        <v>531</v>
      </c>
      <c r="D421">
        <v>7311040</v>
      </c>
      <c r="E421">
        <v>1057</v>
      </c>
      <c r="F421">
        <v>521</v>
      </c>
      <c r="G421">
        <v>293</v>
      </c>
      <c r="H421">
        <v>82</v>
      </c>
      <c r="I421">
        <v>1953</v>
      </c>
      <c r="J421">
        <v>4940</v>
      </c>
      <c r="K421">
        <v>1767</v>
      </c>
      <c r="L421">
        <v>997</v>
      </c>
      <c r="M421">
        <v>306</v>
      </c>
      <c r="N421">
        <v>8010</v>
      </c>
      <c r="O421">
        <f t="shared" si="24"/>
        <v>4.1986687147977472E-2</v>
      </c>
      <c r="P421">
        <f t="shared" si="25"/>
        <v>3.8202247191011236E-2</v>
      </c>
      <c r="R421">
        <f t="shared" si="26"/>
        <v>1953</v>
      </c>
      <c r="S421">
        <f t="shared" si="27"/>
        <v>8010</v>
      </c>
    </row>
    <row r="422" spans="1:19">
      <c r="A422" t="s">
        <v>674</v>
      </c>
      <c r="B422" t="s">
        <v>683</v>
      </c>
      <c r="C422" t="s">
        <v>593</v>
      </c>
      <c r="D422">
        <v>7311050</v>
      </c>
      <c r="E422">
        <v>824</v>
      </c>
      <c r="F422">
        <v>476</v>
      </c>
      <c r="G422">
        <v>286</v>
      </c>
      <c r="H422">
        <v>85</v>
      </c>
      <c r="I422">
        <v>1671</v>
      </c>
      <c r="J422">
        <v>3787</v>
      </c>
      <c r="K422">
        <v>1695</v>
      </c>
      <c r="L422">
        <v>1071</v>
      </c>
      <c r="M422">
        <v>342</v>
      </c>
      <c r="N422">
        <v>6895</v>
      </c>
      <c r="O422">
        <f t="shared" si="24"/>
        <v>5.0867743865948535E-2</v>
      </c>
      <c r="P422">
        <f t="shared" si="25"/>
        <v>4.9601160261058735E-2</v>
      </c>
      <c r="R422">
        <f t="shared" si="26"/>
        <v>1671</v>
      </c>
      <c r="S422">
        <f t="shared" si="27"/>
        <v>6895</v>
      </c>
    </row>
    <row r="423" spans="1:19">
      <c r="A423" t="s">
        <v>674</v>
      </c>
      <c r="B423" t="s">
        <v>683</v>
      </c>
      <c r="C423" t="s">
        <v>502</v>
      </c>
      <c r="D423">
        <v>7311060</v>
      </c>
      <c r="E423">
        <v>947</v>
      </c>
      <c r="F423">
        <v>404</v>
      </c>
      <c r="G423">
        <v>174</v>
      </c>
      <c r="H423">
        <v>30</v>
      </c>
      <c r="I423">
        <v>1555</v>
      </c>
      <c r="J423">
        <v>4017</v>
      </c>
      <c r="K423">
        <v>1234</v>
      </c>
      <c r="L423">
        <v>557</v>
      </c>
      <c r="M423">
        <v>114</v>
      </c>
      <c r="N423">
        <v>5922</v>
      </c>
      <c r="O423">
        <f t="shared" si="24"/>
        <v>1.9292604501607719E-2</v>
      </c>
      <c r="P423">
        <f t="shared" si="25"/>
        <v>1.9250253292806486E-2</v>
      </c>
      <c r="R423">
        <f t="shared" si="26"/>
        <v>1555</v>
      </c>
      <c r="S423">
        <f t="shared" si="27"/>
        <v>5922</v>
      </c>
    </row>
    <row r="424" spans="1:19">
      <c r="A424" t="s">
        <v>674</v>
      </c>
      <c r="B424" t="s">
        <v>683</v>
      </c>
      <c r="C424" t="s">
        <v>435</v>
      </c>
      <c r="D424">
        <v>7311070</v>
      </c>
      <c r="E424">
        <v>2023</v>
      </c>
      <c r="F424">
        <v>1212</v>
      </c>
      <c r="G424">
        <v>675</v>
      </c>
      <c r="H424">
        <v>215</v>
      </c>
      <c r="I424">
        <v>4125</v>
      </c>
      <c r="J424">
        <v>7800</v>
      </c>
      <c r="K424">
        <v>3593</v>
      </c>
      <c r="L424">
        <v>2124</v>
      </c>
      <c r="M424">
        <v>764</v>
      </c>
      <c r="N424">
        <v>14281</v>
      </c>
      <c r="O424">
        <f t="shared" si="24"/>
        <v>5.2121212121212124E-2</v>
      </c>
      <c r="P424">
        <f t="shared" si="25"/>
        <v>5.3497654225894545E-2</v>
      </c>
      <c r="R424">
        <f t="shared" si="26"/>
        <v>4125</v>
      </c>
      <c r="S424">
        <f t="shared" si="27"/>
        <v>14281</v>
      </c>
    </row>
    <row r="425" spans="1:19">
      <c r="A425" t="s">
        <v>674</v>
      </c>
      <c r="B425" t="s">
        <v>683</v>
      </c>
      <c r="C425" t="s">
        <v>468</v>
      </c>
      <c r="D425">
        <v>7311080</v>
      </c>
      <c r="E425">
        <v>1461</v>
      </c>
      <c r="F425">
        <v>704</v>
      </c>
      <c r="G425">
        <v>356</v>
      </c>
      <c r="H425">
        <v>107</v>
      </c>
      <c r="I425">
        <v>2628</v>
      </c>
      <c r="J425">
        <v>6688</v>
      </c>
      <c r="K425">
        <v>2357</v>
      </c>
      <c r="L425">
        <v>1241</v>
      </c>
      <c r="M425">
        <v>427</v>
      </c>
      <c r="N425">
        <v>10713</v>
      </c>
      <c r="O425">
        <f t="shared" si="24"/>
        <v>4.0715372907153727E-2</v>
      </c>
      <c r="P425">
        <f t="shared" si="25"/>
        <v>3.9858116307290206E-2</v>
      </c>
      <c r="R425">
        <f t="shared" si="26"/>
        <v>2628</v>
      </c>
      <c r="S425">
        <f t="shared" si="27"/>
        <v>10713</v>
      </c>
    </row>
    <row r="426" spans="1:19">
      <c r="A426" t="s">
        <v>674</v>
      </c>
      <c r="B426" t="s">
        <v>683</v>
      </c>
      <c r="C426" t="s">
        <v>543</v>
      </c>
      <c r="D426">
        <v>7311090</v>
      </c>
      <c r="E426">
        <v>1796</v>
      </c>
      <c r="F426">
        <v>920</v>
      </c>
      <c r="G426">
        <v>460</v>
      </c>
      <c r="H426">
        <v>109</v>
      </c>
      <c r="I426">
        <v>3285</v>
      </c>
      <c r="J426">
        <v>8151</v>
      </c>
      <c r="K426">
        <v>2955</v>
      </c>
      <c r="L426">
        <v>1528</v>
      </c>
      <c r="M426">
        <v>408</v>
      </c>
      <c r="N426">
        <v>13042</v>
      </c>
      <c r="O426">
        <f t="shared" si="24"/>
        <v>3.3181126331811264E-2</v>
      </c>
      <c r="P426">
        <f t="shared" si="25"/>
        <v>3.1283545468486426E-2</v>
      </c>
      <c r="R426">
        <f t="shared" si="26"/>
        <v>3285</v>
      </c>
      <c r="S426">
        <f t="shared" si="27"/>
        <v>13042</v>
      </c>
    </row>
    <row r="427" spans="1:19">
      <c r="A427" t="s">
        <v>674</v>
      </c>
      <c r="B427" t="s">
        <v>683</v>
      </c>
      <c r="C427" t="s">
        <v>391</v>
      </c>
      <c r="D427">
        <v>7311100</v>
      </c>
      <c r="E427">
        <v>1714</v>
      </c>
      <c r="F427">
        <v>929</v>
      </c>
      <c r="G427">
        <v>499</v>
      </c>
      <c r="H427">
        <v>130</v>
      </c>
      <c r="I427">
        <v>3272</v>
      </c>
      <c r="J427">
        <v>7683</v>
      </c>
      <c r="K427">
        <v>3065</v>
      </c>
      <c r="L427">
        <v>1828</v>
      </c>
      <c r="M427">
        <v>532</v>
      </c>
      <c r="N427">
        <v>13108</v>
      </c>
      <c r="O427">
        <f t="shared" si="24"/>
        <v>3.9731051344743279E-2</v>
      </c>
      <c r="P427">
        <f t="shared" si="25"/>
        <v>4.0585901739395788E-2</v>
      </c>
      <c r="R427">
        <f t="shared" si="26"/>
        <v>3272</v>
      </c>
      <c r="S427">
        <f t="shared" si="27"/>
        <v>13108</v>
      </c>
    </row>
    <row r="428" spans="1:19">
      <c r="A428" t="s">
        <v>674</v>
      </c>
      <c r="B428" t="s">
        <v>683</v>
      </c>
      <c r="C428" t="s">
        <v>338</v>
      </c>
      <c r="D428">
        <v>7311110</v>
      </c>
      <c r="E428">
        <v>1541</v>
      </c>
      <c r="F428">
        <v>814</v>
      </c>
      <c r="G428">
        <v>464</v>
      </c>
      <c r="H428">
        <v>117</v>
      </c>
      <c r="I428">
        <v>2936</v>
      </c>
      <c r="J428">
        <v>7092</v>
      </c>
      <c r="K428">
        <v>2545</v>
      </c>
      <c r="L428">
        <v>1518</v>
      </c>
      <c r="M428">
        <v>453</v>
      </c>
      <c r="N428">
        <v>11608</v>
      </c>
      <c r="O428">
        <f t="shared" si="24"/>
        <v>3.9850136239782015E-2</v>
      </c>
      <c r="P428">
        <f t="shared" si="25"/>
        <v>3.9024810475534112E-2</v>
      </c>
      <c r="R428">
        <f t="shared" si="26"/>
        <v>2936</v>
      </c>
      <c r="S428">
        <f t="shared" si="27"/>
        <v>11608</v>
      </c>
    </row>
    <row r="429" spans="1:19">
      <c r="A429" t="s">
        <v>674</v>
      </c>
      <c r="B429" t="s">
        <v>683</v>
      </c>
      <c r="C429" t="s">
        <v>512</v>
      </c>
      <c r="D429">
        <v>7311120</v>
      </c>
      <c r="E429">
        <v>1257</v>
      </c>
      <c r="F429">
        <v>439</v>
      </c>
      <c r="G429">
        <v>149</v>
      </c>
      <c r="H429">
        <v>44</v>
      </c>
      <c r="I429">
        <v>1889</v>
      </c>
      <c r="J429">
        <v>5458</v>
      </c>
      <c r="K429">
        <v>1301</v>
      </c>
      <c r="L429">
        <v>503</v>
      </c>
      <c r="M429">
        <v>188</v>
      </c>
      <c r="N429">
        <v>7450</v>
      </c>
      <c r="O429">
        <f t="shared" si="24"/>
        <v>2.3292747485442033E-2</v>
      </c>
      <c r="P429">
        <f t="shared" si="25"/>
        <v>2.523489932885906E-2</v>
      </c>
      <c r="R429">
        <f t="shared" si="26"/>
        <v>1889</v>
      </c>
      <c r="S429">
        <f t="shared" si="27"/>
        <v>7450</v>
      </c>
    </row>
    <row r="430" spans="1:19">
      <c r="A430" t="s">
        <v>674</v>
      </c>
      <c r="B430" t="s">
        <v>683</v>
      </c>
      <c r="C430" t="s">
        <v>429</v>
      </c>
      <c r="D430">
        <v>7311130</v>
      </c>
      <c r="E430">
        <v>1660</v>
      </c>
      <c r="F430">
        <v>796</v>
      </c>
      <c r="G430">
        <v>417</v>
      </c>
      <c r="H430">
        <v>101</v>
      </c>
      <c r="I430">
        <v>2974</v>
      </c>
      <c r="J430">
        <v>6985</v>
      </c>
      <c r="K430">
        <v>2365</v>
      </c>
      <c r="L430">
        <v>1298</v>
      </c>
      <c r="M430">
        <v>382</v>
      </c>
      <c r="N430">
        <v>11030</v>
      </c>
      <c r="O430">
        <f t="shared" si="24"/>
        <v>3.3960995292535309E-2</v>
      </c>
      <c r="P430">
        <f t="shared" si="25"/>
        <v>3.4632819582955575E-2</v>
      </c>
      <c r="R430">
        <f t="shared" si="26"/>
        <v>2974</v>
      </c>
      <c r="S430">
        <f t="shared" si="27"/>
        <v>11030</v>
      </c>
    </row>
    <row r="431" spans="1:19">
      <c r="A431" t="s">
        <v>674</v>
      </c>
      <c r="B431" t="s">
        <v>683</v>
      </c>
      <c r="C431" t="s">
        <v>427</v>
      </c>
      <c r="D431">
        <v>7311140</v>
      </c>
      <c r="E431">
        <v>1440</v>
      </c>
      <c r="F431">
        <v>613</v>
      </c>
      <c r="G431">
        <v>257</v>
      </c>
      <c r="H431">
        <v>56</v>
      </c>
      <c r="I431">
        <v>2366</v>
      </c>
      <c r="J431">
        <v>5577</v>
      </c>
      <c r="K431">
        <v>1504</v>
      </c>
      <c r="L431">
        <v>706</v>
      </c>
      <c r="M431">
        <v>181</v>
      </c>
      <c r="N431">
        <v>7968</v>
      </c>
      <c r="O431">
        <f t="shared" si="24"/>
        <v>2.3668639053254437E-2</v>
      </c>
      <c r="P431">
        <f t="shared" si="25"/>
        <v>2.2715863453815262E-2</v>
      </c>
      <c r="R431">
        <f t="shared" si="26"/>
        <v>2366</v>
      </c>
      <c r="S431">
        <f t="shared" si="27"/>
        <v>7968</v>
      </c>
    </row>
    <row r="432" spans="1:19">
      <c r="A432" t="s">
        <v>674</v>
      </c>
      <c r="B432" t="s">
        <v>683</v>
      </c>
      <c r="C432" t="s">
        <v>578</v>
      </c>
      <c r="D432">
        <v>7311141</v>
      </c>
      <c r="E432">
        <v>1996</v>
      </c>
      <c r="F432">
        <v>209</v>
      </c>
      <c r="G432">
        <v>43</v>
      </c>
      <c r="H432">
        <v>11</v>
      </c>
      <c r="I432">
        <v>2259</v>
      </c>
      <c r="J432">
        <v>8334</v>
      </c>
      <c r="K432">
        <v>543</v>
      </c>
      <c r="L432">
        <v>148</v>
      </c>
      <c r="M432">
        <v>40</v>
      </c>
      <c r="N432">
        <v>9065</v>
      </c>
      <c r="O432">
        <f t="shared" si="24"/>
        <v>4.8694112439132357E-3</v>
      </c>
      <c r="P432">
        <f t="shared" si="25"/>
        <v>4.4125758411472701E-3</v>
      </c>
      <c r="R432">
        <f t="shared" si="26"/>
        <v>2259</v>
      </c>
      <c r="S432">
        <f t="shared" si="27"/>
        <v>9065</v>
      </c>
    </row>
    <row r="433" spans="1:19">
      <c r="A433" t="s">
        <v>674</v>
      </c>
      <c r="B433" t="s">
        <v>683</v>
      </c>
      <c r="C433" t="s">
        <v>351</v>
      </c>
      <c r="D433">
        <v>7311150</v>
      </c>
      <c r="E433">
        <v>1790</v>
      </c>
      <c r="F433">
        <v>1016</v>
      </c>
      <c r="G433">
        <v>511</v>
      </c>
      <c r="H433">
        <v>128</v>
      </c>
      <c r="I433">
        <v>3445</v>
      </c>
      <c r="J433">
        <v>7912</v>
      </c>
      <c r="K433">
        <v>3265</v>
      </c>
      <c r="L433">
        <v>1686</v>
      </c>
      <c r="M433">
        <v>489</v>
      </c>
      <c r="N433">
        <v>13352</v>
      </c>
      <c r="O433">
        <f t="shared" si="24"/>
        <v>3.715529753265602E-2</v>
      </c>
      <c r="P433">
        <f t="shared" si="25"/>
        <v>3.6623726782504494E-2</v>
      </c>
      <c r="R433">
        <f t="shared" si="26"/>
        <v>3445</v>
      </c>
      <c r="S433">
        <f t="shared" si="27"/>
        <v>13352</v>
      </c>
    </row>
    <row r="434" spans="1:19">
      <c r="A434" t="s">
        <v>674</v>
      </c>
      <c r="B434" t="s">
        <v>683</v>
      </c>
      <c r="C434" t="s">
        <v>602</v>
      </c>
      <c r="D434">
        <v>7311160</v>
      </c>
      <c r="E434">
        <v>2078</v>
      </c>
      <c r="F434">
        <v>794</v>
      </c>
      <c r="G434">
        <v>274</v>
      </c>
      <c r="H434">
        <v>75</v>
      </c>
      <c r="I434">
        <v>3221</v>
      </c>
      <c r="J434">
        <v>8973</v>
      </c>
      <c r="K434">
        <v>2244</v>
      </c>
      <c r="L434">
        <v>887</v>
      </c>
      <c r="M434">
        <v>283</v>
      </c>
      <c r="N434">
        <v>12387</v>
      </c>
      <c r="O434">
        <f t="shared" si="24"/>
        <v>2.328469419434958E-2</v>
      </c>
      <c r="P434">
        <f t="shared" si="25"/>
        <v>2.2846532655203037E-2</v>
      </c>
      <c r="R434">
        <f t="shared" si="26"/>
        <v>3221</v>
      </c>
      <c r="S434">
        <f t="shared" si="27"/>
        <v>12387</v>
      </c>
    </row>
    <row r="435" spans="1:19">
      <c r="A435" t="s">
        <v>674</v>
      </c>
      <c r="B435" t="s">
        <v>683</v>
      </c>
      <c r="C435" t="s">
        <v>487</v>
      </c>
      <c r="D435">
        <v>7311170</v>
      </c>
      <c r="E435">
        <v>1766</v>
      </c>
      <c r="F435">
        <v>862</v>
      </c>
      <c r="G435">
        <v>402</v>
      </c>
      <c r="H435">
        <v>89</v>
      </c>
      <c r="I435">
        <v>3119</v>
      </c>
      <c r="J435">
        <v>8035</v>
      </c>
      <c r="K435">
        <v>2559</v>
      </c>
      <c r="L435">
        <v>1240</v>
      </c>
      <c r="M435">
        <v>327</v>
      </c>
      <c r="N435">
        <v>12161</v>
      </c>
      <c r="O435">
        <f t="shared" si="24"/>
        <v>2.8534786790638023E-2</v>
      </c>
      <c r="P435">
        <f t="shared" si="25"/>
        <v>2.6889236082559002E-2</v>
      </c>
      <c r="R435">
        <f t="shared" si="26"/>
        <v>3119</v>
      </c>
      <c r="S435">
        <f t="shared" si="27"/>
        <v>12161</v>
      </c>
    </row>
    <row r="436" spans="1:19">
      <c r="A436" t="s">
        <v>674</v>
      </c>
      <c r="B436" t="s">
        <v>683</v>
      </c>
      <c r="C436" t="s">
        <v>320</v>
      </c>
      <c r="D436">
        <v>7311180</v>
      </c>
      <c r="E436">
        <v>2023</v>
      </c>
      <c r="F436">
        <v>1066</v>
      </c>
      <c r="G436">
        <v>548</v>
      </c>
      <c r="H436">
        <v>129</v>
      </c>
      <c r="I436">
        <v>3766</v>
      </c>
      <c r="J436">
        <v>9989</v>
      </c>
      <c r="K436">
        <v>3394</v>
      </c>
      <c r="L436">
        <v>1827</v>
      </c>
      <c r="M436">
        <v>569</v>
      </c>
      <c r="N436">
        <v>15779</v>
      </c>
      <c r="O436">
        <f t="shared" si="24"/>
        <v>3.4253850238980352E-2</v>
      </c>
      <c r="P436">
        <f t="shared" si="25"/>
        <v>3.6060586855947777E-2</v>
      </c>
      <c r="R436">
        <f t="shared" si="26"/>
        <v>3766</v>
      </c>
      <c r="S436">
        <f t="shared" si="27"/>
        <v>15779</v>
      </c>
    </row>
    <row r="437" spans="1:19">
      <c r="A437" t="s">
        <v>674</v>
      </c>
      <c r="B437" t="s">
        <v>683</v>
      </c>
      <c r="C437" t="s">
        <v>579</v>
      </c>
      <c r="D437">
        <v>7311190</v>
      </c>
      <c r="E437">
        <v>2612</v>
      </c>
      <c r="F437">
        <v>1337</v>
      </c>
      <c r="G437">
        <v>656</v>
      </c>
      <c r="H437">
        <v>134</v>
      </c>
      <c r="I437">
        <v>4739</v>
      </c>
      <c r="J437">
        <v>12149</v>
      </c>
      <c r="K437">
        <v>4063</v>
      </c>
      <c r="L437">
        <v>1861</v>
      </c>
      <c r="M437">
        <v>501</v>
      </c>
      <c r="N437">
        <v>18574</v>
      </c>
      <c r="O437">
        <f t="shared" si="24"/>
        <v>2.8276007596539355E-2</v>
      </c>
      <c r="P437">
        <f t="shared" si="25"/>
        <v>2.6973188327770001E-2</v>
      </c>
      <c r="R437">
        <f t="shared" si="26"/>
        <v>4739</v>
      </c>
      <c r="S437">
        <f t="shared" si="27"/>
        <v>18574</v>
      </c>
    </row>
    <row r="438" spans="1:19">
      <c r="A438" t="s">
        <v>674</v>
      </c>
      <c r="B438" t="s">
        <v>683</v>
      </c>
      <c r="C438" t="s">
        <v>315</v>
      </c>
      <c r="D438">
        <v>7311200</v>
      </c>
      <c r="E438">
        <v>1568</v>
      </c>
      <c r="F438">
        <v>797</v>
      </c>
      <c r="G438">
        <v>325</v>
      </c>
      <c r="H438">
        <v>75</v>
      </c>
      <c r="I438">
        <v>2765</v>
      </c>
      <c r="J438">
        <v>6876</v>
      </c>
      <c r="K438">
        <v>2271</v>
      </c>
      <c r="L438">
        <v>961</v>
      </c>
      <c r="M438">
        <v>264</v>
      </c>
      <c r="N438">
        <v>10372</v>
      </c>
      <c r="O438">
        <f t="shared" si="24"/>
        <v>2.7124773960216998E-2</v>
      </c>
      <c r="P438">
        <f t="shared" si="25"/>
        <v>2.545314307751639E-2</v>
      </c>
      <c r="R438">
        <f t="shared" si="26"/>
        <v>2765</v>
      </c>
      <c r="S438">
        <f t="shared" si="27"/>
        <v>10372</v>
      </c>
    </row>
    <row r="439" spans="1:19">
      <c r="A439" t="s">
        <v>674</v>
      </c>
      <c r="B439" t="s">
        <v>683</v>
      </c>
      <c r="C439" t="s">
        <v>313</v>
      </c>
      <c r="D439">
        <v>7311210</v>
      </c>
      <c r="E439">
        <v>2208</v>
      </c>
      <c r="F439">
        <v>1064</v>
      </c>
      <c r="G439">
        <v>480</v>
      </c>
      <c r="H439">
        <v>123</v>
      </c>
      <c r="I439">
        <v>3875</v>
      </c>
      <c r="J439">
        <v>10176</v>
      </c>
      <c r="K439">
        <v>3047</v>
      </c>
      <c r="L439">
        <v>1443</v>
      </c>
      <c r="M439">
        <v>436</v>
      </c>
      <c r="N439">
        <v>15102</v>
      </c>
      <c r="O439">
        <f t="shared" si="24"/>
        <v>3.174193548387097E-2</v>
      </c>
      <c r="P439">
        <f t="shared" si="25"/>
        <v>2.8870348298238643E-2</v>
      </c>
      <c r="R439">
        <f t="shared" si="26"/>
        <v>3875</v>
      </c>
      <c r="S439">
        <f t="shared" si="27"/>
        <v>15102</v>
      </c>
    </row>
    <row r="440" spans="1:19">
      <c r="A440" t="s">
        <v>674</v>
      </c>
      <c r="B440" t="s">
        <v>683</v>
      </c>
      <c r="C440" t="s">
        <v>396</v>
      </c>
      <c r="D440">
        <v>7311220</v>
      </c>
      <c r="E440">
        <v>2122</v>
      </c>
      <c r="F440">
        <v>1203</v>
      </c>
      <c r="G440">
        <v>499</v>
      </c>
      <c r="H440">
        <v>111</v>
      </c>
      <c r="I440">
        <v>3935</v>
      </c>
      <c r="J440">
        <v>9595</v>
      </c>
      <c r="K440">
        <v>3367</v>
      </c>
      <c r="L440">
        <v>1429</v>
      </c>
      <c r="M440">
        <v>411</v>
      </c>
      <c r="N440">
        <v>14802</v>
      </c>
      <c r="O440">
        <f t="shared" si="24"/>
        <v>2.8208386277001271E-2</v>
      </c>
      <c r="P440">
        <f t="shared" si="25"/>
        <v>2.7766518038102959E-2</v>
      </c>
      <c r="R440">
        <f t="shared" si="26"/>
        <v>3935</v>
      </c>
      <c r="S440">
        <f t="shared" si="27"/>
        <v>14802</v>
      </c>
    </row>
    <row r="441" spans="1:19">
      <c r="A441" t="s">
        <v>674</v>
      </c>
      <c r="B441" t="s">
        <v>683</v>
      </c>
      <c r="C441" t="s">
        <v>390</v>
      </c>
      <c r="D441">
        <v>7311230</v>
      </c>
      <c r="E441">
        <v>1884</v>
      </c>
      <c r="F441">
        <v>785</v>
      </c>
      <c r="G441">
        <v>330</v>
      </c>
      <c r="H441">
        <v>55</v>
      </c>
      <c r="I441">
        <v>3054</v>
      </c>
      <c r="J441">
        <v>8578</v>
      </c>
      <c r="K441">
        <v>2264</v>
      </c>
      <c r="L441">
        <v>932</v>
      </c>
      <c r="M441">
        <v>206</v>
      </c>
      <c r="N441">
        <v>11980</v>
      </c>
      <c r="O441">
        <f t="shared" si="24"/>
        <v>1.8009168303863784E-2</v>
      </c>
      <c r="P441">
        <f t="shared" si="25"/>
        <v>1.7195325542570951E-2</v>
      </c>
      <c r="R441">
        <f t="shared" si="26"/>
        <v>3054</v>
      </c>
      <c r="S441">
        <f t="shared" si="27"/>
        <v>11980</v>
      </c>
    </row>
    <row r="442" spans="1:19">
      <c r="A442" t="s">
        <v>674</v>
      </c>
      <c r="B442" t="s">
        <v>683</v>
      </c>
      <c r="C442" t="s">
        <v>573</v>
      </c>
      <c r="D442">
        <v>7311710</v>
      </c>
      <c r="E442">
        <v>1050</v>
      </c>
      <c r="F442">
        <v>850</v>
      </c>
      <c r="G442">
        <v>578</v>
      </c>
      <c r="H442">
        <v>194</v>
      </c>
      <c r="I442">
        <v>2672</v>
      </c>
      <c r="J442">
        <v>5091</v>
      </c>
      <c r="K442">
        <v>3084</v>
      </c>
      <c r="L442">
        <v>1949</v>
      </c>
      <c r="M442">
        <v>729</v>
      </c>
      <c r="N442">
        <v>10853</v>
      </c>
      <c r="O442">
        <f t="shared" si="24"/>
        <v>7.260479041916168E-2</v>
      </c>
      <c r="P442">
        <f t="shared" si="25"/>
        <v>6.7170367640283793E-2</v>
      </c>
      <c r="R442">
        <f t="shared" si="26"/>
        <v>2672</v>
      </c>
      <c r="S442">
        <f t="shared" si="27"/>
        <v>10853</v>
      </c>
    </row>
    <row r="443" spans="1:19">
      <c r="A443" t="s">
        <v>674</v>
      </c>
      <c r="B443" t="s">
        <v>683</v>
      </c>
      <c r="C443" t="s">
        <v>572</v>
      </c>
      <c r="D443">
        <v>7311720</v>
      </c>
      <c r="E443">
        <v>726</v>
      </c>
      <c r="F443">
        <v>623</v>
      </c>
      <c r="G443">
        <v>452</v>
      </c>
      <c r="H443">
        <v>165</v>
      </c>
      <c r="I443">
        <v>1966</v>
      </c>
      <c r="J443">
        <v>3543</v>
      </c>
      <c r="K443">
        <v>2296</v>
      </c>
      <c r="L443">
        <v>1603</v>
      </c>
      <c r="M443">
        <v>590</v>
      </c>
      <c r="N443">
        <v>8032</v>
      </c>
      <c r="O443">
        <f t="shared" si="24"/>
        <v>8.3926754832146497E-2</v>
      </c>
      <c r="P443">
        <f t="shared" si="25"/>
        <v>7.3456175298804785E-2</v>
      </c>
      <c r="R443">
        <f t="shared" si="26"/>
        <v>1966</v>
      </c>
      <c r="S443">
        <f t="shared" si="27"/>
        <v>8032</v>
      </c>
    </row>
    <row r="444" spans="1:19">
      <c r="A444" t="s">
        <v>674</v>
      </c>
      <c r="B444" t="s">
        <v>683</v>
      </c>
      <c r="C444" t="s">
        <v>574</v>
      </c>
      <c r="D444">
        <v>7311730</v>
      </c>
      <c r="E444">
        <v>1649</v>
      </c>
      <c r="F444">
        <v>720</v>
      </c>
      <c r="G444">
        <v>361</v>
      </c>
      <c r="H444">
        <v>99</v>
      </c>
      <c r="I444">
        <v>2829</v>
      </c>
      <c r="J444">
        <v>8662</v>
      </c>
      <c r="K444">
        <v>2452</v>
      </c>
      <c r="L444">
        <v>1214</v>
      </c>
      <c r="M444">
        <v>411</v>
      </c>
      <c r="N444">
        <v>12739</v>
      </c>
      <c r="O444">
        <f t="shared" si="24"/>
        <v>3.4994697773064687E-2</v>
      </c>
      <c r="P444">
        <f t="shared" si="25"/>
        <v>3.22631289740168E-2</v>
      </c>
      <c r="R444">
        <f t="shared" si="26"/>
        <v>2829</v>
      </c>
      <c r="S444">
        <f t="shared" si="27"/>
        <v>12739</v>
      </c>
    </row>
    <row r="445" spans="1:19">
      <c r="A445" t="s">
        <v>674</v>
      </c>
      <c r="B445" t="s">
        <v>684</v>
      </c>
      <c r="C445" t="s">
        <v>470</v>
      </c>
      <c r="D445">
        <v>7312010</v>
      </c>
      <c r="E445">
        <v>1215</v>
      </c>
      <c r="F445">
        <v>1608</v>
      </c>
      <c r="G445">
        <v>1301</v>
      </c>
      <c r="H445">
        <v>498</v>
      </c>
      <c r="I445">
        <v>4622</v>
      </c>
      <c r="J445">
        <v>6155</v>
      </c>
      <c r="K445">
        <v>5514</v>
      </c>
      <c r="L445">
        <v>3629</v>
      </c>
      <c r="M445">
        <v>1427</v>
      </c>
      <c r="N445">
        <v>16725</v>
      </c>
      <c r="O445">
        <f t="shared" si="24"/>
        <v>0.10774556469061013</v>
      </c>
      <c r="P445">
        <f t="shared" si="25"/>
        <v>8.5321375186846043E-2</v>
      </c>
      <c r="R445">
        <f t="shared" si="26"/>
        <v>4622</v>
      </c>
      <c r="S445">
        <f t="shared" si="27"/>
        <v>16725</v>
      </c>
    </row>
    <row r="446" spans="1:19">
      <c r="A446" t="s">
        <v>674</v>
      </c>
      <c r="B446" t="s">
        <v>684</v>
      </c>
      <c r="C446" t="s">
        <v>424</v>
      </c>
      <c r="D446">
        <v>7312020</v>
      </c>
      <c r="E446">
        <v>625</v>
      </c>
      <c r="F446">
        <v>826</v>
      </c>
      <c r="G446">
        <v>817</v>
      </c>
      <c r="H446">
        <v>358</v>
      </c>
      <c r="I446">
        <v>2626</v>
      </c>
      <c r="J446">
        <v>3296</v>
      </c>
      <c r="K446">
        <v>3082</v>
      </c>
      <c r="L446">
        <v>2585</v>
      </c>
      <c r="M446">
        <v>1111</v>
      </c>
      <c r="N446">
        <v>10074</v>
      </c>
      <c r="O446">
        <f t="shared" si="24"/>
        <v>0.13632901751713633</v>
      </c>
      <c r="P446">
        <f t="shared" si="25"/>
        <v>0.11028389914631725</v>
      </c>
      <c r="R446">
        <f t="shared" si="26"/>
        <v>2626</v>
      </c>
      <c r="S446">
        <f t="shared" si="27"/>
        <v>10074</v>
      </c>
    </row>
    <row r="447" spans="1:19">
      <c r="A447" t="s">
        <v>674</v>
      </c>
      <c r="B447" t="s">
        <v>684</v>
      </c>
      <c r="C447" t="s">
        <v>436</v>
      </c>
      <c r="D447">
        <v>7312030</v>
      </c>
      <c r="E447">
        <v>811</v>
      </c>
      <c r="F447">
        <v>993</v>
      </c>
      <c r="G447">
        <v>839</v>
      </c>
      <c r="H447">
        <v>336</v>
      </c>
      <c r="I447">
        <v>2979</v>
      </c>
      <c r="J447">
        <v>3741</v>
      </c>
      <c r="K447">
        <v>3466</v>
      </c>
      <c r="L447">
        <v>2639</v>
      </c>
      <c r="M447">
        <v>1052</v>
      </c>
      <c r="N447">
        <v>10898</v>
      </c>
      <c r="O447">
        <f t="shared" si="24"/>
        <v>0.11278952668680765</v>
      </c>
      <c r="P447">
        <f t="shared" si="25"/>
        <v>9.6531473664892647E-2</v>
      </c>
      <c r="R447">
        <f t="shared" si="26"/>
        <v>2979</v>
      </c>
      <c r="S447">
        <f t="shared" si="27"/>
        <v>10898</v>
      </c>
    </row>
    <row r="448" spans="1:19">
      <c r="A448" t="s">
        <v>674</v>
      </c>
      <c r="B448" t="s">
        <v>684</v>
      </c>
      <c r="C448" t="s">
        <v>405</v>
      </c>
      <c r="D448">
        <v>7312031</v>
      </c>
      <c r="E448">
        <v>200</v>
      </c>
      <c r="F448">
        <v>296</v>
      </c>
      <c r="G448">
        <v>266</v>
      </c>
      <c r="H448">
        <v>125</v>
      </c>
      <c r="I448">
        <v>887</v>
      </c>
      <c r="J448">
        <v>883</v>
      </c>
      <c r="K448">
        <v>992</v>
      </c>
      <c r="L448">
        <v>704</v>
      </c>
      <c r="M448">
        <v>320</v>
      </c>
      <c r="N448">
        <v>2899</v>
      </c>
      <c r="O448">
        <f t="shared" si="24"/>
        <v>0.14092446448703494</v>
      </c>
      <c r="P448">
        <f t="shared" si="25"/>
        <v>0.11038289065194895</v>
      </c>
      <c r="R448">
        <f t="shared" si="26"/>
        <v>887</v>
      </c>
      <c r="S448">
        <f t="shared" si="27"/>
        <v>2899</v>
      </c>
    </row>
    <row r="449" spans="1:19">
      <c r="A449" t="s">
        <v>674</v>
      </c>
      <c r="B449" t="s">
        <v>684</v>
      </c>
      <c r="C449" t="s">
        <v>392</v>
      </c>
      <c r="D449">
        <v>7312032</v>
      </c>
      <c r="E449">
        <v>172</v>
      </c>
      <c r="F449">
        <v>269</v>
      </c>
      <c r="G449">
        <v>239</v>
      </c>
      <c r="H449">
        <v>93</v>
      </c>
      <c r="I449">
        <v>773</v>
      </c>
      <c r="J449">
        <v>836</v>
      </c>
      <c r="K449">
        <v>933</v>
      </c>
      <c r="L449">
        <v>625</v>
      </c>
      <c r="M449">
        <v>249</v>
      </c>
      <c r="N449">
        <v>2643</v>
      </c>
      <c r="O449">
        <f t="shared" si="24"/>
        <v>0.1203104786545925</v>
      </c>
      <c r="P449">
        <f t="shared" si="25"/>
        <v>9.4211123723041995E-2</v>
      </c>
      <c r="R449">
        <f t="shared" si="26"/>
        <v>773</v>
      </c>
      <c r="S449">
        <f t="shared" si="27"/>
        <v>2643</v>
      </c>
    </row>
    <row r="450" spans="1:19">
      <c r="A450" t="s">
        <v>674</v>
      </c>
      <c r="B450" t="s">
        <v>684</v>
      </c>
      <c r="C450" t="s">
        <v>437</v>
      </c>
      <c r="D450">
        <v>7312040</v>
      </c>
      <c r="E450">
        <v>930</v>
      </c>
      <c r="F450">
        <v>1315</v>
      </c>
      <c r="G450">
        <v>987</v>
      </c>
      <c r="H450">
        <v>365</v>
      </c>
      <c r="I450">
        <v>3597</v>
      </c>
      <c r="J450">
        <v>4234</v>
      </c>
      <c r="K450">
        <v>4326</v>
      </c>
      <c r="L450">
        <v>2560</v>
      </c>
      <c r="M450">
        <v>998</v>
      </c>
      <c r="N450">
        <v>12118</v>
      </c>
      <c r="O450">
        <f t="shared" si="24"/>
        <v>0.10147345009730331</v>
      </c>
      <c r="P450">
        <f t="shared" si="25"/>
        <v>8.2356824558507999E-2</v>
      </c>
      <c r="R450">
        <f t="shared" si="26"/>
        <v>3597</v>
      </c>
      <c r="S450">
        <f t="shared" si="27"/>
        <v>12118</v>
      </c>
    </row>
    <row r="451" spans="1:19">
      <c r="A451" t="s">
        <v>674</v>
      </c>
      <c r="B451" t="s">
        <v>684</v>
      </c>
      <c r="C451" t="s">
        <v>395</v>
      </c>
      <c r="D451">
        <v>7312050</v>
      </c>
      <c r="E451">
        <v>715</v>
      </c>
      <c r="F451">
        <v>832</v>
      </c>
      <c r="G451">
        <v>771</v>
      </c>
      <c r="H451">
        <v>244</v>
      </c>
      <c r="I451">
        <v>2562</v>
      </c>
      <c r="J451">
        <v>3281</v>
      </c>
      <c r="K451">
        <v>2822</v>
      </c>
      <c r="L451">
        <v>1965</v>
      </c>
      <c r="M451">
        <v>721</v>
      </c>
      <c r="N451">
        <v>8789</v>
      </c>
      <c r="O451">
        <f t="shared" ref="O451:O514" si="28">H451/I451</f>
        <v>9.5238095238095233E-2</v>
      </c>
      <c r="P451">
        <f t="shared" ref="P451:P514" si="29">M451/N451</f>
        <v>8.2034361133234729E-2</v>
      </c>
      <c r="R451">
        <f t="shared" ref="R451:R514" si="30">I451</f>
        <v>2562</v>
      </c>
      <c r="S451">
        <f t="shared" ref="S451:S514" si="31">N451</f>
        <v>8789</v>
      </c>
    </row>
    <row r="452" spans="1:19">
      <c r="A452" t="s">
        <v>674</v>
      </c>
      <c r="B452" t="s">
        <v>684</v>
      </c>
      <c r="C452" t="s">
        <v>469</v>
      </c>
      <c r="D452">
        <v>7312060</v>
      </c>
      <c r="E452">
        <v>1006</v>
      </c>
      <c r="F452">
        <v>1263</v>
      </c>
      <c r="G452">
        <v>1017</v>
      </c>
      <c r="H452">
        <v>320</v>
      </c>
      <c r="I452">
        <v>3606</v>
      </c>
      <c r="J452">
        <v>4574</v>
      </c>
      <c r="K452">
        <v>4247</v>
      </c>
      <c r="L452">
        <v>2781</v>
      </c>
      <c r="M452">
        <v>1016</v>
      </c>
      <c r="N452">
        <v>12618</v>
      </c>
      <c r="O452">
        <f t="shared" si="28"/>
        <v>8.8740987243483088E-2</v>
      </c>
      <c r="P452">
        <f t="shared" si="29"/>
        <v>8.0519892217467109E-2</v>
      </c>
      <c r="R452">
        <f t="shared" si="30"/>
        <v>3606</v>
      </c>
      <c r="S452">
        <f t="shared" si="31"/>
        <v>12618</v>
      </c>
    </row>
    <row r="453" spans="1:19">
      <c r="A453" t="s">
        <v>674</v>
      </c>
      <c r="B453" t="s">
        <v>604</v>
      </c>
      <c r="C453" t="s">
        <v>527</v>
      </c>
      <c r="D453">
        <v>7313010</v>
      </c>
      <c r="E453">
        <v>223</v>
      </c>
      <c r="F453">
        <v>444</v>
      </c>
      <c r="G453">
        <v>560</v>
      </c>
      <c r="H453">
        <v>621</v>
      </c>
      <c r="I453">
        <v>1848</v>
      </c>
      <c r="J453">
        <v>1242</v>
      </c>
      <c r="K453">
        <v>1958</v>
      </c>
      <c r="L453">
        <v>1965</v>
      </c>
      <c r="M453">
        <v>1681</v>
      </c>
      <c r="N453">
        <v>6846</v>
      </c>
      <c r="O453">
        <f t="shared" si="28"/>
        <v>0.33603896103896103</v>
      </c>
      <c r="P453">
        <f t="shared" si="29"/>
        <v>0.24554484370435289</v>
      </c>
      <c r="R453">
        <f t="shared" si="30"/>
        <v>1848</v>
      </c>
      <c r="S453">
        <f t="shared" si="31"/>
        <v>6846</v>
      </c>
    </row>
    <row r="454" spans="1:19">
      <c r="A454" t="s">
        <v>674</v>
      </c>
      <c r="B454" t="s">
        <v>604</v>
      </c>
      <c r="C454" t="s">
        <v>582</v>
      </c>
      <c r="D454">
        <v>7313020</v>
      </c>
      <c r="E454">
        <v>402</v>
      </c>
      <c r="F454">
        <v>537</v>
      </c>
      <c r="G454">
        <v>590</v>
      </c>
      <c r="H454">
        <v>568</v>
      </c>
      <c r="I454">
        <v>2097</v>
      </c>
      <c r="J454">
        <v>2308</v>
      </c>
      <c r="K454">
        <v>2445</v>
      </c>
      <c r="L454">
        <v>2168</v>
      </c>
      <c r="M454">
        <v>1746</v>
      </c>
      <c r="N454">
        <v>8667</v>
      </c>
      <c r="O454">
        <f t="shared" si="28"/>
        <v>0.27086313781592752</v>
      </c>
      <c r="P454">
        <f t="shared" si="29"/>
        <v>0.20145379023883697</v>
      </c>
      <c r="R454">
        <f t="shared" si="30"/>
        <v>2097</v>
      </c>
      <c r="S454">
        <f t="shared" si="31"/>
        <v>8667</v>
      </c>
    </row>
    <row r="455" spans="1:19">
      <c r="A455" t="s">
        <v>674</v>
      </c>
      <c r="B455" t="s">
        <v>604</v>
      </c>
      <c r="C455" t="s">
        <v>490</v>
      </c>
      <c r="D455">
        <v>7313030</v>
      </c>
      <c r="E455">
        <v>463</v>
      </c>
      <c r="F455">
        <v>785</v>
      </c>
      <c r="G455">
        <v>867</v>
      </c>
      <c r="H455">
        <v>811</v>
      </c>
      <c r="I455">
        <v>2926</v>
      </c>
      <c r="J455">
        <v>2682</v>
      </c>
      <c r="K455">
        <v>3524</v>
      </c>
      <c r="L455">
        <v>3073</v>
      </c>
      <c r="M455">
        <v>2240</v>
      </c>
      <c r="N455">
        <v>11519</v>
      </c>
      <c r="O455">
        <f t="shared" si="28"/>
        <v>0.27717019822282979</v>
      </c>
      <c r="P455">
        <f t="shared" si="29"/>
        <v>0.19446132476777497</v>
      </c>
      <c r="R455">
        <f t="shared" si="30"/>
        <v>2926</v>
      </c>
      <c r="S455">
        <f t="shared" si="31"/>
        <v>11519</v>
      </c>
    </row>
    <row r="456" spans="1:19">
      <c r="A456" t="s">
        <v>674</v>
      </c>
      <c r="B456" t="s">
        <v>604</v>
      </c>
      <c r="C456" t="s">
        <v>358</v>
      </c>
      <c r="D456">
        <v>7313040</v>
      </c>
      <c r="E456">
        <v>458</v>
      </c>
      <c r="F456">
        <v>555</v>
      </c>
      <c r="G456">
        <v>598</v>
      </c>
      <c r="H456">
        <v>469</v>
      </c>
      <c r="I456">
        <v>2080</v>
      </c>
      <c r="J456">
        <v>2495</v>
      </c>
      <c r="K456">
        <v>2274</v>
      </c>
      <c r="L456">
        <v>1924</v>
      </c>
      <c r="M456">
        <v>1225</v>
      </c>
      <c r="N456">
        <v>7918</v>
      </c>
      <c r="O456">
        <f t="shared" si="28"/>
        <v>0.22548076923076923</v>
      </c>
      <c r="P456">
        <f t="shared" si="29"/>
        <v>0.15471078555190704</v>
      </c>
      <c r="R456">
        <f t="shared" si="30"/>
        <v>2080</v>
      </c>
      <c r="S456">
        <f t="shared" si="31"/>
        <v>7918</v>
      </c>
    </row>
    <row r="457" spans="1:19">
      <c r="A457" t="s">
        <v>674</v>
      </c>
      <c r="B457" t="s">
        <v>604</v>
      </c>
      <c r="C457" t="s">
        <v>563</v>
      </c>
      <c r="D457">
        <v>7313050</v>
      </c>
      <c r="E457">
        <v>225</v>
      </c>
      <c r="F457">
        <v>396</v>
      </c>
      <c r="G457">
        <v>517</v>
      </c>
      <c r="H457">
        <v>481</v>
      </c>
      <c r="I457">
        <v>1619</v>
      </c>
      <c r="J457">
        <v>1247</v>
      </c>
      <c r="K457">
        <v>1785</v>
      </c>
      <c r="L457">
        <v>1856</v>
      </c>
      <c r="M457">
        <v>1419</v>
      </c>
      <c r="N457">
        <v>6307</v>
      </c>
      <c r="O457">
        <f t="shared" si="28"/>
        <v>0.29709697344039532</v>
      </c>
      <c r="P457">
        <f t="shared" si="29"/>
        <v>0.22498810845092754</v>
      </c>
      <c r="R457">
        <f t="shared" si="30"/>
        <v>1619</v>
      </c>
      <c r="S457">
        <f t="shared" si="31"/>
        <v>6307</v>
      </c>
    </row>
    <row r="458" spans="1:19">
      <c r="A458" t="s">
        <v>674</v>
      </c>
      <c r="B458" t="s">
        <v>604</v>
      </c>
      <c r="C458" t="s">
        <v>530</v>
      </c>
      <c r="D458">
        <v>7313060</v>
      </c>
      <c r="E458">
        <v>391</v>
      </c>
      <c r="F458">
        <v>470</v>
      </c>
      <c r="G458">
        <v>597</v>
      </c>
      <c r="H458">
        <v>478</v>
      </c>
      <c r="I458">
        <v>1936</v>
      </c>
      <c r="J458">
        <v>1966</v>
      </c>
      <c r="K458">
        <v>1778</v>
      </c>
      <c r="L458">
        <v>1653</v>
      </c>
      <c r="M458">
        <v>1032</v>
      </c>
      <c r="N458">
        <v>6429</v>
      </c>
      <c r="O458">
        <f t="shared" si="28"/>
        <v>0.246900826446281</v>
      </c>
      <c r="P458">
        <f t="shared" si="29"/>
        <v>0.16052263182454504</v>
      </c>
      <c r="R458">
        <f t="shared" si="30"/>
        <v>1936</v>
      </c>
      <c r="S458">
        <f t="shared" si="31"/>
        <v>6429</v>
      </c>
    </row>
    <row r="459" spans="1:19">
      <c r="A459" t="s">
        <v>674</v>
      </c>
      <c r="B459" t="s">
        <v>604</v>
      </c>
      <c r="C459" t="s">
        <v>504</v>
      </c>
      <c r="D459">
        <v>7313061</v>
      </c>
      <c r="E459">
        <v>360</v>
      </c>
      <c r="F459">
        <v>480</v>
      </c>
      <c r="G459">
        <v>567</v>
      </c>
      <c r="H459">
        <v>458</v>
      </c>
      <c r="I459">
        <v>1865</v>
      </c>
      <c r="J459">
        <v>1835</v>
      </c>
      <c r="K459">
        <v>1865</v>
      </c>
      <c r="L459">
        <v>1761</v>
      </c>
      <c r="M459">
        <v>1143</v>
      </c>
      <c r="N459">
        <v>6604</v>
      </c>
      <c r="O459">
        <f t="shared" si="28"/>
        <v>0.24557640750670243</v>
      </c>
      <c r="P459">
        <f t="shared" si="29"/>
        <v>0.17307692307692307</v>
      </c>
      <c r="R459">
        <f t="shared" si="30"/>
        <v>1865</v>
      </c>
      <c r="S459">
        <f t="shared" si="31"/>
        <v>6604</v>
      </c>
    </row>
    <row r="460" spans="1:19">
      <c r="A460" t="s">
        <v>674</v>
      </c>
      <c r="B460" t="s">
        <v>604</v>
      </c>
      <c r="C460" t="s">
        <v>444</v>
      </c>
      <c r="D460">
        <v>7313070</v>
      </c>
      <c r="E460">
        <v>733</v>
      </c>
      <c r="F460">
        <v>883</v>
      </c>
      <c r="G460">
        <v>978</v>
      </c>
      <c r="H460">
        <v>847</v>
      </c>
      <c r="I460">
        <v>3441</v>
      </c>
      <c r="J460">
        <v>3905</v>
      </c>
      <c r="K460">
        <v>3611</v>
      </c>
      <c r="L460">
        <v>3007</v>
      </c>
      <c r="M460">
        <v>2100</v>
      </c>
      <c r="N460">
        <v>12623</v>
      </c>
      <c r="O460">
        <f t="shared" si="28"/>
        <v>0.24614937518163324</v>
      </c>
      <c r="P460">
        <f t="shared" si="29"/>
        <v>0.16636298819614989</v>
      </c>
      <c r="R460">
        <f t="shared" si="30"/>
        <v>3441</v>
      </c>
      <c r="S460">
        <f t="shared" si="31"/>
        <v>12623</v>
      </c>
    </row>
    <row r="461" spans="1:19">
      <c r="A461" t="s">
        <v>674</v>
      </c>
      <c r="B461" t="s">
        <v>604</v>
      </c>
      <c r="C461" t="s">
        <v>1673</v>
      </c>
      <c r="D461">
        <v>7313080</v>
      </c>
      <c r="E461">
        <v>685</v>
      </c>
      <c r="F461">
        <v>951</v>
      </c>
      <c r="G461">
        <v>1038</v>
      </c>
      <c r="H461">
        <v>848</v>
      </c>
      <c r="I461">
        <v>3522</v>
      </c>
      <c r="J461">
        <v>3899</v>
      </c>
      <c r="K461">
        <v>4020</v>
      </c>
      <c r="L461">
        <v>3513</v>
      </c>
      <c r="M461">
        <v>2294</v>
      </c>
      <c r="N461">
        <v>13726</v>
      </c>
      <c r="O461">
        <f t="shared" si="28"/>
        <v>0.24077228847245882</v>
      </c>
      <c r="P461">
        <f t="shared" si="29"/>
        <v>0.16712807809995628</v>
      </c>
      <c r="R461">
        <f t="shared" si="30"/>
        <v>3522</v>
      </c>
      <c r="S461">
        <f t="shared" si="31"/>
        <v>13726</v>
      </c>
    </row>
    <row r="462" spans="1:19">
      <c r="A462" t="s">
        <v>674</v>
      </c>
      <c r="B462" t="s">
        <v>604</v>
      </c>
      <c r="C462" t="s">
        <v>347</v>
      </c>
      <c r="D462">
        <v>7313090</v>
      </c>
      <c r="E462">
        <v>178</v>
      </c>
      <c r="F462">
        <v>437</v>
      </c>
      <c r="G462">
        <v>552</v>
      </c>
      <c r="H462">
        <v>626</v>
      </c>
      <c r="I462">
        <v>1793</v>
      </c>
      <c r="J462">
        <v>1054</v>
      </c>
      <c r="K462">
        <v>2059</v>
      </c>
      <c r="L462">
        <v>2243</v>
      </c>
      <c r="M462">
        <v>2024</v>
      </c>
      <c r="N462">
        <v>7380</v>
      </c>
      <c r="O462">
        <f t="shared" si="28"/>
        <v>0.34913552704963746</v>
      </c>
      <c r="P462">
        <f t="shared" si="29"/>
        <v>0.27425474254742549</v>
      </c>
      <c r="R462">
        <f t="shared" si="30"/>
        <v>1793</v>
      </c>
      <c r="S462">
        <f t="shared" si="31"/>
        <v>7380</v>
      </c>
    </row>
    <row r="463" spans="1:19">
      <c r="A463" t="s">
        <v>674</v>
      </c>
      <c r="B463" t="s">
        <v>604</v>
      </c>
      <c r="C463" t="s">
        <v>462</v>
      </c>
      <c r="D463">
        <v>7313100</v>
      </c>
      <c r="E463">
        <v>131</v>
      </c>
      <c r="F463">
        <v>220</v>
      </c>
      <c r="G463">
        <v>306</v>
      </c>
      <c r="H463">
        <v>287</v>
      </c>
      <c r="I463">
        <v>944</v>
      </c>
      <c r="J463">
        <v>746</v>
      </c>
      <c r="K463">
        <v>964</v>
      </c>
      <c r="L463">
        <v>1039</v>
      </c>
      <c r="M463">
        <v>789</v>
      </c>
      <c r="N463">
        <v>3538</v>
      </c>
      <c r="O463">
        <f t="shared" si="28"/>
        <v>0.30402542372881358</v>
      </c>
      <c r="P463">
        <f t="shared" si="29"/>
        <v>0.22300734878462408</v>
      </c>
      <c r="R463">
        <f t="shared" si="30"/>
        <v>944</v>
      </c>
      <c r="S463">
        <f t="shared" si="31"/>
        <v>3538</v>
      </c>
    </row>
    <row r="464" spans="1:19">
      <c r="A464" t="s">
        <v>674</v>
      </c>
      <c r="B464" t="s">
        <v>604</v>
      </c>
      <c r="C464" t="s">
        <v>408</v>
      </c>
      <c r="D464">
        <v>7313101</v>
      </c>
      <c r="E464">
        <v>182</v>
      </c>
      <c r="F464">
        <v>284</v>
      </c>
      <c r="G464">
        <v>351</v>
      </c>
      <c r="H464">
        <v>303</v>
      </c>
      <c r="I464">
        <v>1120</v>
      </c>
      <c r="J464">
        <v>986</v>
      </c>
      <c r="K464">
        <v>1131</v>
      </c>
      <c r="L464">
        <v>1088</v>
      </c>
      <c r="M464">
        <v>752</v>
      </c>
      <c r="N464">
        <v>3957</v>
      </c>
      <c r="O464">
        <f t="shared" si="28"/>
        <v>0.27053571428571427</v>
      </c>
      <c r="P464">
        <f t="shared" si="29"/>
        <v>0.19004296183977762</v>
      </c>
      <c r="R464">
        <f t="shared" si="30"/>
        <v>1120</v>
      </c>
      <c r="S464">
        <f t="shared" si="31"/>
        <v>3957</v>
      </c>
    </row>
    <row r="465" spans="1:19">
      <c r="A465" t="s">
        <v>674</v>
      </c>
      <c r="B465" t="s">
        <v>604</v>
      </c>
      <c r="C465" t="s">
        <v>416</v>
      </c>
      <c r="D465">
        <v>7313110</v>
      </c>
      <c r="E465">
        <v>467</v>
      </c>
      <c r="F465">
        <v>603</v>
      </c>
      <c r="G465">
        <v>777</v>
      </c>
      <c r="H465">
        <v>594</v>
      </c>
      <c r="I465">
        <v>2441</v>
      </c>
      <c r="J465">
        <v>2452</v>
      </c>
      <c r="K465">
        <v>2458</v>
      </c>
      <c r="L465">
        <v>2418</v>
      </c>
      <c r="M465">
        <v>1586</v>
      </c>
      <c r="N465">
        <v>8914</v>
      </c>
      <c r="O465">
        <f t="shared" si="28"/>
        <v>0.2433428922572716</v>
      </c>
      <c r="P465">
        <f t="shared" si="29"/>
        <v>0.17792236930670854</v>
      </c>
      <c r="R465">
        <f t="shared" si="30"/>
        <v>2441</v>
      </c>
      <c r="S465">
        <f t="shared" si="31"/>
        <v>8914</v>
      </c>
    </row>
    <row r="466" spans="1:19">
      <c r="A466" t="s">
        <v>674</v>
      </c>
      <c r="B466" t="s">
        <v>604</v>
      </c>
      <c r="C466" t="s">
        <v>507</v>
      </c>
      <c r="D466">
        <v>7313120</v>
      </c>
      <c r="E466">
        <v>409</v>
      </c>
      <c r="F466">
        <v>578</v>
      </c>
      <c r="G466">
        <v>683</v>
      </c>
      <c r="H466">
        <v>582</v>
      </c>
      <c r="I466">
        <v>2252</v>
      </c>
      <c r="J466">
        <v>2231</v>
      </c>
      <c r="K466">
        <v>2516</v>
      </c>
      <c r="L466">
        <v>2350</v>
      </c>
      <c r="M466">
        <v>1636</v>
      </c>
      <c r="N466">
        <v>8733</v>
      </c>
      <c r="O466">
        <f t="shared" si="28"/>
        <v>0.25843694493783304</v>
      </c>
      <c r="P466">
        <f t="shared" si="29"/>
        <v>0.18733539448070538</v>
      </c>
      <c r="R466">
        <f t="shared" si="30"/>
        <v>2252</v>
      </c>
      <c r="S466">
        <f t="shared" si="31"/>
        <v>8733</v>
      </c>
    </row>
    <row r="467" spans="1:19">
      <c r="A467" t="s">
        <v>674</v>
      </c>
      <c r="B467" t="s">
        <v>685</v>
      </c>
      <c r="C467" t="s">
        <v>492</v>
      </c>
      <c r="D467">
        <v>7314010</v>
      </c>
      <c r="E467">
        <v>371</v>
      </c>
      <c r="F467">
        <v>503</v>
      </c>
      <c r="G467">
        <v>656</v>
      </c>
      <c r="H467">
        <v>445</v>
      </c>
      <c r="I467">
        <v>1975</v>
      </c>
      <c r="J467">
        <v>1989</v>
      </c>
      <c r="K467">
        <v>2090</v>
      </c>
      <c r="L467">
        <v>2216</v>
      </c>
      <c r="M467">
        <v>1297</v>
      </c>
      <c r="N467">
        <v>7592</v>
      </c>
      <c r="O467">
        <f t="shared" si="28"/>
        <v>0.22531645569620254</v>
      </c>
      <c r="P467">
        <f t="shared" si="29"/>
        <v>0.1708377239199157</v>
      </c>
      <c r="R467">
        <f t="shared" si="30"/>
        <v>1975</v>
      </c>
      <c r="S467">
        <f t="shared" si="31"/>
        <v>7592</v>
      </c>
    </row>
    <row r="468" spans="1:19">
      <c r="A468" t="s">
        <v>674</v>
      </c>
      <c r="B468" t="s">
        <v>685</v>
      </c>
      <c r="C468" t="s">
        <v>580</v>
      </c>
      <c r="D468">
        <v>7314020</v>
      </c>
      <c r="E468">
        <v>501</v>
      </c>
      <c r="F468">
        <v>700</v>
      </c>
      <c r="G468">
        <v>672</v>
      </c>
      <c r="H468">
        <v>436</v>
      </c>
      <c r="I468">
        <v>2309</v>
      </c>
      <c r="J468">
        <v>2751</v>
      </c>
      <c r="K468">
        <v>2935</v>
      </c>
      <c r="L468">
        <v>2253</v>
      </c>
      <c r="M468">
        <v>1367</v>
      </c>
      <c r="N468">
        <v>9306</v>
      </c>
      <c r="O468">
        <f t="shared" si="28"/>
        <v>0.1888263317453443</v>
      </c>
      <c r="P468">
        <f t="shared" si="29"/>
        <v>0.14689447668171071</v>
      </c>
      <c r="R468">
        <f t="shared" si="30"/>
        <v>2309</v>
      </c>
      <c r="S468">
        <f t="shared" si="31"/>
        <v>9306</v>
      </c>
    </row>
    <row r="469" spans="1:19">
      <c r="A469" t="s">
        <v>674</v>
      </c>
      <c r="B469" t="s">
        <v>685</v>
      </c>
      <c r="C469" t="s">
        <v>615</v>
      </c>
      <c r="D469">
        <v>7314030</v>
      </c>
      <c r="E469">
        <v>746</v>
      </c>
      <c r="F469">
        <v>973</v>
      </c>
      <c r="G469">
        <v>867</v>
      </c>
      <c r="H469">
        <v>448</v>
      </c>
      <c r="I469">
        <v>3034</v>
      </c>
      <c r="J469">
        <v>3812</v>
      </c>
      <c r="K469">
        <v>3729</v>
      </c>
      <c r="L469">
        <v>2723</v>
      </c>
      <c r="M469">
        <v>1314</v>
      </c>
      <c r="N469">
        <v>11578</v>
      </c>
      <c r="O469">
        <f t="shared" si="28"/>
        <v>0.14765985497692816</v>
      </c>
      <c r="P469">
        <f t="shared" si="29"/>
        <v>0.11349110381758508</v>
      </c>
      <c r="R469">
        <f t="shared" si="30"/>
        <v>3034</v>
      </c>
      <c r="S469">
        <f t="shared" si="31"/>
        <v>11578</v>
      </c>
    </row>
    <row r="470" spans="1:19">
      <c r="A470" t="s">
        <v>674</v>
      </c>
      <c r="B470" t="s">
        <v>685</v>
      </c>
      <c r="C470" t="s">
        <v>337</v>
      </c>
      <c r="D470">
        <v>7314040</v>
      </c>
      <c r="E470">
        <v>116</v>
      </c>
      <c r="F470">
        <v>373</v>
      </c>
      <c r="G470">
        <v>483</v>
      </c>
      <c r="H470">
        <v>471</v>
      </c>
      <c r="I470">
        <v>1443</v>
      </c>
      <c r="J470">
        <v>655</v>
      </c>
      <c r="K470">
        <v>1649</v>
      </c>
      <c r="L470">
        <v>1733</v>
      </c>
      <c r="M470">
        <v>1337</v>
      </c>
      <c r="N470">
        <v>5374</v>
      </c>
      <c r="O470">
        <f t="shared" si="28"/>
        <v>0.32640332640332642</v>
      </c>
      <c r="P470">
        <f t="shared" si="29"/>
        <v>0.24879047264607368</v>
      </c>
      <c r="R470">
        <f t="shared" si="30"/>
        <v>1443</v>
      </c>
      <c r="S470">
        <f t="shared" si="31"/>
        <v>5374</v>
      </c>
    </row>
    <row r="471" spans="1:19">
      <c r="A471" t="s">
        <v>674</v>
      </c>
      <c r="B471" t="s">
        <v>685</v>
      </c>
      <c r="C471" t="s">
        <v>493</v>
      </c>
      <c r="D471">
        <v>7314050</v>
      </c>
      <c r="E471">
        <v>147</v>
      </c>
      <c r="F471">
        <v>310</v>
      </c>
      <c r="G471">
        <v>405</v>
      </c>
      <c r="H471">
        <v>372</v>
      </c>
      <c r="I471">
        <v>1234</v>
      </c>
      <c r="J471">
        <v>820</v>
      </c>
      <c r="K471">
        <v>1425</v>
      </c>
      <c r="L471">
        <v>1516</v>
      </c>
      <c r="M471">
        <v>1210</v>
      </c>
      <c r="N471">
        <v>4971</v>
      </c>
      <c r="O471">
        <f t="shared" si="28"/>
        <v>0.30145867098865481</v>
      </c>
      <c r="P471">
        <f t="shared" si="29"/>
        <v>0.24341178837256086</v>
      </c>
      <c r="R471">
        <f t="shared" si="30"/>
        <v>1234</v>
      </c>
      <c r="S471">
        <f t="shared" si="31"/>
        <v>4971</v>
      </c>
    </row>
    <row r="472" spans="1:19">
      <c r="A472" t="s">
        <v>674</v>
      </c>
      <c r="B472" t="s">
        <v>685</v>
      </c>
      <c r="C472" t="s">
        <v>421</v>
      </c>
      <c r="D472">
        <v>7314051</v>
      </c>
      <c r="E472">
        <v>139</v>
      </c>
      <c r="F472">
        <v>211</v>
      </c>
      <c r="G472">
        <v>305</v>
      </c>
      <c r="H472">
        <v>207</v>
      </c>
      <c r="I472">
        <v>862</v>
      </c>
      <c r="J472">
        <v>748</v>
      </c>
      <c r="K472">
        <v>842</v>
      </c>
      <c r="L472">
        <v>919</v>
      </c>
      <c r="M472">
        <v>556</v>
      </c>
      <c r="N472">
        <v>3065</v>
      </c>
      <c r="O472">
        <f t="shared" si="28"/>
        <v>0.24013921113689096</v>
      </c>
      <c r="P472">
        <f t="shared" si="29"/>
        <v>0.18140293637846655</v>
      </c>
      <c r="R472">
        <f t="shared" si="30"/>
        <v>862</v>
      </c>
      <c r="S472">
        <f t="shared" si="31"/>
        <v>3065</v>
      </c>
    </row>
    <row r="473" spans="1:19">
      <c r="A473" t="s">
        <v>674</v>
      </c>
      <c r="B473" t="s">
        <v>685</v>
      </c>
      <c r="C473" t="s">
        <v>472</v>
      </c>
      <c r="D473">
        <v>7314060</v>
      </c>
      <c r="E473">
        <v>280</v>
      </c>
      <c r="F473">
        <v>553</v>
      </c>
      <c r="G473">
        <v>659</v>
      </c>
      <c r="H473">
        <v>535</v>
      </c>
      <c r="I473">
        <v>2027</v>
      </c>
      <c r="J473">
        <v>1589</v>
      </c>
      <c r="K473">
        <v>2495</v>
      </c>
      <c r="L473">
        <v>2497</v>
      </c>
      <c r="M473">
        <v>1758</v>
      </c>
      <c r="N473">
        <v>8339</v>
      </c>
      <c r="O473">
        <f t="shared" si="28"/>
        <v>0.26393685249136656</v>
      </c>
      <c r="P473">
        <f t="shared" si="29"/>
        <v>0.21081664468161651</v>
      </c>
      <c r="R473">
        <f t="shared" si="30"/>
        <v>2027</v>
      </c>
      <c r="S473">
        <f t="shared" si="31"/>
        <v>8339</v>
      </c>
    </row>
    <row r="474" spans="1:19">
      <c r="A474" t="s">
        <v>674</v>
      </c>
      <c r="B474" t="s">
        <v>685</v>
      </c>
      <c r="C474" t="s">
        <v>617</v>
      </c>
      <c r="D474">
        <v>7314061</v>
      </c>
      <c r="E474">
        <v>271</v>
      </c>
      <c r="F474">
        <v>504</v>
      </c>
      <c r="G474">
        <v>449</v>
      </c>
      <c r="H474">
        <v>298</v>
      </c>
      <c r="I474">
        <v>1522</v>
      </c>
      <c r="J474">
        <v>1464</v>
      </c>
      <c r="K474">
        <v>2187</v>
      </c>
      <c r="L474">
        <v>1443</v>
      </c>
      <c r="M474">
        <v>872</v>
      </c>
      <c r="N474">
        <v>5966</v>
      </c>
      <c r="O474">
        <f t="shared" si="28"/>
        <v>0.19579500657030224</v>
      </c>
      <c r="P474">
        <f t="shared" si="29"/>
        <v>0.14616158229969828</v>
      </c>
      <c r="R474">
        <f t="shared" si="30"/>
        <v>1522</v>
      </c>
      <c r="S474">
        <f t="shared" si="31"/>
        <v>5966</v>
      </c>
    </row>
    <row r="475" spans="1:19">
      <c r="A475" t="s">
        <v>674</v>
      </c>
      <c r="B475" t="s">
        <v>685</v>
      </c>
      <c r="C475" t="s">
        <v>506</v>
      </c>
      <c r="D475">
        <v>7314070</v>
      </c>
      <c r="E475">
        <v>642</v>
      </c>
      <c r="F475">
        <v>817</v>
      </c>
      <c r="G475">
        <v>689</v>
      </c>
      <c r="H475">
        <v>392</v>
      </c>
      <c r="I475">
        <v>2540</v>
      </c>
      <c r="J475">
        <v>3290</v>
      </c>
      <c r="K475">
        <v>3130</v>
      </c>
      <c r="L475">
        <v>2270</v>
      </c>
      <c r="M475">
        <v>1310</v>
      </c>
      <c r="N475">
        <v>10000</v>
      </c>
      <c r="O475">
        <f t="shared" si="28"/>
        <v>0.15433070866141732</v>
      </c>
      <c r="P475">
        <f t="shared" si="29"/>
        <v>0.13100000000000001</v>
      </c>
      <c r="R475">
        <f t="shared" si="30"/>
        <v>2540</v>
      </c>
      <c r="S475">
        <f t="shared" si="31"/>
        <v>10000</v>
      </c>
    </row>
    <row r="476" spans="1:19">
      <c r="A476" t="s">
        <v>674</v>
      </c>
      <c r="B476" t="s">
        <v>685</v>
      </c>
      <c r="C476" t="s">
        <v>398</v>
      </c>
      <c r="D476">
        <v>7314080</v>
      </c>
      <c r="E476">
        <v>349</v>
      </c>
      <c r="F476">
        <v>607</v>
      </c>
      <c r="G476">
        <v>640</v>
      </c>
      <c r="H476">
        <v>439</v>
      </c>
      <c r="I476">
        <v>2035</v>
      </c>
      <c r="J476">
        <v>1917</v>
      </c>
      <c r="K476">
        <v>2500</v>
      </c>
      <c r="L476">
        <v>2155</v>
      </c>
      <c r="M476">
        <v>1405</v>
      </c>
      <c r="N476">
        <v>7977</v>
      </c>
      <c r="O476">
        <f t="shared" si="28"/>
        <v>0.21572481572481572</v>
      </c>
      <c r="P476">
        <f t="shared" si="29"/>
        <v>0.17613137771091888</v>
      </c>
      <c r="R476">
        <f t="shared" si="30"/>
        <v>2035</v>
      </c>
      <c r="S476">
        <f t="shared" si="31"/>
        <v>7977</v>
      </c>
    </row>
    <row r="477" spans="1:19">
      <c r="A477" t="s">
        <v>674</v>
      </c>
      <c r="B477" t="s">
        <v>685</v>
      </c>
      <c r="C477" t="s">
        <v>505</v>
      </c>
      <c r="D477">
        <v>7314081</v>
      </c>
      <c r="E477">
        <v>1151</v>
      </c>
      <c r="F477">
        <v>744</v>
      </c>
      <c r="G477">
        <v>379</v>
      </c>
      <c r="H477">
        <v>175</v>
      </c>
      <c r="I477">
        <v>2449</v>
      </c>
      <c r="J477">
        <v>5282</v>
      </c>
      <c r="K477">
        <v>2260</v>
      </c>
      <c r="L477">
        <v>1032</v>
      </c>
      <c r="M477">
        <v>580</v>
      </c>
      <c r="N477">
        <v>9154</v>
      </c>
      <c r="O477">
        <f t="shared" si="28"/>
        <v>7.1457737852184566E-2</v>
      </c>
      <c r="P477">
        <f t="shared" si="29"/>
        <v>6.3360279659165394E-2</v>
      </c>
      <c r="R477">
        <f t="shared" si="30"/>
        <v>2449</v>
      </c>
      <c r="S477">
        <f t="shared" si="31"/>
        <v>9154</v>
      </c>
    </row>
    <row r="478" spans="1:19">
      <c r="A478" t="s">
        <v>674</v>
      </c>
      <c r="B478" t="s">
        <v>686</v>
      </c>
      <c r="C478" t="s">
        <v>561</v>
      </c>
      <c r="D478">
        <v>7315010</v>
      </c>
      <c r="E478">
        <v>514</v>
      </c>
      <c r="F478">
        <v>932</v>
      </c>
      <c r="G478">
        <v>832</v>
      </c>
      <c r="H478">
        <v>938</v>
      </c>
      <c r="I478">
        <v>3216</v>
      </c>
      <c r="J478">
        <v>2886</v>
      </c>
      <c r="K478">
        <v>3960</v>
      </c>
      <c r="L478">
        <v>2936</v>
      </c>
      <c r="M478">
        <v>2958</v>
      </c>
      <c r="N478">
        <v>12740</v>
      </c>
      <c r="O478">
        <f t="shared" si="28"/>
        <v>0.29166666666666669</v>
      </c>
      <c r="P478">
        <f t="shared" si="29"/>
        <v>0.23218210361067504</v>
      </c>
      <c r="R478">
        <f t="shared" si="30"/>
        <v>3216</v>
      </c>
      <c r="S478">
        <f t="shared" si="31"/>
        <v>12740</v>
      </c>
    </row>
    <row r="479" spans="1:19">
      <c r="A479" t="s">
        <v>674</v>
      </c>
      <c r="B479" t="s">
        <v>686</v>
      </c>
      <c r="C479" t="s">
        <v>479</v>
      </c>
      <c r="D479">
        <v>7315020</v>
      </c>
      <c r="E479">
        <v>214</v>
      </c>
      <c r="F479">
        <v>538</v>
      </c>
      <c r="G479">
        <v>548</v>
      </c>
      <c r="H479">
        <v>591</v>
      </c>
      <c r="I479">
        <v>1891</v>
      </c>
      <c r="J479">
        <v>1184</v>
      </c>
      <c r="K479">
        <v>2255</v>
      </c>
      <c r="L479">
        <v>1777</v>
      </c>
      <c r="M479">
        <v>1647</v>
      </c>
      <c r="N479">
        <v>6863</v>
      </c>
      <c r="O479">
        <f t="shared" si="28"/>
        <v>0.31253305129561076</v>
      </c>
      <c r="P479">
        <f t="shared" si="29"/>
        <v>0.23998251493515954</v>
      </c>
      <c r="R479">
        <f t="shared" si="30"/>
        <v>1891</v>
      </c>
      <c r="S479">
        <f t="shared" si="31"/>
        <v>6863</v>
      </c>
    </row>
    <row r="480" spans="1:19">
      <c r="A480" t="s">
        <v>674</v>
      </c>
      <c r="B480" t="s">
        <v>686</v>
      </c>
      <c r="C480" t="s">
        <v>428</v>
      </c>
      <c r="D480">
        <v>7315021</v>
      </c>
      <c r="E480">
        <v>91</v>
      </c>
      <c r="F480">
        <v>347</v>
      </c>
      <c r="G480">
        <v>450</v>
      </c>
      <c r="H480">
        <v>539</v>
      </c>
      <c r="I480">
        <v>1427</v>
      </c>
      <c r="J480">
        <v>559</v>
      </c>
      <c r="K480">
        <v>1633</v>
      </c>
      <c r="L480">
        <v>1615</v>
      </c>
      <c r="M480">
        <v>1645</v>
      </c>
      <c r="N480">
        <v>5452</v>
      </c>
      <c r="O480">
        <f t="shared" si="28"/>
        <v>0.37771548703573932</v>
      </c>
      <c r="P480">
        <f t="shared" si="29"/>
        <v>0.30172413793103448</v>
      </c>
      <c r="R480">
        <f t="shared" si="30"/>
        <v>1427</v>
      </c>
      <c r="S480">
        <f t="shared" si="31"/>
        <v>5452</v>
      </c>
    </row>
    <row r="481" spans="1:19">
      <c r="A481" t="s">
        <v>674</v>
      </c>
      <c r="B481" t="s">
        <v>686</v>
      </c>
      <c r="C481" t="s">
        <v>478</v>
      </c>
      <c r="D481">
        <v>7315030</v>
      </c>
      <c r="E481">
        <v>97</v>
      </c>
      <c r="F481">
        <v>397</v>
      </c>
      <c r="G481">
        <v>481</v>
      </c>
      <c r="H481">
        <v>603</v>
      </c>
      <c r="I481">
        <v>1578</v>
      </c>
      <c r="J481">
        <v>536</v>
      </c>
      <c r="K481">
        <v>1745</v>
      </c>
      <c r="L481">
        <v>1591</v>
      </c>
      <c r="M481">
        <v>1763</v>
      </c>
      <c r="N481">
        <v>5635</v>
      </c>
      <c r="O481">
        <f t="shared" si="28"/>
        <v>0.38212927756653992</v>
      </c>
      <c r="P481">
        <f t="shared" si="29"/>
        <v>0.31286601597160602</v>
      </c>
      <c r="R481">
        <f t="shared" si="30"/>
        <v>1578</v>
      </c>
      <c r="S481">
        <f t="shared" si="31"/>
        <v>5635</v>
      </c>
    </row>
    <row r="482" spans="1:19">
      <c r="A482" t="s">
        <v>674</v>
      </c>
      <c r="B482" t="s">
        <v>686</v>
      </c>
      <c r="C482" t="s">
        <v>616</v>
      </c>
      <c r="D482">
        <v>7315040</v>
      </c>
      <c r="E482">
        <v>83</v>
      </c>
      <c r="F482">
        <v>229</v>
      </c>
      <c r="G482">
        <v>328</v>
      </c>
      <c r="H482">
        <v>445</v>
      </c>
      <c r="I482">
        <v>1085</v>
      </c>
      <c r="J482">
        <v>499</v>
      </c>
      <c r="K482">
        <v>1126</v>
      </c>
      <c r="L482">
        <v>1286</v>
      </c>
      <c r="M482">
        <v>1562</v>
      </c>
      <c r="N482">
        <v>4473</v>
      </c>
      <c r="O482">
        <f t="shared" si="28"/>
        <v>0.41013824884792627</v>
      </c>
      <c r="P482">
        <f t="shared" si="29"/>
        <v>0.34920634920634919</v>
      </c>
      <c r="R482">
        <f t="shared" si="30"/>
        <v>1085</v>
      </c>
      <c r="S482">
        <f t="shared" si="31"/>
        <v>4473</v>
      </c>
    </row>
    <row r="483" spans="1:19">
      <c r="A483" t="s">
        <v>674</v>
      </c>
      <c r="B483" t="s">
        <v>686</v>
      </c>
      <c r="C483" t="s">
        <v>488</v>
      </c>
      <c r="D483">
        <v>7315041</v>
      </c>
      <c r="E483">
        <v>120</v>
      </c>
      <c r="F483">
        <v>301</v>
      </c>
      <c r="G483">
        <v>393</v>
      </c>
      <c r="H483">
        <v>567</v>
      </c>
      <c r="I483">
        <v>1381</v>
      </c>
      <c r="J483">
        <v>615</v>
      </c>
      <c r="K483">
        <v>1396</v>
      </c>
      <c r="L483">
        <v>1547</v>
      </c>
      <c r="M483">
        <v>2013</v>
      </c>
      <c r="N483">
        <v>5571</v>
      </c>
      <c r="O483">
        <f t="shared" si="28"/>
        <v>0.41057204923968138</v>
      </c>
      <c r="P483">
        <f t="shared" si="29"/>
        <v>0.3613354873451804</v>
      </c>
      <c r="R483">
        <f t="shared" si="30"/>
        <v>1381</v>
      </c>
      <c r="S483">
        <f t="shared" si="31"/>
        <v>5571</v>
      </c>
    </row>
    <row r="484" spans="1:19">
      <c r="A484" t="s">
        <v>674</v>
      </c>
      <c r="B484" t="s">
        <v>686</v>
      </c>
      <c r="C484" t="s">
        <v>585</v>
      </c>
      <c r="D484">
        <v>7315042</v>
      </c>
      <c r="E484">
        <v>38</v>
      </c>
      <c r="F484">
        <v>164</v>
      </c>
      <c r="G484">
        <v>290</v>
      </c>
      <c r="H484">
        <v>357</v>
      </c>
      <c r="I484">
        <v>849</v>
      </c>
      <c r="J484">
        <v>228</v>
      </c>
      <c r="K484">
        <v>796</v>
      </c>
      <c r="L484">
        <v>1161</v>
      </c>
      <c r="M484">
        <v>1166</v>
      </c>
      <c r="N484">
        <v>3351</v>
      </c>
      <c r="O484">
        <f t="shared" si="28"/>
        <v>0.4204946996466431</v>
      </c>
      <c r="P484">
        <f t="shared" si="29"/>
        <v>0.3479558340793793</v>
      </c>
      <c r="R484">
        <f t="shared" si="30"/>
        <v>849</v>
      </c>
      <c r="S484">
        <f t="shared" si="31"/>
        <v>3351</v>
      </c>
    </row>
    <row r="485" spans="1:19">
      <c r="A485" t="s">
        <v>674</v>
      </c>
      <c r="B485" t="s">
        <v>686</v>
      </c>
      <c r="C485" t="s">
        <v>501</v>
      </c>
      <c r="D485">
        <v>7315050</v>
      </c>
      <c r="E485">
        <v>116</v>
      </c>
      <c r="F485">
        <v>391</v>
      </c>
      <c r="G485">
        <v>492</v>
      </c>
      <c r="H485">
        <v>668</v>
      </c>
      <c r="I485">
        <v>1667</v>
      </c>
      <c r="J485">
        <v>712</v>
      </c>
      <c r="K485">
        <v>1940</v>
      </c>
      <c r="L485">
        <v>1753</v>
      </c>
      <c r="M485">
        <v>2034</v>
      </c>
      <c r="N485">
        <v>6439</v>
      </c>
      <c r="O485">
        <f t="shared" si="28"/>
        <v>0.40071985602879423</v>
      </c>
      <c r="P485">
        <f t="shared" si="29"/>
        <v>0.31588756018015218</v>
      </c>
      <c r="R485">
        <f t="shared" si="30"/>
        <v>1667</v>
      </c>
      <c r="S485">
        <f t="shared" si="31"/>
        <v>6439</v>
      </c>
    </row>
    <row r="486" spans="1:19">
      <c r="A486" t="s">
        <v>674</v>
      </c>
      <c r="B486" t="s">
        <v>686</v>
      </c>
      <c r="C486" t="s">
        <v>388</v>
      </c>
      <c r="D486">
        <v>7315060</v>
      </c>
      <c r="E486">
        <v>76</v>
      </c>
      <c r="F486">
        <v>268</v>
      </c>
      <c r="G486">
        <v>338</v>
      </c>
      <c r="H486">
        <v>424</v>
      </c>
      <c r="I486">
        <v>1106</v>
      </c>
      <c r="J486">
        <v>426</v>
      </c>
      <c r="K486">
        <v>1201</v>
      </c>
      <c r="L486">
        <v>1149</v>
      </c>
      <c r="M486">
        <v>1297</v>
      </c>
      <c r="N486">
        <v>4073</v>
      </c>
      <c r="O486">
        <f t="shared" si="28"/>
        <v>0.3833634719710669</v>
      </c>
      <c r="P486">
        <f t="shared" si="29"/>
        <v>0.31843849742204761</v>
      </c>
      <c r="R486">
        <f t="shared" si="30"/>
        <v>1106</v>
      </c>
      <c r="S486">
        <f t="shared" si="31"/>
        <v>4073</v>
      </c>
    </row>
    <row r="487" spans="1:19">
      <c r="A487" t="s">
        <v>674</v>
      </c>
      <c r="B487" t="s">
        <v>686</v>
      </c>
      <c r="C487" t="s">
        <v>397</v>
      </c>
      <c r="D487">
        <v>7315070</v>
      </c>
      <c r="E487">
        <v>250</v>
      </c>
      <c r="F487">
        <v>725</v>
      </c>
      <c r="G487">
        <v>928</v>
      </c>
      <c r="H487">
        <v>1115</v>
      </c>
      <c r="I487">
        <v>3018</v>
      </c>
      <c r="J487">
        <v>1551</v>
      </c>
      <c r="K487">
        <v>3607</v>
      </c>
      <c r="L487">
        <v>3586</v>
      </c>
      <c r="M487">
        <v>3912</v>
      </c>
      <c r="N487">
        <v>12656</v>
      </c>
      <c r="O487">
        <f t="shared" si="28"/>
        <v>0.36944996686547382</v>
      </c>
      <c r="P487">
        <f t="shared" si="29"/>
        <v>0.30910240202275602</v>
      </c>
      <c r="R487">
        <f t="shared" si="30"/>
        <v>3018</v>
      </c>
      <c r="S487">
        <f t="shared" si="31"/>
        <v>12656</v>
      </c>
    </row>
    <row r="488" spans="1:19">
      <c r="A488" t="s">
        <v>674</v>
      </c>
      <c r="B488" t="s">
        <v>686</v>
      </c>
      <c r="C488" t="s">
        <v>346</v>
      </c>
      <c r="D488">
        <v>7315071</v>
      </c>
      <c r="E488">
        <v>132</v>
      </c>
      <c r="F488">
        <v>252</v>
      </c>
      <c r="G488">
        <v>281</v>
      </c>
      <c r="H488">
        <v>329</v>
      </c>
      <c r="I488">
        <v>994</v>
      </c>
      <c r="J488">
        <v>851</v>
      </c>
      <c r="K488">
        <v>1154</v>
      </c>
      <c r="L488">
        <v>1048</v>
      </c>
      <c r="M488">
        <v>1075</v>
      </c>
      <c r="N488">
        <v>4128</v>
      </c>
      <c r="O488">
        <f t="shared" si="28"/>
        <v>0.33098591549295775</v>
      </c>
      <c r="P488">
        <f t="shared" si="29"/>
        <v>0.26041666666666669</v>
      </c>
      <c r="R488">
        <f t="shared" si="30"/>
        <v>994</v>
      </c>
      <c r="S488">
        <f t="shared" si="31"/>
        <v>4128</v>
      </c>
    </row>
    <row r="489" spans="1:19">
      <c r="A489" t="s">
        <v>674</v>
      </c>
      <c r="B489" t="s">
        <v>686</v>
      </c>
      <c r="C489" t="s">
        <v>434</v>
      </c>
      <c r="D489">
        <v>7315080</v>
      </c>
      <c r="E489">
        <v>1403</v>
      </c>
      <c r="F489">
        <v>1518</v>
      </c>
      <c r="G489">
        <v>1058</v>
      </c>
      <c r="H489">
        <v>816</v>
      </c>
      <c r="I489">
        <v>4795</v>
      </c>
      <c r="J489">
        <v>7597</v>
      </c>
      <c r="K489">
        <v>6139</v>
      </c>
      <c r="L489">
        <v>3220</v>
      </c>
      <c r="M489">
        <v>2406</v>
      </c>
      <c r="N489">
        <v>19362</v>
      </c>
      <c r="O489">
        <f t="shared" si="28"/>
        <v>0.17017726798748697</v>
      </c>
      <c r="P489">
        <f t="shared" si="29"/>
        <v>0.12426402231174466</v>
      </c>
      <c r="R489">
        <f t="shared" si="30"/>
        <v>4795</v>
      </c>
      <c r="S489">
        <f t="shared" si="31"/>
        <v>19362</v>
      </c>
    </row>
    <row r="490" spans="1:19">
      <c r="A490" t="s">
        <v>674</v>
      </c>
      <c r="B490" t="s">
        <v>399</v>
      </c>
      <c r="C490" t="s">
        <v>443</v>
      </c>
      <c r="D490">
        <v>7316010</v>
      </c>
      <c r="E490">
        <v>1213</v>
      </c>
      <c r="F490">
        <v>725</v>
      </c>
      <c r="G490">
        <v>200</v>
      </c>
      <c r="H490">
        <v>197</v>
      </c>
      <c r="I490">
        <v>2335</v>
      </c>
      <c r="J490">
        <v>5914</v>
      </c>
      <c r="K490">
        <v>2449</v>
      </c>
      <c r="L490">
        <v>598</v>
      </c>
      <c r="M490">
        <v>620</v>
      </c>
      <c r="N490">
        <v>9581</v>
      </c>
      <c r="O490">
        <f t="shared" si="28"/>
        <v>8.4368308351177729E-2</v>
      </c>
      <c r="P490">
        <f t="shared" si="29"/>
        <v>6.4711407994990089E-2</v>
      </c>
      <c r="R490">
        <f t="shared" si="30"/>
        <v>2335</v>
      </c>
      <c r="S490">
        <f t="shared" si="31"/>
        <v>9581</v>
      </c>
    </row>
    <row r="491" spans="1:19">
      <c r="A491" t="s">
        <v>674</v>
      </c>
      <c r="B491" t="s">
        <v>399</v>
      </c>
      <c r="C491" t="s">
        <v>380</v>
      </c>
      <c r="D491">
        <v>7316011</v>
      </c>
      <c r="E491">
        <v>497</v>
      </c>
      <c r="F491">
        <v>135</v>
      </c>
      <c r="G491">
        <v>17</v>
      </c>
      <c r="H491">
        <v>12</v>
      </c>
      <c r="I491">
        <v>661</v>
      </c>
      <c r="J491">
        <v>2351</v>
      </c>
      <c r="K491">
        <v>359</v>
      </c>
      <c r="L491">
        <v>53</v>
      </c>
      <c r="M491">
        <v>40</v>
      </c>
      <c r="N491">
        <v>2803</v>
      </c>
      <c r="O491">
        <f t="shared" si="28"/>
        <v>1.8154311649016642E-2</v>
      </c>
      <c r="P491">
        <f t="shared" si="29"/>
        <v>1.4270424545130217E-2</v>
      </c>
      <c r="R491">
        <f t="shared" si="30"/>
        <v>661</v>
      </c>
      <c r="S491">
        <f t="shared" si="31"/>
        <v>2803</v>
      </c>
    </row>
    <row r="492" spans="1:19">
      <c r="A492" t="s">
        <v>674</v>
      </c>
      <c r="B492" t="s">
        <v>399</v>
      </c>
      <c r="C492" t="s">
        <v>399</v>
      </c>
      <c r="D492">
        <v>7316020</v>
      </c>
      <c r="E492">
        <v>1133</v>
      </c>
      <c r="F492">
        <v>715</v>
      </c>
      <c r="G492">
        <v>209</v>
      </c>
      <c r="H492">
        <v>218</v>
      </c>
      <c r="I492">
        <v>2275</v>
      </c>
      <c r="J492">
        <v>6031</v>
      </c>
      <c r="K492">
        <v>2655</v>
      </c>
      <c r="L492">
        <v>721</v>
      </c>
      <c r="M492">
        <v>751</v>
      </c>
      <c r="N492">
        <v>10158</v>
      </c>
      <c r="O492">
        <f t="shared" si="28"/>
        <v>9.5824175824175822E-2</v>
      </c>
      <c r="P492">
        <f t="shared" si="29"/>
        <v>7.393187635361291E-2</v>
      </c>
      <c r="R492">
        <f t="shared" si="30"/>
        <v>2275</v>
      </c>
      <c r="S492">
        <f t="shared" si="31"/>
        <v>10158</v>
      </c>
    </row>
    <row r="493" spans="1:19">
      <c r="A493" t="s">
        <v>674</v>
      </c>
      <c r="B493" t="s">
        <v>399</v>
      </c>
      <c r="C493" t="s">
        <v>389</v>
      </c>
      <c r="D493">
        <v>7316021</v>
      </c>
      <c r="E493">
        <v>300</v>
      </c>
      <c r="F493">
        <v>301</v>
      </c>
      <c r="G493">
        <v>81</v>
      </c>
      <c r="H493">
        <v>71</v>
      </c>
      <c r="I493">
        <v>753</v>
      </c>
      <c r="J493">
        <v>1584</v>
      </c>
      <c r="K493">
        <v>1176</v>
      </c>
      <c r="L493">
        <v>274</v>
      </c>
      <c r="M493">
        <v>244</v>
      </c>
      <c r="N493">
        <v>3278</v>
      </c>
      <c r="O493">
        <f t="shared" si="28"/>
        <v>9.4289508632138114E-2</v>
      </c>
      <c r="P493">
        <f t="shared" si="29"/>
        <v>7.4435631482611342E-2</v>
      </c>
      <c r="R493">
        <f t="shared" si="30"/>
        <v>753</v>
      </c>
      <c r="S493">
        <f t="shared" si="31"/>
        <v>3278</v>
      </c>
    </row>
    <row r="494" spans="1:19">
      <c r="A494" t="s">
        <v>674</v>
      </c>
      <c r="B494" t="s">
        <v>399</v>
      </c>
      <c r="C494" t="s">
        <v>336</v>
      </c>
      <c r="D494">
        <v>7316030</v>
      </c>
      <c r="E494">
        <v>1067</v>
      </c>
      <c r="F494">
        <v>897</v>
      </c>
      <c r="G494">
        <v>254</v>
      </c>
      <c r="H494">
        <v>289</v>
      </c>
      <c r="I494">
        <v>2507</v>
      </c>
      <c r="J494">
        <v>5222</v>
      </c>
      <c r="K494">
        <v>3221</v>
      </c>
      <c r="L494">
        <v>905</v>
      </c>
      <c r="M494">
        <v>956</v>
      </c>
      <c r="N494">
        <v>10304</v>
      </c>
      <c r="O494">
        <f t="shared" si="28"/>
        <v>0.11527722377343438</v>
      </c>
      <c r="P494">
        <f t="shared" si="29"/>
        <v>9.2779503105590064E-2</v>
      </c>
      <c r="R494">
        <f t="shared" si="30"/>
        <v>2507</v>
      </c>
      <c r="S494">
        <f t="shared" si="31"/>
        <v>10304</v>
      </c>
    </row>
    <row r="495" spans="1:19">
      <c r="A495" t="s">
        <v>674</v>
      </c>
      <c r="B495" t="s">
        <v>399</v>
      </c>
      <c r="C495" t="s">
        <v>383</v>
      </c>
      <c r="D495">
        <v>7316031</v>
      </c>
      <c r="E495">
        <v>1115</v>
      </c>
      <c r="F495">
        <v>530</v>
      </c>
      <c r="G495">
        <v>130</v>
      </c>
      <c r="H495">
        <v>109</v>
      </c>
      <c r="I495">
        <v>1884</v>
      </c>
      <c r="J495">
        <v>5094</v>
      </c>
      <c r="K495">
        <v>1677</v>
      </c>
      <c r="L495">
        <v>390</v>
      </c>
      <c r="M495">
        <v>391</v>
      </c>
      <c r="N495">
        <v>7552</v>
      </c>
      <c r="O495">
        <f t="shared" si="28"/>
        <v>5.7855626326963908E-2</v>
      </c>
      <c r="P495">
        <f t="shared" si="29"/>
        <v>5.1774364406779662E-2</v>
      </c>
      <c r="R495">
        <f t="shared" si="30"/>
        <v>1884</v>
      </c>
      <c r="S495">
        <f t="shared" si="31"/>
        <v>7552</v>
      </c>
    </row>
    <row r="496" spans="1:19">
      <c r="A496" t="s">
        <v>674</v>
      </c>
      <c r="B496" t="s">
        <v>399</v>
      </c>
      <c r="C496" t="s">
        <v>316</v>
      </c>
      <c r="D496">
        <v>7316040</v>
      </c>
      <c r="E496">
        <v>817</v>
      </c>
      <c r="F496">
        <v>676</v>
      </c>
      <c r="G496">
        <v>188</v>
      </c>
      <c r="H496">
        <v>196</v>
      </c>
      <c r="I496">
        <v>1877</v>
      </c>
      <c r="J496">
        <v>4124</v>
      </c>
      <c r="K496">
        <v>2528</v>
      </c>
      <c r="L496">
        <v>683</v>
      </c>
      <c r="M496">
        <v>756</v>
      </c>
      <c r="N496">
        <v>8091</v>
      </c>
      <c r="O496">
        <f t="shared" si="28"/>
        <v>0.10442194992008524</v>
      </c>
      <c r="P496">
        <f t="shared" si="29"/>
        <v>9.3437152391546166E-2</v>
      </c>
      <c r="R496">
        <f t="shared" si="30"/>
        <v>1877</v>
      </c>
      <c r="S496">
        <f t="shared" si="31"/>
        <v>8091</v>
      </c>
    </row>
    <row r="497" spans="1:19">
      <c r="A497" t="s">
        <v>674</v>
      </c>
      <c r="B497" t="s">
        <v>399</v>
      </c>
      <c r="C497" t="s">
        <v>455</v>
      </c>
      <c r="D497">
        <v>7316041</v>
      </c>
      <c r="E497">
        <v>415</v>
      </c>
      <c r="F497">
        <v>341</v>
      </c>
      <c r="G497">
        <v>87</v>
      </c>
      <c r="H497">
        <v>82</v>
      </c>
      <c r="I497">
        <v>925</v>
      </c>
      <c r="J497">
        <v>1875</v>
      </c>
      <c r="K497">
        <v>1174</v>
      </c>
      <c r="L497">
        <v>251</v>
      </c>
      <c r="M497">
        <v>281</v>
      </c>
      <c r="N497">
        <v>3581</v>
      </c>
      <c r="O497">
        <f t="shared" si="28"/>
        <v>8.8648648648648645E-2</v>
      </c>
      <c r="P497">
        <f t="shared" si="29"/>
        <v>7.8469701200781908E-2</v>
      </c>
      <c r="R497">
        <f t="shared" si="30"/>
        <v>925</v>
      </c>
      <c r="S497">
        <f t="shared" si="31"/>
        <v>3581</v>
      </c>
    </row>
    <row r="498" spans="1:19">
      <c r="A498" t="s">
        <v>674</v>
      </c>
      <c r="B498" t="s">
        <v>399</v>
      </c>
      <c r="C498" t="s">
        <v>314</v>
      </c>
      <c r="D498">
        <v>7316050</v>
      </c>
      <c r="E498">
        <v>535</v>
      </c>
      <c r="F498">
        <v>462</v>
      </c>
      <c r="G498">
        <v>152</v>
      </c>
      <c r="H498">
        <v>154</v>
      </c>
      <c r="I498">
        <v>1303</v>
      </c>
      <c r="J498">
        <v>2813</v>
      </c>
      <c r="K498">
        <v>1922</v>
      </c>
      <c r="L498">
        <v>600</v>
      </c>
      <c r="M498">
        <v>652</v>
      </c>
      <c r="N498">
        <v>5987</v>
      </c>
      <c r="O498">
        <f t="shared" si="28"/>
        <v>0.11818879508825787</v>
      </c>
      <c r="P498">
        <f t="shared" si="29"/>
        <v>0.10890262234842157</v>
      </c>
      <c r="R498">
        <f t="shared" si="30"/>
        <v>1303</v>
      </c>
      <c r="S498">
        <f t="shared" si="31"/>
        <v>5987</v>
      </c>
    </row>
    <row r="499" spans="1:19">
      <c r="A499" t="s">
        <v>674</v>
      </c>
      <c r="B499" t="s">
        <v>399</v>
      </c>
      <c r="C499" t="s">
        <v>393</v>
      </c>
      <c r="D499">
        <v>7316051</v>
      </c>
      <c r="E499">
        <v>1097</v>
      </c>
      <c r="F499">
        <v>613</v>
      </c>
      <c r="G499">
        <v>149</v>
      </c>
      <c r="H499">
        <v>140</v>
      </c>
      <c r="I499">
        <v>1999</v>
      </c>
      <c r="J499">
        <v>5629</v>
      </c>
      <c r="K499">
        <v>2272</v>
      </c>
      <c r="L499">
        <v>577</v>
      </c>
      <c r="M499">
        <v>537</v>
      </c>
      <c r="N499">
        <v>9015</v>
      </c>
      <c r="O499">
        <f t="shared" si="28"/>
        <v>7.0035017508754377E-2</v>
      </c>
      <c r="P499">
        <f t="shared" si="29"/>
        <v>5.9567387687188021E-2</v>
      </c>
      <c r="R499">
        <f t="shared" si="30"/>
        <v>1999</v>
      </c>
      <c r="S499">
        <f t="shared" si="31"/>
        <v>9015</v>
      </c>
    </row>
    <row r="500" spans="1:19">
      <c r="A500" t="s">
        <v>674</v>
      </c>
      <c r="B500" t="s">
        <v>399</v>
      </c>
      <c r="C500" t="s">
        <v>475</v>
      </c>
      <c r="D500">
        <v>7316052</v>
      </c>
      <c r="E500">
        <v>1223</v>
      </c>
      <c r="F500">
        <v>545</v>
      </c>
      <c r="G500">
        <v>112</v>
      </c>
      <c r="H500">
        <v>85</v>
      </c>
      <c r="I500">
        <v>1965</v>
      </c>
      <c r="J500">
        <v>6130</v>
      </c>
      <c r="K500">
        <v>1864</v>
      </c>
      <c r="L500">
        <v>366</v>
      </c>
      <c r="M500">
        <v>300</v>
      </c>
      <c r="N500">
        <v>8660</v>
      </c>
      <c r="O500">
        <f t="shared" si="28"/>
        <v>4.3256997455470736E-2</v>
      </c>
      <c r="P500">
        <f t="shared" si="29"/>
        <v>3.4642032332563508E-2</v>
      </c>
      <c r="R500">
        <f t="shared" si="30"/>
        <v>1965</v>
      </c>
      <c r="S500">
        <f t="shared" si="31"/>
        <v>8660</v>
      </c>
    </row>
    <row r="501" spans="1:19">
      <c r="A501" t="s">
        <v>674</v>
      </c>
      <c r="B501" t="s">
        <v>399</v>
      </c>
      <c r="C501" t="s">
        <v>339</v>
      </c>
      <c r="D501">
        <v>7316053</v>
      </c>
      <c r="E501">
        <v>697</v>
      </c>
      <c r="F501">
        <v>417</v>
      </c>
      <c r="G501">
        <v>108</v>
      </c>
      <c r="H501">
        <v>113</v>
      </c>
      <c r="I501">
        <v>1335</v>
      </c>
      <c r="J501">
        <v>3385</v>
      </c>
      <c r="K501">
        <v>1601</v>
      </c>
      <c r="L501">
        <v>399</v>
      </c>
      <c r="M501">
        <v>425</v>
      </c>
      <c r="N501">
        <v>5810</v>
      </c>
      <c r="O501">
        <f t="shared" si="28"/>
        <v>8.4644194756554311E-2</v>
      </c>
      <c r="P501">
        <f t="shared" si="29"/>
        <v>7.3149741824440617E-2</v>
      </c>
      <c r="R501">
        <f t="shared" si="30"/>
        <v>1335</v>
      </c>
      <c r="S501">
        <f t="shared" si="31"/>
        <v>5810</v>
      </c>
    </row>
    <row r="502" spans="1:19">
      <c r="A502" t="s">
        <v>674</v>
      </c>
      <c r="B502" t="s">
        <v>687</v>
      </c>
      <c r="C502" t="s">
        <v>430</v>
      </c>
      <c r="D502">
        <v>7317010</v>
      </c>
      <c r="E502">
        <v>877</v>
      </c>
      <c r="F502">
        <v>756</v>
      </c>
      <c r="G502">
        <v>384</v>
      </c>
      <c r="H502">
        <v>329</v>
      </c>
      <c r="I502">
        <v>2346</v>
      </c>
      <c r="J502">
        <v>4215</v>
      </c>
      <c r="K502">
        <v>2758</v>
      </c>
      <c r="L502">
        <v>1248</v>
      </c>
      <c r="M502">
        <v>1176</v>
      </c>
      <c r="N502">
        <v>9397</v>
      </c>
      <c r="O502">
        <f t="shared" si="28"/>
        <v>0.14023870417732309</v>
      </c>
      <c r="P502">
        <f t="shared" si="29"/>
        <v>0.12514632329466852</v>
      </c>
      <c r="R502">
        <f t="shared" si="30"/>
        <v>2346</v>
      </c>
      <c r="S502">
        <f t="shared" si="31"/>
        <v>9397</v>
      </c>
    </row>
    <row r="503" spans="1:19">
      <c r="A503" t="s">
        <v>674</v>
      </c>
      <c r="B503" t="s">
        <v>687</v>
      </c>
      <c r="C503" t="s">
        <v>431</v>
      </c>
      <c r="D503">
        <v>7317011</v>
      </c>
      <c r="E503">
        <v>483</v>
      </c>
      <c r="F503">
        <v>593</v>
      </c>
      <c r="G503">
        <v>322</v>
      </c>
      <c r="H503">
        <v>267</v>
      </c>
      <c r="I503">
        <v>1665</v>
      </c>
      <c r="J503">
        <v>2479</v>
      </c>
      <c r="K503">
        <v>2200</v>
      </c>
      <c r="L503">
        <v>1091</v>
      </c>
      <c r="M503">
        <v>913</v>
      </c>
      <c r="N503">
        <v>6683</v>
      </c>
      <c r="O503">
        <f t="shared" si="28"/>
        <v>0.16036036036036036</v>
      </c>
      <c r="P503">
        <f t="shared" si="29"/>
        <v>0.13661529253329344</v>
      </c>
      <c r="R503">
        <f t="shared" si="30"/>
        <v>1665</v>
      </c>
      <c r="S503">
        <f t="shared" si="31"/>
        <v>6683</v>
      </c>
    </row>
    <row r="504" spans="1:19">
      <c r="A504" t="s">
        <v>674</v>
      </c>
      <c r="B504" t="s">
        <v>687</v>
      </c>
      <c r="C504" t="s">
        <v>559</v>
      </c>
      <c r="D504">
        <v>7317020</v>
      </c>
      <c r="E504">
        <v>386</v>
      </c>
      <c r="F504">
        <v>409</v>
      </c>
      <c r="G504">
        <v>264</v>
      </c>
      <c r="H504">
        <v>256</v>
      </c>
      <c r="I504">
        <v>1315</v>
      </c>
      <c r="J504">
        <v>2156</v>
      </c>
      <c r="K504">
        <v>1873</v>
      </c>
      <c r="L504">
        <v>1059</v>
      </c>
      <c r="M504">
        <v>1024</v>
      </c>
      <c r="N504">
        <v>6112</v>
      </c>
      <c r="O504">
        <f t="shared" si="28"/>
        <v>0.19467680608365018</v>
      </c>
      <c r="P504">
        <f t="shared" si="29"/>
        <v>0.16753926701570682</v>
      </c>
      <c r="R504">
        <f t="shared" si="30"/>
        <v>1315</v>
      </c>
      <c r="S504">
        <f t="shared" si="31"/>
        <v>6112</v>
      </c>
    </row>
    <row r="505" spans="1:19">
      <c r="A505" t="s">
        <v>674</v>
      </c>
      <c r="B505" t="s">
        <v>687</v>
      </c>
      <c r="C505" t="s">
        <v>560</v>
      </c>
      <c r="D505">
        <v>7317021</v>
      </c>
      <c r="E505">
        <v>689</v>
      </c>
      <c r="F505">
        <v>434</v>
      </c>
      <c r="G505">
        <v>194</v>
      </c>
      <c r="H505">
        <v>127</v>
      </c>
      <c r="I505">
        <v>1444</v>
      </c>
      <c r="J505">
        <v>3199</v>
      </c>
      <c r="K505">
        <v>1439</v>
      </c>
      <c r="L505">
        <v>503</v>
      </c>
      <c r="M505">
        <v>448</v>
      </c>
      <c r="N505">
        <v>5589</v>
      </c>
      <c r="O505">
        <f t="shared" si="28"/>
        <v>8.7950138504155131E-2</v>
      </c>
      <c r="P505">
        <f t="shared" si="29"/>
        <v>8.0157452138128471E-2</v>
      </c>
      <c r="R505">
        <f t="shared" si="30"/>
        <v>1444</v>
      </c>
      <c r="S505">
        <f t="shared" si="31"/>
        <v>5589</v>
      </c>
    </row>
    <row r="506" spans="1:19">
      <c r="A506" t="s">
        <v>674</v>
      </c>
      <c r="B506" t="s">
        <v>687</v>
      </c>
      <c r="C506" t="s">
        <v>348</v>
      </c>
      <c r="D506">
        <v>7317030</v>
      </c>
      <c r="E506">
        <v>209</v>
      </c>
      <c r="F506">
        <v>215</v>
      </c>
      <c r="G506">
        <v>147</v>
      </c>
      <c r="H506">
        <v>160</v>
      </c>
      <c r="I506">
        <v>731</v>
      </c>
      <c r="J506">
        <v>1255</v>
      </c>
      <c r="K506">
        <v>1041</v>
      </c>
      <c r="L506">
        <v>580</v>
      </c>
      <c r="M506">
        <v>626</v>
      </c>
      <c r="N506">
        <v>3502</v>
      </c>
      <c r="O506">
        <f t="shared" si="28"/>
        <v>0.2188782489740082</v>
      </c>
      <c r="P506">
        <f t="shared" si="29"/>
        <v>0.17875499714448886</v>
      </c>
      <c r="R506">
        <f t="shared" si="30"/>
        <v>731</v>
      </c>
      <c r="S506">
        <f t="shared" si="31"/>
        <v>3502</v>
      </c>
    </row>
    <row r="507" spans="1:19">
      <c r="A507" t="s">
        <v>674</v>
      </c>
      <c r="B507" t="s">
        <v>687</v>
      </c>
      <c r="C507" t="s">
        <v>414</v>
      </c>
      <c r="D507">
        <v>7317031</v>
      </c>
      <c r="E507">
        <v>268</v>
      </c>
      <c r="F507">
        <v>316</v>
      </c>
      <c r="G507">
        <v>187</v>
      </c>
      <c r="H507">
        <v>173</v>
      </c>
      <c r="I507">
        <v>944</v>
      </c>
      <c r="J507">
        <v>1412</v>
      </c>
      <c r="K507">
        <v>1357</v>
      </c>
      <c r="L507">
        <v>768</v>
      </c>
      <c r="M507">
        <v>661</v>
      </c>
      <c r="N507">
        <v>4198</v>
      </c>
      <c r="O507">
        <f t="shared" si="28"/>
        <v>0.18326271186440679</v>
      </c>
      <c r="P507">
        <f t="shared" si="29"/>
        <v>0.1574559313959028</v>
      </c>
      <c r="R507">
        <f t="shared" si="30"/>
        <v>944</v>
      </c>
      <c r="S507">
        <f t="shared" si="31"/>
        <v>4198</v>
      </c>
    </row>
    <row r="508" spans="1:19">
      <c r="A508" t="s">
        <v>674</v>
      </c>
      <c r="B508" t="s">
        <v>687</v>
      </c>
      <c r="C508" t="s">
        <v>349</v>
      </c>
      <c r="D508">
        <v>7317032</v>
      </c>
      <c r="E508">
        <v>170</v>
      </c>
      <c r="F508">
        <v>173</v>
      </c>
      <c r="G508">
        <v>133</v>
      </c>
      <c r="H508">
        <v>156</v>
      </c>
      <c r="I508">
        <v>632</v>
      </c>
      <c r="J508">
        <v>941</v>
      </c>
      <c r="K508">
        <v>818</v>
      </c>
      <c r="L508">
        <v>543</v>
      </c>
      <c r="M508">
        <v>647</v>
      </c>
      <c r="N508">
        <v>2949</v>
      </c>
      <c r="O508">
        <f t="shared" si="28"/>
        <v>0.24683544303797469</v>
      </c>
      <c r="P508">
        <f t="shared" si="29"/>
        <v>0.21939640556120718</v>
      </c>
      <c r="R508">
        <f t="shared" si="30"/>
        <v>632</v>
      </c>
      <c r="S508">
        <f t="shared" si="31"/>
        <v>2949</v>
      </c>
    </row>
    <row r="509" spans="1:19">
      <c r="A509" t="s">
        <v>674</v>
      </c>
      <c r="B509" t="s">
        <v>687</v>
      </c>
      <c r="C509" t="s">
        <v>327</v>
      </c>
      <c r="D509">
        <v>7317040</v>
      </c>
      <c r="E509">
        <v>365</v>
      </c>
      <c r="F509">
        <v>420</v>
      </c>
      <c r="G509">
        <v>247</v>
      </c>
      <c r="H509">
        <v>218</v>
      </c>
      <c r="I509">
        <v>1250</v>
      </c>
      <c r="J509">
        <v>2050</v>
      </c>
      <c r="K509">
        <v>1888</v>
      </c>
      <c r="L509">
        <v>978</v>
      </c>
      <c r="M509">
        <v>808</v>
      </c>
      <c r="N509">
        <v>5724</v>
      </c>
      <c r="O509">
        <f t="shared" si="28"/>
        <v>0.1744</v>
      </c>
      <c r="P509">
        <f t="shared" si="29"/>
        <v>0.14116002795248078</v>
      </c>
      <c r="R509">
        <f t="shared" si="30"/>
        <v>1250</v>
      </c>
      <c r="S509">
        <f t="shared" si="31"/>
        <v>5724</v>
      </c>
    </row>
    <row r="510" spans="1:19">
      <c r="A510" t="s">
        <v>674</v>
      </c>
      <c r="B510" t="s">
        <v>687</v>
      </c>
      <c r="C510" t="s">
        <v>328</v>
      </c>
      <c r="D510">
        <v>7317041</v>
      </c>
      <c r="E510">
        <v>366</v>
      </c>
      <c r="F510">
        <v>341</v>
      </c>
      <c r="G510">
        <v>188</v>
      </c>
      <c r="H510">
        <v>163</v>
      </c>
      <c r="I510">
        <v>1058</v>
      </c>
      <c r="J510">
        <v>1955</v>
      </c>
      <c r="K510">
        <v>1428</v>
      </c>
      <c r="L510">
        <v>722</v>
      </c>
      <c r="M510">
        <v>634</v>
      </c>
      <c r="N510">
        <v>4739</v>
      </c>
      <c r="O510">
        <f t="shared" si="28"/>
        <v>0.15406427221172023</v>
      </c>
      <c r="P510">
        <f t="shared" si="29"/>
        <v>0.13378349862840261</v>
      </c>
      <c r="R510">
        <f t="shared" si="30"/>
        <v>1058</v>
      </c>
      <c r="S510">
        <f t="shared" si="31"/>
        <v>4739</v>
      </c>
    </row>
    <row r="511" spans="1:19">
      <c r="A511" t="s">
        <v>674</v>
      </c>
      <c r="B511" t="s">
        <v>687</v>
      </c>
      <c r="C511" t="s">
        <v>343</v>
      </c>
      <c r="D511">
        <v>7317050</v>
      </c>
      <c r="E511">
        <v>814</v>
      </c>
      <c r="F511">
        <v>306</v>
      </c>
      <c r="G511">
        <v>77</v>
      </c>
      <c r="H511">
        <v>55</v>
      </c>
      <c r="I511">
        <v>1252</v>
      </c>
      <c r="J511">
        <v>3941</v>
      </c>
      <c r="K511">
        <v>825</v>
      </c>
      <c r="L511">
        <v>257</v>
      </c>
      <c r="M511">
        <v>180</v>
      </c>
      <c r="N511">
        <v>5203</v>
      </c>
      <c r="O511">
        <f t="shared" si="28"/>
        <v>4.3929712460063899E-2</v>
      </c>
      <c r="P511">
        <f t="shared" si="29"/>
        <v>3.4595425715933117E-2</v>
      </c>
      <c r="R511">
        <f t="shared" si="30"/>
        <v>1252</v>
      </c>
      <c r="S511">
        <f t="shared" si="31"/>
        <v>5203</v>
      </c>
    </row>
    <row r="512" spans="1:19">
      <c r="A512" t="s">
        <v>674</v>
      </c>
      <c r="B512" t="s">
        <v>687</v>
      </c>
      <c r="C512" t="s">
        <v>432</v>
      </c>
      <c r="D512">
        <v>7317051</v>
      </c>
      <c r="E512">
        <v>408</v>
      </c>
      <c r="F512">
        <v>260</v>
      </c>
      <c r="G512">
        <v>102</v>
      </c>
      <c r="H512">
        <v>83</v>
      </c>
      <c r="I512">
        <v>853</v>
      </c>
      <c r="J512">
        <v>2066</v>
      </c>
      <c r="K512">
        <v>864</v>
      </c>
      <c r="L512">
        <v>283</v>
      </c>
      <c r="M512">
        <v>226</v>
      </c>
      <c r="N512">
        <v>3439</v>
      </c>
      <c r="O512">
        <f t="shared" si="28"/>
        <v>9.7303634232121919E-2</v>
      </c>
      <c r="P512">
        <f t="shared" si="29"/>
        <v>6.571677813317825E-2</v>
      </c>
      <c r="R512">
        <f t="shared" si="30"/>
        <v>853</v>
      </c>
      <c r="S512">
        <f t="shared" si="31"/>
        <v>3439</v>
      </c>
    </row>
    <row r="513" spans="1:19">
      <c r="A513" t="s">
        <v>674</v>
      </c>
      <c r="B513" t="s">
        <v>687</v>
      </c>
      <c r="C513" t="s">
        <v>344</v>
      </c>
      <c r="D513">
        <v>7317052</v>
      </c>
      <c r="E513">
        <v>915</v>
      </c>
      <c r="F513">
        <v>395</v>
      </c>
      <c r="G513">
        <v>144</v>
      </c>
      <c r="H513">
        <v>80</v>
      </c>
      <c r="I513">
        <v>1534</v>
      </c>
      <c r="J513">
        <v>4830</v>
      </c>
      <c r="K513">
        <v>1275</v>
      </c>
      <c r="L513">
        <v>463</v>
      </c>
      <c r="M513">
        <v>291</v>
      </c>
      <c r="N513">
        <v>6859</v>
      </c>
      <c r="O513">
        <f t="shared" si="28"/>
        <v>5.215123859191656E-2</v>
      </c>
      <c r="P513">
        <f t="shared" si="29"/>
        <v>4.2426009622393936E-2</v>
      </c>
      <c r="R513">
        <f t="shared" si="30"/>
        <v>1534</v>
      </c>
      <c r="S513">
        <f t="shared" si="31"/>
        <v>6859</v>
      </c>
    </row>
    <row r="514" spans="1:19">
      <c r="A514" t="s">
        <v>674</v>
      </c>
      <c r="B514" t="s">
        <v>687</v>
      </c>
      <c r="C514" t="s">
        <v>385</v>
      </c>
      <c r="D514">
        <v>7317060</v>
      </c>
      <c r="E514">
        <v>626</v>
      </c>
      <c r="F514">
        <v>513</v>
      </c>
      <c r="G514">
        <v>244</v>
      </c>
      <c r="H514">
        <v>185</v>
      </c>
      <c r="I514">
        <v>1568</v>
      </c>
      <c r="J514">
        <v>3082</v>
      </c>
      <c r="K514">
        <v>1925</v>
      </c>
      <c r="L514">
        <v>794</v>
      </c>
      <c r="M514">
        <v>667</v>
      </c>
      <c r="N514">
        <v>6468</v>
      </c>
      <c r="O514">
        <f t="shared" si="28"/>
        <v>0.11798469387755102</v>
      </c>
      <c r="P514">
        <f t="shared" si="29"/>
        <v>0.10312306740878169</v>
      </c>
      <c r="R514">
        <f t="shared" si="30"/>
        <v>1568</v>
      </c>
      <c r="S514">
        <f t="shared" si="31"/>
        <v>6468</v>
      </c>
    </row>
    <row r="515" spans="1:19">
      <c r="A515" t="s">
        <v>674</v>
      </c>
      <c r="B515" t="s">
        <v>687</v>
      </c>
      <c r="C515" t="s">
        <v>510</v>
      </c>
      <c r="D515">
        <v>7317061</v>
      </c>
      <c r="E515">
        <v>727</v>
      </c>
      <c r="F515">
        <v>657</v>
      </c>
      <c r="G515">
        <v>361</v>
      </c>
      <c r="H515">
        <v>365</v>
      </c>
      <c r="I515">
        <v>2110</v>
      </c>
      <c r="J515">
        <v>3868</v>
      </c>
      <c r="K515">
        <v>2867</v>
      </c>
      <c r="L515">
        <v>1414</v>
      </c>
      <c r="M515">
        <v>1452</v>
      </c>
      <c r="N515">
        <v>9601</v>
      </c>
      <c r="O515">
        <f t="shared" ref="O515:O578" si="32">H515/I515</f>
        <v>0.17298578199052134</v>
      </c>
      <c r="P515">
        <f t="shared" ref="P515:P578" si="33">M515/N515</f>
        <v>0.15123424643266326</v>
      </c>
      <c r="R515">
        <f t="shared" ref="R515:R578" si="34">I515</f>
        <v>2110</v>
      </c>
      <c r="S515">
        <f t="shared" ref="S515:S578" si="35">N515</f>
        <v>9601</v>
      </c>
    </row>
    <row r="516" spans="1:19">
      <c r="A516" t="s">
        <v>674</v>
      </c>
      <c r="B516" t="s">
        <v>687</v>
      </c>
      <c r="C516" t="s">
        <v>511</v>
      </c>
      <c r="D516">
        <v>7317062</v>
      </c>
      <c r="E516">
        <v>517</v>
      </c>
      <c r="F516">
        <v>596</v>
      </c>
      <c r="G516">
        <v>295</v>
      </c>
      <c r="H516">
        <v>292</v>
      </c>
      <c r="I516">
        <v>1700</v>
      </c>
      <c r="J516">
        <v>2951</v>
      </c>
      <c r="K516">
        <v>2893</v>
      </c>
      <c r="L516">
        <v>1281</v>
      </c>
      <c r="M516">
        <v>1176</v>
      </c>
      <c r="N516">
        <v>8301</v>
      </c>
      <c r="O516">
        <f t="shared" si="32"/>
        <v>0.17176470588235293</v>
      </c>
      <c r="P516">
        <f t="shared" si="33"/>
        <v>0.14166967835200578</v>
      </c>
      <c r="R516">
        <f t="shared" si="34"/>
        <v>1700</v>
      </c>
      <c r="S516">
        <f t="shared" si="35"/>
        <v>8301</v>
      </c>
    </row>
    <row r="517" spans="1:19">
      <c r="A517" t="s">
        <v>674</v>
      </c>
      <c r="B517" t="s">
        <v>687</v>
      </c>
      <c r="C517" t="s">
        <v>375</v>
      </c>
      <c r="D517">
        <v>7317070</v>
      </c>
      <c r="E517">
        <v>720</v>
      </c>
      <c r="F517">
        <v>766</v>
      </c>
      <c r="G517">
        <v>454</v>
      </c>
      <c r="H517">
        <v>393</v>
      </c>
      <c r="I517">
        <v>2333</v>
      </c>
      <c r="J517">
        <v>3963</v>
      </c>
      <c r="K517">
        <v>3406</v>
      </c>
      <c r="L517">
        <v>1837</v>
      </c>
      <c r="M517">
        <v>1687</v>
      </c>
      <c r="N517">
        <v>10893</v>
      </c>
      <c r="O517">
        <f t="shared" si="32"/>
        <v>0.16845263609087013</v>
      </c>
      <c r="P517">
        <f t="shared" si="33"/>
        <v>0.15487010006426144</v>
      </c>
      <c r="R517">
        <f t="shared" si="34"/>
        <v>2333</v>
      </c>
      <c r="S517">
        <f t="shared" si="35"/>
        <v>10893</v>
      </c>
    </row>
    <row r="518" spans="1:19">
      <c r="A518" t="s">
        <v>674</v>
      </c>
      <c r="B518" t="s">
        <v>687</v>
      </c>
      <c r="C518" t="s">
        <v>605</v>
      </c>
      <c r="D518">
        <v>7317080</v>
      </c>
      <c r="E518">
        <v>489</v>
      </c>
      <c r="F518">
        <v>501</v>
      </c>
      <c r="G518">
        <v>285</v>
      </c>
      <c r="H518">
        <v>257</v>
      </c>
      <c r="I518">
        <v>1532</v>
      </c>
      <c r="J518">
        <v>2744</v>
      </c>
      <c r="K518">
        <v>2210</v>
      </c>
      <c r="L518">
        <v>1147</v>
      </c>
      <c r="M518">
        <v>1101</v>
      </c>
      <c r="N518">
        <v>7202</v>
      </c>
      <c r="O518">
        <f t="shared" si="32"/>
        <v>0.16775456919060053</v>
      </c>
      <c r="P518">
        <f t="shared" si="33"/>
        <v>0.1528742016106637</v>
      </c>
      <c r="R518">
        <f t="shared" si="34"/>
        <v>1532</v>
      </c>
      <c r="S518">
        <f t="shared" si="35"/>
        <v>7202</v>
      </c>
    </row>
    <row r="519" spans="1:19">
      <c r="A519" t="s">
        <v>674</v>
      </c>
      <c r="B519" t="s">
        <v>687</v>
      </c>
      <c r="C519" t="s">
        <v>607</v>
      </c>
      <c r="D519">
        <v>7317081</v>
      </c>
      <c r="E519">
        <v>599</v>
      </c>
      <c r="F519">
        <v>490</v>
      </c>
      <c r="G519">
        <v>234</v>
      </c>
      <c r="H519">
        <v>203</v>
      </c>
      <c r="I519">
        <v>1526</v>
      </c>
      <c r="J519">
        <v>3203</v>
      </c>
      <c r="K519">
        <v>2094</v>
      </c>
      <c r="L519">
        <v>960</v>
      </c>
      <c r="M519">
        <v>858</v>
      </c>
      <c r="N519">
        <v>7115</v>
      </c>
      <c r="O519">
        <f t="shared" si="32"/>
        <v>0.13302752293577982</v>
      </c>
      <c r="P519">
        <f t="shared" si="33"/>
        <v>0.12059030217849613</v>
      </c>
      <c r="R519">
        <f t="shared" si="34"/>
        <v>1526</v>
      </c>
      <c r="S519">
        <f t="shared" si="35"/>
        <v>7115</v>
      </c>
    </row>
    <row r="520" spans="1:19">
      <c r="A520" t="s">
        <v>674</v>
      </c>
      <c r="B520" t="s">
        <v>687</v>
      </c>
      <c r="C520" t="s">
        <v>425</v>
      </c>
      <c r="D520">
        <v>7317090</v>
      </c>
      <c r="E520">
        <v>547</v>
      </c>
      <c r="F520">
        <v>661</v>
      </c>
      <c r="G520">
        <v>334</v>
      </c>
      <c r="H520">
        <v>348</v>
      </c>
      <c r="I520">
        <v>1890</v>
      </c>
      <c r="J520">
        <v>2689</v>
      </c>
      <c r="K520">
        <v>2632</v>
      </c>
      <c r="L520">
        <v>1245</v>
      </c>
      <c r="M520">
        <v>1346</v>
      </c>
      <c r="N520">
        <v>7912</v>
      </c>
      <c r="O520">
        <f t="shared" si="32"/>
        <v>0.18412698412698414</v>
      </c>
      <c r="P520">
        <f t="shared" si="33"/>
        <v>0.17012133468149646</v>
      </c>
      <c r="R520">
        <f t="shared" si="34"/>
        <v>1890</v>
      </c>
      <c r="S520">
        <f t="shared" si="35"/>
        <v>7912</v>
      </c>
    </row>
    <row r="521" spans="1:19">
      <c r="A521" t="s">
        <v>674</v>
      </c>
      <c r="B521" t="s">
        <v>687</v>
      </c>
      <c r="C521" t="s">
        <v>608</v>
      </c>
      <c r="D521">
        <v>7317091</v>
      </c>
      <c r="E521">
        <v>864</v>
      </c>
      <c r="F521">
        <v>857</v>
      </c>
      <c r="G521">
        <v>455</v>
      </c>
      <c r="H521">
        <v>304</v>
      </c>
      <c r="I521">
        <v>2480</v>
      </c>
      <c r="J521">
        <v>4304</v>
      </c>
      <c r="K521">
        <v>3142</v>
      </c>
      <c r="L521">
        <v>1402</v>
      </c>
      <c r="M521">
        <v>1172</v>
      </c>
      <c r="N521">
        <v>10020</v>
      </c>
      <c r="O521">
        <f t="shared" si="32"/>
        <v>0.12258064516129032</v>
      </c>
      <c r="P521">
        <f t="shared" si="33"/>
        <v>0.11696606786427145</v>
      </c>
      <c r="R521">
        <f t="shared" si="34"/>
        <v>2480</v>
      </c>
      <c r="S521">
        <f t="shared" si="35"/>
        <v>10020</v>
      </c>
    </row>
    <row r="522" spans="1:19">
      <c r="A522" t="s">
        <v>674</v>
      </c>
      <c r="B522" t="s">
        <v>687</v>
      </c>
      <c r="C522" t="s">
        <v>606</v>
      </c>
      <c r="D522">
        <v>7317092</v>
      </c>
      <c r="E522">
        <v>1308</v>
      </c>
      <c r="F522">
        <v>435</v>
      </c>
      <c r="G522">
        <v>124</v>
      </c>
      <c r="H522">
        <v>60</v>
      </c>
      <c r="I522">
        <v>1927</v>
      </c>
      <c r="J522">
        <v>6701</v>
      </c>
      <c r="K522">
        <v>1343</v>
      </c>
      <c r="L522">
        <v>368</v>
      </c>
      <c r="M522">
        <v>236</v>
      </c>
      <c r="N522">
        <v>8648</v>
      </c>
      <c r="O522">
        <f t="shared" si="32"/>
        <v>3.1136481577581733E-2</v>
      </c>
      <c r="P522">
        <f t="shared" si="33"/>
        <v>2.7289546716003699E-2</v>
      </c>
      <c r="R522">
        <f t="shared" si="34"/>
        <v>1927</v>
      </c>
      <c r="S522">
        <f t="shared" si="35"/>
        <v>8648</v>
      </c>
    </row>
    <row r="523" spans="1:19">
      <c r="A523" t="s">
        <v>674</v>
      </c>
      <c r="B523" t="s">
        <v>687</v>
      </c>
      <c r="C523" t="s">
        <v>426</v>
      </c>
      <c r="D523">
        <v>7317093</v>
      </c>
      <c r="E523">
        <v>579</v>
      </c>
      <c r="F523">
        <v>537</v>
      </c>
      <c r="G523">
        <v>266</v>
      </c>
      <c r="H523">
        <v>225</v>
      </c>
      <c r="I523">
        <v>1607</v>
      </c>
      <c r="J523">
        <v>3156</v>
      </c>
      <c r="K523">
        <v>2306</v>
      </c>
      <c r="L523">
        <v>981</v>
      </c>
      <c r="M523">
        <v>856</v>
      </c>
      <c r="N523">
        <v>7299</v>
      </c>
      <c r="O523">
        <f t="shared" si="32"/>
        <v>0.14001244555071563</v>
      </c>
      <c r="P523">
        <f t="shared" si="33"/>
        <v>0.11727633922455132</v>
      </c>
      <c r="R523">
        <f t="shared" si="34"/>
        <v>1607</v>
      </c>
      <c r="S523">
        <f t="shared" si="35"/>
        <v>7299</v>
      </c>
    </row>
    <row r="524" spans="1:19">
      <c r="A524" t="s">
        <v>674</v>
      </c>
      <c r="B524" t="s">
        <v>688</v>
      </c>
      <c r="C524" t="s">
        <v>360</v>
      </c>
      <c r="D524">
        <v>7318010</v>
      </c>
      <c r="E524">
        <v>571</v>
      </c>
      <c r="F524">
        <v>223</v>
      </c>
      <c r="G524">
        <v>124</v>
      </c>
      <c r="H524">
        <v>132</v>
      </c>
      <c r="I524">
        <v>1050</v>
      </c>
      <c r="J524">
        <v>2891</v>
      </c>
      <c r="K524">
        <v>926</v>
      </c>
      <c r="L524">
        <v>471</v>
      </c>
      <c r="M524">
        <v>435</v>
      </c>
      <c r="N524">
        <v>4723</v>
      </c>
      <c r="O524">
        <f t="shared" si="32"/>
        <v>0.12571428571428572</v>
      </c>
      <c r="P524">
        <f t="shared" si="33"/>
        <v>9.2102477239042982E-2</v>
      </c>
      <c r="R524">
        <f t="shared" si="34"/>
        <v>1050</v>
      </c>
      <c r="S524">
        <f t="shared" si="35"/>
        <v>4723</v>
      </c>
    </row>
    <row r="525" spans="1:19">
      <c r="A525" t="s">
        <v>674</v>
      </c>
      <c r="B525" t="s">
        <v>688</v>
      </c>
      <c r="C525" t="s">
        <v>545</v>
      </c>
      <c r="D525">
        <v>7318011</v>
      </c>
      <c r="E525">
        <v>774</v>
      </c>
      <c r="F525">
        <v>243</v>
      </c>
      <c r="G525">
        <v>129</v>
      </c>
      <c r="H525">
        <v>78</v>
      </c>
      <c r="I525">
        <v>1224</v>
      </c>
      <c r="J525">
        <v>3738</v>
      </c>
      <c r="K525">
        <v>774</v>
      </c>
      <c r="L525">
        <v>344</v>
      </c>
      <c r="M525">
        <v>225</v>
      </c>
      <c r="N525">
        <v>5081</v>
      </c>
      <c r="O525">
        <f t="shared" si="32"/>
        <v>6.3725490196078427E-2</v>
      </c>
      <c r="P525">
        <f t="shared" si="33"/>
        <v>4.4282621531194645E-2</v>
      </c>
      <c r="R525">
        <f t="shared" si="34"/>
        <v>1224</v>
      </c>
      <c r="S525">
        <f t="shared" si="35"/>
        <v>5081</v>
      </c>
    </row>
    <row r="526" spans="1:19">
      <c r="A526" t="s">
        <v>674</v>
      </c>
      <c r="B526" t="s">
        <v>688</v>
      </c>
      <c r="C526" t="s">
        <v>516</v>
      </c>
      <c r="D526">
        <v>7318012</v>
      </c>
      <c r="E526">
        <v>491</v>
      </c>
      <c r="F526">
        <v>238</v>
      </c>
      <c r="G526">
        <v>183</v>
      </c>
      <c r="H526">
        <v>123</v>
      </c>
      <c r="I526">
        <v>1035</v>
      </c>
      <c r="J526">
        <v>2475</v>
      </c>
      <c r="K526">
        <v>870</v>
      </c>
      <c r="L526">
        <v>607</v>
      </c>
      <c r="M526">
        <v>352</v>
      </c>
      <c r="N526">
        <v>4304</v>
      </c>
      <c r="O526">
        <f t="shared" si="32"/>
        <v>0.11884057971014493</v>
      </c>
      <c r="P526">
        <f t="shared" si="33"/>
        <v>8.1784386617100371E-2</v>
      </c>
      <c r="R526">
        <f t="shared" si="34"/>
        <v>1035</v>
      </c>
      <c r="S526">
        <f t="shared" si="35"/>
        <v>4304</v>
      </c>
    </row>
    <row r="527" spans="1:19">
      <c r="A527" t="s">
        <v>674</v>
      </c>
      <c r="B527" t="s">
        <v>688</v>
      </c>
      <c r="C527" t="s">
        <v>464</v>
      </c>
      <c r="D527">
        <v>7318013</v>
      </c>
      <c r="E527">
        <v>595</v>
      </c>
      <c r="F527">
        <v>233</v>
      </c>
      <c r="G527">
        <v>157</v>
      </c>
      <c r="H527">
        <v>94</v>
      </c>
      <c r="I527">
        <v>1079</v>
      </c>
      <c r="J527">
        <v>2898</v>
      </c>
      <c r="K527">
        <v>775</v>
      </c>
      <c r="L527">
        <v>461</v>
      </c>
      <c r="M527">
        <v>236</v>
      </c>
      <c r="N527">
        <v>4370</v>
      </c>
      <c r="O527">
        <f t="shared" si="32"/>
        <v>8.7117701575532905E-2</v>
      </c>
      <c r="P527">
        <f t="shared" si="33"/>
        <v>5.4004576659038898E-2</v>
      </c>
      <c r="R527">
        <f t="shared" si="34"/>
        <v>1079</v>
      </c>
      <c r="S527">
        <f t="shared" si="35"/>
        <v>4370</v>
      </c>
    </row>
    <row r="528" spans="1:19">
      <c r="A528" t="s">
        <v>674</v>
      </c>
      <c r="B528" t="s">
        <v>688</v>
      </c>
      <c r="C528" t="s">
        <v>480</v>
      </c>
      <c r="D528">
        <v>7318020</v>
      </c>
      <c r="E528">
        <v>896</v>
      </c>
      <c r="F528">
        <v>625</v>
      </c>
      <c r="G528">
        <v>531</v>
      </c>
      <c r="H528">
        <v>451</v>
      </c>
      <c r="I528">
        <v>2503</v>
      </c>
      <c r="J528">
        <v>4797</v>
      </c>
      <c r="K528">
        <v>2643</v>
      </c>
      <c r="L528">
        <v>2067</v>
      </c>
      <c r="M528">
        <v>1501</v>
      </c>
      <c r="N528">
        <v>11008</v>
      </c>
      <c r="O528">
        <f t="shared" si="32"/>
        <v>0.18018377946464242</v>
      </c>
      <c r="P528">
        <f t="shared" si="33"/>
        <v>0.13635537790697674</v>
      </c>
      <c r="R528">
        <f t="shared" si="34"/>
        <v>2503</v>
      </c>
      <c r="S528">
        <f t="shared" si="35"/>
        <v>11008</v>
      </c>
    </row>
    <row r="529" spans="1:19">
      <c r="A529" t="s">
        <v>674</v>
      </c>
      <c r="B529" t="s">
        <v>688</v>
      </c>
      <c r="C529" t="s">
        <v>404</v>
      </c>
      <c r="D529">
        <v>7318021</v>
      </c>
      <c r="E529">
        <v>626</v>
      </c>
      <c r="F529">
        <v>405</v>
      </c>
      <c r="G529">
        <v>326</v>
      </c>
      <c r="H529">
        <v>356</v>
      </c>
      <c r="I529">
        <v>1713</v>
      </c>
      <c r="J529">
        <v>3317</v>
      </c>
      <c r="K529">
        <v>1756</v>
      </c>
      <c r="L529">
        <v>1232</v>
      </c>
      <c r="M529">
        <v>1234</v>
      </c>
      <c r="N529">
        <v>7539</v>
      </c>
      <c r="O529">
        <f t="shared" si="32"/>
        <v>0.2078225335668418</v>
      </c>
      <c r="P529">
        <f t="shared" si="33"/>
        <v>0.16368218596630854</v>
      </c>
      <c r="R529">
        <f t="shared" si="34"/>
        <v>1713</v>
      </c>
      <c r="S529">
        <f t="shared" si="35"/>
        <v>7539</v>
      </c>
    </row>
    <row r="530" spans="1:19">
      <c r="A530" t="s">
        <v>674</v>
      </c>
      <c r="B530" t="s">
        <v>688</v>
      </c>
      <c r="C530" t="s">
        <v>534</v>
      </c>
      <c r="D530">
        <v>7318030</v>
      </c>
      <c r="E530">
        <v>161</v>
      </c>
      <c r="F530">
        <v>133</v>
      </c>
      <c r="G530">
        <v>146</v>
      </c>
      <c r="H530">
        <v>122</v>
      </c>
      <c r="I530">
        <v>562</v>
      </c>
      <c r="J530">
        <v>823</v>
      </c>
      <c r="K530">
        <v>566</v>
      </c>
      <c r="L530">
        <v>601</v>
      </c>
      <c r="M530">
        <v>396</v>
      </c>
      <c r="N530">
        <v>2386</v>
      </c>
      <c r="O530">
        <f t="shared" si="32"/>
        <v>0.21708185053380782</v>
      </c>
      <c r="P530">
        <f t="shared" si="33"/>
        <v>0.16596814752724226</v>
      </c>
      <c r="R530">
        <f t="shared" si="34"/>
        <v>562</v>
      </c>
      <c r="S530">
        <f t="shared" si="35"/>
        <v>2386</v>
      </c>
    </row>
    <row r="531" spans="1:19">
      <c r="A531" t="s">
        <v>674</v>
      </c>
      <c r="B531" t="s">
        <v>688</v>
      </c>
      <c r="C531" t="s">
        <v>533</v>
      </c>
      <c r="D531">
        <v>7318031</v>
      </c>
      <c r="E531">
        <v>263</v>
      </c>
      <c r="F531">
        <v>180</v>
      </c>
      <c r="G531">
        <v>169</v>
      </c>
      <c r="H531">
        <v>115</v>
      </c>
      <c r="I531">
        <v>727</v>
      </c>
      <c r="J531">
        <v>1474</v>
      </c>
      <c r="K531">
        <v>861</v>
      </c>
      <c r="L531">
        <v>701</v>
      </c>
      <c r="M531">
        <v>454</v>
      </c>
      <c r="N531">
        <v>3490</v>
      </c>
      <c r="O531">
        <f t="shared" si="32"/>
        <v>0.15818431911966988</v>
      </c>
      <c r="P531">
        <f t="shared" si="33"/>
        <v>0.13008595988538682</v>
      </c>
      <c r="R531">
        <f t="shared" si="34"/>
        <v>727</v>
      </c>
      <c r="S531">
        <f t="shared" si="35"/>
        <v>3490</v>
      </c>
    </row>
    <row r="532" spans="1:19">
      <c r="A532" t="s">
        <v>674</v>
      </c>
      <c r="B532" t="s">
        <v>688</v>
      </c>
      <c r="C532" t="s">
        <v>535</v>
      </c>
      <c r="D532">
        <v>7318032</v>
      </c>
      <c r="E532">
        <v>250</v>
      </c>
      <c r="F532">
        <v>206</v>
      </c>
      <c r="G532">
        <v>160</v>
      </c>
      <c r="H532">
        <v>133</v>
      </c>
      <c r="I532">
        <v>749</v>
      </c>
      <c r="J532">
        <v>1418</v>
      </c>
      <c r="K532">
        <v>929</v>
      </c>
      <c r="L532">
        <v>708</v>
      </c>
      <c r="M532">
        <v>569</v>
      </c>
      <c r="N532">
        <v>3624</v>
      </c>
      <c r="O532">
        <f t="shared" si="32"/>
        <v>0.17757009345794392</v>
      </c>
      <c r="P532">
        <f t="shared" si="33"/>
        <v>0.15700883002207505</v>
      </c>
      <c r="R532">
        <f t="shared" si="34"/>
        <v>749</v>
      </c>
      <c r="S532">
        <f t="shared" si="35"/>
        <v>3624</v>
      </c>
    </row>
    <row r="533" spans="1:19">
      <c r="A533" t="s">
        <v>674</v>
      </c>
      <c r="B533" t="s">
        <v>688</v>
      </c>
      <c r="C533" t="s">
        <v>445</v>
      </c>
      <c r="D533">
        <v>7318040</v>
      </c>
      <c r="E533">
        <v>457</v>
      </c>
      <c r="F533">
        <v>347</v>
      </c>
      <c r="G533">
        <v>330</v>
      </c>
      <c r="H533">
        <v>321</v>
      </c>
      <c r="I533">
        <v>1455</v>
      </c>
      <c r="J533">
        <v>2456</v>
      </c>
      <c r="K533">
        <v>1575</v>
      </c>
      <c r="L533">
        <v>1327</v>
      </c>
      <c r="M533">
        <v>1165</v>
      </c>
      <c r="N533">
        <v>6523</v>
      </c>
      <c r="O533">
        <f t="shared" si="32"/>
        <v>0.22061855670103092</v>
      </c>
      <c r="P533">
        <f t="shared" si="33"/>
        <v>0.17859880423118196</v>
      </c>
      <c r="R533">
        <f t="shared" si="34"/>
        <v>1455</v>
      </c>
      <c r="S533">
        <f t="shared" si="35"/>
        <v>6523</v>
      </c>
    </row>
    <row r="534" spans="1:19">
      <c r="A534" t="s">
        <v>674</v>
      </c>
      <c r="B534" t="s">
        <v>688</v>
      </c>
      <c r="C534" t="s">
        <v>446</v>
      </c>
      <c r="D534">
        <v>7318041</v>
      </c>
      <c r="E534">
        <v>967</v>
      </c>
      <c r="F534">
        <v>386</v>
      </c>
      <c r="G534">
        <v>254</v>
      </c>
      <c r="H534">
        <v>137</v>
      </c>
      <c r="I534">
        <v>1744</v>
      </c>
      <c r="J534">
        <v>5416</v>
      </c>
      <c r="K534">
        <v>1640</v>
      </c>
      <c r="L534">
        <v>897</v>
      </c>
      <c r="M534">
        <v>480</v>
      </c>
      <c r="N534">
        <v>8433</v>
      </c>
      <c r="O534">
        <f t="shared" si="32"/>
        <v>7.8555045871559634E-2</v>
      </c>
      <c r="P534">
        <f t="shared" si="33"/>
        <v>5.6919245819992886E-2</v>
      </c>
      <c r="R534">
        <f t="shared" si="34"/>
        <v>1744</v>
      </c>
      <c r="S534">
        <f t="shared" si="35"/>
        <v>8433</v>
      </c>
    </row>
    <row r="535" spans="1:19">
      <c r="A535" t="s">
        <v>674</v>
      </c>
      <c r="B535" t="s">
        <v>688</v>
      </c>
      <c r="C535" t="s">
        <v>447</v>
      </c>
      <c r="D535">
        <v>7318042</v>
      </c>
      <c r="E535">
        <v>175</v>
      </c>
      <c r="F535">
        <v>171</v>
      </c>
      <c r="G535">
        <v>135</v>
      </c>
      <c r="H535">
        <v>148</v>
      </c>
      <c r="I535">
        <v>629</v>
      </c>
      <c r="J535">
        <v>999</v>
      </c>
      <c r="K535">
        <v>807</v>
      </c>
      <c r="L535">
        <v>619</v>
      </c>
      <c r="M535">
        <v>554</v>
      </c>
      <c r="N535">
        <v>2979</v>
      </c>
      <c r="O535">
        <f t="shared" si="32"/>
        <v>0.23529411764705882</v>
      </c>
      <c r="P535">
        <f t="shared" si="33"/>
        <v>0.18596844578717692</v>
      </c>
      <c r="R535">
        <f t="shared" si="34"/>
        <v>629</v>
      </c>
      <c r="S535">
        <f t="shared" si="35"/>
        <v>2979</v>
      </c>
    </row>
    <row r="536" spans="1:19">
      <c r="A536" t="s">
        <v>674</v>
      </c>
      <c r="B536" t="s">
        <v>688</v>
      </c>
      <c r="C536" t="s">
        <v>532</v>
      </c>
      <c r="D536">
        <v>7318050</v>
      </c>
      <c r="E536">
        <v>505</v>
      </c>
      <c r="F536">
        <v>247</v>
      </c>
      <c r="G536">
        <v>187</v>
      </c>
      <c r="H536">
        <v>116</v>
      </c>
      <c r="I536">
        <v>1055</v>
      </c>
      <c r="J536">
        <v>2509</v>
      </c>
      <c r="K536">
        <v>972</v>
      </c>
      <c r="L536">
        <v>690</v>
      </c>
      <c r="M536">
        <v>342</v>
      </c>
      <c r="N536">
        <v>4513</v>
      </c>
      <c r="O536">
        <f t="shared" si="32"/>
        <v>0.10995260663507109</v>
      </c>
      <c r="P536">
        <f t="shared" si="33"/>
        <v>7.5781076888987373E-2</v>
      </c>
      <c r="R536">
        <f t="shared" si="34"/>
        <v>1055</v>
      </c>
      <c r="S536">
        <f t="shared" si="35"/>
        <v>4513</v>
      </c>
    </row>
    <row r="537" spans="1:19">
      <c r="A537" t="s">
        <v>674</v>
      </c>
      <c r="B537" t="s">
        <v>688</v>
      </c>
      <c r="C537" t="s">
        <v>357</v>
      </c>
      <c r="D537">
        <v>7318051</v>
      </c>
      <c r="E537">
        <v>1310</v>
      </c>
      <c r="F537">
        <v>523</v>
      </c>
      <c r="G537">
        <v>360</v>
      </c>
      <c r="H537">
        <v>284</v>
      </c>
      <c r="I537">
        <v>2477</v>
      </c>
      <c r="J537">
        <v>6855</v>
      </c>
      <c r="K537">
        <v>2049</v>
      </c>
      <c r="L537">
        <v>1165</v>
      </c>
      <c r="M537">
        <v>866</v>
      </c>
      <c r="N537">
        <v>10935</v>
      </c>
      <c r="O537">
        <f t="shared" si="32"/>
        <v>0.11465482438433588</v>
      </c>
      <c r="P537">
        <f t="shared" si="33"/>
        <v>7.9195244627343397E-2</v>
      </c>
      <c r="R537">
        <f t="shared" si="34"/>
        <v>2477</v>
      </c>
      <c r="S537">
        <f t="shared" si="35"/>
        <v>10935</v>
      </c>
    </row>
    <row r="538" spans="1:19">
      <c r="A538" t="s">
        <v>674</v>
      </c>
      <c r="B538" t="s">
        <v>688</v>
      </c>
      <c r="C538" t="s">
        <v>521</v>
      </c>
      <c r="D538">
        <v>7318052</v>
      </c>
      <c r="E538">
        <v>987</v>
      </c>
      <c r="F538">
        <v>491</v>
      </c>
      <c r="G538">
        <v>322</v>
      </c>
      <c r="H538">
        <v>293</v>
      </c>
      <c r="I538">
        <v>2093</v>
      </c>
      <c r="J538">
        <v>5519</v>
      </c>
      <c r="K538">
        <v>2040</v>
      </c>
      <c r="L538">
        <v>1256</v>
      </c>
      <c r="M538">
        <v>940</v>
      </c>
      <c r="N538">
        <v>9755</v>
      </c>
      <c r="O538">
        <f t="shared" si="32"/>
        <v>0.13999044433827043</v>
      </c>
      <c r="P538">
        <f t="shared" si="33"/>
        <v>9.6360840594566885E-2</v>
      </c>
      <c r="R538">
        <f t="shared" si="34"/>
        <v>2093</v>
      </c>
      <c r="S538">
        <f t="shared" si="35"/>
        <v>9755</v>
      </c>
    </row>
    <row r="539" spans="1:19">
      <c r="A539" t="s">
        <v>674</v>
      </c>
      <c r="B539" t="s">
        <v>688</v>
      </c>
      <c r="C539" t="s">
        <v>477</v>
      </c>
      <c r="D539">
        <v>7318053</v>
      </c>
      <c r="E539">
        <v>677</v>
      </c>
      <c r="F539">
        <v>249</v>
      </c>
      <c r="G539">
        <v>190</v>
      </c>
      <c r="H539">
        <v>114</v>
      </c>
      <c r="I539">
        <v>1230</v>
      </c>
      <c r="J539">
        <v>3434</v>
      </c>
      <c r="K539">
        <v>903</v>
      </c>
      <c r="L539">
        <v>600</v>
      </c>
      <c r="M539">
        <v>371</v>
      </c>
      <c r="N539">
        <v>5308</v>
      </c>
      <c r="O539">
        <f t="shared" si="32"/>
        <v>9.2682926829268292E-2</v>
      </c>
      <c r="P539">
        <f t="shared" si="33"/>
        <v>6.9894498869630742E-2</v>
      </c>
      <c r="R539">
        <f t="shared" si="34"/>
        <v>1230</v>
      </c>
      <c r="S539">
        <f t="shared" si="35"/>
        <v>5308</v>
      </c>
    </row>
    <row r="540" spans="1:19">
      <c r="A540" t="s">
        <v>674</v>
      </c>
      <c r="B540" t="s">
        <v>688</v>
      </c>
      <c r="C540" t="s">
        <v>452</v>
      </c>
      <c r="D540">
        <v>7318054</v>
      </c>
      <c r="E540">
        <v>679</v>
      </c>
      <c r="F540">
        <v>254</v>
      </c>
      <c r="G540">
        <v>201</v>
      </c>
      <c r="H540">
        <v>141</v>
      </c>
      <c r="I540">
        <v>1275</v>
      </c>
      <c r="J540">
        <v>3570</v>
      </c>
      <c r="K540">
        <v>1019</v>
      </c>
      <c r="L540">
        <v>731</v>
      </c>
      <c r="M540">
        <v>429</v>
      </c>
      <c r="N540">
        <v>5749</v>
      </c>
      <c r="O540">
        <f t="shared" si="32"/>
        <v>0.11058823529411765</v>
      </c>
      <c r="P540">
        <f t="shared" si="33"/>
        <v>7.4621673334492961E-2</v>
      </c>
      <c r="R540">
        <f t="shared" si="34"/>
        <v>1275</v>
      </c>
      <c r="S540">
        <f t="shared" si="35"/>
        <v>5749</v>
      </c>
    </row>
    <row r="541" spans="1:19">
      <c r="A541" t="s">
        <v>674</v>
      </c>
      <c r="B541" t="s">
        <v>688</v>
      </c>
      <c r="C541" t="s">
        <v>519</v>
      </c>
      <c r="D541">
        <v>7318061</v>
      </c>
      <c r="E541">
        <v>383</v>
      </c>
      <c r="F541">
        <v>227</v>
      </c>
      <c r="G541">
        <v>186</v>
      </c>
      <c r="H541">
        <v>185</v>
      </c>
      <c r="I541">
        <v>981</v>
      </c>
      <c r="J541">
        <v>2205</v>
      </c>
      <c r="K541">
        <v>1070</v>
      </c>
      <c r="L541">
        <v>822</v>
      </c>
      <c r="M541">
        <v>726</v>
      </c>
      <c r="N541">
        <v>4823</v>
      </c>
      <c r="O541">
        <f t="shared" si="32"/>
        <v>0.18858307849133538</v>
      </c>
      <c r="P541">
        <f t="shared" si="33"/>
        <v>0.15052871656645242</v>
      </c>
      <c r="R541">
        <f t="shared" si="34"/>
        <v>981</v>
      </c>
      <c r="S541">
        <f t="shared" si="35"/>
        <v>4823</v>
      </c>
    </row>
    <row r="542" spans="1:19">
      <c r="A542" t="s">
        <v>674</v>
      </c>
      <c r="B542" t="s">
        <v>688</v>
      </c>
      <c r="C542" t="s">
        <v>422</v>
      </c>
      <c r="D542">
        <v>7318067</v>
      </c>
      <c r="E542">
        <v>436</v>
      </c>
      <c r="F542">
        <v>134</v>
      </c>
      <c r="G542">
        <v>57</v>
      </c>
      <c r="H542">
        <v>49</v>
      </c>
      <c r="I542">
        <v>676</v>
      </c>
      <c r="J542">
        <v>2460</v>
      </c>
      <c r="K542">
        <v>499</v>
      </c>
      <c r="L542">
        <v>209</v>
      </c>
      <c r="M542">
        <v>150</v>
      </c>
      <c r="N542">
        <v>3318</v>
      </c>
      <c r="O542">
        <f t="shared" si="32"/>
        <v>7.2485207100591711E-2</v>
      </c>
      <c r="P542">
        <f t="shared" si="33"/>
        <v>4.5207956600361664E-2</v>
      </c>
      <c r="R542">
        <f t="shared" si="34"/>
        <v>676</v>
      </c>
      <c r="S542">
        <f t="shared" si="35"/>
        <v>3318</v>
      </c>
    </row>
    <row r="543" spans="1:19">
      <c r="A543" t="s">
        <v>674</v>
      </c>
      <c r="B543" t="s">
        <v>690</v>
      </c>
      <c r="C543" t="s">
        <v>526</v>
      </c>
      <c r="D543">
        <v>7322010</v>
      </c>
      <c r="E543">
        <v>2131</v>
      </c>
      <c r="F543">
        <v>1166</v>
      </c>
      <c r="G543">
        <v>846</v>
      </c>
      <c r="H543">
        <v>625</v>
      </c>
      <c r="I543">
        <v>4768</v>
      </c>
      <c r="J543">
        <v>10769</v>
      </c>
      <c r="K543">
        <v>4537</v>
      </c>
      <c r="L543">
        <v>2897</v>
      </c>
      <c r="M543">
        <v>2090</v>
      </c>
      <c r="N543">
        <v>20293</v>
      </c>
      <c r="O543">
        <f t="shared" si="32"/>
        <v>0.13108221476510068</v>
      </c>
      <c r="P543">
        <f t="shared" si="33"/>
        <v>0.10299117922436309</v>
      </c>
      <c r="R543">
        <f t="shared" si="34"/>
        <v>4768</v>
      </c>
      <c r="S543">
        <f t="shared" si="35"/>
        <v>20293</v>
      </c>
    </row>
    <row r="544" spans="1:19">
      <c r="A544" t="s">
        <v>674</v>
      </c>
      <c r="B544" t="s">
        <v>690</v>
      </c>
      <c r="C544" t="s">
        <v>323</v>
      </c>
      <c r="D544">
        <v>7322020</v>
      </c>
      <c r="E544">
        <v>1884</v>
      </c>
      <c r="F544">
        <v>1015</v>
      </c>
      <c r="G544">
        <v>843</v>
      </c>
      <c r="H544">
        <v>665</v>
      </c>
      <c r="I544">
        <v>4407</v>
      </c>
      <c r="J544">
        <v>9396</v>
      </c>
      <c r="K544">
        <v>3961</v>
      </c>
      <c r="L544">
        <v>2874</v>
      </c>
      <c r="M544">
        <v>2179</v>
      </c>
      <c r="N544">
        <v>18410</v>
      </c>
      <c r="O544">
        <f t="shared" si="32"/>
        <v>0.15089630133877921</v>
      </c>
      <c r="P544">
        <f t="shared" si="33"/>
        <v>0.11835958718087995</v>
      </c>
      <c r="R544">
        <f t="shared" si="34"/>
        <v>4407</v>
      </c>
      <c r="S544">
        <f t="shared" si="35"/>
        <v>18410</v>
      </c>
    </row>
    <row r="545" spans="1:19">
      <c r="A545" t="s">
        <v>674</v>
      </c>
      <c r="B545" t="s">
        <v>690</v>
      </c>
      <c r="C545" t="s">
        <v>449</v>
      </c>
      <c r="D545">
        <v>7322030</v>
      </c>
      <c r="E545">
        <v>1164</v>
      </c>
      <c r="F545">
        <v>648</v>
      </c>
      <c r="G545">
        <v>455</v>
      </c>
      <c r="H545">
        <v>343</v>
      </c>
      <c r="I545">
        <v>2610</v>
      </c>
      <c r="J545">
        <v>6268</v>
      </c>
      <c r="K545">
        <v>2656</v>
      </c>
      <c r="L545">
        <v>1589</v>
      </c>
      <c r="M545">
        <v>1133</v>
      </c>
      <c r="N545">
        <v>11646</v>
      </c>
      <c r="O545">
        <f t="shared" si="32"/>
        <v>0.13141762452107281</v>
      </c>
      <c r="P545">
        <f t="shared" si="33"/>
        <v>9.7286622016142882E-2</v>
      </c>
      <c r="R545">
        <f t="shared" si="34"/>
        <v>2610</v>
      </c>
      <c r="S545">
        <f t="shared" si="35"/>
        <v>11646</v>
      </c>
    </row>
    <row r="546" spans="1:19">
      <c r="A546" t="s">
        <v>674</v>
      </c>
      <c r="B546" t="s">
        <v>690</v>
      </c>
      <c r="C546" t="s">
        <v>450</v>
      </c>
      <c r="D546">
        <v>7322031</v>
      </c>
      <c r="E546">
        <v>1036</v>
      </c>
      <c r="F546">
        <v>561</v>
      </c>
      <c r="G546">
        <v>453</v>
      </c>
      <c r="H546">
        <v>329</v>
      </c>
      <c r="I546">
        <v>2379</v>
      </c>
      <c r="J546">
        <v>5529</v>
      </c>
      <c r="K546">
        <v>2274</v>
      </c>
      <c r="L546">
        <v>1551</v>
      </c>
      <c r="M546">
        <v>1101</v>
      </c>
      <c r="N546">
        <v>10455</v>
      </c>
      <c r="O546">
        <f t="shared" si="32"/>
        <v>0.13829340058848255</v>
      </c>
      <c r="P546">
        <f t="shared" si="33"/>
        <v>0.10530846484935437</v>
      </c>
      <c r="R546">
        <f t="shared" si="34"/>
        <v>2379</v>
      </c>
      <c r="S546">
        <f t="shared" si="35"/>
        <v>10455</v>
      </c>
    </row>
    <row r="547" spans="1:19">
      <c r="A547" t="s">
        <v>674</v>
      </c>
      <c r="B547" t="s">
        <v>690</v>
      </c>
      <c r="C547" t="s">
        <v>557</v>
      </c>
      <c r="D547">
        <v>7322040</v>
      </c>
      <c r="E547">
        <v>2544</v>
      </c>
      <c r="F547">
        <v>1035</v>
      </c>
      <c r="G547">
        <v>645</v>
      </c>
      <c r="H547">
        <v>556</v>
      </c>
      <c r="I547">
        <v>4780</v>
      </c>
      <c r="J547">
        <v>10851</v>
      </c>
      <c r="K547">
        <v>3591</v>
      </c>
      <c r="L547">
        <v>2207</v>
      </c>
      <c r="M547">
        <v>1852</v>
      </c>
      <c r="N547">
        <v>18501</v>
      </c>
      <c r="O547">
        <f t="shared" si="32"/>
        <v>0.11631799163179916</v>
      </c>
      <c r="P547">
        <f t="shared" si="33"/>
        <v>0.10010269715150533</v>
      </c>
      <c r="R547">
        <f t="shared" si="34"/>
        <v>4780</v>
      </c>
      <c r="S547">
        <f t="shared" si="35"/>
        <v>18501</v>
      </c>
    </row>
    <row r="548" spans="1:19">
      <c r="A548" t="s">
        <v>674</v>
      </c>
      <c r="B548" t="s">
        <v>690</v>
      </c>
      <c r="C548" t="s">
        <v>359</v>
      </c>
      <c r="D548">
        <v>7322050</v>
      </c>
      <c r="E548">
        <v>1021</v>
      </c>
      <c r="F548">
        <v>557</v>
      </c>
      <c r="G548">
        <v>412</v>
      </c>
      <c r="H548">
        <v>364</v>
      </c>
      <c r="I548">
        <v>2354</v>
      </c>
      <c r="J548">
        <v>4736</v>
      </c>
      <c r="K548">
        <v>2028</v>
      </c>
      <c r="L548">
        <v>1452</v>
      </c>
      <c r="M548">
        <v>1233</v>
      </c>
      <c r="N548">
        <v>9449</v>
      </c>
      <c r="O548">
        <f t="shared" si="32"/>
        <v>0.15463041631265931</v>
      </c>
      <c r="P548">
        <f t="shared" si="33"/>
        <v>0.13048999894168695</v>
      </c>
      <c r="R548">
        <f t="shared" si="34"/>
        <v>2354</v>
      </c>
      <c r="S548">
        <f t="shared" si="35"/>
        <v>9449</v>
      </c>
    </row>
    <row r="549" spans="1:19">
      <c r="A549" t="s">
        <v>674</v>
      </c>
      <c r="B549" t="s">
        <v>690</v>
      </c>
      <c r="C549" t="s">
        <v>569</v>
      </c>
      <c r="D549">
        <v>7322051</v>
      </c>
      <c r="E549">
        <v>1270</v>
      </c>
      <c r="F549">
        <v>645</v>
      </c>
      <c r="G549">
        <v>399</v>
      </c>
      <c r="H549">
        <v>366</v>
      </c>
      <c r="I549">
        <v>2680</v>
      </c>
      <c r="J549">
        <v>6250</v>
      </c>
      <c r="K549">
        <v>2506</v>
      </c>
      <c r="L549">
        <v>1416</v>
      </c>
      <c r="M549">
        <v>1279</v>
      </c>
      <c r="N549">
        <v>11451</v>
      </c>
      <c r="O549">
        <f t="shared" si="32"/>
        <v>0.13656716417910447</v>
      </c>
      <c r="P549">
        <f t="shared" si="33"/>
        <v>0.111693301895031</v>
      </c>
      <c r="R549">
        <f t="shared" si="34"/>
        <v>2680</v>
      </c>
      <c r="S549">
        <f t="shared" si="35"/>
        <v>11451</v>
      </c>
    </row>
    <row r="550" spans="1:19">
      <c r="A550" t="s">
        <v>674</v>
      </c>
      <c r="B550" t="s">
        <v>690</v>
      </c>
      <c r="C550" t="s">
        <v>476</v>
      </c>
      <c r="D550">
        <v>7322120</v>
      </c>
      <c r="E550">
        <v>757</v>
      </c>
      <c r="F550">
        <v>561</v>
      </c>
      <c r="G550">
        <v>488</v>
      </c>
      <c r="H550">
        <v>424</v>
      </c>
      <c r="I550">
        <v>2230</v>
      </c>
      <c r="J550">
        <v>4079</v>
      </c>
      <c r="K550">
        <v>2209</v>
      </c>
      <c r="L550">
        <v>1614</v>
      </c>
      <c r="M550">
        <v>1444</v>
      </c>
      <c r="N550">
        <v>9346</v>
      </c>
      <c r="O550">
        <f t="shared" si="32"/>
        <v>0.19013452914798207</v>
      </c>
      <c r="P550">
        <f t="shared" si="33"/>
        <v>0.15450460089878024</v>
      </c>
      <c r="R550">
        <f t="shared" si="34"/>
        <v>2230</v>
      </c>
      <c r="S550">
        <f t="shared" si="35"/>
        <v>9346</v>
      </c>
    </row>
    <row r="551" spans="1:19">
      <c r="A551" t="s">
        <v>674</v>
      </c>
      <c r="B551" t="s">
        <v>690</v>
      </c>
      <c r="C551" t="s">
        <v>466</v>
      </c>
      <c r="D551">
        <v>7322121</v>
      </c>
      <c r="E551">
        <v>752</v>
      </c>
      <c r="F551">
        <v>565</v>
      </c>
      <c r="G551">
        <v>469</v>
      </c>
      <c r="H551">
        <v>447</v>
      </c>
      <c r="I551">
        <v>2233</v>
      </c>
      <c r="J551">
        <v>3378</v>
      </c>
      <c r="K551">
        <v>2096</v>
      </c>
      <c r="L551">
        <v>1688</v>
      </c>
      <c r="M551">
        <v>1471</v>
      </c>
      <c r="N551">
        <v>8633</v>
      </c>
      <c r="O551">
        <f t="shared" si="32"/>
        <v>0.20017913121361397</v>
      </c>
      <c r="P551">
        <f t="shared" si="33"/>
        <v>0.17039267925402526</v>
      </c>
      <c r="R551">
        <f t="shared" si="34"/>
        <v>2233</v>
      </c>
      <c r="S551">
        <f t="shared" si="35"/>
        <v>8633</v>
      </c>
    </row>
    <row r="552" spans="1:19">
      <c r="A552" t="s">
        <v>674</v>
      </c>
      <c r="B552" t="s">
        <v>690</v>
      </c>
      <c r="C552" t="s">
        <v>515</v>
      </c>
      <c r="D552">
        <v>7322122</v>
      </c>
      <c r="E552">
        <v>228</v>
      </c>
      <c r="F552">
        <v>93</v>
      </c>
      <c r="G552">
        <v>46</v>
      </c>
      <c r="H552">
        <v>26</v>
      </c>
      <c r="I552">
        <v>393</v>
      </c>
      <c r="J552">
        <v>1104</v>
      </c>
      <c r="K552">
        <v>329</v>
      </c>
      <c r="L552">
        <v>167</v>
      </c>
      <c r="M552">
        <v>82</v>
      </c>
      <c r="N552">
        <v>1682</v>
      </c>
      <c r="O552">
        <f t="shared" si="32"/>
        <v>6.6157760814249358E-2</v>
      </c>
      <c r="P552">
        <f t="shared" si="33"/>
        <v>4.8751486325802618E-2</v>
      </c>
      <c r="R552">
        <f t="shared" si="34"/>
        <v>393</v>
      </c>
      <c r="S552">
        <f t="shared" si="35"/>
        <v>1682</v>
      </c>
    </row>
    <row r="553" spans="1:19">
      <c r="A553" t="s">
        <v>674</v>
      </c>
      <c r="B553" t="s">
        <v>690</v>
      </c>
      <c r="C553" t="s">
        <v>1674</v>
      </c>
      <c r="D553">
        <v>7322130</v>
      </c>
      <c r="E553">
        <v>393</v>
      </c>
      <c r="F553">
        <v>158</v>
      </c>
      <c r="G553">
        <v>92</v>
      </c>
      <c r="H553">
        <v>54</v>
      </c>
      <c r="I553">
        <v>697</v>
      </c>
      <c r="J553">
        <v>1982</v>
      </c>
      <c r="K553">
        <v>527</v>
      </c>
      <c r="L553">
        <v>271</v>
      </c>
      <c r="M553">
        <v>149</v>
      </c>
      <c r="N553">
        <v>2929</v>
      </c>
      <c r="O553">
        <f t="shared" si="32"/>
        <v>7.7474892395982778E-2</v>
      </c>
      <c r="P553">
        <f t="shared" si="33"/>
        <v>5.0870604301809494E-2</v>
      </c>
      <c r="R553">
        <f t="shared" si="34"/>
        <v>697</v>
      </c>
      <c r="S553">
        <f t="shared" si="35"/>
        <v>2929</v>
      </c>
    </row>
    <row r="554" spans="1:19">
      <c r="A554" t="s">
        <v>674</v>
      </c>
      <c r="B554" t="s">
        <v>690</v>
      </c>
      <c r="C554" t="s">
        <v>539</v>
      </c>
      <c r="D554">
        <v>7322131</v>
      </c>
      <c r="E554">
        <v>1585</v>
      </c>
      <c r="F554">
        <v>512</v>
      </c>
      <c r="G554">
        <v>222</v>
      </c>
      <c r="H554">
        <v>113</v>
      </c>
      <c r="I554">
        <v>2432</v>
      </c>
      <c r="J554">
        <v>6588</v>
      </c>
      <c r="K554">
        <v>1491</v>
      </c>
      <c r="L554">
        <v>579</v>
      </c>
      <c r="M554">
        <v>279</v>
      </c>
      <c r="N554">
        <v>8937</v>
      </c>
      <c r="O554">
        <f t="shared" si="32"/>
        <v>4.6463815789473686E-2</v>
      </c>
      <c r="P554">
        <f t="shared" si="33"/>
        <v>3.1218529707955689E-2</v>
      </c>
      <c r="R554">
        <f t="shared" si="34"/>
        <v>2432</v>
      </c>
      <c r="S554">
        <f t="shared" si="35"/>
        <v>8937</v>
      </c>
    </row>
    <row r="555" spans="1:19">
      <c r="A555" t="s">
        <v>674</v>
      </c>
      <c r="B555" t="s">
        <v>442</v>
      </c>
      <c r="C555" t="s">
        <v>386</v>
      </c>
      <c r="D555">
        <v>7325010</v>
      </c>
      <c r="E555">
        <v>933</v>
      </c>
      <c r="F555">
        <v>868</v>
      </c>
      <c r="G555">
        <v>544</v>
      </c>
      <c r="H555">
        <v>608</v>
      </c>
      <c r="I555">
        <v>2953</v>
      </c>
      <c r="J555">
        <v>4940</v>
      </c>
      <c r="K555">
        <v>3541</v>
      </c>
      <c r="L555">
        <v>2139</v>
      </c>
      <c r="M555">
        <v>2360</v>
      </c>
      <c r="N555">
        <v>12980</v>
      </c>
      <c r="O555">
        <f t="shared" si="32"/>
        <v>0.20589231290213342</v>
      </c>
      <c r="P555">
        <f t="shared" si="33"/>
        <v>0.18181818181818182</v>
      </c>
      <c r="R555">
        <f t="shared" si="34"/>
        <v>2953</v>
      </c>
      <c r="S555">
        <f t="shared" si="35"/>
        <v>12980</v>
      </c>
    </row>
    <row r="556" spans="1:19">
      <c r="A556" t="s">
        <v>674</v>
      </c>
      <c r="B556" t="s">
        <v>442</v>
      </c>
      <c r="C556" t="s">
        <v>618</v>
      </c>
      <c r="D556">
        <v>7325020</v>
      </c>
      <c r="E556">
        <v>555</v>
      </c>
      <c r="F556">
        <v>642</v>
      </c>
      <c r="G556">
        <v>422</v>
      </c>
      <c r="H556">
        <v>531</v>
      </c>
      <c r="I556">
        <v>2150</v>
      </c>
      <c r="J556">
        <v>3002</v>
      </c>
      <c r="K556">
        <v>2632</v>
      </c>
      <c r="L556">
        <v>1582</v>
      </c>
      <c r="M556">
        <v>1836</v>
      </c>
      <c r="N556">
        <v>9052</v>
      </c>
      <c r="O556">
        <f t="shared" si="32"/>
        <v>0.24697674418604651</v>
      </c>
      <c r="P556">
        <f t="shared" si="33"/>
        <v>0.20282810428634557</v>
      </c>
      <c r="R556">
        <f t="shared" si="34"/>
        <v>2150</v>
      </c>
      <c r="S556">
        <f t="shared" si="35"/>
        <v>9052</v>
      </c>
    </row>
    <row r="557" spans="1:19">
      <c r="A557" t="s">
        <v>674</v>
      </c>
      <c r="B557" t="s">
        <v>442</v>
      </c>
      <c r="C557" t="s">
        <v>587</v>
      </c>
      <c r="D557">
        <v>7325030</v>
      </c>
      <c r="E557">
        <v>578</v>
      </c>
      <c r="F557">
        <v>661</v>
      </c>
      <c r="G557">
        <v>353</v>
      </c>
      <c r="H557">
        <v>428</v>
      </c>
      <c r="I557">
        <v>2020</v>
      </c>
      <c r="J557">
        <v>2627</v>
      </c>
      <c r="K557">
        <v>2377</v>
      </c>
      <c r="L557">
        <v>1174</v>
      </c>
      <c r="M557">
        <v>1322</v>
      </c>
      <c r="N557">
        <v>7500</v>
      </c>
      <c r="O557">
        <f t="shared" si="32"/>
        <v>0.21188118811881188</v>
      </c>
      <c r="P557">
        <f t="shared" si="33"/>
        <v>0.17626666666666665</v>
      </c>
      <c r="R557">
        <f t="shared" si="34"/>
        <v>2020</v>
      </c>
      <c r="S557">
        <f t="shared" si="35"/>
        <v>7500</v>
      </c>
    </row>
    <row r="558" spans="1:19">
      <c r="A558" t="s">
        <v>674</v>
      </c>
      <c r="B558" t="s">
        <v>442</v>
      </c>
      <c r="C558" t="s">
        <v>588</v>
      </c>
      <c r="D558">
        <v>7325031</v>
      </c>
      <c r="E558">
        <v>294</v>
      </c>
      <c r="F558">
        <v>383</v>
      </c>
      <c r="G558">
        <v>237</v>
      </c>
      <c r="H558">
        <v>298</v>
      </c>
      <c r="I558">
        <v>1212</v>
      </c>
      <c r="J558">
        <v>1364</v>
      </c>
      <c r="K558">
        <v>1343</v>
      </c>
      <c r="L558">
        <v>773</v>
      </c>
      <c r="M558">
        <v>1070</v>
      </c>
      <c r="N558">
        <v>4550</v>
      </c>
      <c r="O558">
        <f t="shared" si="32"/>
        <v>0.24587458745874588</v>
      </c>
      <c r="P558">
        <f t="shared" si="33"/>
        <v>0.23516483516483516</v>
      </c>
      <c r="R558">
        <f t="shared" si="34"/>
        <v>1212</v>
      </c>
      <c r="S558">
        <f t="shared" si="35"/>
        <v>4550</v>
      </c>
    </row>
    <row r="559" spans="1:19">
      <c r="A559" t="s">
        <v>674</v>
      </c>
      <c r="B559" t="s">
        <v>442</v>
      </c>
      <c r="C559" t="s">
        <v>317</v>
      </c>
      <c r="D559">
        <v>7325040</v>
      </c>
      <c r="E559">
        <v>654</v>
      </c>
      <c r="F559">
        <v>824</v>
      </c>
      <c r="G559">
        <v>520</v>
      </c>
      <c r="H559">
        <v>643</v>
      </c>
      <c r="I559">
        <v>2641</v>
      </c>
      <c r="J559">
        <v>3344</v>
      </c>
      <c r="K559">
        <v>3216</v>
      </c>
      <c r="L559">
        <v>1893</v>
      </c>
      <c r="M559">
        <v>2281</v>
      </c>
      <c r="N559">
        <v>10734</v>
      </c>
      <c r="O559">
        <f t="shared" si="32"/>
        <v>0.24346838318818628</v>
      </c>
      <c r="P559">
        <f t="shared" si="33"/>
        <v>0.21250232904788521</v>
      </c>
      <c r="R559">
        <f t="shared" si="34"/>
        <v>2641</v>
      </c>
      <c r="S559">
        <f t="shared" si="35"/>
        <v>10734</v>
      </c>
    </row>
    <row r="560" spans="1:19">
      <c r="A560" t="s">
        <v>674</v>
      </c>
      <c r="B560" t="s">
        <v>442</v>
      </c>
      <c r="C560" t="s">
        <v>451</v>
      </c>
      <c r="D560">
        <v>7325050</v>
      </c>
      <c r="E560">
        <v>569</v>
      </c>
      <c r="F560">
        <v>593</v>
      </c>
      <c r="G560">
        <v>340</v>
      </c>
      <c r="H560">
        <v>482</v>
      </c>
      <c r="I560">
        <v>1984</v>
      </c>
      <c r="J560">
        <v>3107</v>
      </c>
      <c r="K560">
        <v>2562</v>
      </c>
      <c r="L560">
        <v>1279</v>
      </c>
      <c r="M560">
        <v>1737</v>
      </c>
      <c r="N560">
        <v>8685</v>
      </c>
      <c r="O560">
        <f t="shared" si="32"/>
        <v>0.24294354838709678</v>
      </c>
      <c r="P560">
        <f t="shared" si="33"/>
        <v>0.2</v>
      </c>
      <c r="R560">
        <f t="shared" si="34"/>
        <v>1984</v>
      </c>
      <c r="S560">
        <f t="shared" si="35"/>
        <v>8685</v>
      </c>
    </row>
    <row r="561" spans="1:19">
      <c r="A561" t="s">
        <v>674</v>
      </c>
      <c r="B561" t="s">
        <v>442</v>
      </c>
      <c r="C561" t="s">
        <v>594</v>
      </c>
      <c r="D561">
        <v>7325060</v>
      </c>
      <c r="E561">
        <v>203</v>
      </c>
      <c r="F561">
        <v>281</v>
      </c>
      <c r="G561">
        <v>202</v>
      </c>
      <c r="H561">
        <v>296</v>
      </c>
      <c r="I561">
        <v>982</v>
      </c>
      <c r="J561">
        <v>1179</v>
      </c>
      <c r="K561">
        <v>1278</v>
      </c>
      <c r="L561">
        <v>870</v>
      </c>
      <c r="M561">
        <v>1158</v>
      </c>
      <c r="N561">
        <v>4485</v>
      </c>
      <c r="O561">
        <f t="shared" si="32"/>
        <v>0.3014256619144603</v>
      </c>
      <c r="P561">
        <f t="shared" si="33"/>
        <v>0.25819397993311038</v>
      </c>
      <c r="R561">
        <f t="shared" si="34"/>
        <v>982</v>
      </c>
      <c r="S561">
        <f t="shared" si="35"/>
        <v>4485</v>
      </c>
    </row>
    <row r="562" spans="1:19">
      <c r="A562" t="s">
        <v>674</v>
      </c>
      <c r="B562" t="s">
        <v>442</v>
      </c>
      <c r="C562" t="s">
        <v>485</v>
      </c>
      <c r="D562">
        <v>7325070</v>
      </c>
      <c r="E562">
        <v>74</v>
      </c>
      <c r="F562">
        <v>66</v>
      </c>
      <c r="G562">
        <v>43</v>
      </c>
      <c r="H562">
        <v>87</v>
      </c>
      <c r="I562">
        <v>270</v>
      </c>
      <c r="J562">
        <v>333</v>
      </c>
      <c r="K562">
        <v>253</v>
      </c>
      <c r="L562">
        <v>160</v>
      </c>
      <c r="M562">
        <v>251</v>
      </c>
      <c r="N562">
        <v>997</v>
      </c>
      <c r="O562">
        <f t="shared" si="32"/>
        <v>0.32222222222222224</v>
      </c>
      <c r="P562">
        <f t="shared" si="33"/>
        <v>0.25175526579739216</v>
      </c>
      <c r="R562">
        <f t="shared" si="34"/>
        <v>270</v>
      </c>
      <c r="S562">
        <f t="shared" si="35"/>
        <v>997</v>
      </c>
    </row>
    <row r="563" spans="1:19">
      <c r="A563" t="s">
        <v>674</v>
      </c>
      <c r="B563" t="s">
        <v>442</v>
      </c>
      <c r="C563" t="s">
        <v>614</v>
      </c>
      <c r="D563">
        <v>7325071</v>
      </c>
      <c r="E563">
        <v>398</v>
      </c>
      <c r="F563">
        <v>338</v>
      </c>
      <c r="G563">
        <v>244</v>
      </c>
      <c r="H563">
        <v>309</v>
      </c>
      <c r="I563">
        <v>1289</v>
      </c>
      <c r="J563">
        <v>2147</v>
      </c>
      <c r="K563">
        <v>1382</v>
      </c>
      <c r="L563">
        <v>870</v>
      </c>
      <c r="M563">
        <v>1113</v>
      </c>
      <c r="N563">
        <v>5512</v>
      </c>
      <c r="O563">
        <f t="shared" si="32"/>
        <v>0.23972071373157486</v>
      </c>
      <c r="P563">
        <f t="shared" si="33"/>
        <v>0.20192307692307693</v>
      </c>
      <c r="R563">
        <f t="shared" si="34"/>
        <v>1289</v>
      </c>
      <c r="S563">
        <f t="shared" si="35"/>
        <v>5512</v>
      </c>
    </row>
    <row r="564" spans="1:19">
      <c r="A564" t="s">
        <v>674</v>
      </c>
      <c r="B564" t="s">
        <v>442</v>
      </c>
      <c r="C564" t="s">
        <v>461</v>
      </c>
      <c r="D564">
        <v>7325080</v>
      </c>
      <c r="E564">
        <v>415</v>
      </c>
      <c r="F564">
        <v>463</v>
      </c>
      <c r="G564">
        <v>334</v>
      </c>
      <c r="H564">
        <v>360</v>
      </c>
      <c r="I564">
        <v>1572</v>
      </c>
      <c r="J564">
        <v>1988</v>
      </c>
      <c r="K564">
        <v>1699</v>
      </c>
      <c r="L564">
        <v>1111</v>
      </c>
      <c r="M564">
        <v>1145</v>
      </c>
      <c r="N564">
        <v>5943</v>
      </c>
      <c r="O564">
        <f t="shared" si="32"/>
        <v>0.22900763358778625</v>
      </c>
      <c r="P564">
        <f t="shared" si="33"/>
        <v>0.19266363789331986</v>
      </c>
      <c r="R564">
        <f t="shared" si="34"/>
        <v>1572</v>
      </c>
      <c r="S564">
        <f t="shared" si="35"/>
        <v>5943</v>
      </c>
    </row>
    <row r="565" spans="1:19">
      <c r="A565" t="s">
        <v>674</v>
      </c>
      <c r="B565" t="s">
        <v>442</v>
      </c>
      <c r="C565" t="s">
        <v>413</v>
      </c>
      <c r="D565">
        <v>7325081</v>
      </c>
      <c r="E565">
        <v>356</v>
      </c>
      <c r="F565">
        <v>444</v>
      </c>
      <c r="G565">
        <v>273</v>
      </c>
      <c r="H565">
        <v>367</v>
      </c>
      <c r="I565">
        <v>1440</v>
      </c>
      <c r="J565">
        <v>1644</v>
      </c>
      <c r="K565">
        <v>1666</v>
      </c>
      <c r="L565">
        <v>944</v>
      </c>
      <c r="M565">
        <v>1227</v>
      </c>
      <c r="N565">
        <v>5481</v>
      </c>
      <c r="O565">
        <f t="shared" si="32"/>
        <v>0.25486111111111109</v>
      </c>
      <c r="P565">
        <f t="shared" si="33"/>
        <v>0.22386425834701698</v>
      </c>
      <c r="R565">
        <f t="shared" si="34"/>
        <v>1440</v>
      </c>
      <c r="S565">
        <f t="shared" si="35"/>
        <v>5481</v>
      </c>
    </row>
    <row r="566" spans="1:19">
      <c r="A566" t="s">
        <v>674</v>
      </c>
      <c r="B566" t="s">
        <v>691</v>
      </c>
      <c r="C566" t="s">
        <v>554</v>
      </c>
      <c r="D566">
        <v>7326010</v>
      </c>
      <c r="E566">
        <v>1112</v>
      </c>
      <c r="F566">
        <v>146</v>
      </c>
      <c r="G566">
        <v>171</v>
      </c>
      <c r="H566">
        <v>166</v>
      </c>
      <c r="I566">
        <v>1595</v>
      </c>
      <c r="J566">
        <v>5739</v>
      </c>
      <c r="K566">
        <v>529</v>
      </c>
      <c r="L566">
        <v>626</v>
      </c>
      <c r="M566">
        <v>641</v>
      </c>
      <c r="N566">
        <v>7535</v>
      </c>
      <c r="O566">
        <f t="shared" si="32"/>
        <v>0.10407523510971786</v>
      </c>
      <c r="P566">
        <f t="shared" si="33"/>
        <v>8.5069674850696747E-2</v>
      </c>
      <c r="R566">
        <f t="shared" si="34"/>
        <v>1595</v>
      </c>
      <c r="S566">
        <f t="shared" si="35"/>
        <v>7535</v>
      </c>
    </row>
    <row r="567" spans="1:19">
      <c r="A567" t="s">
        <v>674</v>
      </c>
      <c r="B567" t="s">
        <v>691</v>
      </c>
      <c r="C567" t="s">
        <v>419</v>
      </c>
      <c r="D567">
        <v>7326020</v>
      </c>
      <c r="E567">
        <v>802</v>
      </c>
      <c r="F567">
        <v>116</v>
      </c>
      <c r="G567">
        <v>143</v>
      </c>
      <c r="H567">
        <v>180</v>
      </c>
      <c r="I567">
        <v>1241</v>
      </c>
      <c r="J567">
        <v>4191</v>
      </c>
      <c r="K567">
        <v>478</v>
      </c>
      <c r="L567">
        <v>534</v>
      </c>
      <c r="M567">
        <v>600</v>
      </c>
      <c r="N567">
        <v>5803</v>
      </c>
      <c r="O567">
        <f t="shared" si="32"/>
        <v>0.14504431909750201</v>
      </c>
      <c r="P567">
        <f t="shared" si="33"/>
        <v>0.1033947957952783</v>
      </c>
      <c r="R567">
        <f t="shared" si="34"/>
        <v>1241</v>
      </c>
      <c r="S567">
        <f t="shared" si="35"/>
        <v>5803</v>
      </c>
    </row>
    <row r="568" spans="1:19">
      <c r="A568" t="s">
        <v>674</v>
      </c>
      <c r="B568" t="s">
        <v>691</v>
      </c>
      <c r="C568" t="s">
        <v>536</v>
      </c>
      <c r="D568">
        <v>7326030</v>
      </c>
      <c r="E568">
        <v>913</v>
      </c>
      <c r="F568">
        <v>120</v>
      </c>
      <c r="G568">
        <v>106</v>
      </c>
      <c r="H568">
        <v>76</v>
      </c>
      <c r="I568">
        <v>1215</v>
      </c>
      <c r="J568">
        <v>4610</v>
      </c>
      <c r="K568">
        <v>419</v>
      </c>
      <c r="L568">
        <v>321</v>
      </c>
      <c r="M568">
        <v>280</v>
      </c>
      <c r="N568">
        <v>5630</v>
      </c>
      <c r="O568">
        <f t="shared" si="32"/>
        <v>6.2551440329218111E-2</v>
      </c>
      <c r="P568">
        <f t="shared" si="33"/>
        <v>4.9733570159857902E-2</v>
      </c>
      <c r="R568">
        <f t="shared" si="34"/>
        <v>1215</v>
      </c>
      <c r="S568">
        <f t="shared" si="35"/>
        <v>5630</v>
      </c>
    </row>
    <row r="569" spans="1:19">
      <c r="A569" t="s">
        <v>674</v>
      </c>
      <c r="B569" t="s">
        <v>691</v>
      </c>
      <c r="C569" t="s">
        <v>382</v>
      </c>
      <c r="D569">
        <v>7326040</v>
      </c>
      <c r="E569">
        <v>1079</v>
      </c>
      <c r="F569">
        <v>128</v>
      </c>
      <c r="G569">
        <v>133</v>
      </c>
      <c r="H569">
        <v>110</v>
      </c>
      <c r="I569">
        <v>1450</v>
      </c>
      <c r="J569">
        <v>5624</v>
      </c>
      <c r="K569">
        <v>431</v>
      </c>
      <c r="L569">
        <v>574</v>
      </c>
      <c r="M569">
        <v>468</v>
      </c>
      <c r="N569">
        <v>7097</v>
      </c>
      <c r="O569">
        <f t="shared" si="32"/>
        <v>7.586206896551724E-2</v>
      </c>
      <c r="P569">
        <f t="shared" si="33"/>
        <v>6.5943356347752571E-2</v>
      </c>
      <c r="R569">
        <f t="shared" si="34"/>
        <v>1450</v>
      </c>
      <c r="S569">
        <f t="shared" si="35"/>
        <v>7097</v>
      </c>
    </row>
    <row r="570" spans="1:19">
      <c r="A570" t="s">
        <v>674</v>
      </c>
      <c r="B570" t="s">
        <v>691</v>
      </c>
      <c r="C570" t="s">
        <v>517</v>
      </c>
      <c r="D570">
        <v>7326050</v>
      </c>
      <c r="E570">
        <v>1024</v>
      </c>
      <c r="F570">
        <v>73</v>
      </c>
      <c r="G570">
        <v>79</v>
      </c>
      <c r="H570">
        <v>35</v>
      </c>
      <c r="I570">
        <v>1211</v>
      </c>
      <c r="J570">
        <v>4875</v>
      </c>
      <c r="K570">
        <v>183</v>
      </c>
      <c r="L570">
        <v>202</v>
      </c>
      <c r="M570">
        <v>117</v>
      </c>
      <c r="N570">
        <v>5377</v>
      </c>
      <c r="O570">
        <f t="shared" si="32"/>
        <v>2.8901734104046242E-2</v>
      </c>
      <c r="P570">
        <f t="shared" si="33"/>
        <v>2.1759345359866095E-2</v>
      </c>
      <c r="R570">
        <f t="shared" si="34"/>
        <v>1211</v>
      </c>
      <c r="S570">
        <f t="shared" si="35"/>
        <v>5377</v>
      </c>
    </row>
    <row r="571" spans="1:19">
      <c r="A571" t="s">
        <v>674</v>
      </c>
      <c r="B571" t="s">
        <v>691</v>
      </c>
      <c r="C571" t="s">
        <v>484</v>
      </c>
      <c r="D571">
        <v>7326060</v>
      </c>
      <c r="E571">
        <v>831</v>
      </c>
      <c r="F571">
        <v>96</v>
      </c>
      <c r="G571">
        <v>108</v>
      </c>
      <c r="H571">
        <v>113</v>
      </c>
      <c r="I571">
        <v>1148</v>
      </c>
      <c r="J571">
        <v>3809</v>
      </c>
      <c r="K571">
        <v>299</v>
      </c>
      <c r="L571">
        <v>282</v>
      </c>
      <c r="M571">
        <v>321</v>
      </c>
      <c r="N571">
        <v>4711</v>
      </c>
      <c r="O571">
        <f t="shared" si="32"/>
        <v>9.8432055749128916E-2</v>
      </c>
      <c r="P571">
        <f t="shared" si="33"/>
        <v>6.8138399490554016E-2</v>
      </c>
      <c r="R571">
        <f t="shared" si="34"/>
        <v>1148</v>
      </c>
      <c r="S571">
        <f t="shared" si="35"/>
        <v>4711</v>
      </c>
    </row>
    <row r="572" spans="1:19">
      <c r="A572" t="s">
        <v>674</v>
      </c>
      <c r="B572" t="s">
        <v>691</v>
      </c>
      <c r="C572" t="s">
        <v>591</v>
      </c>
      <c r="D572">
        <v>7326070</v>
      </c>
      <c r="E572">
        <v>768</v>
      </c>
      <c r="F572">
        <v>53</v>
      </c>
      <c r="G572">
        <v>71</v>
      </c>
      <c r="H572">
        <v>40</v>
      </c>
      <c r="I572">
        <v>932</v>
      </c>
      <c r="J572">
        <v>4346</v>
      </c>
      <c r="K572">
        <v>166</v>
      </c>
      <c r="L572">
        <v>272</v>
      </c>
      <c r="M572">
        <v>153</v>
      </c>
      <c r="N572">
        <v>4937</v>
      </c>
      <c r="O572">
        <f t="shared" si="32"/>
        <v>4.2918454935622317E-2</v>
      </c>
      <c r="P572">
        <f t="shared" si="33"/>
        <v>3.0990480048612518E-2</v>
      </c>
      <c r="R572">
        <f t="shared" si="34"/>
        <v>932</v>
      </c>
      <c r="S572">
        <f t="shared" si="35"/>
        <v>4937</v>
      </c>
    </row>
    <row r="573" spans="1:19">
      <c r="A573" t="s">
        <v>674</v>
      </c>
      <c r="B573" t="s">
        <v>691</v>
      </c>
      <c r="C573" t="s">
        <v>565</v>
      </c>
      <c r="D573">
        <v>7326080</v>
      </c>
      <c r="E573">
        <v>396</v>
      </c>
      <c r="F573">
        <v>66</v>
      </c>
      <c r="G573">
        <v>69</v>
      </c>
      <c r="H573">
        <v>83</v>
      </c>
      <c r="I573">
        <v>614</v>
      </c>
      <c r="J573">
        <v>2233</v>
      </c>
      <c r="K573">
        <v>294</v>
      </c>
      <c r="L573">
        <v>299</v>
      </c>
      <c r="M573">
        <v>342</v>
      </c>
      <c r="N573">
        <v>3168</v>
      </c>
      <c r="O573">
        <f t="shared" si="32"/>
        <v>0.13517915309446255</v>
      </c>
      <c r="P573">
        <f t="shared" si="33"/>
        <v>0.10795454545454546</v>
      </c>
      <c r="R573">
        <f t="shared" si="34"/>
        <v>614</v>
      </c>
      <c r="S573">
        <f t="shared" si="35"/>
        <v>3168</v>
      </c>
    </row>
    <row r="574" spans="1:19">
      <c r="A574" t="s">
        <v>674</v>
      </c>
      <c r="B574" t="s">
        <v>691</v>
      </c>
      <c r="C574" t="s">
        <v>518</v>
      </c>
      <c r="D574">
        <v>7326090</v>
      </c>
      <c r="E574">
        <v>461</v>
      </c>
      <c r="F574">
        <v>89</v>
      </c>
      <c r="G574">
        <v>103</v>
      </c>
      <c r="H574">
        <v>132</v>
      </c>
      <c r="I574">
        <v>785</v>
      </c>
      <c r="J574">
        <v>2461</v>
      </c>
      <c r="K574">
        <v>366</v>
      </c>
      <c r="L574">
        <v>388</v>
      </c>
      <c r="M574">
        <v>522</v>
      </c>
      <c r="N574">
        <v>3737</v>
      </c>
      <c r="O574">
        <f t="shared" si="32"/>
        <v>0.16815286624203821</v>
      </c>
      <c r="P574">
        <f t="shared" si="33"/>
        <v>0.13968423869413968</v>
      </c>
      <c r="R574">
        <f t="shared" si="34"/>
        <v>785</v>
      </c>
      <c r="S574">
        <f t="shared" si="35"/>
        <v>3737</v>
      </c>
    </row>
    <row r="575" spans="1:19">
      <c r="A575" t="s">
        <v>674</v>
      </c>
      <c r="B575" t="s">
        <v>691</v>
      </c>
      <c r="C575" t="s">
        <v>583</v>
      </c>
      <c r="D575">
        <v>7326100</v>
      </c>
      <c r="E575">
        <v>673</v>
      </c>
      <c r="F575">
        <v>93</v>
      </c>
      <c r="G575">
        <v>104</v>
      </c>
      <c r="H575">
        <v>109</v>
      </c>
      <c r="I575">
        <v>979</v>
      </c>
      <c r="J575">
        <v>3818</v>
      </c>
      <c r="K575">
        <v>355</v>
      </c>
      <c r="L575">
        <v>390</v>
      </c>
      <c r="M575">
        <v>398</v>
      </c>
      <c r="N575">
        <v>4961</v>
      </c>
      <c r="O575">
        <f t="shared" si="32"/>
        <v>0.11133810010214505</v>
      </c>
      <c r="P575">
        <f t="shared" si="33"/>
        <v>8.0225760935295307E-2</v>
      </c>
      <c r="R575">
        <f t="shared" si="34"/>
        <v>979</v>
      </c>
      <c r="S575">
        <f t="shared" si="35"/>
        <v>4961</v>
      </c>
    </row>
    <row r="576" spans="1:19">
      <c r="A576" t="s">
        <v>674</v>
      </c>
      <c r="B576" t="s">
        <v>691</v>
      </c>
      <c r="C576" t="s">
        <v>541</v>
      </c>
      <c r="D576">
        <v>7326110</v>
      </c>
      <c r="E576">
        <v>858</v>
      </c>
      <c r="F576">
        <v>119</v>
      </c>
      <c r="G576">
        <v>185</v>
      </c>
      <c r="H576">
        <v>146</v>
      </c>
      <c r="I576">
        <v>1308</v>
      </c>
      <c r="J576">
        <v>4344</v>
      </c>
      <c r="K576">
        <v>401</v>
      </c>
      <c r="L576">
        <v>518</v>
      </c>
      <c r="M576">
        <v>485</v>
      </c>
      <c r="N576">
        <v>5748</v>
      </c>
      <c r="O576">
        <f t="shared" si="32"/>
        <v>0.11162079510703364</v>
      </c>
      <c r="P576">
        <f t="shared" si="33"/>
        <v>8.4377174669450244E-2</v>
      </c>
      <c r="R576">
        <f t="shared" si="34"/>
        <v>1308</v>
      </c>
      <c r="S576">
        <f t="shared" si="35"/>
        <v>5748</v>
      </c>
    </row>
    <row r="577" spans="1:19">
      <c r="A577" t="s">
        <v>674</v>
      </c>
      <c r="B577" t="s">
        <v>691</v>
      </c>
      <c r="C577" t="s">
        <v>330</v>
      </c>
      <c r="D577">
        <v>7326120</v>
      </c>
      <c r="E577">
        <v>695</v>
      </c>
      <c r="F577">
        <v>102</v>
      </c>
      <c r="G577">
        <v>95</v>
      </c>
      <c r="H577">
        <v>98</v>
      </c>
      <c r="I577">
        <v>990</v>
      </c>
      <c r="J577">
        <v>3492</v>
      </c>
      <c r="K577">
        <v>339</v>
      </c>
      <c r="L577">
        <v>286</v>
      </c>
      <c r="M577">
        <v>299</v>
      </c>
      <c r="N577">
        <v>4416</v>
      </c>
      <c r="O577">
        <f t="shared" si="32"/>
        <v>9.8989898989898989E-2</v>
      </c>
      <c r="P577">
        <f t="shared" si="33"/>
        <v>6.7708333333333329E-2</v>
      </c>
      <c r="R577">
        <f t="shared" si="34"/>
        <v>990</v>
      </c>
      <c r="S577">
        <f t="shared" si="35"/>
        <v>4416</v>
      </c>
    </row>
    <row r="578" spans="1:19">
      <c r="A578" t="s">
        <v>674</v>
      </c>
      <c r="B578" t="s">
        <v>691</v>
      </c>
      <c r="C578" t="s">
        <v>529</v>
      </c>
      <c r="D578">
        <v>7326130</v>
      </c>
      <c r="E578">
        <v>1618</v>
      </c>
      <c r="F578">
        <v>135</v>
      </c>
      <c r="G578">
        <v>116</v>
      </c>
      <c r="H578">
        <v>150</v>
      </c>
      <c r="I578">
        <v>2019</v>
      </c>
      <c r="J578">
        <v>8255</v>
      </c>
      <c r="K578">
        <v>385</v>
      </c>
      <c r="L578">
        <v>345</v>
      </c>
      <c r="M578">
        <v>449</v>
      </c>
      <c r="N578">
        <v>9434</v>
      </c>
      <c r="O578">
        <f t="shared" si="32"/>
        <v>7.4294205052005943E-2</v>
      </c>
      <c r="P578">
        <f t="shared" si="33"/>
        <v>4.75938096247615E-2</v>
      </c>
      <c r="R578">
        <f t="shared" si="34"/>
        <v>2019</v>
      </c>
      <c r="S578">
        <f t="shared" si="35"/>
        <v>9434</v>
      </c>
    </row>
    <row r="579" spans="1:19">
      <c r="A579" t="s">
        <v>674</v>
      </c>
      <c r="B579" t="s">
        <v>691</v>
      </c>
      <c r="C579" t="s">
        <v>350</v>
      </c>
      <c r="D579">
        <v>7326140</v>
      </c>
      <c r="E579">
        <v>435</v>
      </c>
      <c r="F579">
        <v>46</v>
      </c>
      <c r="G579">
        <v>68</v>
      </c>
      <c r="H579">
        <v>38</v>
      </c>
      <c r="I579">
        <v>587</v>
      </c>
      <c r="J579">
        <v>2078</v>
      </c>
      <c r="K579">
        <v>118</v>
      </c>
      <c r="L579">
        <v>169</v>
      </c>
      <c r="M579">
        <v>114</v>
      </c>
      <c r="N579">
        <v>2479</v>
      </c>
      <c r="O579">
        <f t="shared" ref="O579:O642" si="36">H579/I579</f>
        <v>6.4735945485519586E-2</v>
      </c>
      <c r="P579">
        <f t="shared" ref="P579:P642" si="37">M579/N579</f>
        <v>4.5986284792254944E-2</v>
      </c>
      <c r="R579">
        <f t="shared" ref="R579:R642" si="38">I579</f>
        <v>587</v>
      </c>
      <c r="S579">
        <f t="shared" ref="S579:S642" si="39">N579</f>
        <v>2479</v>
      </c>
    </row>
    <row r="580" spans="1:19">
      <c r="A580" t="s">
        <v>674</v>
      </c>
      <c r="B580" t="s">
        <v>691</v>
      </c>
      <c r="C580" t="s">
        <v>542</v>
      </c>
      <c r="D580">
        <v>7326150</v>
      </c>
      <c r="E580">
        <v>600</v>
      </c>
      <c r="F580">
        <v>58</v>
      </c>
      <c r="G580">
        <v>59</v>
      </c>
      <c r="H580">
        <v>57</v>
      </c>
      <c r="I580">
        <v>774</v>
      </c>
      <c r="J580">
        <v>3253</v>
      </c>
      <c r="K580">
        <v>190</v>
      </c>
      <c r="L580">
        <v>186</v>
      </c>
      <c r="M580">
        <v>139</v>
      </c>
      <c r="N580">
        <v>3768</v>
      </c>
      <c r="O580">
        <f t="shared" si="36"/>
        <v>7.3643410852713184E-2</v>
      </c>
      <c r="P580">
        <f t="shared" si="37"/>
        <v>3.6889596602972398E-2</v>
      </c>
      <c r="R580">
        <f t="shared" si="38"/>
        <v>774</v>
      </c>
      <c r="S580">
        <f t="shared" si="39"/>
        <v>3768</v>
      </c>
    </row>
    <row r="581" spans="1:19">
      <c r="A581" t="s">
        <v>674</v>
      </c>
      <c r="B581" t="s">
        <v>691</v>
      </c>
      <c r="C581" t="s">
        <v>415</v>
      </c>
      <c r="D581">
        <v>7326160</v>
      </c>
      <c r="E581">
        <v>663</v>
      </c>
      <c r="F581">
        <v>76</v>
      </c>
      <c r="G581">
        <v>64</v>
      </c>
      <c r="H581">
        <v>42</v>
      </c>
      <c r="I581">
        <v>845</v>
      </c>
      <c r="J581">
        <v>3360</v>
      </c>
      <c r="K581">
        <v>190</v>
      </c>
      <c r="L581">
        <v>162</v>
      </c>
      <c r="M581">
        <v>103</v>
      </c>
      <c r="N581">
        <v>3815</v>
      </c>
      <c r="O581">
        <f t="shared" si="36"/>
        <v>4.9704142011834318E-2</v>
      </c>
      <c r="P581">
        <f t="shared" si="37"/>
        <v>2.6998689384010486E-2</v>
      </c>
      <c r="R581">
        <f t="shared" si="38"/>
        <v>845</v>
      </c>
      <c r="S581">
        <f t="shared" si="39"/>
        <v>3815</v>
      </c>
    </row>
    <row r="582" spans="1:19">
      <c r="A582" t="s">
        <v>674</v>
      </c>
      <c r="B582" t="s">
        <v>691</v>
      </c>
      <c r="C582" t="s">
        <v>394</v>
      </c>
      <c r="D582">
        <v>7326170</v>
      </c>
      <c r="E582">
        <v>967</v>
      </c>
      <c r="F582">
        <v>80</v>
      </c>
      <c r="G582">
        <v>101</v>
      </c>
      <c r="H582">
        <v>66</v>
      </c>
      <c r="I582">
        <v>1214</v>
      </c>
      <c r="J582">
        <v>5015</v>
      </c>
      <c r="K582">
        <v>297</v>
      </c>
      <c r="L582">
        <v>350</v>
      </c>
      <c r="M582">
        <v>230</v>
      </c>
      <c r="N582">
        <v>5892</v>
      </c>
      <c r="O582">
        <f t="shared" si="36"/>
        <v>5.4365733113673806E-2</v>
      </c>
      <c r="P582">
        <f t="shared" si="37"/>
        <v>3.9035980991174474E-2</v>
      </c>
      <c r="R582">
        <f t="shared" si="38"/>
        <v>1214</v>
      </c>
      <c r="S582">
        <f t="shared" si="39"/>
        <v>5892</v>
      </c>
    </row>
    <row r="583" spans="1:19">
      <c r="A583" t="s">
        <v>674</v>
      </c>
      <c r="B583" t="s">
        <v>691</v>
      </c>
      <c r="C583" t="s">
        <v>319</v>
      </c>
      <c r="D583">
        <v>7326180</v>
      </c>
      <c r="E583">
        <v>762</v>
      </c>
      <c r="F583">
        <v>43</v>
      </c>
      <c r="G583">
        <v>50</v>
      </c>
      <c r="H583">
        <v>26</v>
      </c>
      <c r="I583">
        <v>881</v>
      </c>
      <c r="J583">
        <v>4039</v>
      </c>
      <c r="K583">
        <v>139</v>
      </c>
      <c r="L583">
        <v>132</v>
      </c>
      <c r="M583">
        <v>92</v>
      </c>
      <c r="N583">
        <v>4402</v>
      </c>
      <c r="O583">
        <f t="shared" si="36"/>
        <v>2.9511918274687854E-2</v>
      </c>
      <c r="P583">
        <f t="shared" si="37"/>
        <v>2.0899591094956836E-2</v>
      </c>
      <c r="R583">
        <f t="shared" si="38"/>
        <v>881</v>
      </c>
      <c r="S583">
        <f t="shared" si="39"/>
        <v>4402</v>
      </c>
    </row>
    <row r="584" spans="1:19">
      <c r="A584" t="s">
        <v>674</v>
      </c>
      <c r="B584" t="s">
        <v>691</v>
      </c>
      <c r="C584" t="s">
        <v>523</v>
      </c>
      <c r="D584">
        <v>7326190</v>
      </c>
      <c r="E584">
        <v>829</v>
      </c>
      <c r="F584">
        <v>81</v>
      </c>
      <c r="G584">
        <v>80</v>
      </c>
      <c r="H584">
        <v>61</v>
      </c>
      <c r="I584">
        <v>1051</v>
      </c>
      <c r="J584">
        <v>4474</v>
      </c>
      <c r="K584">
        <v>302</v>
      </c>
      <c r="L584">
        <v>229</v>
      </c>
      <c r="M584">
        <v>211</v>
      </c>
      <c r="N584">
        <v>5216</v>
      </c>
      <c r="O584">
        <f t="shared" si="36"/>
        <v>5.8039961941008564E-2</v>
      </c>
      <c r="P584">
        <f t="shared" si="37"/>
        <v>4.0452453987730064E-2</v>
      </c>
      <c r="R584">
        <f t="shared" si="38"/>
        <v>1051</v>
      </c>
      <c r="S584">
        <f t="shared" si="39"/>
        <v>5216</v>
      </c>
    </row>
    <row r="585" spans="1:19">
      <c r="A585" t="s">
        <v>674</v>
      </c>
      <c r="B585" t="s">
        <v>691</v>
      </c>
      <c r="C585" t="s">
        <v>384</v>
      </c>
      <c r="D585">
        <v>7326200</v>
      </c>
      <c r="E585">
        <v>1791</v>
      </c>
      <c r="F585">
        <v>103</v>
      </c>
      <c r="G585">
        <v>81</v>
      </c>
      <c r="H585">
        <v>46</v>
      </c>
      <c r="I585">
        <v>2021</v>
      </c>
      <c r="J585">
        <v>9201</v>
      </c>
      <c r="K585">
        <v>266</v>
      </c>
      <c r="L585">
        <v>186</v>
      </c>
      <c r="M585">
        <v>146</v>
      </c>
      <c r="N585">
        <v>9799</v>
      </c>
      <c r="O585">
        <f t="shared" si="36"/>
        <v>2.2761009401286492E-2</v>
      </c>
      <c r="P585">
        <f t="shared" si="37"/>
        <v>1.4899479538728442E-2</v>
      </c>
      <c r="R585">
        <f t="shared" si="38"/>
        <v>2021</v>
      </c>
      <c r="S585">
        <f t="shared" si="39"/>
        <v>9799</v>
      </c>
    </row>
    <row r="586" spans="1:19">
      <c r="A586" t="s">
        <v>674</v>
      </c>
      <c r="B586" t="s">
        <v>691</v>
      </c>
      <c r="C586" t="s">
        <v>342</v>
      </c>
      <c r="D586">
        <v>7326210</v>
      </c>
      <c r="E586">
        <v>709</v>
      </c>
      <c r="F586">
        <v>46</v>
      </c>
      <c r="G586">
        <v>33</v>
      </c>
      <c r="H586">
        <v>17</v>
      </c>
      <c r="I586">
        <v>805</v>
      </c>
      <c r="J586">
        <v>3200</v>
      </c>
      <c r="K586">
        <v>77</v>
      </c>
      <c r="L586">
        <v>75</v>
      </c>
      <c r="M586">
        <v>25</v>
      </c>
      <c r="N586">
        <v>3377</v>
      </c>
      <c r="O586">
        <f t="shared" si="36"/>
        <v>2.1118012422360249E-2</v>
      </c>
      <c r="P586">
        <f t="shared" si="37"/>
        <v>7.403020432336393E-3</v>
      </c>
      <c r="R586">
        <f t="shared" si="38"/>
        <v>805</v>
      </c>
      <c r="S586">
        <f t="shared" si="39"/>
        <v>3377</v>
      </c>
    </row>
    <row r="587" spans="1:19">
      <c r="A587" t="s">
        <v>674</v>
      </c>
      <c r="B587" t="s">
        <v>1675</v>
      </c>
      <c r="C587" t="s">
        <v>471</v>
      </c>
      <c r="D587">
        <v>7371010</v>
      </c>
      <c r="E587">
        <v>686</v>
      </c>
      <c r="F587">
        <v>1040</v>
      </c>
      <c r="G587">
        <v>463</v>
      </c>
      <c r="H587">
        <v>517</v>
      </c>
      <c r="I587">
        <v>2706</v>
      </c>
      <c r="J587">
        <v>3507</v>
      </c>
      <c r="K587">
        <v>4245</v>
      </c>
      <c r="L587">
        <v>1771</v>
      </c>
      <c r="M587">
        <v>2019</v>
      </c>
      <c r="N587">
        <v>11542</v>
      </c>
      <c r="O587">
        <f t="shared" si="36"/>
        <v>0.1910569105691057</v>
      </c>
      <c r="P587">
        <f t="shared" si="37"/>
        <v>0.17492635591751862</v>
      </c>
      <c r="R587">
        <f t="shared" si="38"/>
        <v>2706</v>
      </c>
      <c r="S587">
        <f t="shared" si="39"/>
        <v>11542</v>
      </c>
    </row>
    <row r="588" spans="1:19">
      <c r="A588" t="s">
        <v>674</v>
      </c>
      <c r="B588" t="s">
        <v>1675</v>
      </c>
      <c r="C588" t="s">
        <v>456</v>
      </c>
      <c r="D588">
        <v>7371020</v>
      </c>
      <c r="E588">
        <v>363</v>
      </c>
      <c r="F588">
        <v>646</v>
      </c>
      <c r="G588">
        <v>278</v>
      </c>
      <c r="H588">
        <v>333</v>
      </c>
      <c r="I588">
        <v>1620</v>
      </c>
      <c r="J588">
        <v>1954</v>
      </c>
      <c r="K588">
        <v>2741</v>
      </c>
      <c r="L588">
        <v>1144</v>
      </c>
      <c r="M588">
        <v>1311</v>
      </c>
      <c r="N588">
        <v>7150</v>
      </c>
      <c r="O588">
        <f t="shared" si="36"/>
        <v>0.20555555555555555</v>
      </c>
      <c r="P588">
        <f t="shared" si="37"/>
        <v>0.18335664335664337</v>
      </c>
      <c r="R588">
        <f t="shared" si="38"/>
        <v>1620</v>
      </c>
      <c r="S588">
        <f t="shared" si="39"/>
        <v>7150</v>
      </c>
    </row>
    <row r="589" spans="1:19">
      <c r="A589" t="s">
        <v>674</v>
      </c>
      <c r="B589" t="s">
        <v>1675</v>
      </c>
      <c r="C589" t="s">
        <v>567</v>
      </c>
      <c r="D589">
        <v>7371030</v>
      </c>
      <c r="E589">
        <v>2792</v>
      </c>
      <c r="F589">
        <v>3226</v>
      </c>
      <c r="G589">
        <v>1055</v>
      </c>
      <c r="H589">
        <v>1048</v>
      </c>
      <c r="I589">
        <v>8121</v>
      </c>
      <c r="J589">
        <v>14422</v>
      </c>
      <c r="K589">
        <v>13524</v>
      </c>
      <c r="L589">
        <v>4285</v>
      </c>
      <c r="M589">
        <v>4289</v>
      </c>
      <c r="N589">
        <v>36520</v>
      </c>
      <c r="O589">
        <f t="shared" si="36"/>
        <v>0.12904814677995322</v>
      </c>
      <c r="P589">
        <f t="shared" si="37"/>
        <v>0.11744249726177437</v>
      </c>
      <c r="R589">
        <f t="shared" si="38"/>
        <v>8121</v>
      </c>
      <c r="S589">
        <f t="shared" si="39"/>
        <v>36520</v>
      </c>
    </row>
    <row r="590" spans="1:19">
      <c r="A590" t="s">
        <v>674</v>
      </c>
      <c r="B590" t="s">
        <v>1675</v>
      </c>
      <c r="C590" t="s">
        <v>520</v>
      </c>
      <c r="D590">
        <v>7371031</v>
      </c>
      <c r="E590">
        <v>1145</v>
      </c>
      <c r="F590">
        <v>1808</v>
      </c>
      <c r="G590">
        <v>703</v>
      </c>
      <c r="H590">
        <v>761</v>
      </c>
      <c r="I590">
        <v>4417</v>
      </c>
      <c r="J590">
        <v>5698</v>
      </c>
      <c r="K590">
        <v>7444</v>
      </c>
      <c r="L590">
        <v>2632</v>
      </c>
      <c r="M590">
        <v>3012</v>
      </c>
      <c r="N590">
        <v>18786</v>
      </c>
      <c r="O590">
        <f t="shared" si="36"/>
        <v>0.17228888385782204</v>
      </c>
      <c r="P590">
        <f t="shared" si="37"/>
        <v>0.1603321622484829</v>
      </c>
      <c r="R590">
        <f t="shared" si="38"/>
        <v>4417</v>
      </c>
      <c r="S590">
        <f t="shared" si="39"/>
        <v>18786</v>
      </c>
    </row>
    <row r="591" spans="1:19">
      <c r="A591" t="s">
        <v>674</v>
      </c>
      <c r="B591" t="s">
        <v>1675</v>
      </c>
      <c r="C591" t="s">
        <v>448</v>
      </c>
      <c r="D591">
        <v>7371040</v>
      </c>
      <c r="E591">
        <v>958</v>
      </c>
      <c r="F591">
        <v>1551</v>
      </c>
      <c r="G591">
        <v>676</v>
      </c>
      <c r="H591">
        <v>701</v>
      </c>
      <c r="I591">
        <v>3886</v>
      </c>
      <c r="J591">
        <v>5104</v>
      </c>
      <c r="K591">
        <v>6533</v>
      </c>
      <c r="L591">
        <v>2693</v>
      </c>
      <c r="M591">
        <v>2864</v>
      </c>
      <c r="N591">
        <v>17194</v>
      </c>
      <c r="O591">
        <f t="shared" si="36"/>
        <v>0.18039114770972722</v>
      </c>
      <c r="P591">
        <f t="shared" si="37"/>
        <v>0.16656973362800978</v>
      </c>
      <c r="R591">
        <f t="shared" si="38"/>
        <v>3886</v>
      </c>
      <c r="S591">
        <f t="shared" si="39"/>
        <v>17194</v>
      </c>
    </row>
    <row r="592" spans="1:19">
      <c r="A592" t="s">
        <v>674</v>
      </c>
      <c r="B592" t="s">
        <v>1675</v>
      </c>
      <c r="C592" t="s">
        <v>600</v>
      </c>
      <c r="D592">
        <v>7371050</v>
      </c>
      <c r="E592">
        <v>122</v>
      </c>
      <c r="F592">
        <v>175</v>
      </c>
      <c r="G592">
        <v>82</v>
      </c>
      <c r="H592">
        <v>84</v>
      </c>
      <c r="I592">
        <v>463</v>
      </c>
      <c r="J592">
        <v>594</v>
      </c>
      <c r="K592">
        <v>710</v>
      </c>
      <c r="L592">
        <v>300</v>
      </c>
      <c r="M592">
        <v>342</v>
      </c>
      <c r="N592">
        <v>1946</v>
      </c>
      <c r="O592">
        <f t="shared" si="36"/>
        <v>0.18142548596112312</v>
      </c>
      <c r="P592">
        <f t="shared" si="37"/>
        <v>0.17574511819116137</v>
      </c>
      <c r="R592">
        <f t="shared" si="38"/>
        <v>463</v>
      </c>
      <c r="S592">
        <f t="shared" si="39"/>
        <v>1946</v>
      </c>
    </row>
    <row r="593" spans="1:19">
      <c r="A593" t="s">
        <v>674</v>
      </c>
      <c r="B593" t="s">
        <v>1675</v>
      </c>
      <c r="C593" t="s">
        <v>604</v>
      </c>
      <c r="D593">
        <v>7371060</v>
      </c>
      <c r="E593">
        <v>70</v>
      </c>
      <c r="F593">
        <v>149</v>
      </c>
      <c r="G593">
        <v>84</v>
      </c>
      <c r="H593">
        <v>112</v>
      </c>
      <c r="I593">
        <v>415</v>
      </c>
      <c r="J593">
        <v>382</v>
      </c>
      <c r="K593">
        <v>601</v>
      </c>
      <c r="L593">
        <v>352</v>
      </c>
      <c r="M593">
        <v>448</v>
      </c>
      <c r="N593">
        <v>1783</v>
      </c>
      <c r="O593">
        <f t="shared" si="36"/>
        <v>0.26987951807228916</v>
      </c>
      <c r="P593">
        <f t="shared" si="37"/>
        <v>0.25126191811553561</v>
      </c>
      <c r="R593">
        <f t="shared" si="38"/>
        <v>415</v>
      </c>
      <c r="S593">
        <f t="shared" si="39"/>
        <v>1783</v>
      </c>
    </row>
    <row r="594" spans="1:19">
      <c r="A594" t="s">
        <v>674</v>
      </c>
      <c r="B594" t="s">
        <v>1675</v>
      </c>
      <c r="C594" t="s">
        <v>363</v>
      </c>
      <c r="D594">
        <v>7371070</v>
      </c>
      <c r="E594">
        <v>496</v>
      </c>
      <c r="F594">
        <v>778</v>
      </c>
      <c r="G594">
        <v>315</v>
      </c>
      <c r="H594">
        <v>332</v>
      </c>
      <c r="I594">
        <v>1921</v>
      </c>
      <c r="J594">
        <v>2796</v>
      </c>
      <c r="K594">
        <v>3517</v>
      </c>
      <c r="L594">
        <v>1339</v>
      </c>
      <c r="M594">
        <v>1379</v>
      </c>
      <c r="N594">
        <v>9031</v>
      </c>
      <c r="O594">
        <f t="shared" si="36"/>
        <v>0.17282665278500781</v>
      </c>
      <c r="P594">
        <f t="shared" si="37"/>
        <v>0.15269626840881409</v>
      </c>
      <c r="R594">
        <f t="shared" si="38"/>
        <v>1921</v>
      </c>
      <c r="S594">
        <f t="shared" si="39"/>
        <v>9031</v>
      </c>
    </row>
    <row r="595" spans="1:19">
      <c r="A595" t="s">
        <v>674</v>
      </c>
      <c r="B595" t="s">
        <v>1675</v>
      </c>
      <c r="C595" t="s">
        <v>601</v>
      </c>
      <c r="D595">
        <v>7371080</v>
      </c>
      <c r="E595">
        <v>2377</v>
      </c>
      <c r="F595">
        <v>1387</v>
      </c>
      <c r="G595">
        <v>367</v>
      </c>
      <c r="H595">
        <v>335</v>
      </c>
      <c r="I595">
        <v>4466</v>
      </c>
      <c r="J595">
        <v>11864</v>
      </c>
      <c r="K595">
        <v>5770</v>
      </c>
      <c r="L595">
        <v>1527</v>
      </c>
      <c r="M595">
        <v>1442</v>
      </c>
      <c r="N595">
        <v>20603</v>
      </c>
      <c r="O595">
        <f t="shared" si="36"/>
        <v>7.501119570085088E-2</v>
      </c>
      <c r="P595">
        <f t="shared" si="37"/>
        <v>6.9989807309615099E-2</v>
      </c>
      <c r="R595">
        <f t="shared" si="38"/>
        <v>4466</v>
      </c>
      <c r="S595">
        <f t="shared" si="39"/>
        <v>20603</v>
      </c>
    </row>
    <row r="596" spans="1:19">
      <c r="A596" t="s">
        <v>674</v>
      </c>
      <c r="B596" t="s">
        <v>1675</v>
      </c>
      <c r="C596" t="s">
        <v>564</v>
      </c>
      <c r="D596">
        <v>7371090</v>
      </c>
      <c r="E596">
        <v>2608</v>
      </c>
      <c r="F596">
        <v>2611</v>
      </c>
      <c r="G596">
        <v>833</v>
      </c>
      <c r="H596">
        <v>828</v>
      </c>
      <c r="I596">
        <v>6880</v>
      </c>
      <c r="J596">
        <v>14320</v>
      </c>
      <c r="K596">
        <v>11417</v>
      </c>
      <c r="L596">
        <v>3598</v>
      </c>
      <c r="M596">
        <v>3510</v>
      </c>
      <c r="N596">
        <v>32845</v>
      </c>
      <c r="O596">
        <f t="shared" si="36"/>
        <v>0.12034883720930233</v>
      </c>
      <c r="P596">
        <f t="shared" si="37"/>
        <v>0.10686558075810626</v>
      </c>
      <c r="R596">
        <f t="shared" si="38"/>
        <v>6880</v>
      </c>
      <c r="S596">
        <f t="shared" si="39"/>
        <v>32845</v>
      </c>
    </row>
    <row r="597" spans="1:19">
      <c r="A597" t="s">
        <v>674</v>
      </c>
      <c r="B597" t="s">
        <v>1675</v>
      </c>
      <c r="C597" t="s">
        <v>491</v>
      </c>
      <c r="D597">
        <v>7371100</v>
      </c>
      <c r="E597">
        <v>1421</v>
      </c>
      <c r="F597">
        <v>2062</v>
      </c>
      <c r="G597">
        <v>743</v>
      </c>
      <c r="H597">
        <v>774</v>
      </c>
      <c r="I597">
        <v>5000</v>
      </c>
      <c r="J597">
        <v>7817</v>
      </c>
      <c r="K597">
        <v>9135</v>
      </c>
      <c r="L597">
        <v>3228</v>
      </c>
      <c r="M597">
        <v>3238</v>
      </c>
      <c r="N597">
        <v>23418</v>
      </c>
      <c r="O597">
        <f t="shared" si="36"/>
        <v>0.15479999999999999</v>
      </c>
      <c r="P597">
        <f t="shared" si="37"/>
        <v>0.13826970706294303</v>
      </c>
      <c r="R597">
        <f t="shared" si="38"/>
        <v>5000</v>
      </c>
      <c r="S597">
        <f t="shared" si="39"/>
        <v>23418</v>
      </c>
    </row>
    <row r="598" spans="1:19">
      <c r="A598" t="s">
        <v>674</v>
      </c>
      <c r="B598" t="s">
        <v>1675</v>
      </c>
      <c r="C598" t="s">
        <v>460</v>
      </c>
      <c r="D598">
        <v>7371101</v>
      </c>
      <c r="E598">
        <v>919</v>
      </c>
      <c r="F598">
        <v>1572</v>
      </c>
      <c r="G598">
        <v>578</v>
      </c>
      <c r="H598">
        <v>620</v>
      </c>
      <c r="I598">
        <v>3689</v>
      </c>
      <c r="J598">
        <v>4974</v>
      </c>
      <c r="K598">
        <v>6823</v>
      </c>
      <c r="L598">
        <v>2442</v>
      </c>
      <c r="M598">
        <v>2646</v>
      </c>
      <c r="N598">
        <v>16885</v>
      </c>
      <c r="O598">
        <f t="shared" si="36"/>
        <v>0.16806722689075632</v>
      </c>
      <c r="P598">
        <f t="shared" si="37"/>
        <v>0.15670713651169677</v>
      </c>
      <c r="R598">
        <f t="shared" si="38"/>
        <v>3689</v>
      </c>
      <c r="S598">
        <f t="shared" si="39"/>
        <v>16885</v>
      </c>
    </row>
    <row r="599" spans="1:19">
      <c r="A599" t="s">
        <v>674</v>
      </c>
      <c r="B599" t="s">
        <v>1675</v>
      </c>
      <c r="C599" t="s">
        <v>354</v>
      </c>
      <c r="D599">
        <v>7371110</v>
      </c>
      <c r="E599">
        <v>1118</v>
      </c>
      <c r="F599">
        <v>1977</v>
      </c>
      <c r="G599">
        <v>828</v>
      </c>
      <c r="H599">
        <v>921</v>
      </c>
      <c r="I599">
        <v>4844</v>
      </c>
      <c r="J599">
        <v>5839</v>
      </c>
      <c r="K599">
        <v>8222</v>
      </c>
      <c r="L599">
        <v>3361</v>
      </c>
      <c r="M599">
        <v>3838</v>
      </c>
      <c r="N599">
        <v>21260</v>
      </c>
      <c r="O599">
        <f t="shared" si="36"/>
        <v>0.19013212221304707</v>
      </c>
      <c r="P599">
        <f t="shared" si="37"/>
        <v>0.18052681091251177</v>
      </c>
      <c r="R599">
        <f t="shared" si="38"/>
        <v>4844</v>
      </c>
      <c r="S599">
        <f t="shared" si="39"/>
        <v>21260</v>
      </c>
    </row>
    <row r="600" spans="1:19">
      <c r="A600" t="s">
        <v>674</v>
      </c>
      <c r="B600" t="s">
        <v>1675</v>
      </c>
      <c r="C600" t="s">
        <v>566</v>
      </c>
      <c r="D600">
        <v>7371111</v>
      </c>
      <c r="E600">
        <v>516</v>
      </c>
      <c r="F600">
        <v>914</v>
      </c>
      <c r="G600">
        <v>320</v>
      </c>
      <c r="H600">
        <v>338</v>
      </c>
      <c r="I600">
        <v>2088</v>
      </c>
      <c r="J600">
        <v>2704</v>
      </c>
      <c r="K600">
        <v>3870</v>
      </c>
      <c r="L600">
        <v>1251</v>
      </c>
      <c r="M600">
        <v>1303</v>
      </c>
      <c r="N600">
        <v>9128</v>
      </c>
      <c r="O600">
        <f t="shared" si="36"/>
        <v>0.16187739463601533</v>
      </c>
      <c r="P600">
        <f t="shared" si="37"/>
        <v>0.1427475898334794</v>
      </c>
      <c r="R600">
        <f t="shared" si="38"/>
        <v>2088</v>
      </c>
      <c r="S600">
        <f t="shared" si="39"/>
        <v>9128</v>
      </c>
    </row>
    <row r="601" spans="1:19">
      <c r="A601" t="s">
        <v>674</v>
      </c>
      <c r="B601" t="s">
        <v>1676</v>
      </c>
      <c r="C601" t="s">
        <v>321</v>
      </c>
      <c r="D601">
        <v>7372010</v>
      </c>
      <c r="E601">
        <v>227</v>
      </c>
      <c r="F601">
        <v>442</v>
      </c>
      <c r="G601">
        <v>176</v>
      </c>
      <c r="H601">
        <v>37</v>
      </c>
      <c r="I601">
        <v>882</v>
      </c>
      <c r="J601">
        <v>1169</v>
      </c>
      <c r="K601">
        <v>1633</v>
      </c>
      <c r="L601">
        <v>547</v>
      </c>
      <c r="M601">
        <v>126</v>
      </c>
      <c r="N601">
        <v>3475</v>
      </c>
      <c r="O601">
        <f t="shared" si="36"/>
        <v>4.195011337868481E-2</v>
      </c>
      <c r="P601">
        <f t="shared" si="37"/>
        <v>3.6258992805755397E-2</v>
      </c>
      <c r="R601">
        <f t="shared" si="38"/>
        <v>882</v>
      </c>
      <c r="S601">
        <f t="shared" si="39"/>
        <v>3475</v>
      </c>
    </row>
    <row r="602" spans="1:19">
      <c r="A602" t="s">
        <v>674</v>
      </c>
      <c r="B602" t="s">
        <v>1676</v>
      </c>
      <c r="C602" t="s">
        <v>322</v>
      </c>
      <c r="D602">
        <v>7372011</v>
      </c>
      <c r="E602">
        <v>538</v>
      </c>
      <c r="F602">
        <v>1201</v>
      </c>
      <c r="G602">
        <v>716</v>
      </c>
      <c r="H602">
        <v>234</v>
      </c>
      <c r="I602">
        <v>2689</v>
      </c>
      <c r="J602">
        <v>2969</v>
      </c>
      <c r="K602">
        <v>4892</v>
      </c>
      <c r="L602">
        <v>2515</v>
      </c>
      <c r="M602">
        <v>954</v>
      </c>
      <c r="N602">
        <v>11330</v>
      </c>
      <c r="O602">
        <f t="shared" si="36"/>
        <v>8.7021197471178882E-2</v>
      </c>
      <c r="P602">
        <f t="shared" si="37"/>
        <v>8.4201235657546336E-2</v>
      </c>
      <c r="R602">
        <f t="shared" si="38"/>
        <v>2689</v>
      </c>
      <c r="S602">
        <f t="shared" si="39"/>
        <v>11330</v>
      </c>
    </row>
    <row r="603" spans="1:19">
      <c r="A603" t="s">
        <v>674</v>
      </c>
      <c r="B603" t="s">
        <v>1676</v>
      </c>
      <c r="C603" t="s">
        <v>597</v>
      </c>
      <c r="D603">
        <v>7372020</v>
      </c>
      <c r="E603">
        <v>193</v>
      </c>
      <c r="F603">
        <v>489</v>
      </c>
      <c r="G603">
        <v>369</v>
      </c>
      <c r="H603">
        <v>121</v>
      </c>
      <c r="I603">
        <v>1172</v>
      </c>
      <c r="J603">
        <v>1150</v>
      </c>
      <c r="K603">
        <v>2138</v>
      </c>
      <c r="L603">
        <v>1495</v>
      </c>
      <c r="M603">
        <v>484</v>
      </c>
      <c r="N603">
        <v>5267</v>
      </c>
      <c r="O603">
        <f t="shared" si="36"/>
        <v>0.10324232081911262</v>
      </c>
      <c r="P603">
        <f t="shared" si="37"/>
        <v>9.189291816973609E-2</v>
      </c>
      <c r="R603">
        <f t="shared" si="38"/>
        <v>1172</v>
      </c>
      <c r="S603">
        <f t="shared" si="39"/>
        <v>5267</v>
      </c>
    </row>
    <row r="604" spans="1:19">
      <c r="A604" t="s">
        <v>674</v>
      </c>
      <c r="B604" t="s">
        <v>1676</v>
      </c>
      <c r="C604" t="s">
        <v>556</v>
      </c>
      <c r="D604">
        <v>7372030</v>
      </c>
      <c r="E604">
        <v>508</v>
      </c>
      <c r="F604">
        <v>1026</v>
      </c>
      <c r="G604">
        <v>644</v>
      </c>
      <c r="H604">
        <v>215</v>
      </c>
      <c r="I604">
        <v>2393</v>
      </c>
      <c r="J604">
        <v>2983</v>
      </c>
      <c r="K604">
        <v>4514</v>
      </c>
      <c r="L604">
        <v>2457</v>
      </c>
      <c r="M604">
        <v>932</v>
      </c>
      <c r="N604">
        <v>10886</v>
      </c>
      <c r="O604">
        <f t="shared" si="36"/>
        <v>8.9845382365231929E-2</v>
      </c>
      <c r="P604">
        <f t="shared" si="37"/>
        <v>8.5614550799191627E-2</v>
      </c>
      <c r="R604">
        <f t="shared" si="38"/>
        <v>2393</v>
      </c>
      <c r="S604">
        <f t="shared" si="39"/>
        <v>10886</v>
      </c>
    </row>
    <row r="605" spans="1:19">
      <c r="A605" t="s">
        <v>674</v>
      </c>
      <c r="B605" t="s">
        <v>1677</v>
      </c>
      <c r="C605" t="s">
        <v>611</v>
      </c>
      <c r="D605">
        <v>7373010</v>
      </c>
      <c r="E605">
        <v>19</v>
      </c>
      <c r="F605">
        <v>75</v>
      </c>
      <c r="G605">
        <v>142</v>
      </c>
      <c r="H605">
        <v>138</v>
      </c>
      <c r="I605">
        <v>374</v>
      </c>
      <c r="J605">
        <v>130</v>
      </c>
      <c r="K605">
        <v>392</v>
      </c>
      <c r="L605">
        <v>675</v>
      </c>
      <c r="M605">
        <v>607</v>
      </c>
      <c r="N605">
        <v>1804</v>
      </c>
      <c r="O605">
        <f t="shared" si="36"/>
        <v>0.36898395721925131</v>
      </c>
      <c r="P605">
        <f t="shared" si="37"/>
        <v>0.33647450110864746</v>
      </c>
      <c r="R605">
        <f t="shared" si="38"/>
        <v>374</v>
      </c>
      <c r="S605">
        <f t="shared" si="39"/>
        <v>1804</v>
      </c>
    </row>
    <row r="606" spans="1:19">
      <c r="A606" t="s">
        <v>674</v>
      </c>
      <c r="B606" t="s">
        <v>1677</v>
      </c>
      <c r="C606" t="s">
        <v>540</v>
      </c>
      <c r="D606">
        <v>7373011</v>
      </c>
      <c r="E606">
        <v>96</v>
      </c>
      <c r="F606">
        <v>169</v>
      </c>
      <c r="G606">
        <v>227</v>
      </c>
      <c r="H606">
        <v>208</v>
      </c>
      <c r="I606">
        <v>700</v>
      </c>
      <c r="J606">
        <v>677</v>
      </c>
      <c r="K606">
        <v>879</v>
      </c>
      <c r="L606">
        <v>958</v>
      </c>
      <c r="M606">
        <v>865</v>
      </c>
      <c r="N606">
        <v>3379</v>
      </c>
      <c r="O606">
        <f t="shared" si="36"/>
        <v>0.29714285714285715</v>
      </c>
      <c r="P606">
        <f t="shared" si="37"/>
        <v>0.25599289730689551</v>
      </c>
      <c r="R606">
        <f t="shared" si="38"/>
        <v>700</v>
      </c>
      <c r="S606">
        <f t="shared" si="39"/>
        <v>3379</v>
      </c>
    </row>
    <row r="607" spans="1:19">
      <c r="A607" t="s">
        <v>674</v>
      </c>
      <c r="B607" t="s">
        <v>1677</v>
      </c>
      <c r="C607" t="s">
        <v>609</v>
      </c>
      <c r="D607">
        <v>7373020</v>
      </c>
      <c r="E607">
        <v>50</v>
      </c>
      <c r="F607">
        <v>166</v>
      </c>
      <c r="G607">
        <v>257</v>
      </c>
      <c r="H607">
        <v>374</v>
      </c>
      <c r="I607">
        <v>847</v>
      </c>
      <c r="J607">
        <v>355</v>
      </c>
      <c r="K607">
        <v>951</v>
      </c>
      <c r="L607">
        <v>1311</v>
      </c>
      <c r="M607">
        <v>1546</v>
      </c>
      <c r="N607">
        <v>4163</v>
      </c>
      <c r="O607">
        <f t="shared" si="36"/>
        <v>0.44155844155844154</v>
      </c>
      <c r="P607">
        <f t="shared" si="37"/>
        <v>0.37136680278645207</v>
      </c>
      <c r="R607">
        <f t="shared" si="38"/>
        <v>847</v>
      </c>
      <c r="S607">
        <f t="shared" si="39"/>
        <v>4163</v>
      </c>
    </row>
    <row r="608" spans="1:19">
      <c r="A608" t="s">
        <v>674</v>
      </c>
      <c r="B608" t="s">
        <v>1677</v>
      </c>
      <c r="C608" t="s">
        <v>612</v>
      </c>
      <c r="D608">
        <v>7373021</v>
      </c>
      <c r="E608">
        <v>60</v>
      </c>
      <c r="F608">
        <v>190</v>
      </c>
      <c r="G608">
        <v>304</v>
      </c>
      <c r="H608">
        <v>382</v>
      </c>
      <c r="I608">
        <v>936</v>
      </c>
      <c r="J608">
        <v>546</v>
      </c>
      <c r="K608">
        <v>1246</v>
      </c>
      <c r="L608">
        <v>1643</v>
      </c>
      <c r="M608">
        <v>1816</v>
      </c>
      <c r="N608">
        <v>5251</v>
      </c>
      <c r="O608">
        <f t="shared" si="36"/>
        <v>0.40811965811965811</v>
      </c>
      <c r="P608">
        <f t="shared" si="37"/>
        <v>0.34583888783088934</v>
      </c>
      <c r="R608">
        <f t="shared" si="38"/>
        <v>936</v>
      </c>
      <c r="S608">
        <f t="shared" si="39"/>
        <v>5251</v>
      </c>
    </row>
    <row r="609" spans="1:19">
      <c r="A609" t="s">
        <v>674</v>
      </c>
      <c r="B609" t="s">
        <v>1677</v>
      </c>
      <c r="C609" t="s">
        <v>483</v>
      </c>
      <c r="D609">
        <v>7373022</v>
      </c>
      <c r="E609">
        <v>36</v>
      </c>
      <c r="F609">
        <v>116</v>
      </c>
      <c r="G609">
        <v>146</v>
      </c>
      <c r="H609">
        <v>132</v>
      </c>
      <c r="I609">
        <v>430</v>
      </c>
      <c r="J609">
        <v>260</v>
      </c>
      <c r="K609">
        <v>667</v>
      </c>
      <c r="L609">
        <v>699</v>
      </c>
      <c r="M609">
        <v>533</v>
      </c>
      <c r="N609">
        <v>2159</v>
      </c>
      <c r="O609">
        <f t="shared" si="36"/>
        <v>0.30697674418604654</v>
      </c>
      <c r="P609">
        <f t="shared" si="37"/>
        <v>0.24687355257063456</v>
      </c>
      <c r="R609">
        <f t="shared" si="38"/>
        <v>430</v>
      </c>
      <c r="S609">
        <f t="shared" si="39"/>
        <v>2159</v>
      </c>
    </row>
    <row r="610" spans="1:19">
      <c r="A610" t="s">
        <v>674</v>
      </c>
      <c r="B610" t="s">
        <v>1677</v>
      </c>
      <c r="C610" t="s">
        <v>613</v>
      </c>
      <c r="D610">
        <v>7373030</v>
      </c>
      <c r="E610">
        <v>35</v>
      </c>
      <c r="F610">
        <v>149</v>
      </c>
      <c r="G610">
        <v>272</v>
      </c>
      <c r="H610">
        <v>301</v>
      </c>
      <c r="I610">
        <v>757</v>
      </c>
      <c r="J610">
        <v>240</v>
      </c>
      <c r="K610">
        <v>872</v>
      </c>
      <c r="L610">
        <v>1451</v>
      </c>
      <c r="M610">
        <v>1323</v>
      </c>
      <c r="N610">
        <v>3886</v>
      </c>
      <c r="O610">
        <f t="shared" si="36"/>
        <v>0.39762219286657857</v>
      </c>
      <c r="P610">
        <f t="shared" si="37"/>
        <v>0.34045290787442101</v>
      </c>
      <c r="R610">
        <f t="shared" si="38"/>
        <v>757</v>
      </c>
      <c r="S610">
        <f t="shared" si="39"/>
        <v>3886</v>
      </c>
    </row>
    <row r="611" spans="1:19">
      <c r="A611" t="s">
        <v>674</v>
      </c>
      <c r="B611" t="s">
        <v>1677</v>
      </c>
      <c r="C611" t="s">
        <v>335</v>
      </c>
      <c r="D611">
        <v>7373031</v>
      </c>
      <c r="E611">
        <v>93</v>
      </c>
      <c r="F611">
        <v>242</v>
      </c>
      <c r="G611">
        <v>353</v>
      </c>
      <c r="H611">
        <v>403</v>
      </c>
      <c r="I611">
        <v>1091</v>
      </c>
      <c r="J611">
        <v>633</v>
      </c>
      <c r="K611">
        <v>1246</v>
      </c>
      <c r="L611">
        <v>1631</v>
      </c>
      <c r="M611">
        <v>1589</v>
      </c>
      <c r="N611">
        <v>5099</v>
      </c>
      <c r="O611">
        <f t="shared" si="36"/>
        <v>0.36938588450962417</v>
      </c>
      <c r="P611">
        <f t="shared" si="37"/>
        <v>0.31162973131986665</v>
      </c>
      <c r="R611">
        <f t="shared" si="38"/>
        <v>1091</v>
      </c>
      <c r="S611">
        <f t="shared" si="39"/>
        <v>5099</v>
      </c>
    </row>
    <row r="612" spans="1:19">
      <c r="A612" t="s">
        <v>674</v>
      </c>
      <c r="B612" t="s">
        <v>1677</v>
      </c>
      <c r="C612" t="s">
        <v>581</v>
      </c>
      <c r="D612">
        <v>7373040</v>
      </c>
      <c r="E612">
        <v>223</v>
      </c>
      <c r="F612">
        <v>419</v>
      </c>
      <c r="G612">
        <v>439</v>
      </c>
      <c r="H612">
        <v>386</v>
      </c>
      <c r="I612">
        <v>1467</v>
      </c>
      <c r="J612">
        <v>1543</v>
      </c>
      <c r="K612">
        <v>2126</v>
      </c>
      <c r="L612">
        <v>1987</v>
      </c>
      <c r="M612">
        <v>1548</v>
      </c>
      <c r="N612">
        <v>7204</v>
      </c>
      <c r="O612">
        <f t="shared" si="36"/>
        <v>0.26312201772324473</v>
      </c>
      <c r="P612">
        <f t="shared" si="37"/>
        <v>0.21488062187673515</v>
      </c>
      <c r="R612">
        <f t="shared" si="38"/>
        <v>1467</v>
      </c>
      <c r="S612">
        <f t="shared" si="39"/>
        <v>7204</v>
      </c>
    </row>
    <row r="613" spans="1:19">
      <c r="A613" t="s">
        <v>674</v>
      </c>
      <c r="B613" t="s">
        <v>1677</v>
      </c>
      <c r="C613" t="s">
        <v>610</v>
      </c>
      <c r="D613">
        <v>7373041</v>
      </c>
      <c r="E613">
        <v>72</v>
      </c>
      <c r="F613">
        <v>144</v>
      </c>
      <c r="G613">
        <v>238</v>
      </c>
      <c r="H613">
        <v>219</v>
      </c>
      <c r="I613">
        <v>673</v>
      </c>
      <c r="J613">
        <v>535</v>
      </c>
      <c r="K613">
        <v>787</v>
      </c>
      <c r="L613">
        <v>1066</v>
      </c>
      <c r="M613">
        <v>854</v>
      </c>
      <c r="N613">
        <v>3242</v>
      </c>
      <c r="O613">
        <f t="shared" si="36"/>
        <v>0.32540861812778604</v>
      </c>
      <c r="P613">
        <f t="shared" si="37"/>
        <v>0.26341764342998147</v>
      </c>
      <c r="R613">
        <f t="shared" si="38"/>
        <v>673</v>
      </c>
      <c r="S613">
        <f t="shared" si="39"/>
        <v>3242</v>
      </c>
    </row>
    <row r="614" spans="1:19">
      <c r="A614" t="s">
        <v>1678</v>
      </c>
      <c r="B614" t="s">
        <v>1679</v>
      </c>
      <c r="C614" t="s">
        <v>1680</v>
      </c>
      <c r="D614">
        <v>1601052</v>
      </c>
      <c r="E614">
        <v>1980</v>
      </c>
      <c r="F614">
        <v>865</v>
      </c>
      <c r="G614">
        <v>60</v>
      </c>
      <c r="H614">
        <v>10</v>
      </c>
      <c r="I614">
        <v>2915</v>
      </c>
      <c r="J614">
        <v>8295</v>
      </c>
      <c r="K614">
        <v>2213</v>
      </c>
      <c r="L614">
        <v>139</v>
      </c>
      <c r="M614">
        <v>17</v>
      </c>
      <c r="N614">
        <v>10664</v>
      </c>
      <c r="O614">
        <f t="shared" si="36"/>
        <v>3.4305317324185248E-3</v>
      </c>
      <c r="P614">
        <f t="shared" si="37"/>
        <v>1.5941485371342835E-3</v>
      </c>
      <c r="R614">
        <f t="shared" si="38"/>
        <v>2915</v>
      </c>
      <c r="S614">
        <f t="shared" si="39"/>
        <v>10664</v>
      </c>
    </row>
    <row r="615" spans="1:19">
      <c r="A615" t="s">
        <v>1678</v>
      </c>
      <c r="B615" t="s">
        <v>1679</v>
      </c>
      <c r="C615" t="s">
        <v>1681</v>
      </c>
      <c r="D615">
        <v>1601070</v>
      </c>
      <c r="E615">
        <v>827</v>
      </c>
      <c r="F615">
        <v>485</v>
      </c>
      <c r="G615">
        <v>54</v>
      </c>
      <c r="H615">
        <v>10</v>
      </c>
      <c r="I615">
        <v>1376</v>
      </c>
      <c r="J615">
        <v>3727</v>
      </c>
      <c r="K615">
        <v>1466</v>
      </c>
      <c r="L615">
        <v>126</v>
      </c>
      <c r="M615">
        <v>32</v>
      </c>
      <c r="N615">
        <v>5351</v>
      </c>
      <c r="O615">
        <f t="shared" si="36"/>
        <v>7.2674418604651162E-3</v>
      </c>
      <c r="P615">
        <f t="shared" si="37"/>
        <v>5.9801906185759672E-3</v>
      </c>
      <c r="R615">
        <f t="shared" si="38"/>
        <v>1376</v>
      </c>
      <c r="S615">
        <f t="shared" si="39"/>
        <v>5351</v>
      </c>
    </row>
    <row r="616" spans="1:19">
      <c r="A616" t="s">
        <v>1678</v>
      </c>
      <c r="B616" t="s">
        <v>1679</v>
      </c>
      <c r="C616" t="s">
        <v>1682</v>
      </c>
      <c r="D616">
        <v>1601080</v>
      </c>
      <c r="E616">
        <v>625</v>
      </c>
      <c r="F616">
        <v>515</v>
      </c>
      <c r="G616">
        <v>82</v>
      </c>
      <c r="H616">
        <v>11</v>
      </c>
      <c r="I616">
        <v>1233</v>
      </c>
      <c r="J616">
        <v>2700</v>
      </c>
      <c r="K616">
        <v>1397</v>
      </c>
      <c r="L616">
        <v>186</v>
      </c>
      <c r="M616">
        <v>24</v>
      </c>
      <c r="N616">
        <v>4307</v>
      </c>
      <c r="O616">
        <f t="shared" si="36"/>
        <v>8.9213300892133016E-3</v>
      </c>
      <c r="P616">
        <f t="shared" si="37"/>
        <v>5.5723241235198515E-3</v>
      </c>
      <c r="R616">
        <f t="shared" si="38"/>
        <v>1233</v>
      </c>
      <c r="S616">
        <f t="shared" si="39"/>
        <v>4307</v>
      </c>
    </row>
    <row r="617" spans="1:19">
      <c r="A617" t="s">
        <v>1678</v>
      </c>
      <c r="B617" t="s">
        <v>1679</v>
      </c>
      <c r="C617" t="s">
        <v>1683</v>
      </c>
      <c r="D617">
        <v>1601081</v>
      </c>
      <c r="E617">
        <v>1100</v>
      </c>
      <c r="F617">
        <v>755</v>
      </c>
      <c r="G617">
        <v>103</v>
      </c>
      <c r="H617">
        <v>25</v>
      </c>
      <c r="I617">
        <v>1983</v>
      </c>
      <c r="J617">
        <v>4955</v>
      </c>
      <c r="K617">
        <v>2156</v>
      </c>
      <c r="L617">
        <v>279</v>
      </c>
      <c r="M617">
        <v>64</v>
      </c>
      <c r="N617">
        <v>7454</v>
      </c>
      <c r="O617">
        <f t="shared" si="36"/>
        <v>1.2607160867372668E-2</v>
      </c>
      <c r="P617">
        <f t="shared" si="37"/>
        <v>8.5859940971290578E-3</v>
      </c>
      <c r="R617">
        <f t="shared" si="38"/>
        <v>1983</v>
      </c>
      <c r="S617">
        <f t="shared" si="39"/>
        <v>7454</v>
      </c>
    </row>
    <row r="618" spans="1:19">
      <c r="A618" t="s">
        <v>1678</v>
      </c>
      <c r="B618" t="s">
        <v>1679</v>
      </c>
      <c r="C618" t="s">
        <v>1684</v>
      </c>
      <c r="D618">
        <v>1601082</v>
      </c>
      <c r="E618">
        <v>432</v>
      </c>
      <c r="F618">
        <v>291</v>
      </c>
      <c r="G618">
        <v>8</v>
      </c>
      <c r="H618">
        <v>1</v>
      </c>
      <c r="I618">
        <v>732</v>
      </c>
      <c r="J618">
        <v>1617</v>
      </c>
      <c r="K618">
        <v>647</v>
      </c>
      <c r="L618">
        <v>14</v>
      </c>
      <c r="M618">
        <v>1</v>
      </c>
      <c r="N618">
        <v>2279</v>
      </c>
      <c r="O618">
        <f t="shared" si="36"/>
        <v>1.366120218579235E-3</v>
      </c>
      <c r="P618">
        <f t="shared" si="37"/>
        <v>4.3878894251864854E-4</v>
      </c>
      <c r="R618">
        <f t="shared" si="38"/>
        <v>732</v>
      </c>
      <c r="S618">
        <f t="shared" si="39"/>
        <v>2279</v>
      </c>
    </row>
    <row r="619" spans="1:19">
      <c r="A619" t="s">
        <v>1678</v>
      </c>
      <c r="B619" t="s">
        <v>1679</v>
      </c>
      <c r="C619" t="s">
        <v>1685</v>
      </c>
      <c r="D619">
        <v>1601083</v>
      </c>
      <c r="E619">
        <v>574</v>
      </c>
      <c r="F619">
        <v>318</v>
      </c>
      <c r="G619">
        <v>23</v>
      </c>
      <c r="H619">
        <v>0</v>
      </c>
      <c r="I619">
        <v>915</v>
      </c>
      <c r="J619">
        <v>2447</v>
      </c>
      <c r="K619">
        <v>805</v>
      </c>
      <c r="L619">
        <v>54</v>
      </c>
      <c r="M619">
        <v>0</v>
      </c>
      <c r="N619">
        <v>3306</v>
      </c>
      <c r="O619">
        <f t="shared" si="36"/>
        <v>0</v>
      </c>
      <c r="P619">
        <f t="shared" si="37"/>
        <v>0</v>
      </c>
      <c r="R619">
        <f t="shared" si="38"/>
        <v>915</v>
      </c>
      <c r="S619">
        <f t="shared" si="39"/>
        <v>3306</v>
      </c>
    </row>
    <row r="620" spans="1:19">
      <c r="A620" t="s">
        <v>1678</v>
      </c>
      <c r="B620" t="s">
        <v>1679</v>
      </c>
      <c r="C620" t="s">
        <v>1686</v>
      </c>
      <c r="D620">
        <v>1601090</v>
      </c>
      <c r="E620">
        <v>1131</v>
      </c>
      <c r="F620">
        <v>1548</v>
      </c>
      <c r="G620">
        <v>369</v>
      </c>
      <c r="H620">
        <v>63</v>
      </c>
      <c r="I620">
        <v>3111</v>
      </c>
      <c r="J620">
        <v>5205</v>
      </c>
      <c r="K620">
        <v>5269</v>
      </c>
      <c r="L620">
        <v>999</v>
      </c>
      <c r="M620">
        <v>155</v>
      </c>
      <c r="N620">
        <v>11628</v>
      </c>
      <c r="O620">
        <f t="shared" si="36"/>
        <v>2.0250723240115717E-2</v>
      </c>
      <c r="P620">
        <f t="shared" si="37"/>
        <v>1.3329893360853114E-2</v>
      </c>
      <c r="R620">
        <f t="shared" si="38"/>
        <v>3111</v>
      </c>
      <c r="S620">
        <f t="shared" si="39"/>
        <v>11628</v>
      </c>
    </row>
    <row r="621" spans="1:19">
      <c r="A621" t="s">
        <v>1678</v>
      </c>
      <c r="B621" t="s">
        <v>1679</v>
      </c>
      <c r="C621" t="s">
        <v>1687</v>
      </c>
      <c r="D621">
        <v>1601091</v>
      </c>
      <c r="E621">
        <v>1563</v>
      </c>
      <c r="F621">
        <v>1454</v>
      </c>
      <c r="G621">
        <v>249</v>
      </c>
      <c r="H621">
        <v>31</v>
      </c>
      <c r="I621">
        <v>3297</v>
      </c>
      <c r="J621">
        <v>6847</v>
      </c>
      <c r="K621">
        <v>4306</v>
      </c>
      <c r="L621">
        <v>596</v>
      </c>
      <c r="M621">
        <v>73</v>
      </c>
      <c r="N621">
        <v>11822</v>
      </c>
      <c r="O621">
        <f t="shared" si="36"/>
        <v>9.4024871094934796E-3</v>
      </c>
      <c r="P621">
        <f t="shared" si="37"/>
        <v>6.1749281001522585E-3</v>
      </c>
      <c r="R621">
        <f t="shared" si="38"/>
        <v>3297</v>
      </c>
      <c r="S621">
        <f t="shared" si="39"/>
        <v>11822</v>
      </c>
    </row>
    <row r="622" spans="1:19">
      <c r="A622" t="s">
        <v>1678</v>
      </c>
      <c r="B622" t="s">
        <v>1679</v>
      </c>
      <c r="C622" t="s">
        <v>1688</v>
      </c>
      <c r="D622">
        <v>1601092</v>
      </c>
      <c r="E622">
        <v>348</v>
      </c>
      <c r="F622">
        <v>772</v>
      </c>
      <c r="G622">
        <v>195</v>
      </c>
      <c r="H622">
        <v>37</v>
      </c>
      <c r="I622">
        <v>1352</v>
      </c>
      <c r="J622">
        <v>1663</v>
      </c>
      <c r="K622">
        <v>2689</v>
      </c>
      <c r="L622">
        <v>559</v>
      </c>
      <c r="M622">
        <v>94</v>
      </c>
      <c r="N622">
        <v>5005</v>
      </c>
      <c r="O622">
        <f t="shared" si="36"/>
        <v>2.7366863905325445E-2</v>
      </c>
      <c r="P622">
        <f t="shared" si="37"/>
        <v>1.8781218781218783E-2</v>
      </c>
      <c r="R622">
        <f t="shared" si="38"/>
        <v>1352</v>
      </c>
      <c r="S622">
        <f t="shared" si="39"/>
        <v>5005</v>
      </c>
    </row>
    <row r="623" spans="1:19">
      <c r="A623" t="s">
        <v>1678</v>
      </c>
      <c r="B623" t="s">
        <v>1679</v>
      </c>
      <c r="C623" t="s">
        <v>1689</v>
      </c>
      <c r="D623">
        <v>1601130</v>
      </c>
      <c r="E623">
        <v>1413</v>
      </c>
      <c r="F623">
        <v>1833</v>
      </c>
      <c r="G623">
        <v>560</v>
      </c>
      <c r="H623">
        <v>154</v>
      </c>
      <c r="I623">
        <v>3960</v>
      </c>
      <c r="J623">
        <v>6673</v>
      </c>
      <c r="K623">
        <v>6766</v>
      </c>
      <c r="L623">
        <v>1709</v>
      </c>
      <c r="M623">
        <v>453</v>
      </c>
      <c r="N623">
        <v>15601</v>
      </c>
      <c r="O623">
        <f t="shared" si="36"/>
        <v>3.888888888888889E-2</v>
      </c>
      <c r="P623">
        <f t="shared" si="37"/>
        <v>2.9036600217934749E-2</v>
      </c>
      <c r="R623">
        <f t="shared" si="38"/>
        <v>3960</v>
      </c>
      <c r="S623">
        <f t="shared" si="39"/>
        <v>15601</v>
      </c>
    </row>
    <row r="624" spans="1:19">
      <c r="A624" t="s">
        <v>1678</v>
      </c>
      <c r="B624" t="s">
        <v>1679</v>
      </c>
      <c r="C624" t="s">
        <v>1690</v>
      </c>
      <c r="D624">
        <v>1601131</v>
      </c>
      <c r="E624">
        <v>533</v>
      </c>
      <c r="F624">
        <v>902</v>
      </c>
      <c r="G624">
        <v>167</v>
      </c>
      <c r="H624">
        <v>21</v>
      </c>
      <c r="I624">
        <v>1623</v>
      </c>
      <c r="J624">
        <v>2358</v>
      </c>
      <c r="K624">
        <v>2904</v>
      </c>
      <c r="L624">
        <v>425</v>
      </c>
      <c r="M624">
        <v>56</v>
      </c>
      <c r="N624">
        <v>5743</v>
      </c>
      <c r="O624">
        <f t="shared" si="36"/>
        <v>1.2939001848428836E-2</v>
      </c>
      <c r="P624">
        <f t="shared" si="37"/>
        <v>9.7510012188751528E-3</v>
      </c>
      <c r="R624">
        <f t="shared" si="38"/>
        <v>1623</v>
      </c>
      <c r="S624">
        <f t="shared" si="39"/>
        <v>5743</v>
      </c>
    </row>
    <row r="625" spans="1:19">
      <c r="A625" t="s">
        <v>1678</v>
      </c>
      <c r="B625" t="s">
        <v>1679</v>
      </c>
      <c r="C625" t="s">
        <v>1691</v>
      </c>
      <c r="D625">
        <v>1601140</v>
      </c>
      <c r="E625">
        <v>825</v>
      </c>
      <c r="F625">
        <v>1236</v>
      </c>
      <c r="G625">
        <v>300</v>
      </c>
      <c r="H625">
        <v>66</v>
      </c>
      <c r="I625">
        <v>2427</v>
      </c>
      <c r="J625">
        <v>3916</v>
      </c>
      <c r="K625">
        <v>4202</v>
      </c>
      <c r="L625">
        <v>799</v>
      </c>
      <c r="M625">
        <v>158</v>
      </c>
      <c r="N625">
        <v>9075</v>
      </c>
      <c r="O625">
        <f t="shared" si="36"/>
        <v>2.7194066749072928E-2</v>
      </c>
      <c r="P625">
        <f t="shared" si="37"/>
        <v>1.7410468319559228E-2</v>
      </c>
      <c r="R625">
        <f t="shared" si="38"/>
        <v>2427</v>
      </c>
      <c r="S625">
        <f t="shared" si="39"/>
        <v>9075</v>
      </c>
    </row>
    <row r="626" spans="1:19">
      <c r="A626" t="s">
        <v>1678</v>
      </c>
      <c r="B626" t="s">
        <v>1692</v>
      </c>
      <c r="C626" t="s">
        <v>1693</v>
      </c>
      <c r="D626">
        <v>1602010</v>
      </c>
      <c r="E626">
        <v>455</v>
      </c>
      <c r="F626">
        <v>1302</v>
      </c>
      <c r="G626">
        <v>1508</v>
      </c>
      <c r="H626">
        <v>318</v>
      </c>
      <c r="I626">
        <v>3583</v>
      </c>
      <c r="J626">
        <v>2195</v>
      </c>
      <c r="K626">
        <v>4739</v>
      </c>
      <c r="L626">
        <v>4365</v>
      </c>
      <c r="M626">
        <v>785</v>
      </c>
      <c r="N626">
        <v>12084</v>
      </c>
      <c r="O626">
        <f t="shared" si="36"/>
        <v>8.8752442087636066E-2</v>
      </c>
      <c r="P626">
        <f t="shared" si="37"/>
        <v>6.4961933134723607E-2</v>
      </c>
      <c r="R626">
        <f t="shared" si="38"/>
        <v>3583</v>
      </c>
      <c r="S626">
        <f t="shared" si="39"/>
        <v>12084</v>
      </c>
    </row>
    <row r="627" spans="1:19">
      <c r="A627" t="s">
        <v>1678</v>
      </c>
      <c r="B627" t="s">
        <v>1692</v>
      </c>
      <c r="C627" t="s">
        <v>1694</v>
      </c>
      <c r="D627">
        <v>1602011</v>
      </c>
      <c r="E627">
        <v>693</v>
      </c>
      <c r="F627">
        <v>1932</v>
      </c>
      <c r="G627">
        <v>2253</v>
      </c>
      <c r="H627">
        <v>532</v>
      </c>
      <c r="I627">
        <v>5410</v>
      </c>
      <c r="J627">
        <v>3241</v>
      </c>
      <c r="K627">
        <v>6981</v>
      </c>
      <c r="L627">
        <v>6535</v>
      </c>
      <c r="M627">
        <v>1420</v>
      </c>
      <c r="N627">
        <v>18177</v>
      </c>
      <c r="O627">
        <f t="shared" si="36"/>
        <v>9.8336414048059151E-2</v>
      </c>
      <c r="P627">
        <f t="shared" si="37"/>
        <v>7.8120701986026303E-2</v>
      </c>
      <c r="R627">
        <f t="shared" si="38"/>
        <v>5410</v>
      </c>
      <c r="S627">
        <f t="shared" si="39"/>
        <v>18177</v>
      </c>
    </row>
    <row r="628" spans="1:19">
      <c r="A628" t="s">
        <v>1678</v>
      </c>
      <c r="B628" t="s">
        <v>1692</v>
      </c>
      <c r="C628" t="s">
        <v>1695</v>
      </c>
      <c r="D628">
        <v>1602020</v>
      </c>
      <c r="E628">
        <v>340</v>
      </c>
      <c r="F628">
        <v>739</v>
      </c>
      <c r="G628">
        <v>757</v>
      </c>
      <c r="H628">
        <v>163</v>
      </c>
      <c r="I628">
        <v>1999</v>
      </c>
      <c r="J628">
        <v>1795</v>
      </c>
      <c r="K628">
        <v>2777</v>
      </c>
      <c r="L628">
        <v>2257</v>
      </c>
      <c r="M628">
        <v>412</v>
      </c>
      <c r="N628">
        <v>7241</v>
      </c>
      <c r="O628">
        <f t="shared" si="36"/>
        <v>8.1540770385192599E-2</v>
      </c>
      <c r="P628">
        <f t="shared" si="37"/>
        <v>5.689821847811076E-2</v>
      </c>
      <c r="R628">
        <f t="shared" si="38"/>
        <v>1999</v>
      </c>
      <c r="S628">
        <f t="shared" si="39"/>
        <v>7241</v>
      </c>
    </row>
    <row r="629" spans="1:19">
      <c r="A629" t="s">
        <v>1678</v>
      </c>
      <c r="B629" t="s">
        <v>1692</v>
      </c>
      <c r="C629" t="s">
        <v>1696</v>
      </c>
      <c r="D629">
        <v>1602021</v>
      </c>
      <c r="E629">
        <v>462</v>
      </c>
      <c r="F629">
        <v>1053</v>
      </c>
      <c r="G629">
        <v>1308</v>
      </c>
      <c r="H629">
        <v>459</v>
      </c>
      <c r="I629">
        <v>3282</v>
      </c>
      <c r="J629">
        <v>2350</v>
      </c>
      <c r="K629">
        <v>4247</v>
      </c>
      <c r="L629">
        <v>4584</v>
      </c>
      <c r="M629">
        <v>1417</v>
      </c>
      <c r="N629">
        <v>12598</v>
      </c>
      <c r="O629">
        <f t="shared" si="36"/>
        <v>0.13985374771480805</v>
      </c>
      <c r="P629">
        <f t="shared" si="37"/>
        <v>0.11247817113827592</v>
      </c>
      <c r="R629">
        <f t="shared" si="38"/>
        <v>3282</v>
      </c>
      <c r="S629">
        <f t="shared" si="39"/>
        <v>12598</v>
      </c>
    </row>
    <row r="630" spans="1:19">
      <c r="A630" t="s">
        <v>1678</v>
      </c>
      <c r="B630" t="s">
        <v>1692</v>
      </c>
      <c r="C630" t="s">
        <v>1697</v>
      </c>
      <c r="D630">
        <v>1602022</v>
      </c>
      <c r="E630">
        <v>448</v>
      </c>
      <c r="F630">
        <v>1200</v>
      </c>
      <c r="G630">
        <v>1325</v>
      </c>
      <c r="H630">
        <v>258</v>
      </c>
      <c r="I630">
        <v>3231</v>
      </c>
      <c r="J630">
        <v>2225</v>
      </c>
      <c r="K630">
        <v>4430</v>
      </c>
      <c r="L630">
        <v>3930</v>
      </c>
      <c r="M630">
        <v>684</v>
      </c>
      <c r="N630">
        <v>11269</v>
      </c>
      <c r="O630">
        <f t="shared" si="36"/>
        <v>7.9851439182915512E-2</v>
      </c>
      <c r="P630">
        <f t="shared" si="37"/>
        <v>6.0697488685775132E-2</v>
      </c>
      <c r="R630">
        <f t="shared" si="38"/>
        <v>3231</v>
      </c>
      <c r="S630">
        <f t="shared" si="39"/>
        <v>11269</v>
      </c>
    </row>
    <row r="631" spans="1:19">
      <c r="A631" t="s">
        <v>1678</v>
      </c>
      <c r="B631" t="s">
        <v>1692</v>
      </c>
      <c r="C631" t="s">
        <v>1698</v>
      </c>
      <c r="D631">
        <v>1602023</v>
      </c>
      <c r="E631">
        <v>265</v>
      </c>
      <c r="F631">
        <v>724</v>
      </c>
      <c r="G631">
        <v>1047</v>
      </c>
      <c r="H631">
        <v>272</v>
      </c>
      <c r="I631">
        <v>2308</v>
      </c>
      <c r="J631">
        <v>1278</v>
      </c>
      <c r="K631">
        <v>2732</v>
      </c>
      <c r="L631">
        <v>3352</v>
      </c>
      <c r="M631">
        <v>804</v>
      </c>
      <c r="N631">
        <v>8166</v>
      </c>
      <c r="O631">
        <f t="shared" si="36"/>
        <v>0.11785095320623917</v>
      </c>
      <c r="P631">
        <f t="shared" si="37"/>
        <v>9.8457016899338723E-2</v>
      </c>
      <c r="R631">
        <f t="shared" si="38"/>
        <v>2308</v>
      </c>
      <c r="S631">
        <f t="shared" si="39"/>
        <v>8166</v>
      </c>
    </row>
    <row r="632" spans="1:19">
      <c r="A632" t="s">
        <v>1678</v>
      </c>
      <c r="B632" t="s">
        <v>1692</v>
      </c>
      <c r="C632" t="s">
        <v>1699</v>
      </c>
      <c r="D632">
        <v>1602030</v>
      </c>
      <c r="E632">
        <v>1554</v>
      </c>
      <c r="F632">
        <v>1983</v>
      </c>
      <c r="G632">
        <v>1445</v>
      </c>
      <c r="H632">
        <v>219</v>
      </c>
      <c r="I632">
        <v>5201</v>
      </c>
      <c r="J632">
        <v>7308</v>
      </c>
      <c r="K632">
        <v>6873</v>
      </c>
      <c r="L632">
        <v>3785</v>
      </c>
      <c r="M632">
        <v>532</v>
      </c>
      <c r="N632">
        <v>18498</v>
      </c>
      <c r="O632">
        <f t="shared" si="36"/>
        <v>4.2107287060180736E-2</v>
      </c>
      <c r="P632">
        <f t="shared" si="37"/>
        <v>2.875986593145205E-2</v>
      </c>
      <c r="R632">
        <f t="shared" si="38"/>
        <v>5201</v>
      </c>
      <c r="S632">
        <f t="shared" si="39"/>
        <v>18498</v>
      </c>
    </row>
    <row r="633" spans="1:19">
      <c r="A633" t="s">
        <v>1678</v>
      </c>
      <c r="B633" t="s">
        <v>1692</v>
      </c>
      <c r="C633" t="s">
        <v>1700</v>
      </c>
      <c r="D633">
        <v>1602031</v>
      </c>
      <c r="E633">
        <v>1006</v>
      </c>
      <c r="F633">
        <v>1575</v>
      </c>
      <c r="G633">
        <v>1576</v>
      </c>
      <c r="H633">
        <v>462</v>
      </c>
      <c r="I633">
        <v>4619</v>
      </c>
      <c r="J633">
        <v>4960</v>
      </c>
      <c r="K633">
        <v>5943</v>
      </c>
      <c r="L633">
        <v>5024</v>
      </c>
      <c r="M633">
        <v>1283</v>
      </c>
      <c r="N633">
        <v>17210</v>
      </c>
      <c r="O633">
        <f t="shared" si="36"/>
        <v>0.10002164970772895</v>
      </c>
      <c r="P633">
        <f t="shared" si="37"/>
        <v>7.4549680418361422E-2</v>
      </c>
      <c r="R633">
        <f t="shared" si="38"/>
        <v>4619</v>
      </c>
      <c r="S633">
        <f t="shared" si="39"/>
        <v>17210</v>
      </c>
    </row>
    <row r="634" spans="1:19">
      <c r="A634" t="s">
        <v>1678</v>
      </c>
      <c r="B634" t="s">
        <v>1692</v>
      </c>
      <c r="C634" t="s">
        <v>1701</v>
      </c>
      <c r="D634">
        <v>1602040</v>
      </c>
      <c r="E634">
        <v>1792</v>
      </c>
      <c r="F634">
        <v>1479</v>
      </c>
      <c r="G634">
        <v>1124</v>
      </c>
      <c r="H634">
        <v>197</v>
      </c>
      <c r="I634">
        <v>4592</v>
      </c>
      <c r="J634">
        <v>9867</v>
      </c>
      <c r="K634">
        <v>6191</v>
      </c>
      <c r="L634">
        <v>4130</v>
      </c>
      <c r="M634">
        <v>688</v>
      </c>
      <c r="N634">
        <v>20876</v>
      </c>
      <c r="O634">
        <f t="shared" si="36"/>
        <v>4.29006968641115E-2</v>
      </c>
      <c r="P634">
        <f t="shared" si="37"/>
        <v>3.2956505077601075E-2</v>
      </c>
      <c r="R634">
        <f t="shared" si="38"/>
        <v>4592</v>
      </c>
      <c r="S634">
        <f t="shared" si="39"/>
        <v>20876</v>
      </c>
    </row>
    <row r="635" spans="1:19">
      <c r="A635" t="s">
        <v>1678</v>
      </c>
      <c r="B635" t="s">
        <v>1692</v>
      </c>
      <c r="C635" t="s">
        <v>1702</v>
      </c>
      <c r="D635">
        <v>1602041</v>
      </c>
      <c r="E635">
        <v>290</v>
      </c>
      <c r="F635">
        <v>463</v>
      </c>
      <c r="G635">
        <v>478</v>
      </c>
      <c r="H635">
        <v>123</v>
      </c>
      <c r="I635">
        <v>1354</v>
      </c>
      <c r="J635">
        <v>1480</v>
      </c>
      <c r="K635">
        <v>1779</v>
      </c>
      <c r="L635">
        <v>1454</v>
      </c>
      <c r="M635">
        <v>304</v>
      </c>
      <c r="N635">
        <v>5017</v>
      </c>
      <c r="O635">
        <f t="shared" si="36"/>
        <v>9.0841949778434267E-2</v>
      </c>
      <c r="P635">
        <f t="shared" si="37"/>
        <v>6.0593980466414191E-2</v>
      </c>
      <c r="R635">
        <f t="shared" si="38"/>
        <v>1354</v>
      </c>
      <c r="S635">
        <f t="shared" si="39"/>
        <v>5017</v>
      </c>
    </row>
    <row r="636" spans="1:19">
      <c r="A636" t="s">
        <v>1678</v>
      </c>
      <c r="B636" t="s">
        <v>1692</v>
      </c>
      <c r="C636" t="s">
        <v>1703</v>
      </c>
      <c r="D636">
        <v>1602050</v>
      </c>
      <c r="E636">
        <v>1673</v>
      </c>
      <c r="F636">
        <v>1904</v>
      </c>
      <c r="G636">
        <v>1170</v>
      </c>
      <c r="H636">
        <v>204</v>
      </c>
      <c r="I636">
        <v>4951</v>
      </c>
      <c r="J636">
        <v>7951</v>
      </c>
      <c r="K636">
        <v>6997</v>
      </c>
      <c r="L636">
        <v>3763</v>
      </c>
      <c r="M636">
        <v>620</v>
      </c>
      <c r="N636">
        <v>19331</v>
      </c>
      <c r="O636">
        <f t="shared" si="36"/>
        <v>4.1203797212684308E-2</v>
      </c>
      <c r="P636">
        <f t="shared" si="37"/>
        <v>3.2072836376804095E-2</v>
      </c>
      <c r="R636">
        <f t="shared" si="38"/>
        <v>4951</v>
      </c>
      <c r="S636">
        <f t="shared" si="39"/>
        <v>19331</v>
      </c>
    </row>
    <row r="637" spans="1:19">
      <c r="A637" t="s">
        <v>1678</v>
      </c>
      <c r="B637" t="s">
        <v>1692</v>
      </c>
      <c r="C637" t="s">
        <v>1704</v>
      </c>
      <c r="D637">
        <v>1602051</v>
      </c>
      <c r="E637">
        <v>741</v>
      </c>
      <c r="F637">
        <v>910</v>
      </c>
      <c r="G637">
        <v>685</v>
      </c>
      <c r="H637">
        <v>148</v>
      </c>
      <c r="I637">
        <v>2484</v>
      </c>
      <c r="J637">
        <v>3610</v>
      </c>
      <c r="K637">
        <v>3368</v>
      </c>
      <c r="L637">
        <v>2275</v>
      </c>
      <c r="M637">
        <v>475</v>
      </c>
      <c r="N637">
        <v>9728</v>
      </c>
      <c r="O637">
        <f t="shared" si="36"/>
        <v>5.9581320450885669E-2</v>
      </c>
      <c r="P637">
        <f t="shared" si="37"/>
        <v>4.8828125E-2</v>
      </c>
      <c r="R637">
        <f t="shared" si="38"/>
        <v>2484</v>
      </c>
      <c r="S637">
        <f t="shared" si="39"/>
        <v>9728</v>
      </c>
    </row>
    <row r="638" spans="1:19">
      <c r="A638" t="s">
        <v>1678</v>
      </c>
      <c r="B638" t="s">
        <v>1692</v>
      </c>
      <c r="C638" t="s">
        <v>1705</v>
      </c>
      <c r="D638">
        <v>1602060</v>
      </c>
      <c r="E638">
        <v>2087</v>
      </c>
      <c r="F638">
        <v>2526</v>
      </c>
      <c r="G638">
        <v>1808</v>
      </c>
      <c r="H638">
        <v>358</v>
      </c>
      <c r="I638">
        <v>6779</v>
      </c>
      <c r="J638">
        <v>10138</v>
      </c>
      <c r="K638">
        <v>9494</v>
      </c>
      <c r="L638">
        <v>5852</v>
      </c>
      <c r="M638">
        <v>1171</v>
      </c>
      <c r="N638">
        <v>26655</v>
      </c>
      <c r="O638">
        <f t="shared" si="36"/>
        <v>5.2810148989526476E-2</v>
      </c>
      <c r="P638">
        <f t="shared" si="37"/>
        <v>4.3931720127555807E-2</v>
      </c>
      <c r="R638">
        <f t="shared" si="38"/>
        <v>6779</v>
      </c>
      <c r="S638">
        <f t="shared" si="39"/>
        <v>26655</v>
      </c>
    </row>
    <row r="639" spans="1:19">
      <c r="A639" t="s">
        <v>1678</v>
      </c>
      <c r="B639" t="s">
        <v>1692</v>
      </c>
      <c r="C639" t="s">
        <v>1706</v>
      </c>
      <c r="D639">
        <v>1602120</v>
      </c>
      <c r="E639">
        <v>2128</v>
      </c>
      <c r="F639">
        <v>2660</v>
      </c>
      <c r="G639">
        <v>2080</v>
      </c>
      <c r="H639">
        <v>483</v>
      </c>
      <c r="I639">
        <v>7351</v>
      </c>
      <c r="J639">
        <v>9464</v>
      </c>
      <c r="K639">
        <v>9001</v>
      </c>
      <c r="L639">
        <v>6245</v>
      </c>
      <c r="M639">
        <v>1440</v>
      </c>
      <c r="N639">
        <v>26150</v>
      </c>
      <c r="O639">
        <f t="shared" si="36"/>
        <v>6.5705346211399812E-2</v>
      </c>
      <c r="P639">
        <f t="shared" si="37"/>
        <v>5.5066921606118549E-2</v>
      </c>
      <c r="R639">
        <f t="shared" si="38"/>
        <v>7351</v>
      </c>
      <c r="S639">
        <f t="shared" si="39"/>
        <v>26150</v>
      </c>
    </row>
    <row r="640" spans="1:19">
      <c r="A640" t="s">
        <v>1678</v>
      </c>
      <c r="B640" t="s">
        <v>1692</v>
      </c>
      <c r="C640" t="s">
        <v>1707</v>
      </c>
      <c r="D640">
        <v>1602121</v>
      </c>
      <c r="E640">
        <v>2133</v>
      </c>
      <c r="F640">
        <v>1563</v>
      </c>
      <c r="G640">
        <v>872</v>
      </c>
      <c r="H640">
        <v>183</v>
      </c>
      <c r="I640">
        <v>4751</v>
      </c>
      <c r="J640">
        <v>9526</v>
      </c>
      <c r="K640">
        <v>5062</v>
      </c>
      <c r="L640">
        <v>2510</v>
      </c>
      <c r="M640">
        <v>556</v>
      </c>
      <c r="N640">
        <v>17654</v>
      </c>
      <c r="O640">
        <f t="shared" si="36"/>
        <v>3.8518206693327721E-2</v>
      </c>
      <c r="P640">
        <f t="shared" si="37"/>
        <v>3.1494278916959328E-2</v>
      </c>
      <c r="R640">
        <f t="shared" si="38"/>
        <v>4751</v>
      </c>
      <c r="S640">
        <f t="shared" si="39"/>
        <v>17654</v>
      </c>
    </row>
    <row r="641" spans="1:19">
      <c r="A641" t="s">
        <v>1678</v>
      </c>
      <c r="B641" t="s">
        <v>1692</v>
      </c>
      <c r="C641" t="s">
        <v>1708</v>
      </c>
      <c r="D641">
        <v>1602130</v>
      </c>
      <c r="E641">
        <v>1462</v>
      </c>
      <c r="F641">
        <v>1686</v>
      </c>
      <c r="G641">
        <v>1420</v>
      </c>
      <c r="H641">
        <v>275</v>
      </c>
      <c r="I641">
        <v>4843</v>
      </c>
      <c r="J641">
        <v>6727</v>
      </c>
      <c r="K641">
        <v>6068</v>
      </c>
      <c r="L641">
        <v>4233</v>
      </c>
      <c r="M641">
        <v>782</v>
      </c>
      <c r="N641">
        <v>17810</v>
      </c>
      <c r="O641">
        <f t="shared" si="36"/>
        <v>5.6782985752632666E-2</v>
      </c>
      <c r="P641">
        <f t="shared" si="37"/>
        <v>4.3907916900617627E-2</v>
      </c>
      <c r="R641">
        <f t="shared" si="38"/>
        <v>4843</v>
      </c>
      <c r="S641">
        <f t="shared" si="39"/>
        <v>17810</v>
      </c>
    </row>
    <row r="642" spans="1:19">
      <c r="A642" t="s">
        <v>1678</v>
      </c>
      <c r="B642" t="s">
        <v>1692</v>
      </c>
      <c r="C642" t="s">
        <v>1709</v>
      </c>
      <c r="D642">
        <v>1602131</v>
      </c>
      <c r="E642">
        <v>755</v>
      </c>
      <c r="F642">
        <v>1342</v>
      </c>
      <c r="G642">
        <v>1113</v>
      </c>
      <c r="H642">
        <v>213</v>
      </c>
      <c r="I642">
        <v>3423</v>
      </c>
      <c r="J642">
        <v>3708</v>
      </c>
      <c r="K642">
        <v>4966</v>
      </c>
      <c r="L642">
        <v>3460</v>
      </c>
      <c r="M642">
        <v>586</v>
      </c>
      <c r="N642">
        <v>12720</v>
      </c>
      <c r="O642">
        <f t="shared" si="36"/>
        <v>6.2226117440841368E-2</v>
      </c>
      <c r="P642">
        <f t="shared" si="37"/>
        <v>4.6069182389937104E-2</v>
      </c>
      <c r="R642">
        <f t="shared" si="38"/>
        <v>3423</v>
      </c>
      <c r="S642">
        <f t="shared" si="39"/>
        <v>12720</v>
      </c>
    </row>
    <row r="643" spans="1:19">
      <c r="A643" t="s">
        <v>1678</v>
      </c>
      <c r="B643" t="s">
        <v>1692</v>
      </c>
      <c r="C643" t="s">
        <v>1710</v>
      </c>
      <c r="D643">
        <v>1602140</v>
      </c>
      <c r="E643">
        <v>285</v>
      </c>
      <c r="F643">
        <v>723</v>
      </c>
      <c r="G643">
        <v>921</v>
      </c>
      <c r="H643">
        <v>234</v>
      </c>
      <c r="I643">
        <v>2163</v>
      </c>
      <c r="J643">
        <v>1430</v>
      </c>
      <c r="K643">
        <v>2674</v>
      </c>
      <c r="L643">
        <v>2804</v>
      </c>
      <c r="M643">
        <v>618</v>
      </c>
      <c r="N643">
        <v>7526</v>
      </c>
      <c r="O643">
        <f t="shared" ref="O643:O706" si="40">H643/I643</f>
        <v>0.10818307905686546</v>
      </c>
      <c r="P643">
        <f t="shared" ref="P643:P706" si="41">M643/N643</f>
        <v>8.2115333510496949E-2</v>
      </c>
      <c r="R643">
        <f t="shared" ref="R643:R706" si="42">I643</f>
        <v>2163</v>
      </c>
      <c r="S643">
        <f t="shared" ref="S643:S706" si="43">N643</f>
        <v>7526</v>
      </c>
    </row>
    <row r="644" spans="1:19">
      <c r="A644" t="s">
        <v>1678</v>
      </c>
      <c r="B644" t="s">
        <v>1711</v>
      </c>
      <c r="C644" t="s">
        <v>1712</v>
      </c>
      <c r="D644">
        <v>1603010</v>
      </c>
      <c r="E644">
        <v>856</v>
      </c>
      <c r="F644">
        <v>608</v>
      </c>
      <c r="G644">
        <v>264</v>
      </c>
      <c r="H644">
        <v>44</v>
      </c>
      <c r="I644">
        <v>1772</v>
      </c>
      <c r="J644">
        <v>4040</v>
      </c>
      <c r="K644">
        <v>2070</v>
      </c>
      <c r="L644">
        <v>848</v>
      </c>
      <c r="M644">
        <v>156</v>
      </c>
      <c r="N644">
        <v>7114</v>
      </c>
      <c r="O644">
        <f t="shared" si="40"/>
        <v>2.4830699774266364E-2</v>
      </c>
      <c r="P644">
        <f t="shared" si="41"/>
        <v>2.1928591509699186E-2</v>
      </c>
      <c r="R644">
        <f t="shared" si="42"/>
        <v>1772</v>
      </c>
      <c r="S644">
        <f t="shared" si="43"/>
        <v>7114</v>
      </c>
    </row>
    <row r="645" spans="1:19">
      <c r="A645" t="s">
        <v>1678</v>
      </c>
      <c r="B645" t="s">
        <v>1711</v>
      </c>
      <c r="C645" t="s">
        <v>1713</v>
      </c>
      <c r="D645">
        <v>1603011</v>
      </c>
      <c r="E645">
        <v>1140</v>
      </c>
      <c r="F645">
        <v>756</v>
      </c>
      <c r="G645">
        <v>318</v>
      </c>
      <c r="H645">
        <v>92</v>
      </c>
      <c r="I645">
        <v>2306</v>
      </c>
      <c r="J645">
        <v>6563</v>
      </c>
      <c r="K645">
        <v>3294</v>
      </c>
      <c r="L645">
        <v>1219</v>
      </c>
      <c r="M645">
        <v>322</v>
      </c>
      <c r="N645">
        <v>11398</v>
      </c>
      <c r="O645">
        <f t="shared" si="40"/>
        <v>3.9895923677363401E-2</v>
      </c>
      <c r="P645">
        <f t="shared" si="41"/>
        <v>2.8250570275486928E-2</v>
      </c>
      <c r="R645">
        <f t="shared" si="42"/>
        <v>2306</v>
      </c>
      <c r="S645">
        <f t="shared" si="43"/>
        <v>11398</v>
      </c>
    </row>
    <row r="646" spans="1:19">
      <c r="A646" t="s">
        <v>1678</v>
      </c>
      <c r="B646" t="s">
        <v>1711</v>
      </c>
      <c r="C646" t="s">
        <v>1714</v>
      </c>
      <c r="D646">
        <v>1603012</v>
      </c>
      <c r="E646">
        <v>700</v>
      </c>
      <c r="F646">
        <v>422</v>
      </c>
      <c r="G646">
        <v>150</v>
      </c>
      <c r="H646">
        <v>39</v>
      </c>
      <c r="I646">
        <v>1311</v>
      </c>
      <c r="J646">
        <v>3854</v>
      </c>
      <c r="K646">
        <v>1804</v>
      </c>
      <c r="L646">
        <v>583</v>
      </c>
      <c r="M646">
        <v>165</v>
      </c>
      <c r="N646">
        <v>6406</v>
      </c>
      <c r="O646">
        <f t="shared" si="40"/>
        <v>2.9748283752860413E-2</v>
      </c>
      <c r="P646">
        <f t="shared" si="41"/>
        <v>2.5757102716203559E-2</v>
      </c>
      <c r="R646">
        <f t="shared" si="42"/>
        <v>1311</v>
      </c>
      <c r="S646">
        <f t="shared" si="43"/>
        <v>6406</v>
      </c>
    </row>
    <row r="647" spans="1:19">
      <c r="A647" t="s">
        <v>1678</v>
      </c>
      <c r="B647" t="s">
        <v>1711</v>
      </c>
      <c r="C647" t="s">
        <v>1715</v>
      </c>
      <c r="D647">
        <v>1603020</v>
      </c>
      <c r="E647">
        <v>1815</v>
      </c>
      <c r="F647">
        <v>1945</v>
      </c>
      <c r="G647">
        <v>932</v>
      </c>
      <c r="H647">
        <v>219</v>
      </c>
      <c r="I647">
        <v>4911</v>
      </c>
      <c r="J647">
        <v>8608</v>
      </c>
      <c r="K647">
        <v>6690</v>
      </c>
      <c r="L647">
        <v>2628</v>
      </c>
      <c r="M647">
        <v>663</v>
      </c>
      <c r="N647">
        <v>18589</v>
      </c>
      <c r="O647">
        <f t="shared" si="40"/>
        <v>4.459376908979841E-2</v>
      </c>
      <c r="P647">
        <f t="shared" si="41"/>
        <v>3.566625423637635E-2</v>
      </c>
      <c r="R647">
        <f t="shared" si="42"/>
        <v>4911</v>
      </c>
      <c r="S647">
        <f t="shared" si="43"/>
        <v>18589</v>
      </c>
    </row>
    <row r="648" spans="1:19">
      <c r="A648" t="s">
        <v>1678</v>
      </c>
      <c r="B648" t="s">
        <v>1711</v>
      </c>
      <c r="C648" t="s">
        <v>1716</v>
      </c>
      <c r="D648">
        <v>1603031</v>
      </c>
      <c r="E648">
        <v>811</v>
      </c>
      <c r="F648">
        <v>914</v>
      </c>
      <c r="G648">
        <v>416</v>
      </c>
      <c r="H648">
        <v>84</v>
      </c>
      <c r="I648">
        <v>2225</v>
      </c>
      <c r="J648">
        <v>3865</v>
      </c>
      <c r="K648">
        <v>3320</v>
      </c>
      <c r="L648">
        <v>1273</v>
      </c>
      <c r="M648">
        <v>290</v>
      </c>
      <c r="N648">
        <v>8748</v>
      </c>
      <c r="O648">
        <f t="shared" si="40"/>
        <v>3.7752808988764042E-2</v>
      </c>
      <c r="P648">
        <f t="shared" si="41"/>
        <v>3.3150434385002286E-2</v>
      </c>
      <c r="R648">
        <f t="shared" si="42"/>
        <v>2225</v>
      </c>
      <c r="S648">
        <f t="shared" si="43"/>
        <v>8748</v>
      </c>
    </row>
    <row r="649" spans="1:19">
      <c r="A649" t="s">
        <v>1678</v>
      </c>
      <c r="B649" t="s">
        <v>1711</v>
      </c>
      <c r="C649" t="s">
        <v>1717</v>
      </c>
      <c r="D649">
        <v>1603032</v>
      </c>
      <c r="E649">
        <v>1010</v>
      </c>
      <c r="F649">
        <v>852</v>
      </c>
      <c r="G649">
        <v>427</v>
      </c>
      <c r="H649">
        <v>71</v>
      </c>
      <c r="I649">
        <v>2360</v>
      </c>
      <c r="J649">
        <v>4986</v>
      </c>
      <c r="K649">
        <v>2991</v>
      </c>
      <c r="L649">
        <v>1134</v>
      </c>
      <c r="M649">
        <v>207</v>
      </c>
      <c r="N649">
        <v>9318</v>
      </c>
      <c r="O649">
        <f t="shared" si="40"/>
        <v>3.0084745762711865E-2</v>
      </c>
      <c r="P649">
        <f t="shared" si="41"/>
        <v>2.2215067611075338E-2</v>
      </c>
      <c r="R649">
        <f t="shared" si="42"/>
        <v>2360</v>
      </c>
      <c r="S649">
        <f t="shared" si="43"/>
        <v>9318</v>
      </c>
    </row>
    <row r="650" spans="1:19">
      <c r="A650" t="s">
        <v>1678</v>
      </c>
      <c r="B650" t="s">
        <v>1711</v>
      </c>
      <c r="C650" t="s">
        <v>1718</v>
      </c>
      <c r="D650">
        <v>1603033</v>
      </c>
      <c r="E650">
        <v>945</v>
      </c>
      <c r="F650">
        <v>747</v>
      </c>
      <c r="G650">
        <v>311</v>
      </c>
      <c r="H650">
        <v>59</v>
      </c>
      <c r="I650">
        <v>2062</v>
      </c>
      <c r="J650">
        <v>4395</v>
      </c>
      <c r="K650">
        <v>2367</v>
      </c>
      <c r="L650">
        <v>786</v>
      </c>
      <c r="M650">
        <v>163</v>
      </c>
      <c r="N650">
        <v>7711</v>
      </c>
      <c r="O650">
        <f t="shared" si="40"/>
        <v>2.8612997090203686E-2</v>
      </c>
      <c r="P650">
        <f t="shared" si="41"/>
        <v>2.1138633121514719E-2</v>
      </c>
      <c r="R650">
        <f t="shared" si="42"/>
        <v>2062</v>
      </c>
      <c r="S650">
        <f t="shared" si="43"/>
        <v>7711</v>
      </c>
    </row>
    <row r="651" spans="1:19">
      <c r="A651" t="s">
        <v>1678</v>
      </c>
      <c r="B651" t="s">
        <v>1711</v>
      </c>
      <c r="C651" t="s">
        <v>1719</v>
      </c>
      <c r="D651">
        <v>1603040</v>
      </c>
      <c r="E651">
        <v>521</v>
      </c>
      <c r="F651">
        <v>1040</v>
      </c>
      <c r="G651">
        <v>1024</v>
      </c>
      <c r="H651">
        <v>393</v>
      </c>
      <c r="I651">
        <v>2978</v>
      </c>
      <c r="J651">
        <v>2659</v>
      </c>
      <c r="K651">
        <v>4122</v>
      </c>
      <c r="L651">
        <v>3480</v>
      </c>
      <c r="M651">
        <v>1285</v>
      </c>
      <c r="N651">
        <v>11546</v>
      </c>
      <c r="O651">
        <f t="shared" si="40"/>
        <v>0.13196776359973136</v>
      </c>
      <c r="P651">
        <f t="shared" si="41"/>
        <v>0.11129395461631734</v>
      </c>
      <c r="R651">
        <f t="shared" si="42"/>
        <v>2978</v>
      </c>
      <c r="S651">
        <f t="shared" si="43"/>
        <v>11546</v>
      </c>
    </row>
    <row r="652" spans="1:19">
      <c r="A652" t="s">
        <v>1678</v>
      </c>
      <c r="B652" t="s">
        <v>1711</v>
      </c>
      <c r="C652" t="s">
        <v>1711</v>
      </c>
      <c r="D652">
        <v>1603050</v>
      </c>
      <c r="E652">
        <v>872</v>
      </c>
      <c r="F652">
        <v>1529</v>
      </c>
      <c r="G652">
        <v>1124</v>
      </c>
      <c r="H652">
        <v>397</v>
      </c>
      <c r="I652">
        <v>3922</v>
      </c>
      <c r="J652">
        <v>4188</v>
      </c>
      <c r="K652">
        <v>5668</v>
      </c>
      <c r="L652">
        <v>3703</v>
      </c>
      <c r="M652">
        <v>1397</v>
      </c>
      <c r="N652">
        <v>14956</v>
      </c>
      <c r="O652">
        <f t="shared" si="40"/>
        <v>0.10122386537480878</v>
      </c>
      <c r="P652">
        <f t="shared" si="41"/>
        <v>9.3407328162610326E-2</v>
      </c>
      <c r="R652">
        <f t="shared" si="42"/>
        <v>3922</v>
      </c>
      <c r="S652">
        <f t="shared" si="43"/>
        <v>14956</v>
      </c>
    </row>
    <row r="653" spans="1:19">
      <c r="A653" t="s">
        <v>1678</v>
      </c>
      <c r="B653" t="s">
        <v>1711</v>
      </c>
      <c r="C653" t="s">
        <v>1720</v>
      </c>
      <c r="D653">
        <v>1603051</v>
      </c>
      <c r="E653">
        <v>860</v>
      </c>
      <c r="F653">
        <v>733</v>
      </c>
      <c r="G653">
        <v>420</v>
      </c>
      <c r="H653">
        <v>88</v>
      </c>
      <c r="I653">
        <v>2101</v>
      </c>
      <c r="J653">
        <v>4312</v>
      </c>
      <c r="K653">
        <v>2711</v>
      </c>
      <c r="L653">
        <v>1233</v>
      </c>
      <c r="M653">
        <v>285</v>
      </c>
      <c r="N653">
        <v>8541</v>
      </c>
      <c r="O653">
        <f t="shared" si="40"/>
        <v>4.1884816753926704E-2</v>
      </c>
      <c r="P653">
        <f t="shared" si="41"/>
        <v>3.3368458025992274E-2</v>
      </c>
      <c r="R653">
        <f t="shared" si="42"/>
        <v>2101</v>
      </c>
      <c r="S653">
        <f t="shared" si="43"/>
        <v>8541</v>
      </c>
    </row>
    <row r="654" spans="1:19">
      <c r="A654" t="s">
        <v>1678</v>
      </c>
      <c r="B654" t="s">
        <v>1711</v>
      </c>
      <c r="C654" t="s">
        <v>1721</v>
      </c>
      <c r="D654">
        <v>1603060</v>
      </c>
      <c r="E654">
        <v>1492</v>
      </c>
      <c r="F654">
        <v>1243</v>
      </c>
      <c r="G654">
        <v>532</v>
      </c>
      <c r="H654">
        <v>132</v>
      </c>
      <c r="I654">
        <v>3399</v>
      </c>
      <c r="J654">
        <v>7525</v>
      </c>
      <c r="K654">
        <v>4428</v>
      </c>
      <c r="L654">
        <v>1604</v>
      </c>
      <c r="M654">
        <v>412</v>
      </c>
      <c r="N654">
        <v>13969</v>
      </c>
      <c r="O654">
        <f t="shared" si="40"/>
        <v>3.8834951456310676E-2</v>
      </c>
      <c r="P654">
        <f t="shared" si="41"/>
        <v>2.9493879304173527E-2</v>
      </c>
      <c r="R654">
        <f t="shared" si="42"/>
        <v>3399</v>
      </c>
      <c r="S654">
        <f t="shared" si="43"/>
        <v>13969</v>
      </c>
    </row>
    <row r="655" spans="1:19">
      <c r="A655" t="s">
        <v>1678</v>
      </c>
      <c r="B655" t="s">
        <v>1711</v>
      </c>
      <c r="C655" t="s">
        <v>1722</v>
      </c>
      <c r="D655">
        <v>1603061</v>
      </c>
      <c r="E655">
        <v>564</v>
      </c>
      <c r="F655">
        <v>359</v>
      </c>
      <c r="G655">
        <v>195</v>
      </c>
      <c r="H655">
        <v>48</v>
      </c>
      <c r="I655">
        <v>1166</v>
      </c>
      <c r="J655">
        <v>3057</v>
      </c>
      <c r="K655">
        <v>1255</v>
      </c>
      <c r="L655">
        <v>550</v>
      </c>
      <c r="M655">
        <v>147</v>
      </c>
      <c r="N655">
        <v>5009</v>
      </c>
      <c r="O655">
        <f t="shared" si="40"/>
        <v>4.1166380789022301E-2</v>
      </c>
      <c r="P655">
        <f t="shared" si="41"/>
        <v>2.9347175084847275E-2</v>
      </c>
      <c r="R655">
        <f t="shared" si="42"/>
        <v>1166</v>
      </c>
      <c r="S655">
        <f t="shared" si="43"/>
        <v>5009</v>
      </c>
    </row>
    <row r="656" spans="1:19">
      <c r="A656" t="s">
        <v>1678</v>
      </c>
      <c r="B656" t="s">
        <v>1711</v>
      </c>
      <c r="C656" t="s">
        <v>1723</v>
      </c>
      <c r="D656">
        <v>1603062</v>
      </c>
      <c r="E656">
        <v>1322</v>
      </c>
      <c r="F656">
        <v>924</v>
      </c>
      <c r="G656">
        <v>455</v>
      </c>
      <c r="H656">
        <v>94</v>
      </c>
      <c r="I656">
        <v>2795</v>
      </c>
      <c r="J656">
        <v>6609</v>
      </c>
      <c r="K656">
        <v>3246</v>
      </c>
      <c r="L656">
        <v>1317</v>
      </c>
      <c r="M656">
        <v>260</v>
      </c>
      <c r="N656">
        <v>11432</v>
      </c>
      <c r="O656">
        <f t="shared" si="40"/>
        <v>3.3631484794275489E-2</v>
      </c>
      <c r="P656">
        <f t="shared" si="41"/>
        <v>2.2743177046885936E-2</v>
      </c>
      <c r="R656">
        <f t="shared" si="42"/>
        <v>2795</v>
      </c>
      <c r="S656">
        <f t="shared" si="43"/>
        <v>11432</v>
      </c>
    </row>
    <row r="657" spans="1:19">
      <c r="A657" t="s">
        <v>1678</v>
      </c>
      <c r="B657" t="s">
        <v>1711</v>
      </c>
      <c r="C657" t="s">
        <v>1724</v>
      </c>
      <c r="D657">
        <v>1603070</v>
      </c>
      <c r="E657">
        <v>1914</v>
      </c>
      <c r="F657">
        <v>2120</v>
      </c>
      <c r="G657">
        <v>1257</v>
      </c>
      <c r="H657">
        <v>276</v>
      </c>
      <c r="I657">
        <v>5567</v>
      </c>
      <c r="J657">
        <v>9044</v>
      </c>
      <c r="K657">
        <v>7194</v>
      </c>
      <c r="L657">
        <v>3309</v>
      </c>
      <c r="M657">
        <v>791</v>
      </c>
      <c r="N657">
        <v>20338</v>
      </c>
      <c r="O657">
        <f t="shared" si="40"/>
        <v>4.9577869588647384E-2</v>
      </c>
      <c r="P657">
        <f t="shared" si="41"/>
        <v>3.8892713147802141E-2</v>
      </c>
      <c r="R657">
        <f t="shared" si="42"/>
        <v>5567</v>
      </c>
      <c r="S657">
        <f t="shared" si="43"/>
        <v>20338</v>
      </c>
    </row>
    <row r="658" spans="1:19">
      <c r="A658" t="s">
        <v>1678</v>
      </c>
      <c r="B658" t="s">
        <v>1711</v>
      </c>
      <c r="C658" t="s">
        <v>1725</v>
      </c>
      <c r="D658">
        <v>1603090</v>
      </c>
      <c r="E658">
        <v>2106</v>
      </c>
      <c r="F658">
        <v>2055</v>
      </c>
      <c r="G658">
        <v>879</v>
      </c>
      <c r="H658">
        <v>184</v>
      </c>
      <c r="I658">
        <v>5224</v>
      </c>
      <c r="J658">
        <v>9149</v>
      </c>
      <c r="K658">
        <v>6433</v>
      </c>
      <c r="L658">
        <v>2340</v>
      </c>
      <c r="M658">
        <v>544</v>
      </c>
      <c r="N658">
        <v>18466</v>
      </c>
      <c r="O658">
        <f t="shared" si="40"/>
        <v>3.5222052067381319E-2</v>
      </c>
      <c r="P658">
        <f t="shared" si="41"/>
        <v>2.945954727607495E-2</v>
      </c>
      <c r="R658">
        <f t="shared" si="42"/>
        <v>5224</v>
      </c>
      <c r="S658">
        <f t="shared" si="43"/>
        <v>18466</v>
      </c>
    </row>
    <row r="659" spans="1:19">
      <c r="A659" t="s">
        <v>1678</v>
      </c>
      <c r="B659" t="s">
        <v>1711</v>
      </c>
      <c r="C659" t="s">
        <v>1726</v>
      </c>
      <c r="D659">
        <v>1603091</v>
      </c>
      <c r="E659">
        <v>609</v>
      </c>
      <c r="F659">
        <v>809</v>
      </c>
      <c r="G659">
        <v>414</v>
      </c>
      <c r="H659">
        <v>60</v>
      </c>
      <c r="I659">
        <v>1892</v>
      </c>
      <c r="J659">
        <v>2618</v>
      </c>
      <c r="K659">
        <v>2345</v>
      </c>
      <c r="L659">
        <v>844</v>
      </c>
      <c r="M659">
        <v>136</v>
      </c>
      <c r="N659">
        <v>5943</v>
      </c>
      <c r="O659">
        <f t="shared" si="40"/>
        <v>3.1712473572938688E-2</v>
      </c>
      <c r="P659">
        <f t="shared" si="41"/>
        <v>2.2884065286892141E-2</v>
      </c>
      <c r="R659">
        <f t="shared" si="42"/>
        <v>1892</v>
      </c>
      <c r="S659">
        <f t="shared" si="43"/>
        <v>5943</v>
      </c>
    </row>
    <row r="660" spans="1:19">
      <c r="A660" t="s">
        <v>1678</v>
      </c>
      <c r="B660" t="s">
        <v>1711</v>
      </c>
      <c r="C660" t="s">
        <v>1727</v>
      </c>
      <c r="D660">
        <v>1603092</v>
      </c>
      <c r="E660">
        <v>2175</v>
      </c>
      <c r="F660">
        <v>2077</v>
      </c>
      <c r="G660">
        <v>759</v>
      </c>
      <c r="H660">
        <v>144</v>
      </c>
      <c r="I660">
        <v>5155</v>
      </c>
      <c r="J660">
        <v>10181</v>
      </c>
      <c r="K660">
        <v>6433</v>
      </c>
      <c r="L660">
        <v>1878</v>
      </c>
      <c r="M660">
        <v>447</v>
      </c>
      <c r="N660">
        <v>18939</v>
      </c>
      <c r="O660">
        <f t="shared" si="40"/>
        <v>2.7934044616876819E-2</v>
      </c>
      <c r="P660">
        <f t="shared" si="41"/>
        <v>2.360209092349121E-2</v>
      </c>
      <c r="R660">
        <f t="shared" si="42"/>
        <v>5155</v>
      </c>
      <c r="S660">
        <f t="shared" si="43"/>
        <v>18939</v>
      </c>
    </row>
    <row r="661" spans="1:19">
      <c r="A661" t="s">
        <v>1678</v>
      </c>
      <c r="B661" t="s">
        <v>1711</v>
      </c>
      <c r="C661" t="s">
        <v>1728</v>
      </c>
      <c r="D661">
        <v>1603093</v>
      </c>
      <c r="E661">
        <v>793</v>
      </c>
      <c r="F661">
        <v>607</v>
      </c>
      <c r="G661">
        <v>256</v>
      </c>
      <c r="H661">
        <v>36</v>
      </c>
      <c r="I661">
        <v>1692</v>
      </c>
      <c r="J661">
        <v>3274</v>
      </c>
      <c r="K661">
        <v>1778</v>
      </c>
      <c r="L661">
        <v>547</v>
      </c>
      <c r="M661">
        <v>95</v>
      </c>
      <c r="N661">
        <v>5694</v>
      </c>
      <c r="O661">
        <f t="shared" si="40"/>
        <v>2.1276595744680851E-2</v>
      </c>
      <c r="P661">
        <f t="shared" si="41"/>
        <v>1.6684229012996137E-2</v>
      </c>
      <c r="R661">
        <f t="shared" si="42"/>
        <v>1692</v>
      </c>
      <c r="S661">
        <f t="shared" si="43"/>
        <v>5694</v>
      </c>
    </row>
    <row r="662" spans="1:19">
      <c r="A662" t="s">
        <v>1678</v>
      </c>
      <c r="B662" t="s">
        <v>1711</v>
      </c>
      <c r="C662" t="s">
        <v>1729</v>
      </c>
      <c r="D662">
        <v>1603094</v>
      </c>
      <c r="E662">
        <v>512</v>
      </c>
      <c r="F662">
        <v>627</v>
      </c>
      <c r="G662">
        <v>301</v>
      </c>
      <c r="H662">
        <v>60</v>
      </c>
      <c r="I662">
        <v>1500</v>
      </c>
      <c r="J662">
        <v>2353</v>
      </c>
      <c r="K662">
        <v>2192</v>
      </c>
      <c r="L662">
        <v>849</v>
      </c>
      <c r="M662">
        <v>180</v>
      </c>
      <c r="N662">
        <v>5574</v>
      </c>
      <c r="O662">
        <f t="shared" si="40"/>
        <v>0.04</v>
      </c>
      <c r="P662">
        <f t="shared" si="41"/>
        <v>3.2292787944025833E-2</v>
      </c>
      <c r="R662">
        <f t="shared" si="42"/>
        <v>1500</v>
      </c>
      <c r="S662">
        <f t="shared" si="43"/>
        <v>5574</v>
      </c>
    </row>
    <row r="663" spans="1:19">
      <c r="A663" t="s">
        <v>1678</v>
      </c>
      <c r="B663" t="s">
        <v>1711</v>
      </c>
      <c r="C663" t="s">
        <v>1730</v>
      </c>
      <c r="D663">
        <v>1603095</v>
      </c>
      <c r="E663">
        <v>479</v>
      </c>
      <c r="F663">
        <v>581</v>
      </c>
      <c r="G663">
        <v>277</v>
      </c>
      <c r="H663">
        <v>27</v>
      </c>
      <c r="I663">
        <v>1364</v>
      </c>
      <c r="J663">
        <v>1919</v>
      </c>
      <c r="K663">
        <v>1580</v>
      </c>
      <c r="L663">
        <v>482</v>
      </c>
      <c r="M663">
        <v>65</v>
      </c>
      <c r="N663">
        <v>4046</v>
      </c>
      <c r="O663">
        <f t="shared" si="40"/>
        <v>1.9794721407624633E-2</v>
      </c>
      <c r="P663">
        <f t="shared" si="41"/>
        <v>1.6065249629263471E-2</v>
      </c>
      <c r="R663">
        <f t="shared" si="42"/>
        <v>1364</v>
      </c>
      <c r="S663">
        <f t="shared" si="43"/>
        <v>4046</v>
      </c>
    </row>
    <row r="664" spans="1:19">
      <c r="A664" t="s">
        <v>1678</v>
      </c>
      <c r="B664" t="s">
        <v>1731</v>
      </c>
      <c r="C664" t="s">
        <v>1732</v>
      </c>
      <c r="D664">
        <v>1604011</v>
      </c>
      <c r="E664">
        <v>1373</v>
      </c>
      <c r="F664">
        <v>373</v>
      </c>
      <c r="G664">
        <v>133</v>
      </c>
      <c r="H664">
        <v>69</v>
      </c>
      <c r="I664">
        <v>1948</v>
      </c>
      <c r="J664">
        <v>5919</v>
      </c>
      <c r="K664">
        <v>1139</v>
      </c>
      <c r="L664">
        <v>299</v>
      </c>
      <c r="M664">
        <v>182</v>
      </c>
      <c r="N664">
        <v>7539</v>
      </c>
      <c r="O664">
        <f t="shared" si="40"/>
        <v>3.5420944558521558E-2</v>
      </c>
      <c r="P664">
        <f t="shared" si="41"/>
        <v>2.414113277623027E-2</v>
      </c>
      <c r="R664">
        <f t="shared" si="42"/>
        <v>1948</v>
      </c>
      <c r="S664">
        <f t="shared" si="43"/>
        <v>7539</v>
      </c>
    </row>
    <row r="665" spans="1:19">
      <c r="A665" t="s">
        <v>1678</v>
      </c>
      <c r="B665" t="s">
        <v>1731</v>
      </c>
      <c r="C665" t="s">
        <v>1733</v>
      </c>
      <c r="D665">
        <v>1604012</v>
      </c>
      <c r="E665">
        <v>1011</v>
      </c>
      <c r="F665">
        <v>295</v>
      </c>
      <c r="G665">
        <v>64</v>
      </c>
      <c r="H665">
        <v>41</v>
      </c>
      <c r="I665">
        <v>1411</v>
      </c>
      <c r="J665">
        <v>4411</v>
      </c>
      <c r="K665">
        <v>954</v>
      </c>
      <c r="L665">
        <v>180</v>
      </c>
      <c r="M665">
        <v>113</v>
      </c>
      <c r="N665">
        <v>5658</v>
      </c>
      <c r="O665">
        <f t="shared" si="40"/>
        <v>2.9057406094968107E-2</v>
      </c>
      <c r="P665">
        <f t="shared" si="41"/>
        <v>1.9971721456344998E-2</v>
      </c>
      <c r="R665">
        <f t="shared" si="42"/>
        <v>1411</v>
      </c>
      <c r="S665">
        <f t="shared" si="43"/>
        <v>5658</v>
      </c>
    </row>
    <row r="666" spans="1:19">
      <c r="A666" t="s">
        <v>1678</v>
      </c>
      <c r="B666" t="s">
        <v>1731</v>
      </c>
      <c r="C666" t="s">
        <v>1734</v>
      </c>
      <c r="D666">
        <v>1604040</v>
      </c>
      <c r="E666">
        <v>1043</v>
      </c>
      <c r="F666">
        <v>427</v>
      </c>
      <c r="G666">
        <v>97</v>
      </c>
      <c r="H666">
        <v>95</v>
      </c>
      <c r="I666">
        <v>1662</v>
      </c>
      <c r="J666">
        <v>4485</v>
      </c>
      <c r="K666">
        <v>1399</v>
      </c>
      <c r="L666">
        <v>281</v>
      </c>
      <c r="M666">
        <v>311</v>
      </c>
      <c r="N666">
        <v>6476</v>
      </c>
      <c r="O666">
        <f t="shared" si="40"/>
        <v>5.7160048134777375E-2</v>
      </c>
      <c r="P666">
        <f t="shared" si="41"/>
        <v>4.8023471278567015E-2</v>
      </c>
      <c r="R666">
        <f t="shared" si="42"/>
        <v>1662</v>
      </c>
      <c r="S666">
        <f t="shared" si="43"/>
        <v>6476</v>
      </c>
    </row>
    <row r="667" spans="1:19">
      <c r="A667" t="s">
        <v>1678</v>
      </c>
      <c r="B667" t="s">
        <v>1731</v>
      </c>
      <c r="C667" t="s">
        <v>1735</v>
      </c>
      <c r="D667">
        <v>1604041</v>
      </c>
      <c r="E667">
        <v>2051</v>
      </c>
      <c r="F667">
        <v>555</v>
      </c>
      <c r="G667">
        <v>124</v>
      </c>
      <c r="H667">
        <v>73</v>
      </c>
      <c r="I667">
        <v>2803</v>
      </c>
      <c r="J667">
        <v>8138</v>
      </c>
      <c r="K667">
        <v>1520</v>
      </c>
      <c r="L667">
        <v>256</v>
      </c>
      <c r="M667">
        <v>197</v>
      </c>
      <c r="N667">
        <v>10111</v>
      </c>
      <c r="O667">
        <f t="shared" si="40"/>
        <v>2.6043524794862646E-2</v>
      </c>
      <c r="P667">
        <f t="shared" si="41"/>
        <v>1.9483730590446047E-2</v>
      </c>
      <c r="R667">
        <f t="shared" si="42"/>
        <v>2803</v>
      </c>
      <c r="S667">
        <f t="shared" si="43"/>
        <v>10111</v>
      </c>
    </row>
    <row r="668" spans="1:19">
      <c r="A668" t="s">
        <v>1678</v>
      </c>
      <c r="B668" t="s">
        <v>1731</v>
      </c>
      <c r="C668" t="s">
        <v>1736</v>
      </c>
      <c r="D668">
        <v>1604042</v>
      </c>
      <c r="E668">
        <v>866</v>
      </c>
      <c r="F668">
        <v>330</v>
      </c>
      <c r="G668">
        <v>90</v>
      </c>
      <c r="H668">
        <v>64</v>
      </c>
      <c r="I668">
        <v>1350</v>
      </c>
      <c r="J668">
        <v>3471</v>
      </c>
      <c r="K668">
        <v>1001</v>
      </c>
      <c r="L668">
        <v>249</v>
      </c>
      <c r="M668">
        <v>165</v>
      </c>
      <c r="N668">
        <v>4886</v>
      </c>
      <c r="O668">
        <f t="shared" si="40"/>
        <v>4.7407407407407405E-2</v>
      </c>
      <c r="P668">
        <f t="shared" si="41"/>
        <v>3.3769954973393371E-2</v>
      </c>
      <c r="R668">
        <f t="shared" si="42"/>
        <v>1350</v>
      </c>
      <c r="S668">
        <f t="shared" si="43"/>
        <v>4886</v>
      </c>
    </row>
    <row r="669" spans="1:19">
      <c r="A669" t="s">
        <v>1678</v>
      </c>
      <c r="B669" t="s">
        <v>1731</v>
      </c>
      <c r="C669" t="s">
        <v>1737</v>
      </c>
      <c r="D669">
        <v>1604050</v>
      </c>
      <c r="E669">
        <v>829</v>
      </c>
      <c r="F669">
        <v>291</v>
      </c>
      <c r="G669">
        <v>120</v>
      </c>
      <c r="H669">
        <v>89</v>
      </c>
      <c r="I669">
        <v>1329</v>
      </c>
      <c r="J669">
        <v>3591</v>
      </c>
      <c r="K669">
        <v>924</v>
      </c>
      <c r="L669">
        <v>297</v>
      </c>
      <c r="M669">
        <v>234</v>
      </c>
      <c r="N669">
        <v>5046</v>
      </c>
      <c r="O669">
        <f t="shared" si="40"/>
        <v>6.6967644845748686E-2</v>
      </c>
      <c r="P669">
        <f t="shared" si="41"/>
        <v>4.6373365041617119E-2</v>
      </c>
      <c r="R669">
        <f t="shared" si="42"/>
        <v>1329</v>
      </c>
      <c r="S669">
        <f t="shared" si="43"/>
        <v>5046</v>
      </c>
    </row>
    <row r="670" spans="1:19">
      <c r="A670" t="s">
        <v>1678</v>
      </c>
      <c r="B670" t="s">
        <v>1731</v>
      </c>
      <c r="C670" t="s">
        <v>1738</v>
      </c>
      <c r="D670">
        <v>1604051</v>
      </c>
      <c r="E670">
        <v>1194</v>
      </c>
      <c r="F670">
        <v>499</v>
      </c>
      <c r="G670">
        <v>180</v>
      </c>
      <c r="H670">
        <v>80</v>
      </c>
      <c r="I670">
        <v>1953</v>
      </c>
      <c r="J670">
        <v>4660</v>
      </c>
      <c r="K670">
        <v>1428</v>
      </c>
      <c r="L670">
        <v>360</v>
      </c>
      <c r="M670">
        <v>177</v>
      </c>
      <c r="N670">
        <v>6625</v>
      </c>
      <c r="O670">
        <f t="shared" si="40"/>
        <v>4.0962621607782898E-2</v>
      </c>
      <c r="P670">
        <f t="shared" si="41"/>
        <v>2.6716981132075473E-2</v>
      </c>
      <c r="R670">
        <f t="shared" si="42"/>
        <v>1953</v>
      </c>
      <c r="S670">
        <f t="shared" si="43"/>
        <v>6625</v>
      </c>
    </row>
    <row r="671" spans="1:19">
      <c r="A671" t="s">
        <v>1678</v>
      </c>
      <c r="B671" t="s">
        <v>1731</v>
      </c>
      <c r="C671" t="s">
        <v>1739</v>
      </c>
      <c r="D671">
        <v>1604052</v>
      </c>
      <c r="E671">
        <v>376</v>
      </c>
      <c r="F671">
        <v>121</v>
      </c>
      <c r="G671">
        <v>33</v>
      </c>
      <c r="H671">
        <v>11</v>
      </c>
      <c r="I671">
        <v>541</v>
      </c>
      <c r="J671">
        <v>1453</v>
      </c>
      <c r="K671">
        <v>322</v>
      </c>
      <c r="L671">
        <v>78</v>
      </c>
      <c r="M671">
        <v>18</v>
      </c>
      <c r="N671">
        <v>1871</v>
      </c>
      <c r="O671">
        <f t="shared" si="40"/>
        <v>2.0332717190388171E-2</v>
      </c>
      <c r="P671">
        <f t="shared" si="41"/>
        <v>9.6205237840726876E-3</v>
      </c>
      <c r="R671">
        <f t="shared" si="42"/>
        <v>541</v>
      </c>
      <c r="S671">
        <f t="shared" si="43"/>
        <v>1871</v>
      </c>
    </row>
    <row r="672" spans="1:19">
      <c r="A672" t="s">
        <v>1678</v>
      </c>
      <c r="B672" t="s">
        <v>1731</v>
      </c>
      <c r="C672" t="s">
        <v>1740</v>
      </c>
      <c r="D672">
        <v>1604060</v>
      </c>
      <c r="E672">
        <v>1364</v>
      </c>
      <c r="F672">
        <v>484</v>
      </c>
      <c r="G672">
        <v>185</v>
      </c>
      <c r="H672">
        <v>70</v>
      </c>
      <c r="I672">
        <v>2103</v>
      </c>
      <c r="J672">
        <v>5573</v>
      </c>
      <c r="K672">
        <v>1477</v>
      </c>
      <c r="L672">
        <v>441</v>
      </c>
      <c r="M672">
        <v>172</v>
      </c>
      <c r="N672">
        <v>7663</v>
      </c>
      <c r="O672">
        <f t="shared" si="40"/>
        <v>3.3285782215882076E-2</v>
      </c>
      <c r="P672">
        <f t="shared" si="41"/>
        <v>2.244551742137544E-2</v>
      </c>
      <c r="R672">
        <f t="shared" si="42"/>
        <v>2103</v>
      </c>
      <c r="S672">
        <f t="shared" si="43"/>
        <v>7663</v>
      </c>
    </row>
    <row r="673" spans="1:19">
      <c r="A673" t="s">
        <v>1678</v>
      </c>
      <c r="B673" t="s">
        <v>1731</v>
      </c>
      <c r="C673" t="s">
        <v>1741</v>
      </c>
      <c r="D673">
        <v>1604061</v>
      </c>
      <c r="E673">
        <v>866</v>
      </c>
      <c r="F673">
        <v>355</v>
      </c>
      <c r="G673">
        <v>106</v>
      </c>
      <c r="H673">
        <v>79</v>
      </c>
      <c r="I673">
        <v>1406</v>
      </c>
      <c r="J673">
        <v>3601</v>
      </c>
      <c r="K673">
        <v>1079</v>
      </c>
      <c r="L673">
        <v>239</v>
      </c>
      <c r="M673">
        <v>192</v>
      </c>
      <c r="N673">
        <v>5111</v>
      </c>
      <c r="O673">
        <f t="shared" si="40"/>
        <v>5.6187766714082502E-2</v>
      </c>
      <c r="P673">
        <f t="shared" si="41"/>
        <v>3.7566034044218349E-2</v>
      </c>
      <c r="R673">
        <f t="shared" si="42"/>
        <v>1406</v>
      </c>
      <c r="S673">
        <f t="shared" si="43"/>
        <v>5111</v>
      </c>
    </row>
    <row r="674" spans="1:19">
      <c r="A674" t="s">
        <v>1678</v>
      </c>
      <c r="B674" t="s">
        <v>1731</v>
      </c>
      <c r="C674" t="s">
        <v>1742</v>
      </c>
      <c r="D674">
        <v>1604062</v>
      </c>
      <c r="E674">
        <v>567</v>
      </c>
      <c r="F674">
        <v>171</v>
      </c>
      <c r="G674">
        <v>52</v>
      </c>
      <c r="H674">
        <v>32</v>
      </c>
      <c r="I674">
        <v>822</v>
      </c>
      <c r="J674">
        <v>2378</v>
      </c>
      <c r="K674">
        <v>490</v>
      </c>
      <c r="L674">
        <v>90</v>
      </c>
      <c r="M674">
        <v>65</v>
      </c>
      <c r="N674">
        <v>3023</v>
      </c>
      <c r="O674">
        <f t="shared" si="40"/>
        <v>3.8929440389294405E-2</v>
      </c>
      <c r="P674">
        <f t="shared" si="41"/>
        <v>2.150181938471717E-2</v>
      </c>
      <c r="R674">
        <f t="shared" si="42"/>
        <v>822</v>
      </c>
      <c r="S674">
        <f t="shared" si="43"/>
        <v>3023</v>
      </c>
    </row>
    <row r="675" spans="1:19">
      <c r="A675" t="s">
        <v>1678</v>
      </c>
      <c r="B675" t="s">
        <v>1731</v>
      </c>
      <c r="C675" t="s">
        <v>1743</v>
      </c>
      <c r="D675">
        <v>1604063</v>
      </c>
      <c r="E675">
        <v>463</v>
      </c>
      <c r="F675">
        <v>208</v>
      </c>
      <c r="G675">
        <v>80</v>
      </c>
      <c r="H675">
        <v>56</v>
      </c>
      <c r="I675">
        <v>807</v>
      </c>
      <c r="J675">
        <v>1901</v>
      </c>
      <c r="K675">
        <v>703</v>
      </c>
      <c r="L675">
        <v>162</v>
      </c>
      <c r="M675">
        <v>139</v>
      </c>
      <c r="N675">
        <v>2905</v>
      </c>
      <c r="O675">
        <f t="shared" si="40"/>
        <v>6.9392812887236685E-2</v>
      </c>
      <c r="P675">
        <f t="shared" si="41"/>
        <v>4.7848537005163512E-2</v>
      </c>
      <c r="R675">
        <f t="shared" si="42"/>
        <v>807</v>
      </c>
      <c r="S675">
        <f t="shared" si="43"/>
        <v>2905</v>
      </c>
    </row>
    <row r="676" spans="1:19">
      <c r="A676" t="s">
        <v>1678</v>
      </c>
      <c r="B676" t="s">
        <v>1731</v>
      </c>
      <c r="C676" t="s">
        <v>1744</v>
      </c>
      <c r="D676">
        <v>1604111</v>
      </c>
      <c r="E676">
        <v>902</v>
      </c>
      <c r="F676">
        <v>399</v>
      </c>
      <c r="G676">
        <v>116</v>
      </c>
      <c r="H676">
        <v>85</v>
      </c>
      <c r="I676">
        <v>1502</v>
      </c>
      <c r="J676">
        <v>3847</v>
      </c>
      <c r="K676">
        <v>1240</v>
      </c>
      <c r="L676">
        <v>282</v>
      </c>
      <c r="M676">
        <v>213</v>
      </c>
      <c r="N676">
        <v>5582</v>
      </c>
      <c r="O676">
        <f t="shared" si="40"/>
        <v>5.659121171770972E-2</v>
      </c>
      <c r="P676">
        <f t="shared" si="41"/>
        <v>3.8158366176997492E-2</v>
      </c>
      <c r="R676">
        <f t="shared" si="42"/>
        <v>1502</v>
      </c>
      <c r="S676">
        <f t="shared" si="43"/>
        <v>5582</v>
      </c>
    </row>
    <row r="677" spans="1:19">
      <c r="A677" t="s">
        <v>1678</v>
      </c>
      <c r="B677" t="s">
        <v>1731</v>
      </c>
      <c r="C677" t="s">
        <v>1745</v>
      </c>
      <c r="D677">
        <v>1604112</v>
      </c>
      <c r="E677">
        <v>1367</v>
      </c>
      <c r="F677">
        <v>770</v>
      </c>
      <c r="G677">
        <v>284</v>
      </c>
      <c r="H677">
        <v>222</v>
      </c>
      <c r="I677">
        <v>2643</v>
      </c>
      <c r="J677">
        <v>6143</v>
      </c>
      <c r="K677">
        <v>2692</v>
      </c>
      <c r="L677">
        <v>746</v>
      </c>
      <c r="M677">
        <v>610</v>
      </c>
      <c r="N677">
        <v>10191</v>
      </c>
      <c r="O677">
        <f t="shared" si="40"/>
        <v>8.3995459704880815E-2</v>
      </c>
      <c r="P677">
        <f t="shared" si="41"/>
        <v>5.9856736335982728E-2</v>
      </c>
      <c r="R677">
        <f t="shared" si="42"/>
        <v>2643</v>
      </c>
      <c r="S677">
        <f t="shared" si="43"/>
        <v>10191</v>
      </c>
    </row>
    <row r="678" spans="1:19">
      <c r="A678" t="s">
        <v>1678</v>
      </c>
      <c r="B678" t="s">
        <v>1731</v>
      </c>
      <c r="C678" t="s">
        <v>1746</v>
      </c>
      <c r="D678">
        <v>1604113</v>
      </c>
      <c r="E678">
        <v>1570</v>
      </c>
      <c r="F678">
        <v>453</v>
      </c>
      <c r="G678">
        <v>128</v>
      </c>
      <c r="H678">
        <v>67</v>
      </c>
      <c r="I678">
        <v>2218</v>
      </c>
      <c r="J678">
        <v>6339</v>
      </c>
      <c r="K678">
        <v>1258</v>
      </c>
      <c r="L678">
        <v>269</v>
      </c>
      <c r="M678">
        <v>178</v>
      </c>
      <c r="N678">
        <v>8044</v>
      </c>
      <c r="O678">
        <f t="shared" si="40"/>
        <v>3.0207394048692517E-2</v>
      </c>
      <c r="P678">
        <f t="shared" si="41"/>
        <v>2.2128294380905023E-2</v>
      </c>
      <c r="R678">
        <f t="shared" si="42"/>
        <v>2218</v>
      </c>
      <c r="S678">
        <f t="shared" si="43"/>
        <v>8044</v>
      </c>
    </row>
    <row r="679" spans="1:19">
      <c r="A679" t="s">
        <v>1678</v>
      </c>
      <c r="B679" t="s">
        <v>1731</v>
      </c>
      <c r="C679" t="s">
        <v>1747</v>
      </c>
      <c r="D679">
        <v>1604114</v>
      </c>
      <c r="E679">
        <v>463</v>
      </c>
      <c r="F679">
        <v>255</v>
      </c>
      <c r="G679">
        <v>60</v>
      </c>
      <c r="H679">
        <v>50</v>
      </c>
      <c r="I679">
        <v>828</v>
      </c>
      <c r="J679">
        <v>2018</v>
      </c>
      <c r="K679">
        <v>770</v>
      </c>
      <c r="L679">
        <v>130</v>
      </c>
      <c r="M679">
        <v>108</v>
      </c>
      <c r="N679">
        <v>3026</v>
      </c>
      <c r="O679">
        <f t="shared" si="40"/>
        <v>6.0386473429951688E-2</v>
      </c>
      <c r="P679">
        <f t="shared" si="41"/>
        <v>3.5690680766688701E-2</v>
      </c>
      <c r="R679">
        <f t="shared" si="42"/>
        <v>828</v>
      </c>
      <c r="S679">
        <f t="shared" si="43"/>
        <v>3026</v>
      </c>
    </row>
    <row r="680" spans="1:19">
      <c r="A680" t="s">
        <v>1678</v>
      </c>
      <c r="B680" t="s">
        <v>1731</v>
      </c>
      <c r="C680" t="s">
        <v>1731</v>
      </c>
      <c r="D680">
        <v>1604120</v>
      </c>
      <c r="E680">
        <v>2181</v>
      </c>
      <c r="F680">
        <v>1501</v>
      </c>
      <c r="G680">
        <v>591</v>
      </c>
      <c r="H680">
        <v>607</v>
      </c>
      <c r="I680">
        <v>4880</v>
      </c>
      <c r="J680">
        <v>9984</v>
      </c>
      <c r="K680">
        <v>5582</v>
      </c>
      <c r="L680">
        <v>2074</v>
      </c>
      <c r="M680">
        <v>1945</v>
      </c>
      <c r="N680">
        <v>19585</v>
      </c>
      <c r="O680">
        <f t="shared" si="40"/>
        <v>0.12438524590163934</v>
      </c>
      <c r="P680">
        <f t="shared" si="41"/>
        <v>9.9310696961960682E-2</v>
      </c>
      <c r="R680">
        <f t="shared" si="42"/>
        <v>4880</v>
      </c>
      <c r="S680">
        <f t="shared" si="43"/>
        <v>19585</v>
      </c>
    </row>
    <row r="681" spans="1:19">
      <c r="A681" t="s">
        <v>1678</v>
      </c>
      <c r="B681" t="s">
        <v>1731</v>
      </c>
      <c r="C681" t="s">
        <v>1748</v>
      </c>
      <c r="D681">
        <v>1604121</v>
      </c>
      <c r="E681">
        <v>723</v>
      </c>
      <c r="F681">
        <v>308</v>
      </c>
      <c r="G681">
        <v>93</v>
      </c>
      <c r="H681">
        <v>66</v>
      </c>
      <c r="I681">
        <v>1190</v>
      </c>
      <c r="J681">
        <v>3173</v>
      </c>
      <c r="K681">
        <v>1002</v>
      </c>
      <c r="L681">
        <v>216</v>
      </c>
      <c r="M681">
        <v>162</v>
      </c>
      <c r="N681">
        <v>4553</v>
      </c>
      <c r="O681">
        <f t="shared" si="40"/>
        <v>5.5462184873949577E-2</v>
      </c>
      <c r="P681">
        <f t="shared" si="41"/>
        <v>3.5580935646826267E-2</v>
      </c>
      <c r="R681">
        <f t="shared" si="42"/>
        <v>1190</v>
      </c>
      <c r="S681">
        <f t="shared" si="43"/>
        <v>4553</v>
      </c>
    </row>
    <row r="682" spans="1:19">
      <c r="A682" t="s">
        <v>1678</v>
      </c>
      <c r="B682" t="s">
        <v>1731</v>
      </c>
      <c r="C682" t="s">
        <v>1749</v>
      </c>
      <c r="D682">
        <v>1604122</v>
      </c>
      <c r="E682">
        <v>921</v>
      </c>
      <c r="F682">
        <v>237</v>
      </c>
      <c r="G682">
        <v>72</v>
      </c>
      <c r="H682">
        <v>55</v>
      </c>
      <c r="I682">
        <v>1285</v>
      </c>
      <c r="J682">
        <v>3997</v>
      </c>
      <c r="K682">
        <v>687</v>
      </c>
      <c r="L682">
        <v>143</v>
      </c>
      <c r="M682">
        <v>163</v>
      </c>
      <c r="N682">
        <v>4990</v>
      </c>
      <c r="O682">
        <f t="shared" si="40"/>
        <v>4.2801556420233464E-2</v>
      </c>
      <c r="P682">
        <f t="shared" si="41"/>
        <v>3.2665330661322642E-2</v>
      </c>
      <c r="R682">
        <f t="shared" si="42"/>
        <v>1285</v>
      </c>
      <c r="S682">
        <f t="shared" si="43"/>
        <v>4990</v>
      </c>
    </row>
    <row r="683" spans="1:19">
      <c r="A683" t="s">
        <v>1678</v>
      </c>
      <c r="B683" t="s">
        <v>1731</v>
      </c>
      <c r="C683" t="s">
        <v>1750</v>
      </c>
      <c r="D683">
        <v>1604131</v>
      </c>
      <c r="E683">
        <v>1027</v>
      </c>
      <c r="F683">
        <v>599</v>
      </c>
      <c r="G683">
        <v>256</v>
      </c>
      <c r="H683">
        <v>261</v>
      </c>
      <c r="I683">
        <v>2143</v>
      </c>
      <c r="J683">
        <v>4830</v>
      </c>
      <c r="K683">
        <v>2258</v>
      </c>
      <c r="L683">
        <v>830</v>
      </c>
      <c r="M683">
        <v>821</v>
      </c>
      <c r="N683">
        <v>8739</v>
      </c>
      <c r="O683">
        <f t="shared" si="40"/>
        <v>0.12179188054129725</v>
      </c>
      <c r="P683">
        <f t="shared" si="41"/>
        <v>9.3946675821032152E-2</v>
      </c>
      <c r="R683">
        <f t="shared" si="42"/>
        <v>2143</v>
      </c>
      <c r="S683">
        <f t="shared" si="43"/>
        <v>8739</v>
      </c>
    </row>
    <row r="684" spans="1:19">
      <c r="A684" t="s">
        <v>1678</v>
      </c>
      <c r="B684" t="s">
        <v>1731</v>
      </c>
      <c r="C684" t="s">
        <v>1751</v>
      </c>
      <c r="D684">
        <v>1604132</v>
      </c>
      <c r="E684">
        <v>740</v>
      </c>
      <c r="F684">
        <v>557</v>
      </c>
      <c r="G684">
        <v>200</v>
      </c>
      <c r="H684">
        <v>191</v>
      </c>
      <c r="I684">
        <v>1688</v>
      </c>
      <c r="J684">
        <v>3560</v>
      </c>
      <c r="K684">
        <v>2052</v>
      </c>
      <c r="L684">
        <v>638</v>
      </c>
      <c r="M684">
        <v>565</v>
      </c>
      <c r="N684">
        <v>6815</v>
      </c>
      <c r="O684">
        <f t="shared" si="40"/>
        <v>0.11315165876777251</v>
      </c>
      <c r="P684">
        <f t="shared" si="41"/>
        <v>8.2905355832721933E-2</v>
      </c>
      <c r="R684">
        <f t="shared" si="42"/>
        <v>1688</v>
      </c>
      <c r="S684">
        <f t="shared" si="43"/>
        <v>6815</v>
      </c>
    </row>
    <row r="685" spans="1:19">
      <c r="A685" t="s">
        <v>1678</v>
      </c>
      <c r="B685" t="s">
        <v>1731</v>
      </c>
      <c r="C685" t="s">
        <v>1752</v>
      </c>
      <c r="D685">
        <v>1604133</v>
      </c>
      <c r="E685">
        <v>701</v>
      </c>
      <c r="F685">
        <v>300</v>
      </c>
      <c r="G685">
        <v>102</v>
      </c>
      <c r="H685">
        <v>57</v>
      </c>
      <c r="I685">
        <v>1160</v>
      </c>
      <c r="J685">
        <v>3042</v>
      </c>
      <c r="K685">
        <v>1044</v>
      </c>
      <c r="L685">
        <v>239</v>
      </c>
      <c r="M685">
        <v>158</v>
      </c>
      <c r="N685">
        <v>4483</v>
      </c>
      <c r="O685">
        <f t="shared" si="40"/>
        <v>4.913793103448276E-2</v>
      </c>
      <c r="P685">
        <f t="shared" si="41"/>
        <v>3.5244256078518846E-2</v>
      </c>
      <c r="R685">
        <f t="shared" si="42"/>
        <v>1160</v>
      </c>
      <c r="S685">
        <f t="shared" si="43"/>
        <v>4483</v>
      </c>
    </row>
    <row r="686" spans="1:19">
      <c r="A686" t="s">
        <v>1678</v>
      </c>
      <c r="B686" t="s">
        <v>1753</v>
      </c>
      <c r="C686" t="s">
        <v>1754</v>
      </c>
      <c r="D686">
        <v>1605030</v>
      </c>
      <c r="E686">
        <v>2255</v>
      </c>
      <c r="F686">
        <v>902</v>
      </c>
      <c r="G686">
        <v>48</v>
      </c>
      <c r="H686">
        <v>31</v>
      </c>
      <c r="I686">
        <v>3236</v>
      </c>
      <c r="J686">
        <v>9219</v>
      </c>
      <c r="K686">
        <v>2316</v>
      </c>
      <c r="L686">
        <v>112</v>
      </c>
      <c r="M686">
        <v>74</v>
      </c>
      <c r="N686">
        <v>11721</v>
      </c>
      <c r="O686">
        <f t="shared" si="40"/>
        <v>9.5797280593325086E-3</v>
      </c>
      <c r="P686">
        <f t="shared" si="41"/>
        <v>6.3134544834058531E-3</v>
      </c>
      <c r="R686">
        <f t="shared" si="42"/>
        <v>3236</v>
      </c>
      <c r="S686">
        <f t="shared" si="43"/>
        <v>11721</v>
      </c>
    </row>
    <row r="687" spans="1:19">
      <c r="A687" t="s">
        <v>1678</v>
      </c>
      <c r="B687" t="s">
        <v>1753</v>
      </c>
      <c r="C687" t="s">
        <v>1755</v>
      </c>
      <c r="D687">
        <v>1605031</v>
      </c>
      <c r="E687">
        <v>2356</v>
      </c>
      <c r="F687">
        <v>400</v>
      </c>
      <c r="G687">
        <v>13</v>
      </c>
      <c r="H687">
        <v>20</v>
      </c>
      <c r="I687">
        <v>2789</v>
      </c>
      <c r="J687">
        <v>9394</v>
      </c>
      <c r="K687">
        <v>890</v>
      </c>
      <c r="L687">
        <v>35</v>
      </c>
      <c r="M687">
        <v>67</v>
      </c>
      <c r="N687">
        <v>10386</v>
      </c>
      <c r="O687">
        <f t="shared" si="40"/>
        <v>7.1710290426676227E-3</v>
      </c>
      <c r="P687">
        <f t="shared" si="41"/>
        <v>6.4509917196225687E-3</v>
      </c>
      <c r="R687">
        <f t="shared" si="42"/>
        <v>2789</v>
      </c>
      <c r="S687">
        <f t="shared" si="43"/>
        <v>10386</v>
      </c>
    </row>
    <row r="688" spans="1:19">
      <c r="A688" t="s">
        <v>1678</v>
      </c>
      <c r="B688" t="s">
        <v>1753</v>
      </c>
      <c r="C688" t="s">
        <v>1756</v>
      </c>
      <c r="D688">
        <v>1605032</v>
      </c>
      <c r="E688">
        <v>1287</v>
      </c>
      <c r="F688">
        <v>583</v>
      </c>
      <c r="G688">
        <v>27</v>
      </c>
      <c r="H688">
        <v>19</v>
      </c>
      <c r="I688">
        <v>1916</v>
      </c>
      <c r="J688">
        <v>4986</v>
      </c>
      <c r="K688">
        <v>1433</v>
      </c>
      <c r="L688">
        <v>66</v>
      </c>
      <c r="M688">
        <v>48</v>
      </c>
      <c r="N688">
        <v>6533</v>
      </c>
      <c r="O688">
        <f t="shared" si="40"/>
        <v>9.9164926931106477E-3</v>
      </c>
      <c r="P688">
        <f t="shared" si="41"/>
        <v>7.3473136384509417E-3</v>
      </c>
      <c r="R688">
        <f t="shared" si="42"/>
        <v>1916</v>
      </c>
      <c r="S688">
        <f t="shared" si="43"/>
        <v>6533</v>
      </c>
    </row>
    <row r="689" spans="1:19">
      <c r="A689" t="s">
        <v>1678</v>
      </c>
      <c r="B689" t="s">
        <v>1753</v>
      </c>
      <c r="C689" t="s">
        <v>1757</v>
      </c>
      <c r="D689">
        <v>1605040</v>
      </c>
      <c r="E689">
        <v>2585</v>
      </c>
      <c r="F689">
        <v>2497</v>
      </c>
      <c r="G689">
        <v>293</v>
      </c>
      <c r="H689">
        <v>213</v>
      </c>
      <c r="I689">
        <v>5588</v>
      </c>
      <c r="J689">
        <v>9975</v>
      </c>
      <c r="K689">
        <v>7195</v>
      </c>
      <c r="L689">
        <v>811</v>
      </c>
      <c r="M689">
        <v>589</v>
      </c>
      <c r="N689">
        <v>18570</v>
      </c>
      <c r="O689">
        <f t="shared" si="40"/>
        <v>3.8117394416607012E-2</v>
      </c>
      <c r="P689">
        <f t="shared" si="41"/>
        <v>3.1717824448034462E-2</v>
      </c>
      <c r="R689">
        <f t="shared" si="42"/>
        <v>5588</v>
      </c>
      <c r="S689">
        <f t="shared" si="43"/>
        <v>18570</v>
      </c>
    </row>
    <row r="690" spans="1:19">
      <c r="A690" t="s">
        <v>1678</v>
      </c>
      <c r="B690" t="s">
        <v>1753</v>
      </c>
      <c r="C690" t="s">
        <v>1758</v>
      </c>
      <c r="D690">
        <v>1605041</v>
      </c>
      <c r="E690">
        <v>805</v>
      </c>
      <c r="F690">
        <v>446</v>
      </c>
      <c r="G690">
        <v>23</v>
      </c>
      <c r="H690">
        <v>12</v>
      </c>
      <c r="I690">
        <v>1286</v>
      </c>
      <c r="J690">
        <v>2914</v>
      </c>
      <c r="K690">
        <v>1033</v>
      </c>
      <c r="L690">
        <v>65</v>
      </c>
      <c r="M690">
        <v>19</v>
      </c>
      <c r="N690">
        <v>4031</v>
      </c>
      <c r="O690">
        <f t="shared" si="40"/>
        <v>9.3312597200622092E-3</v>
      </c>
      <c r="P690">
        <f t="shared" si="41"/>
        <v>4.7134706028280826E-3</v>
      </c>
      <c r="R690">
        <f t="shared" si="42"/>
        <v>1286</v>
      </c>
      <c r="S690">
        <f t="shared" si="43"/>
        <v>4031</v>
      </c>
    </row>
    <row r="691" spans="1:19">
      <c r="A691" t="s">
        <v>1678</v>
      </c>
      <c r="B691" t="s">
        <v>1753</v>
      </c>
      <c r="C691" t="s">
        <v>1759</v>
      </c>
      <c r="D691">
        <v>1605050</v>
      </c>
      <c r="E691">
        <v>1381</v>
      </c>
      <c r="F691">
        <v>608</v>
      </c>
      <c r="G691">
        <v>50</v>
      </c>
      <c r="H691">
        <v>41</v>
      </c>
      <c r="I691">
        <v>2080</v>
      </c>
      <c r="J691">
        <v>5611</v>
      </c>
      <c r="K691">
        <v>1648</v>
      </c>
      <c r="L691">
        <v>118</v>
      </c>
      <c r="M691">
        <v>106</v>
      </c>
      <c r="N691">
        <v>7483</v>
      </c>
      <c r="O691">
        <f t="shared" si="40"/>
        <v>1.9711538461538461E-2</v>
      </c>
      <c r="P691">
        <f t="shared" si="41"/>
        <v>1.4165441667780302E-2</v>
      </c>
      <c r="R691">
        <f t="shared" si="42"/>
        <v>2080</v>
      </c>
      <c r="S691">
        <f t="shared" si="43"/>
        <v>7483</v>
      </c>
    </row>
    <row r="692" spans="1:19">
      <c r="A692" t="s">
        <v>1678</v>
      </c>
      <c r="B692" t="s">
        <v>1753</v>
      </c>
      <c r="C692" t="s">
        <v>1760</v>
      </c>
      <c r="D692">
        <v>1605051</v>
      </c>
      <c r="E692">
        <v>1196</v>
      </c>
      <c r="F692">
        <v>383</v>
      </c>
      <c r="G692">
        <v>17</v>
      </c>
      <c r="H692">
        <v>14</v>
      </c>
      <c r="I692">
        <v>1610</v>
      </c>
      <c r="J692">
        <v>4413</v>
      </c>
      <c r="K692">
        <v>905</v>
      </c>
      <c r="L692">
        <v>46</v>
      </c>
      <c r="M692">
        <v>40</v>
      </c>
      <c r="N692">
        <v>5404</v>
      </c>
      <c r="O692">
        <f t="shared" si="40"/>
        <v>8.6956521739130436E-3</v>
      </c>
      <c r="P692">
        <f t="shared" si="41"/>
        <v>7.4019245003700959E-3</v>
      </c>
      <c r="R692">
        <f t="shared" si="42"/>
        <v>1610</v>
      </c>
      <c r="S692">
        <f t="shared" si="43"/>
        <v>5404</v>
      </c>
    </row>
    <row r="693" spans="1:19">
      <c r="A693" t="s">
        <v>1678</v>
      </c>
      <c r="B693" t="s">
        <v>1753</v>
      </c>
      <c r="C693" t="s">
        <v>1761</v>
      </c>
      <c r="D693">
        <v>1605060</v>
      </c>
      <c r="E693">
        <v>1198</v>
      </c>
      <c r="F693">
        <v>780</v>
      </c>
      <c r="G693">
        <v>57</v>
      </c>
      <c r="H693">
        <v>25</v>
      </c>
      <c r="I693">
        <v>2060</v>
      </c>
      <c r="J693">
        <v>4678</v>
      </c>
      <c r="K693">
        <v>2048</v>
      </c>
      <c r="L693">
        <v>120</v>
      </c>
      <c r="M693">
        <v>65</v>
      </c>
      <c r="N693">
        <v>6911</v>
      </c>
      <c r="O693">
        <f t="shared" si="40"/>
        <v>1.2135922330097087E-2</v>
      </c>
      <c r="P693">
        <f t="shared" si="41"/>
        <v>9.4052959050788601E-3</v>
      </c>
      <c r="R693">
        <f t="shared" si="42"/>
        <v>2060</v>
      </c>
      <c r="S693">
        <f t="shared" si="43"/>
        <v>6911</v>
      </c>
    </row>
    <row r="694" spans="1:19">
      <c r="A694" t="s">
        <v>1678</v>
      </c>
      <c r="B694" t="s">
        <v>1753</v>
      </c>
      <c r="C694" t="s">
        <v>1762</v>
      </c>
      <c r="D694">
        <v>1605061</v>
      </c>
      <c r="E694">
        <v>1047</v>
      </c>
      <c r="F694">
        <v>635</v>
      </c>
      <c r="G694">
        <v>29</v>
      </c>
      <c r="H694">
        <v>27</v>
      </c>
      <c r="I694">
        <v>1738</v>
      </c>
      <c r="J694">
        <v>4146</v>
      </c>
      <c r="K694">
        <v>1650</v>
      </c>
      <c r="L694">
        <v>60</v>
      </c>
      <c r="M694">
        <v>57</v>
      </c>
      <c r="N694">
        <v>5913</v>
      </c>
      <c r="O694">
        <f t="shared" si="40"/>
        <v>1.5535097813578827E-2</v>
      </c>
      <c r="P694">
        <f t="shared" si="41"/>
        <v>9.6397767630644338E-3</v>
      </c>
      <c r="R694">
        <f t="shared" si="42"/>
        <v>1738</v>
      </c>
      <c r="S694">
        <f t="shared" si="43"/>
        <v>5913</v>
      </c>
    </row>
    <row r="695" spans="1:19">
      <c r="A695" t="s">
        <v>1678</v>
      </c>
      <c r="B695" t="s">
        <v>1753</v>
      </c>
      <c r="C695" t="s">
        <v>1763</v>
      </c>
      <c r="D695">
        <v>1605070</v>
      </c>
      <c r="E695">
        <v>2775</v>
      </c>
      <c r="F695">
        <v>1712</v>
      </c>
      <c r="G695">
        <v>114</v>
      </c>
      <c r="H695">
        <v>74</v>
      </c>
      <c r="I695">
        <v>4675</v>
      </c>
      <c r="J695">
        <v>11669</v>
      </c>
      <c r="K695">
        <v>4840</v>
      </c>
      <c r="L695">
        <v>278</v>
      </c>
      <c r="M695">
        <v>213</v>
      </c>
      <c r="N695">
        <v>17000</v>
      </c>
      <c r="O695">
        <f t="shared" si="40"/>
        <v>1.5828877005347592E-2</v>
      </c>
      <c r="P695">
        <f t="shared" si="41"/>
        <v>1.2529411764705883E-2</v>
      </c>
      <c r="R695">
        <f t="shared" si="42"/>
        <v>4675</v>
      </c>
      <c r="S695">
        <f t="shared" si="43"/>
        <v>17000</v>
      </c>
    </row>
    <row r="696" spans="1:19">
      <c r="A696" t="s">
        <v>1678</v>
      </c>
      <c r="B696" t="s">
        <v>1753</v>
      </c>
      <c r="C696" t="s">
        <v>1764</v>
      </c>
      <c r="D696">
        <v>1605071</v>
      </c>
      <c r="E696">
        <v>1972</v>
      </c>
      <c r="F696">
        <v>1045</v>
      </c>
      <c r="G696">
        <v>56</v>
      </c>
      <c r="H696">
        <v>54</v>
      </c>
      <c r="I696">
        <v>3127</v>
      </c>
      <c r="J696">
        <v>7678</v>
      </c>
      <c r="K696">
        <v>2522</v>
      </c>
      <c r="L696">
        <v>131</v>
      </c>
      <c r="M696">
        <v>134</v>
      </c>
      <c r="N696">
        <v>10465</v>
      </c>
      <c r="O696">
        <f t="shared" si="40"/>
        <v>1.726894787336105E-2</v>
      </c>
      <c r="P696">
        <f t="shared" si="41"/>
        <v>1.2804586717630196E-2</v>
      </c>
      <c r="R696">
        <f t="shared" si="42"/>
        <v>3127</v>
      </c>
      <c r="S696">
        <f t="shared" si="43"/>
        <v>10465</v>
      </c>
    </row>
    <row r="697" spans="1:19">
      <c r="A697" t="s">
        <v>1678</v>
      </c>
      <c r="B697" t="s">
        <v>1753</v>
      </c>
      <c r="C697" t="s">
        <v>1765</v>
      </c>
      <c r="D697">
        <v>1605072</v>
      </c>
      <c r="E697">
        <v>1108</v>
      </c>
      <c r="F697">
        <v>703</v>
      </c>
      <c r="G697">
        <v>40</v>
      </c>
      <c r="H697">
        <v>17</v>
      </c>
      <c r="I697">
        <v>1868</v>
      </c>
      <c r="J697">
        <v>4489</v>
      </c>
      <c r="K697">
        <v>1853</v>
      </c>
      <c r="L697">
        <v>91</v>
      </c>
      <c r="M697">
        <v>35</v>
      </c>
      <c r="N697">
        <v>6468</v>
      </c>
      <c r="O697">
        <f t="shared" si="40"/>
        <v>9.1006423982869372E-3</v>
      </c>
      <c r="P697">
        <f t="shared" si="41"/>
        <v>5.411255411255411E-3</v>
      </c>
      <c r="R697">
        <f t="shared" si="42"/>
        <v>1868</v>
      </c>
      <c r="S697">
        <f t="shared" si="43"/>
        <v>6468</v>
      </c>
    </row>
    <row r="698" spans="1:19">
      <c r="A698" t="s">
        <v>1678</v>
      </c>
      <c r="B698" t="s">
        <v>1753</v>
      </c>
      <c r="C698" t="s">
        <v>1766</v>
      </c>
      <c r="D698">
        <v>1605080</v>
      </c>
      <c r="E698">
        <v>2687</v>
      </c>
      <c r="F698">
        <v>1485</v>
      </c>
      <c r="G698">
        <v>137</v>
      </c>
      <c r="H698">
        <v>116</v>
      </c>
      <c r="I698">
        <v>4425</v>
      </c>
      <c r="J698">
        <v>11466</v>
      </c>
      <c r="K698">
        <v>4284</v>
      </c>
      <c r="L698">
        <v>358</v>
      </c>
      <c r="M698">
        <v>295</v>
      </c>
      <c r="N698">
        <v>16403</v>
      </c>
      <c r="O698">
        <f t="shared" si="40"/>
        <v>2.6214689265536724E-2</v>
      </c>
      <c r="P698">
        <f t="shared" si="41"/>
        <v>1.7984515027738828E-2</v>
      </c>
      <c r="R698">
        <f t="shared" si="42"/>
        <v>4425</v>
      </c>
      <c r="S698">
        <f t="shared" si="43"/>
        <v>16403</v>
      </c>
    </row>
    <row r="699" spans="1:19">
      <c r="A699" t="s">
        <v>1678</v>
      </c>
      <c r="B699" t="s">
        <v>1753</v>
      </c>
      <c r="C699" t="s">
        <v>1767</v>
      </c>
      <c r="D699">
        <v>1605090</v>
      </c>
      <c r="E699">
        <v>3688</v>
      </c>
      <c r="F699">
        <v>2576</v>
      </c>
      <c r="G699">
        <v>161</v>
      </c>
      <c r="H699">
        <v>100</v>
      </c>
      <c r="I699">
        <v>6525</v>
      </c>
      <c r="J699">
        <v>14355</v>
      </c>
      <c r="K699">
        <v>6906</v>
      </c>
      <c r="L699">
        <v>351</v>
      </c>
      <c r="M699">
        <v>216</v>
      </c>
      <c r="N699">
        <v>21828</v>
      </c>
      <c r="O699">
        <f t="shared" si="40"/>
        <v>1.532567049808429E-2</v>
      </c>
      <c r="P699">
        <f t="shared" si="41"/>
        <v>9.8955470038482683E-3</v>
      </c>
      <c r="R699">
        <f t="shared" si="42"/>
        <v>6525</v>
      </c>
      <c r="S699">
        <f t="shared" si="43"/>
        <v>21828</v>
      </c>
    </row>
    <row r="700" spans="1:19">
      <c r="A700" t="s">
        <v>1678</v>
      </c>
      <c r="B700" t="s">
        <v>1768</v>
      </c>
      <c r="C700" t="s">
        <v>1769</v>
      </c>
      <c r="D700">
        <v>1606010</v>
      </c>
      <c r="E700">
        <v>1255</v>
      </c>
      <c r="F700">
        <v>1151</v>
      </c>
      <c r="G700">
        <v>858</v>
      </c>
      <c r="H700">
        <v>83</v>
      </c>
      <c r="I700">
        <v>3347</v>
      </c>
      <c r="J700">
        <v>6727</v>
      </c>
      <c r="K700">
        <v>4192</v>
      </c>
      <c r="L700">
        <v>2132</v>
      </c>
      <c r="M700">
        <v>150</v>
      </c>
      <c r="N700">
        <v>13201</v>
      </c>
      <c r="O700">
        <f t="shared" si="40"/>
        <v>2.4798326859874514E-2</v>
      </c>
      <c r="P700">
        <f t="shared" si="41"/>
        <v>1.1362775547307023E-2</v>
      </c>
      <c r="R700">
        <f t="shared" si="42"/>
        <v>3347</v>
      </c>
      <c r="S700">
        <f t="shared" si="43"/>
        <v>13201</v>
      </c>
    </row>
    <row r="701" spans="1:19">
      <c r="A701" t="s">
        <v>1678</v>
      </c>
      <c r="B701" t="s">
        <v>1768</v>
      </c>
      <c r="C701" t="s">
        <v>1770</v>
      </c>
      <c r="D701">
        <v>1606020</v>
      </c>
      <c r="E701">
        <v>979</v>
      </c>
      <c r="F701">
        <v>874</v>
      </c>
      <c r="G701">
        <v>723</v>
      </c>
      <c r="H701">
        <v>62</v>
      </c>
      <c r="I701">
        <v>2638</v>
      </c>
      <c r="J701">
        <v>4968</v>
      </c>
      <c r="K701">
        <v>3103</v>
      </c>
      <c r="L701">
        <v>1664</v>
      </c>
      <c r="M701">
        <v>118</v>
      </c>
      <c r="N701">
        <v>9853</v>
      </c>
      <c r="O701">
        <f t="shared" si="40"/>
        <v>2.3502653525398029E-2</v>
      </c>
      <c r="P701">
        <f t="shared" si="41"/>
        <v>1.1976047904191617E-2</v>
      </c>
      <c r="R701">
        <f t="shared" si="42"/>
        <v>2638</v>
      </c>
      <c r="S701">
        <f t="shared" si="43"/>
        <v>9853</v>
      </c>
    </row>
    <row r="702" spans="1:19">
      <c r="A702" t="s">
        <v>1678</v>
      </c>
      <c r="B702" t="s">
        <v>1768</v>
      </c>
      <c r="C702" t="s">
        <v>1771</v>
      </c>
      <c r="D702">
        <v>1606021</v>
      </c>
      <c r="E702">
        <v>336</v>
      </c>
      <c r="F702">
        <v>506</v>
      </c>
      <c r="G702">
        <v>544</v>
      </c>
      <c r="H702">
        <v>107</v>
      </c>
      <c r="I702">
        <v>1493</v>
      </c>
      <c r="J702">
        <v>1806</v>
      </c>
      <c r="K702">
        <v>1907</v>
      </c>
      <c r="L702">
        <v>1461</v>
      </c>
      <c r="M702">
        <v>186</v>
      </c>
      <c r="N702">
        <v>5360</v>
      </c>
      <c r="O702">
        <f t="shared" si="40"/>
        <v>7.1667782987273942E-2</v>
      </c>
      <c r="P702">
        <f t="shared" si="41"/>
        <v>3.470149253731343E-2</v>
      </c>
      <c r="R702">
        <f t="shared" si="42"/>
        <v>1493</v>
      </c>
      <c r="S702">
        <f t="shared" si="43"/>
        <v>5360</v>
      </c>
    </row>
    <row r="703" spans="1:19">
      <c r="A703" t="s">
        <v>1678</v>
      </c>
      <c r="B703" t="s">
        <v>1768</v>
      </c>
      <c r="C703" t="s">
        <v>1772</v>
      </c>
      <c r="D703">
        <v>1606022</v>
      </c>
      <c r="E703">
        <v>888</v>
      </c>
      <c r="F703">
        <v>884</v>
      </c>
      <c r="G703">
        <v>552</v>
      </c>
      <c r="H703">
        <v>70</v>
      </c>
      <c r="I703">
        <v>2394</v>
      </c>
      <c r="J703">
        <v>4005</v>
      </c>
      <c r="K703">
        <v>2687</v>
      </c>
      <c r="L703">
        <v>1362</v>
      </c>
      <c r="M703">
        <v>154</v>
      </c>
      <c r="N703">
        <v>8208</v>
      </c>
      <c r="O703">
        <f t="shared" si="40"/>
        <v>2.9239766081871343E-2</v>
      </c>
      <c r="P703">
        <f t="shared" si="41"/>
        <v>1.8762183235867445E-2</v>
      </c>
      <c r="R703">
        <f t="shared" si="42"/>
        <v>2394</v>
      </c>
      <c r="S703">
        <f t="shared" si="43"/>
        <v>8208</v>
      </c>
    </row>
    <row r="704" spans="1:19">
      <c r="A704" t="s">
        <v>1678</v>
      </c>
      <c r="B704" t="s">
        <v>1768</v>
      </c>
      <c r="C704" t="s">
        <v>1773</v>
      </c>
      <c r="D704">
        <v>1606023</v>
      </c>
      <c r="E704">
        <v>682</v>
      </c>
      <c r="F704">
        <v>709</v>
      </c>
      <c r="G704">
        <v>529</v>
      </c>
      <c r="H704">
        <v>55</v>
      </c>
      <c r="I704">
        <v>1975</v>
      </c>
      <c r="J704">
        <v>3612</v>
      </c>
      <c r="K704">
        <v>2588</v>
      </c>
      <c r="L704">
        <v>1264</v>
      </c>
      <c r="M704">
        <v>112</v>
      </c>
      <c r="N704">
        <v>7576</v>
      </c>
      <c r="O704">
        <f t="shared" si="40"/>
        <v>2.7848101265822784E-2</v>
      </c>
      <c r="P704">
        <f t="shared" si="41"/>
        <v>1.4783526927138331E-2</v>
      </c>
      <c r="R704">
        <f t="shared" si="42"/>
        <v>1975</v>
      </c>
      <c r="S704">
        <f t="shared" si="43"/>
        <v>7576</v>
      </c>
    </row>
    <row r="705" spans="1:19">
      <c r="A705" t="s">
        <v>1678</v>
      </c>
      <c r="B705" t="s">
        <v>1768</v>
      </c>
      <c r="C705" t="s">
        <v>1774</v>
      </c>
      <c r="D705">
        <v>1606030</v>
      </c>
      <c r="E705">
        <v>1877</v>
      </c>
      <c r="F705">
        <v>1096</v>
      </c>
      <c r="G705">
        <v>785</v>
      </c>
      <c r="H705">
        <v>51</v>
      </c>
      <c r="I705">
        <v>3809</v>
      </c>
      <c r="J705">
        <v>8693</v>
      </c>
      <c r="K705">
        <v>3437</v>
      </c>
      <c r="L705">
        <v>1653</v>
      </c>
      <c r="M705">
        <v>78</v>
      </c>
      <c r="N705">
        <v>13861</v>
      </c>
      <c r="O705">
        <f t="shared" si="40"/>
        <v>1.3389341034392229E-2</v>
      </c>
      <c r="P705">
        <f t="shared" si="41"/>
        <v>5.6272996176322055E-3</v>
      </c>
      <c r="R705">
        <f t="shared" si="42"/>
        <v>3809</v>
      </c>
      <c r="S705">
        <f t="shared" si="43"/>
        <v>13861</v>
      </c>
    </row>
    <row r="706" spans="1:19">
      <c r="A706" t="s">
        <v>1678</v>
      </c>
      <c r="B706" t="s">
        <v>1768</v>
      </c>
      <c r="C706" t="s">
        <v>1775</v>
      </c>
      <c r="D706">
        <v>1606040</v>
      </c>
      <c r="E706">
        <v>3110</v>
      </c>
      <c r="F706">
        <v>2244</v>
      </c>
      <c r="G706">
        <v>1240</v>
      </c>
      <c r="H706">
        <v>108</v>
      </c>
      <c r="I706">
        <v>6702</v>
      </c>
      <c r="J706">
        <v>15372</v>
      </c>
      <c r="K706">
        <v>7545</v>
      </c>
      <c r="L706">
        <v>3038</v>
      </c>
      <c r="M706">
        <v>230</v>
      </c>
      <c r="N706">
        <v>26185</v>
      </c>
      <c r="O706">
        <f t="shared" si="40"/>
        <v>1.611459265890779E-2</v>
      </c>
      <c r="P706">
        <f t="shared" si="41"/>
        <v>8.7836547641779641E-3</v>
      </c>
      <c r="R706">
        <f t="shared" si="42"/>
        <v>6702</v>
      </c>
      <c r="S706">
        <f t="shared" si="43"/>
        <v>26185</v>
      </c>
    </row>
    <row r="707" spans="1:19">
      <c r="A707" t="s">
        <v>1678</v>
      </c>
      <c r="B707" t="s">
        <v>1768</v>
      </c>
      <c r="C707" t="s">
        <v>1776</v>
      </c>
      <c r="D707">
        <v>1606041</v>
      </c>
      <c r="E707">
        <v>4075</v>
      </c>
      <c r="F707">
        <v>2562</v>
      </c>
      <c r="G707">
        <v>1469</v>
      </c>
      <c r="H707">
        <v>140</v>
      </c>
      <c r="I707">
        <v>8246</v>
      </c>
      <c r="J707">
        <v>18869</v>
      </c>
      <c r="K707">
        <v>7656</v>
      </c>
      <c r="L707">
        <v>2929</v>
      </c>
      <c r="M707">
        <v>190</v>
      </c>
      <c r="N707">
        <v>29644</v>
      </c>
      <c r="O707">
        <f t="shared" ref="O707:O770" si="44">H707/I707</f>
        <v>1.6977928692699491E-2</v>
      </c>
      <c r="P707">
        <f t="shared" ref="P707:P770" si="45">M707/N707</f>
        <v>6.4093914451491029E-3</v>
      </c>
      <c r="R707">
        <f t="shared" ref="R707:R770" si="46">I707</f>
        <v>8246</v>
      </c>
      <c r="S707">
        <f t="shared" ref="S707:S770" si="47">N707</f>
        <v>29644</v>
      </c>
    </row>
    <row r="708" spans="1:19">
      <c r="A708" t="s">
        <v>1678</v>
      </c>
      <c r="B708" t="s">
        <v>1768</v>
      </c>
      <c r="C708" t="s">
        <v>1777</v>
      </c>
      <c r="D708">
        <v>1606090</v>
      </c>
      <c r="E708">
        <v>2335</v>
      </c>
      <c r="F708">
        <v>1861</v>
      </c>
      <c r="G708">
        <v>1020</v>
      </c>
      <c r="H708">
        <v>72</v>
      </c>
      <c r="I708">
        <v>5288</v>
      </c>
      <c r="J708">
        <v>9432</v>
      </c>
      <c r="K708">
        <v>5526</v>
      </c>
      <c r="L708">
        <v>2446</v>
      </c>
      <c r="M708">
        <v>144</v>
      </c>
      <c r="N708">
        <v>17548</v>
      </c>
      <c r="O708">
        <f t="shared" si="44"/>
        <v>1.3615733736762481E-2</v>
      </c>
      <c r="P708">
        <f t="shared" si="45"/>
        <v>8.2060633690449053E-3</v>
      </c>
      <c r="R708">
        <f t="shared" si="46"/>
        <v>5288</v>
      </c>
      <c r="S708">
        <f t="shared" si="47"/>
        <v>17548</v>
      </c>
    </row>
    <row r="709" spans="1:19">
      <c r="A709" t="s">
        <v>1678</v>
      </c>
      <c r="B709" t="s">
        <v>1768</v>
      </c>
      <c r="C709" t="s">
        <v>1778</v>
      </c>
      <c r="D709">
        <v>1606091</v>
      </c>
      <c r="E709">
        <v>1006</v>
      </c>
      <c r="F709">
        <v>883</v>
      </c>
      <c r="G709">
        <v>647</v>
      </c>
      <c r="H709">
        <v>50</v>
      </c>
      <c r="I709">
        <v>2586</v>
      </c>
      <c r="J709">
        <v>4055</v>
      </c>
      <c r="K709">
        <v>2714</v>
      </c>
      <c r="L709">
        <v>1463</v>
      </c>
      <c r="M709">
        <v>104</v>
      </c>
      <c r="N709">
        <v>8336</v>
      </c>
      <c r="O709">
        <f t="shared" si="44"/>
        <v>1.9334880123743233E-2</v>
      </c>
      <c r="P709">
        <f t="shared" si="45"/>
        <v>1.2476007677543186E-2</v>
      </c>
      <c r="R709">
        <f t="shared" si="46"/>
        <v>2586</v>
      </c>
      <c r="S709">
        <f t="shared" si="47"/>
        <v>8336</v>
      </c>
    </row>
    <row r="710" spans="1:19">
      <c r="A710" t="s">
        <v>1678</v>
      </c>
      <c r="B710" t="s">
        <v>1768</v>
      </c>
      <c r="C710" t="s">
        <v>1779</v>
      </c>
      <c r="D710">
        <v>1606092</v>
      </c>
      <c r="E710">
        <v>1507</v>
      </c>
      <c r="F710">
        <v>839</v>
      </c>
      <c r="G710">
        <v>348</v>
      </c>
      <c r="H710">
        <v>19</v>
      </c>
      <c r="I710">
        <v>2713</v>
      </c>
      <c r="J710">
        <v>6555</v>
      </c>
      <c r="K710">
        <v>2469</v>
      </c>
      <c r="L710">
        <v>756</v>
      </c>
      <c r="M710">
        <v>32</v>
      </c>
      <c r="N710">
        <v>9812</v>
      </c>
      <c r="O710">
        <f t="shared" si="44"/>
        <v>7.003317360855142E-3</v>
      </c>
      <c r="P710">
        <f t="shared" si="45"/>
        <v>3.2613126783530371E-3</v>
      </c>
      <c r="R710">
        <f t="shared" si="46"/>
        <v>2713</v>
      </c>
      <c r="S710">
        <f t="shared" si="47"/>
        <v>9812</v>
      </c>
    </row>
    <row r="711" spans="1:19">
      <c r="A711" t="s">
        <v>1678</v>
      </c>
      <c r="B711" t="s">
        <v>1768</v>
      </c>
      <c r="C711" t="s">
        <v>1780</v>
      </c>
      <c r="D711">
        <v>1606100</v>
      </c>
      <c r="E711">
        <v>2348</v>
      </c>
      <c r="F711">
        <v>1757</v>
      </c>
      <c r="G711">
        <v>1016</v>
      </c>
      <c r="H711">
        <v>117</v>
      </c>
      <c r="I711">
        <v>5238</v>
      </c>
      <c r="J711">
        <v>10305</v>
      </c>
      <c r="K711">
        <v>5289</v>
      </c>
      <c r="L711">
        <v>2378</v>
      </c>
      <c r="M711">
        <v>223</v>
      </c>
      <c r="N711">
        <v>18195</v>
      </c>
      <c r="O711">
        <f t="shared" si="44"/>
        <v>2.2336769759450172E-2</v>
      </c>
      <c r="P711">
        <f t="shared" si="45"/>
        <v>1.2256114317120087E-2</v>
      </c>
      <c r="R711">
        <f t="shared" si="46"/>
        <v>5238</v>
      </c>
      <c r="S711">
        <f t="shared" si="47"/>
        <v>18195</v>
      </c>
    </row>
    <row r="712" spans="1:19">
      <c r="A712" t="s">
        <v>1678</v>
      </c>
      <c r="B712" t="s">
        <v>1768</v>
      </c>
      <c r="C712" t="s">
        <v>1781</v>
      </c>
      <c r="D712">
        <v>1606101</v>
      </c>
      <c r="E712">
        <v>2353</v>
      </c>
      <c r="F712">
        <v>1738</v>
      </c>
      <c r="G712">
        <v>835</v>
      </c>
      <c r="H712">
        <v>53</v>
      </c>
      <c r="I712">
        <v>4979</v>
      </c>
      <c r="J712">
        <v>10203</v>
      </c>
      <c r="K712">
        <v>5197</v>
      </c>
      <c r="L712">
        <v>1859</v>
      </c>
      <c r="M712">
        <v>95</v>
      </c>
      <c r="N712">
        <v>17354</v>
      </c>
      <c r="O712">
        <f t="shared" si="44"/>
        <v>1.0644707772645109E-2</v>
      </c>
      <c r="P712">
        <f t="shared" si="45"/>
        <v>5.4742422496254469E-3</v>
      </c>
      <c r="R712">
        <f t="shared" si="46"/>
        <v>4979</v>
      </c>
      <c r="S712">
        <f t="shared" si="47"/>
        <v>17354</v>
      </c>
    </row>
    <row r="713" spans="1:19">
      <c r="A713" t="s">
        <v>1678</v>
      </c>
      <c r="B713" t="s">
        <v>1768</v>
      </c>
      <c r="C713" t="s">
        <v>1782</v>
      </c>
      <c r="D713">
        <v>1606102</v>
      </c>
      <c r="E713">
        <v>1597</v>
      </c>
      <c r="F713">
        <v>1104</v>
      </c>
      <c r="G713">
        <v>561</v>
      </c>
      <c r="H713">
        <v>74</v>
      </c>
      <c r="I713">
        <v>3336</v>
      </c>
      <c r="J713">
        <v>7045</v>
      </c>
      <c r="K713">
        <v>3485</v>
      </c>
      <c r="L713">
        <v>1448</v>
      </c>
      <c r="M713">
        <v>163</v>
      </c>
      <c r="N713">
        <v>12141</v>
      </c>
      <c r="O713">
        <f t="shared" si="44"/>
        <v>2.2182254196642687E-2</v>
      </c>
      <c r="P713">
        <f t="shared" si="45"/>
        <v>1.3425582736183181E-2</v>
      </c>
      <c r="R713">
        <f t="shared" si="46"/>
        <v>3336</v>
      </c>
      <c r="S713">
        <f t="shared" si="47"/>
        <v>12141</v>
      </c>
    </row>
    <row r="714" spans="1:19">
      <c r="A714" t="s">
        <v>1678</v>
      </c>
      <c r="B714" t="s">
        <v>1783</v>
      </c>
      <c r="C714" t="s">
        <v>1784</v>
      </c>
      <c r="D714">
        <v>1607010</v>
      </c>
      <c r="E714">
        <v>3323</v>
      </c>
      <c r="F714">
        <v>1858</v>
      </c>
      <c r="G714">
        <v>1090</v>
      </c>
      <c r="H714">
        <v>360</v>
      </c>
      <c r="I714">
        <v>6631</v>
      </c>
      <c r="J714">
        <v>15477</v>
      </c>
      <c r="K714">
        <v>5980</v>
      </c>
      <c r="L714">
        <v>2798</v>
      </c>
      <c r="M714">
        <v>817</v>
      </c>
      <c r="N714">
        <v>25072</v>
      </c>
      <c r="O714">
        <f t="shared" si="44"/>
        <v>5.4290453928517571E-2</v>
      </c>
      <c r="P714">
        <f t="shared" si="45"/>
        <v>3.2586151882578178E-2</v>
      </c>
      <c r="R714">
        <f t="shared" si="46"/>
        <v>6631</v>
      </c>
      <c r="S714">
        <f t="shared" si="47"/>
        <v>25072</v>
      </c>
    </row>
    <row r="715" spans="1:19">
      <c r="A715" t="s">
        <v>1678</v>
      </c>
      <c r="B715" t="s">
        <v>1783</v>
      </c>
      <c r="C715" t="s">
        <v>1785</v>
      </c>
      <c r="D715">
        <v>1607020</v>
      </c>
      <c r="E715">
        <v>1494</v>
      </c>
      <c r="F715">
        <v>1339</v>
      </c>
      <c r="G715">
        <v>1013</v>
      </c>
      <c r="H715">
        <v>376</v>
      </c>
      <c r="I715">
        <v>4222</v>
      </c>
      <c r="J715">
        <v>7705</v>
      </c>
      <c r="K715">
        <v>5015</v>
      </c>
      <c r="L715">
        <v>2857</v>
      </c>
      <c r="M715">
        <v>884</v>
      </c>
      <c r="N715">
        <v>16461</v>
      </c>
      <c r="O715">
        <f t="shared" si="44"/>
        <v>8.9057318806252964E-2</v>
      </c>
      <c r="P715">
        <f t="shared" si="45"/>
        <v>5.3702691209525547E-2</v>
      </c>
      <c r="R715">
        <f t="shared" si="46"/>
        <v>4222</v>
      </c>
      <c r="S715">
        <f t="shared" si="47"/>
        <v>16461</v>
      </c>
    </row>
    <row r="716" spans="1:19">
      <c r="A716" t="s">
        <v>1678</v>
      </c>
      <c r="B716" t="s">
        <v>1783</v>
      </c>
      <c r="C716" t="s">
        <v>1786</v>
      </c>
      <c r="D716">
        <v>1607021</v>
      </c>
      <c r="E716">
        <v>406</v>
      </c>
      <c r="F716">
        <v>557</v>
      </c>
      <c r="G716">
        <v>513</v>
      </c>
      <c r="H716">
        <v>313</v>
      </c>
      <c r="I716">
        <v>1789</v>
      </c>
      <c r="J716">
        <v>2210</v>
      </c>
      <c r="K716">
        <v>2430</v>
      </c>
      <c r="L716">
        <v>1855</v>
      </c>
      <c r="M716">
        <v>943</v>
      </c>
      <c r="N716">
        <v>7438</v>
      </c>
      <c r="O716">
        <f t="shared" si="44"/>
        <v>0.17495807713806596</v>
      </c>
      <c r="P716">
        <f t="shared" si="45"/>
        <v>0.12678139284753967</v>
      </c>
      <c r="R716">
        <f t="shared" si="46"/>
        <v>1789</v>
      </c>
      <c r="S716">
        <f t="shared" si="47"/>
        <v>7438</v>
      </c>
    </row>
    <row r="717" spans="1:19">
      <c r="A717" t="s">
        <v>1678</v>
      </c>
      <c r="B717" t="s">
        <v>1783</v>
      </c>
      <c r="C717" t="s">
        <v>1787</v>
      </c>
      <c r="D717">
        <v>1607030</v>
      </c>
      <c r="E717">
        <v>2440</v>
      </c>
      <c r="F717">
        <v>2339</v>
      </c>
      <c r="G717">
        <v>1294</v>
      </c>
      <c r="H717">
        <v>407</v>
      </c>
      <c r="I717">
        <v>6480</v>
      </c>
      <c r="J717">
        <v>11759</v>
      </c>
      <c r="K717">
        <v>7815</v>
      </c>
      <c r="L717">
        <v>3293</v>
      </c>
      <c r="M717">
        <v>823</v>
      </c>
      <c r="N717">
        <v>23690</v>
      </c>
      <c r="O717">
        <f t="shared" si="44"/>
        <v>6.2808641975308638E-2</v>
      </c>
      <c r="P717">
        <f t="shared" si="45"/>
        <v>3.4740396791895313E-2</v>
      </c>
      <c r="R717">
        <f t="shared" si="46"/>
        <v>6480</v>
      </c>
      <c r="S717">
        <f t="shared" si="47"/>
        <v>23690</v>
      </c>
    </row>
    <row r="718" spans="1:19">
      <c r="A718" t="s">
        <v>1678</v>
      </c>
      <c r="B718" t="s">
        <v>1783</v>
      </c>
      <c r="C718" t="s">
        <v>1788</v>
      </c>
      <c r="D718">
        <v>1607031</v>
      </c>
      <c r="E718">
        <v>731</v>
      </c>
      <c r="F718">
        <v>716</v>
      </c>
      <c r="G718">
        <v>425</v>
      </c>
      <c r="H718">
        <v>141</v>
      </c>
      <c r="I718">
        <v>2013</v>
      </c>
      <c r="J718">
        <v>3499</v>
      </c>
      <c r="K718">
        <v>2429</v>
      </c>
      <c r="L718">
        <v>1082</v>
      </c>
      <c r="M718">
        <v>300</v>
      </c>
      <c r="N718">
        <v>7310</v>
      </c>
      <c r="O718">
        <f t="shared" si="44"/>
        <v>7.0044709388971685E-2</v>
      </c>
      <c r="P718">
        <f t="shared" si="45"/>
        <v>4.1039671682626538E-2</v>
      </c>
      <c r="R718">
        <f t="shared" si="46"/>
        <v>2013</v>
      </c>
      <c r="S718">
        <f t="shared" si="47"/>
        <v>7310</v>
      </c>
    </row>
    <row r="719" spans="1:19">
      <c r="A719" t="s">
        <v>1678</v>
      </c>
      <c r="B719" t="s">
        <v>1783</v>
      </c>
      <c r="C719" t="s">
        <v>1789</v>
      </c>
      <c r="D719">
        <v>1607040</v>
      </c>
      <c r="E719">
        <v>1123</v>
      </c>
      <c r="F719">
        <v>1429</v>
      </c>
      <c r="G719">
        <v>1250</v>
      </c>
      <c r="H719">
        <v>670</v>
      </c>
      <c r="I719">
        <v>4472</v>
      </c>
      <c r="J719">
        <v>6017</v>
      </c>
      <c r="K719">
        <v>5816</v>
      </c>
      <c r="L719">
        <v>4211</v>
      </c>
      <c r="M719">
        <v>1949</v>
      </c>
      <c r="N719">
        <v>17993</v>
      </c>
      <c r="O719">
        <f t="shared" si="44"/>
        <v>0.14982110912343471</v>
      </c>
      <c r="P719">
        <f t="shared" si="45"/>
        <v>0.10831990218418273</v>
      </c>
      <c r="R719">
        <f t="shared" si="46"/>
        <v>4472</v>
      </c>
      <c r="S719">
        <f t="shared" si="47"/>
        <v>17993</v>
      </c>
    </row>
    <row r="720" spans="1:19">
      <c r="A720" t="s">
        <v>1678</v>
      </c>
      <c r="B720" t="s">
        <v>1783</v>
      </c>
      <c r="C720" t="s">
        <v>1790</v>
      </c>
      <c r="D720">
        <v>1607041</v>
      </c>
      <c r="E720">
        <v>340</v>
      </c>
      <c r="F720">
        <v>527</v>
      </c>
      <c r="G720">
        <v>600</v>
      </c>
      <c r="H720">
        <v>316</v>
      </c>
      <c r="I720">
        <v>1783</v>
      </c>
      <c r="J720">
        <v>1695</v>
      </c>
      <c r="K720">
        <v>2046</v>
      </c>
      <c r="L720">
        <v>1858</v>
      </c>
      <c r="M720">
        <v>770</v>
      </c>
      <c r="N720">
        <v>6369</v>
      </c>
      <c r="O720">
        <f t="shared" si="44"/>
        <v>0.17722938867077959</v>
      </c>
      <c r="P720">
        <f t="shared" si="45"/>
        <v>0.12089810017271158</v>
      </c>
      <c r="R720">
        <f t="shared" si="46"/>
        <v>1783</v>
      </c>
      <c r="S720">
        <f t="shared" si="47"/>
        <v>6369</v>
      </c>
    </row>
    <row r="721" spans="1:19">
      <c r="A721" t="s">
        <v>1678</v>
      </c>
      <c r="B721" t="s">
        <v>1783</v>
      </c>
      <c r="C721" t="s">
        <v>1791</v>
      </c>
      <c r="D721">
        <v>1607050</v>
      </c>
      <c r="E721">
        <v>2301</v>
      </c>
      <c r="F721">
        <v>2082</v>
      </c>
      <c r="G721">
        <v>1534</v>
      </c>
      <c r="H721">
        <v>735</v>
      </c>
      <c r="I721">
        <v>6652</v>
      </c>
      <c r="J721">
        <v>12282</v>
      </c>
      <c r="K721">
        <v>8629</v>
      </c>
      <c r="L721">
        <v>5129</v>
      </c>
      <c r="M721">
        <v>2062</v>
      </c>
      <c r="N721">
        <v>28102</v>
      </c>
      <c r="O721">
        <f t="shared" si="44"/>
        <v>0.11049308478653036</v>
      </c>
      <c r="P721">
        <f t="shared" si="45"/>
        <v>7.3375560458330366E-2</v>
      </c>
      <c r="R721">
        <f t="shared" si="46"/>
        <v>6652</v>
      </c>
      <c r="S721">
        <f t="shared" si="47"/>
        <v>28102</v>
      </c>
    </row>
    <row r="722" spans="1:19">
      <c r="A722" t="s">
        <v>1678</v>
      </c>
      <c r="B722" t="s">
        <v>1783</v>
      </c>
      <c r="C722" t="s">
        <v>1792</v>
      </c>
      <c r="D722">
        <v>1607051</v>
      </c>
      <c r="E722">
        <v>1539</v>
      </c>
      <c r="F722">
        <v>1358</v>
      </c>
      <c r="G722">
        <v>926</v>
      </c>
      <c r="H722">
        <v>322</v>
      </c>
      <c r="I722">
        <v>4145</v>
      </c>
      <c r="J722">
        <v>7882</v>
      </c>
      <c r="K722">
        <v>4929</v>
      </c>
      <c r="L722">
        <v>2576</v>
      </c>
      <c r="M722">
        <v>912</v>
      </c>
      <c r="N722">
        <v>16299</v>
      </c>
      <c r="O722">
        <f t="shared" si="44"/>
        <v>7.7683956574185767E-2</v>
      </c>
      <c r="P722">
        <f t="shared" si="45"/>
        <v>5.5954353027793113E-2</v>
      </c>
      <c r="R722">
        <f t="shared" si="46"/>
        <v>4145</v>
      </c>
      <c r="S722">
        <f t="shared" si="47"/>
        <v>16299</v>
      </c>
    </row>
    <row r="723" spans="1:19">
      <c r="A723" t="s">
        <v>1678</v>
      </c>
      <c r="B723" t="s">
        <v>1783</v>
      </c>
      <c r="C723" t="s">
        <v>1793</v>
      </c>
      <c r="D723">
        <v>1607060</v>
      </c>
      <c r="E723">
        <v>2814</v>
      </c>
      <c r="F723">
        <v>1973</v>
      </c>
      <c r="G723">
        <v>1299</v>
      </c>
      <c r="H723">
        <v>539</v>
      </c>
      <c r="I723">
        <v>6625</v>
      </c>
      <c r="J723">
        <v>14892</v>
      </c>
      <c r="K723">
        <v>7877</v>
      </c>
      <c r="L723">
        <v>4170</v>
      </c>
      <c r="M723">
        <v>1569</v>
      </c>
      <c r="N723">
        <v>28508</v>
      </c>
      <c r="O723">
        <f t="shared" si="44"/>
        <v>8.1358490566037736E-2</v>
      </c>
      <c r="P723">
        <f t="shared" si="45"/>
        <v>5.5037182545250453E-2</v>
      </c>
      <c r="R723">
        <f t="shared" si="46"/>
        <v>6625</v>
      </c>
      <c r="S723">
        <f t="shared" si="47"/>
        <v>28508</v>
      </c>
    </row>
    <row r="724" spans="1:19">
      <c r="A724" t="s">
        <v>1678</v>
      </c>
      <c r="B724" t="s">
        <v>1783</v>
      </c>
      <c r="C724" t="s">
        <v>1794</v>
      </c>
      <c r="D724">
        <v>1607061</v>
      </c>
      <c r="E724">
        <v>1146</v>
      </c>
      <c r="F724">
        <v>1427</v>
      </c>
      <c r="G724">
        <v>1078</v>
      </c>
      <c r="H724">
        <v>426</v>
      </c>
      <c r="I724">
        <v>4077</v>
      </c>
      <c r="J724">
        <v>5880</v>
      </c>
      <c r="K724">
        <v>5361</v>
      </c>
      <c r="L724">
        <v>3422</v>
      </c>
      <c r="M724">
        <v>1217</v>
      </c>
      <c r="N724">
        <v>15880</v>
      </c>
      <c r="O724">
        <f t="shared" si="44"/>
        <v>0.10448859455481972</v>
      </c>
      <c r="P724">
        <f t="shared" si="45"/>
        <v>7.6637279596977331E-2</v>
      </c>
      <c r="R724">
        <f t="shared" si="46"/>
        <v>4077</v>
      </c>
      <c r="S724">
        <f t="shared" si="47"/>
        <v>15880</v>
      </c>
    </row>
    <row r="725" spans="1:19">
      <c r="A725" t="s">
        <v>1678</v>
      </c>
      <c r="B725" t="s">
        <v>1783</v>
      </c>
      <c r="C725" t="s">
        <v>1795</v>
      </c>
      <c r="D725">
        <v>1607070</v>
      </c>
      <c r="E725">
        <v>1701</v>
      </c>
      <c r="F725">
        <v>1346</v>
      </c>
      <c r="G725">
        <v>959</v>
      </c>
      <c r="H725">
        <v>373</v>
      </c>
      <c r="I725">
        <v>4379</v>
      </c>
      <c r="J725">
        <v>8935</v>
      </c>
      <c r="K725">
        <v>5504</v>
      </c>
      <c r="L725">
        <v>3177</v>
      </c>
      <c r="M725">
        <v>1053</v>
      </c>
      <c r="N725">
        <v>18669</v>
      </c>
      <c r="O725">
        <f t="shared" si="44"/>
        <v>8.5179264672299609E-2</v>
      </c>
      <c r="P725">
        <f t="shared" si="45"/>
        <v>5.6403663827735817E-2</v>
      </c>
      <c r="R725">
        <f t="shared" si="46"/>
        <v>4379</v>
      </c>
      <c r="S725">
        <f t="shared" si="47"/>
        <v>18669</v>
      </c>
    </row>
    <row r="726" spans="1:19">
      <c r="A726" t="s">
        <v>1678</v>
      </c>
      <c r="B726" t="s">
        <v>1783</v>
      </c>
      <c r="C726" t="s">
        <v>1796</v>
      </c>
      <c r="D726">
        <v>1607080</v>
      </c>
      <c r="E726">
        <v>1671</v>
      </c>
      <c r="F726">
        <v>1339</v>
      </c>
      <c r="G726">
        <v>798</v>
      </c>
      <c r="H726">
        <v>234</v>
      </c>
      <c r="I726">
        <v>4042</v>
      </c>
      <c r="J726">
        <v>8019</v>
      </c>
      <c r="K726">
        <v>4333</v>
      </c>
      <c r="L726">
        <v>1866</v>
      </c>
      <c r="M726">
        <v>536</v>
      </c>
      <c r="N726">
        <v>14754</v>
      </c>
      <c r="O726">
        <f t="shared" si="44"/>
        <v>5.7892132607619988E-2</v>
      </c>
      <c r="P726">
        <f t="shared" si="45"/>
        <v>3.6329131083096107E-2</v>
      </c>
      <c r="R726">
        <f t="shared" si="46"/>
        <v>4042</v>
      </c>
      <c r="S726">
        <f t="shared" si="47"/>
        <v>14754</v>
      </c>
    </row>
    <row r="727" spans="1:19">
      <c r="A727" t="s">
        <v>1678</v>
      </c>
      <c r="B727" t="s">
        <v>1783</v>
      </c>
      <c r="C727" t="s">
        <v>1797</v>
      </c>
      <c r="D727">
        <v>1607081</v>
      </c>
      <c r="E727">
        <v>1574</v>
      </c>
      <c r="F727">
        <v>1655</v>
      </c>
      <c r="G727">
        <v>1043</v>
      </c>
      <c r="H727">
        <v>310</v>
      </c>
      <c r="I727">
        <v>4582</v>
      </c>
      <c r="J727">
        <v>7503</v>
      </c>
      <c r="K727">
        <v>5597</v>
      </c>
      <c r="L727">
        <v>2409</v>
      </c>
      <c r="M727">
        <v>628</v>
      </c>
      <c r="N727">
        <v>16137</v>
      </c>
      <c r="O727">
        <f t="shared" si="44"/>
        <v>6.7656045395024011E-2</v>
      </c>
      <c r="P727">
        <f t="shared" si="45"/>
        <v>3.8916775113094132E-2</v>
      </c>
      <c r="R727">
        <f t="shared" si="46"/>
        <v>4582</v>
      </c>
      <c r="S727">
        <f t="shared" si="47"/>
        <v>16137</v>
      </c>
    </row>
    <row r="728" spans="1:19">
      <c r="A728" t="s">
        <v>1678</v>
      </c>
      <c r="B728" t="s">
        <v>1783</v>
      </c>
      <c r="C728" t="s">
        <v>1798</v>
      </c>
      <c r="D728">
        <v>1607090</v>
      </c>
      <c r="E728">
        <v>1145</v>
      </c>
      <c r="F728">
        <v>788</v>
      </c>
      <c r="G728">
        <v>466</v>
      </c>
      <c r="H728">
        <v>121</v>
      </c>
      <c r="I728">
        <v>2520</v>
      </c>
      <c r="J728">
        <v>5637</v>
      </c>
      <c r="K728">
        <v>2668</v>
      </c>
      <c r="L728">
        <v>1158</v>
      </c>
      <c r="M728">
        <v>246</v>
      </c>
      <c r="N728">
        <v>9709</v>
      </c>
      <c r="O728">
        <f t="shared" si="44"/>
        <v>4.8015873015873019E-2</v>
      </c>
      <c r="P728">
        <f t="shared" si="45"/>
        <v>2.5337315892470902E-2</v>
      </c>
      <c r="R728">
        <f t="shared" si="46"/>
        <v>2520</v>
      </c>
      <c r="S728">
        <f t="shared" si="47"/>
        <v>9709</v>
      </c>
    </row>
    <row r="729" spans="1:19">
      <c r="A729" t="s">
        <v>1678</v>
      </c>
      <c r="B729" t="s">
        <v>1783</v>
      </c>
      <c r="C729" t="s">
        <v>1799</v>
      </c>
      <c r="D729">
        <v>1607091</v>
      </c>
      <c r="E729">
        <v>1546</v>
      </c>
      <c r="F729">
        <v>1252</v>
      </c>
      <c r="G729">
        <v>723</v>
      </c>
      <c r="H729">
        <v>213</v>
      </c>
      <c r="I729">
        <v>3734</v>
      </c>
      <c r="J729">
        <v>7470</v>
      </c>
      <c r="K729">
        <v>4294</v>
      </c>
      <c r="L729">
        <v>1715</v>
      </c>
      <c r="M729">
        <v>472</v>
      </c>
      <c r="N729">
        <v>13951</v>
      </c>
      <c r="O729">
        <f t="shared" si="44"/>
        <v>5.7043385109801822E-2</v>
      </c>
      <c r="P729">
        <f t="shared" si="45"/>
        <v>3.3832700164862735E-2</v>
      </c>
      <c r="R729">
        <f t="shared" si="46"/>
        <v>3734</v>
      </c>
      <c r="S729">
        <f t="shared" si="47"/>
        <v>13951</v>
      </c>
    </row>
    <row r="730" spans="1:19">
      <c r="A730" t="s">
        <v>1678</v>
      </c>
      <c r="B730" t="s">
        <v>1783</v>
      </c>
      <c r="C730" t="s">
        <v>1800</v>
      </c>
      <c r="D730">
        <v>1607100</v>
      </c>
      <c r="E730">
        <v>2461</v>
      </c>
      <c r="F730">
        <v>1142</v>
      </c>
      <c r="G730">
        <v>619</v>
      </c>
      <c r="H730">
        <v>193</v>
      </c>
      <c r="I730">
        <v>4415</v>
      </c>
      <c r="J730">
        <v>13875</v>
      </c>
      <c r="K730">
        <v>4059</v>
      </c>
      <c r="L730">
        <v>1545</v>
      </c>
      <c r="M730">
        <v>379</v>
      </c>
      <c r="N730">
        <v>19858</v>
      </c>
      <c r="O730">
        <f t="shared" si="44"/>
        <v>4.3714609286523216E-2</v>
      </c>
      <c r="P730">
        <f t="shared" si="45"/>
        <v>1.9085507100412933E-2</v>
      </c>
      <c r="R730">
        <f t="shared" si="46"/>
        <v>4415</v>
      </c>
      <c r="S730">
        <f t="shared" si="47"/>
        <v>19858</v>
      </c>
    </row>
    <row r="731" spans="1:19">
      <c r="A731" t="s">
        <v>1678</v>
      </c>
      <c r="B731" t="s">
        <v>1783</v>
      </c>
      <c r="C731" t="s">
        <v>1801</v>
      </c>
      <c r="D731">
        <v>1607110</v>
      </c>
      <c r="E731">
        <v>3040</v>
      </c>
      <c r="F731">
        <v>1778</v>
      </c>
      <c r="G731">
        <v>911</v>
      </c>
      <c r="H731">
        <v>178</v>
      </c>
      <c r="I731">
        <v>5907</v>
      </c>
      <c r="J731">
        <v>12901</v>
      </c>
      <c r="K731">
        <v>5198</v>
      </c>
      <c r="L731">
        <v>1804</v>
      </c>
      <c r="M731">
        <v>343</v>
      </c>
      <c r="N731">
        <v>20246</v>
      </c>
      <c r="O731">
        <f t="shared" si="44"/>
        <v>3.0133739630946337E-2</v>
      </c>
      <c r="P731">
        <f t="shared" si="45"/>
        <v>1.6941618097401957E-2</v>
      </c>
      <c r="R731">
        <f t="shared" si="46"/>
        <v>5907</v>
      </c>
      <c r="S731">
        <f t="shared" si="47"/>
        <v>20246</v>
      </c>
    </row>
    <row r="732" spans="1:19">
      <c r="A732" t="s">
        <v>1678</v>
      </c>
      <c r="B732" t="s">
        <v>1783</v>
      </c>
      <c r="C732" t="s">
        <v>1802</v>
      </c>
      <c r="D732">
        <v>1607111</v>
      </c>
      <c r="E732">
        <v>1825</v>
      </c>
      <c r="F732">
        <v>1175</v>
      </c>
      <c r="G732">
        <v>839</v>
      </c>
      <c r="H732">
        <v>248</v>
      </c>
      <c r="I732">
        <v>4087</v>
      </c>
      <c r="J732">
        <v>8912</v>
      </c>
      <c r="K732">
        <v>3851</v>
      </c>
      <c r="L732">
        <v>1986</v>
      </c>
      <c r="M732">
        <v>514</v>
      </c>
      <c r="N732">
        <v>15263</v>
      </c>
      <c r="O732">
        <f t="shared" si="44"/>
        <v>6.0680205529728408E-2</v>
      </c>
      <c r="P732">
        <f t="shared" si="45"/>
        <v>3.3676210443556315E-2</v>
      </c>
      <c r="R732">
        <f t="shared" si="46"/>
        <v>4087</v>
      </c>
      <c r="S732">
        <f t="shared" si="47"/>
        <v>15263</v>
      </c>
    </row>
    <row r="733" spans="1:19">
      <c r="A733" t="s">
        <v>1678</v>
      </c>
      <c r="B733" t="s">
        <v>1803</v>
      </c>
      <c r="C733" t="s">
        <v>1804</v>
      </c>
      <c r="D733">
        <v>1608010</v>
      </c>
      <c r="E733">
        <v>1123</v>
      </c>
      <c r="F733">
        <v>899</v>
      </c>
      <c r="G733">
        <v>850</v>
      </c>
      <c r="H733">
        <v>74</v>
      </c>
      <c r="I733">
        <v>2946</v>
      </c>
      <c r="J733">
        <v>5230</v>
      </c>
      <c r="K733">
        <v>2981</v>
      </c>
      <c r="L733">
        <v>2237</v>
      </c>
      <c r="M733">
        <v>132</v>
      </c>
      <c r="N733">
        <v>10580</v>
      </c>
      <c r="O733">
        <f t="shared" si="44"/>
        <v>2.5118805159538356E-2</v>
      </c>
      <c r="P733">
        <f t="shared" si="45"/>
        <v>1.2476370510396975E-2</v>
      </c>
      <c r="R733">
        <f t="shared" si="46"/>
        <v>2946</v>
      </c>
      <c r="S733">
        <f t="shared" si="47"/>
        <v>10580</v>
      </c>
    </row>
    <row r="734" spans="1:19">
      <c r="A734" t="s">
        <v>1678</v>
      </c>
      <c r="B734" t="s">
        <v>1803</v>
      </c>
      <c r="C734" t="s">
        <v>1805</v>
      </c>
      <c r="D734">
        <v>1608020</v>
      </c>
      <c r="E734">
        <v>561</v>
      </c>
      <c r="F734">
        <v>1166</v>
      </c>
      <c r="G734">
        <v>1381</v>
      </c>
      <c r="H734">
        <v>399</v>
      </c>
      <c r="I734">
        <v>3507</v>
      </c>
      <c r="J734">
        <v>2675</v>
      </c>
      <c r="K734">
        <v>4416</v>
      </c>
      <c r="L734">
        <v>4215</v>
      </c>
      <c r="M734">
        <v>996</v>
      </c>
      <c r="N734">
        <v>12302</v>
      </c>
      <c r="O734">
        <f t="shared" si="44"/>
        <v>0.11377245508982035</v>
      </c>
      <c r="P734">
        <f t="shared" si="45"/>
        <v>8.0962445130873029E-2</v>
      </c>
      <c r="R734">
        <f t="shared" si="46"/>
        <v>3507</v>
      </c>
      <c r="S734">
        <f t="shared" si="47"/>
        <v>12302</v>
      </c>
    </row>
    <row r="735" spans="1:19">
      <c r="A735" t="s">
        <v>1678</v>
      </c>
      <c r="B735" t="s">
        <v>1803</v>
      </c>
      <c r="C735" t="s">
        <v>1806</v>
      </c>
      <c r="D735">
        <v>1608021</v>
      </c>
      <c r="E735">
        <v>488</v>
      </c>
      <c r="F735">
        <v>806</v>
      </c>
      <c r="G735">
        <v>761</v>
      </c>
      <c r="H735">
        <v>201</v>
      </c>
      <c r="I735">
        <v>2256</v>
      </c>
      <c r="J735">
        <v>2409</v>
      </c>
      <c r="K735">
        <v>3124</v>
      </c>
      <c r="L735">
        <v>2079</v>
      </c>
      <c r="M735">
        <v>406</v>
      </c>
      <c r="N735">
        <v>8018</v>
      </c>
      <c r="O735">
        <f t="shared" si="44"/>
        <v>8.9095744680851061E-2</v>
      </c>
      <c r="P735">
        <f t="shared" si="45"/>
        <v>5.0636068845098525E-2</v>
      </c>
      <c r="R735">
        <f t="shared" si="46"/>
        <v>2256</v>
      </c>
      <c r="S735">
        <f t="shared" si="47"/>
        <v>8018</v>
      </c>
    </row>
    <row r="736" spans="1:19">
      <c r="A736" t="s">
        <v>1678</v>
      </c>
      <c r="B736" t="s">
        <v>1803</v>
      </c>
      <c r="C736" t="s">
        <v>1807</v>
      </c>
      <c r="D736">
        <v>1608022</v>
      </c>
      <c r="E736">
        <v>556</v>
      </c>
      <c r="F736">
        <v>820</v>
      </c>
      <c r="G736">
        <v>833</v>
      </c>
      <c r="H736">
        <v>190</v>
      </c>
      <c r="I736">
        <v>2399</v>
      </c>
      <c r="J736">
        <v>2839</v>
      </c>
      <c r="K736">
        <v>3244</v>
      </c>
      <c r="L736">
        <v>2514</v>
      </c>
      <c r="M736">
        <v>497</v>
      </c>
      <c r="N736">
        <v>9094</v>
      </c>
      <c r="O736">
        <f t="shared" si="44"/>
        <v>7.9199666527719884E-2</v>
      </c>
      <c r="P736">
        <f t="shared" si="45"/>
        <v>5.4651418517703984E-2</v>
      </c>
      <c r="R736">
        <f t="shared" si="46"/>
        <v>2399</v>
      </c>
      <c r="S736">
        <f t="shared" si="47"/>
        <v>9094</v>
      </c>
    </row>
    <row r="737" spans="1:19">
      <c r="A737" t="s">
        <v>1678</v>
      </c>
      <c r="B737" t="s">
        <v>1803</v>
      </c>
      <c r="C737" t="s">
        <v>1808</v>
      </c>
      <c r="D737">
        <v>1608030</v>
      </c>
      <c r="E737">
        <v>1117</v>
      </c>
      <c r="F737">
        <v>1538</v>
      </c>
      <c r="G737">
        <v>1214</v>
      </c>
      <c r="H737">
        <v>190</v>
      </c>
      <c r="I737">
        <v>4059</v>
      </c>
      <c r="J737">
        <v>5723</v>
      </c>
      <c r="K737">
        <v>5669</v>
      </c>
      <c r="L737">
        <v>3254</v>
      </c>
      <c r="M737">
        <v>398</v>
      </c>
      <c r="N737">
        <v>15044</v>
      </c>
      <c r="O737">
        <f t="shared" si="44"/>
        <v>4.6809559004680958E-2</v>
      </c>
      <c r="P737">
        <f t="shared" si="45"/>
        <v>2.6455729859080034E-2</v>
      </c>
      <c r="R737">
        <f t="shared" si="46"/>
        <v>4059</v>
      </c>
      <c r="S737">
        <f t="shared" si="47"/>
        <v>15044</v>
      </c>
    </row>
    <row r="738" spans="1:19">
      <c r="A738" t="s">
        <v>1678</v>
      </c>
      <c r="B738" t="s">
        <v>1803</v>
      </c>
      <c r="C738" t="s">
        <v>1809</v>
      </c>
      <c r="D738">
        <v>1608040</v>
      </c>
      <c r="E738">
        <v>445</v>
      </c>
      <c r="F738">
        <v>610</v>
      </c>
      <c r="G738">
        <v>587</v>
      </c>
      <c r="H738">
        <v>135</v>
      </c>
      <c r="I738">
        <v>1777</v>
      </c>
      <c r="J738">
        <v>2392</v>
      </c>
      <c r="K738">
        <v>2576</v>
      </c>
      <c r="L738">
        <v>1968</v>
      </c>
      <c r="M738">
        <v>325</v>
      </c>
      <c r="N738">
        <v>7261</v>
      </c>
      <c r="O738">
        <f t="shared" si="44"/>
        <v>7.597073719752391E-2</v>
      </c>
      <c r="P738">
        <f t="shared" si="45"/>
        <v>4.4759674975898639E-2</v>
      </c>
      <c r="R738">
        <f t="shared" si="46"/>
        <v>1777</v>
      </c>
      <c r="S738">
        <f t="shared" si="47"/>
        <v>7261</v>
      </c>
    </row>
    <row r="739" spans="1:19">
      <c r="A739" t="s">
        <v>1678</v>
      </c>
      <c r="B739" t="s">
        <v>1803</v>
      </c>
      <c r="C739" t="s">
        <v>1810</v>
      </c>
      <c r="D739">
        <v>1608041</v>
      </c>
      <c r="E739">
        <v>898</v>
      </c>
      <c r="F739">
        <v>864</v>
      </c>
      <c r="G739">
        <v>611</v>
      </c>
      <c r="H739">
        <v>54</v>
      </c>
      <c r="I739">
        <v>2427</v>
      </c>
      <c r="J739">
        <v>4160</v>
      </c>
      <c r="K739">
        <v>2975</v>
      </c>
      <c r="L739">
        <v>1710</v>
      </c>
      <c r="M739">
        <v>94</v>
      </c>
      <c r="N739">
        <v>8939</v>
      </c>
      <c r="O739">
        <f t="shared" si="44"/>
        <v>2.2249690976514216E-2</v>
      </c>
      <c r="P739">
        <f t="shared" si="45"/>
        <v>1.0515717641794384E-2</v>
      </c>
      <c r="R739">
        <f t="shared" si="46"/>
        <v>2427</v>
      </c>
      <c r="S739">
        <f t="shared" si="47"/>
        <v>8939</v>
      </c>
    </row>
    <row r="740" spans="1:19">
      <c r="A740" t="s">
        <v>1678</v>
      </c>
      <c r="B740" t="s">
        <v>1803</v>
      </c>
      <c r="C740" t="s">
        <v>1811</v>
      </c>
      <c r="D740">
        <v>1608050</v>
      </c>
      <c r="E740">
        <v>655</v>
      </c>
      <c r="F740">
        <v>872</v>
      </c>
      <c r="G740">
        <v>849</v>
      </c>
      <c r="H740">
        <v>248</v>
      </c>
      <c r="I740">
        <v>2624</v>
      </c>
      <c r="J740">
        <v>3483</v>
      </c>
      <c r="K740">
        <v>3688</v>
      </c>
      <c r="L740">
        <v>2868</v>
      </c>
      <c r="M740">
        <v>683</v>
      </c>
      <c r="N740">
        <v>10722</v>
      </c>
      <c r="O740">
        <f t="shared" si="44"/>
        <v>9.451219512195122E-2</v>
      </c>
      <c r="P740">
        <f t="shared" si="45"/>
        <v>6.370080208916247E-2</v>
      </c>
      <c r="R740">
        <f t="shared" si="46"/>
        <v>2624</v>
      </c>
      <c r="S740">
        <f t="shared" si="47"/>
        <v>10722</v>
      </c>
    </row>
    <row r="741" spans="1:19">
      <c r="A741" t="s">
        <v>1678</v>
      </c>
      <c r="B741" t="s">
        <v>1803</v>
      </c>
      <c r="C741" t="s">
        <v>1812</v>
      </c>
      <c r="D741">
        <v>1608051</v>
      </c>
      <c r="E741">
        <v>386</v>
      </c>
      <c r="F741">
        <v>572</v>
      </c>
      <c r="G741">
        <v>604</v>
      </c>
      <c r="H741">
        <v>176</v>
      </c>
      <c r="I741">
        <v>1738</v>
      </c>
      <c r="J741">
        <v>1948</v>
      </c>
      <c r="K741">
        <v>2279</v>
      </c>
      <c r="L741">
        <v>1940</v>
      </c>
      <c r="M741">
        <v>416</v>
      </c>
      <c r="N741">
        <v>6583</v>
      </c>
      <c r="O741">
        <f t="shared" si="44"/>
        <v>0.10126582278481013</v>
      </c>
      <c r="P741">
        <f t="shared" si="45"/>
        <v>6.3193073066990735E-2</v>
      </c>
      <c r="R741">
        <f t="shared" si="46"/>
        <v>1738</v>
      </c>
      <c r="S741">
        <f t="shared" si="47"/>
        <v>6583</v>
      </c>
    </row>
    <row r="742" spans="1:19">
      <c r="A742" t="s">
        <v>1678</v>
      </c>
      <c r="B742" t="s">
        <v>1803</v>
      </c>
      <c r="C742" t="s">
        <v>1813</v>
      </c>
      <c r="D742">
        <v>1608060</v>
      </c>
      <c r="E742">
        <v>656</v>
      </c>
      <c r="F742">
        <v>826</v>
      </c>
      <c r="G742">
        <v>880</v>
      </c>
      <c r="H742">
        <v>158</v>
      </c>
      <c r="I742">
        <v>2520</v>
      </c>
      <c r="J742">
        <v>3314</v>
      </c>
      <c r="K742">
        <v>3344</v>
      </c>
      <c r="L742">
        <v>2806</v>
      </c>
      <c r="M742">
        <v>361</v>
      </c>
      <c r="N742">
        <v>9825</v>
      </c>
      <c r="O742">
        <f t="shared" si="44"/>
        <v>6.2698412698412698E-2</v>
      </c>
      <c r="P742">
        <f t="shared" si="45"/>
        <v>3.6743002544529259E-2</v>
      </c>
      <c r="R742">
        <f t="shared" si="46"/>
        <v>2520</v>
      </c>
      <c r="S742">
        <f t="shared" si="47"/>
        <v>9825</v>
      </c>
    </row>
    <row r="743" spans="1:19">
      <c r="A743" t="s">
        <v>1678</v>
      </c>
      <c r="B743" t="s">
        <v>1803</v>
      </c>
      <c r="C743" t="s">
        <v>1814</v>
      </c>
      <c r="D743">
        <v>1608061</v>
      </c>
      <c r="E743">
        <v>501</v>
      </c>
      <c r="F743">
        <v>638</v>
      </c>
      <c r="G743">
        <v>658</v>
      </c>
      <c r="H743">
        <v>102</v>
      </c>
      <c r="I743">
        <v>1899</v>
      </c>
      <c r="J743">
        <v>2264</v>
      </c>
      <c r="K743">
        <v>2085</v>
      </c>
      <c r="L743">
        <v>1607</v>
      </c>
      <c r="M743">
        <v>211</v>
      </c>
      <c r="N743">
        <v>6167</v>
      </c>
      <c r="O743">
        <f t="shared" si="44"/>
        <v>5.3712480252764615E-2</v>
      </c>
      <c r="P743">
        <f t="shared" si="45"/>
        <v>3.4214366790984274E-2</v>
      </c>
      <c r="R743">
        <f t="shared" si="46"/>
        <v>1899</v>
      </c>
      <c r="S743">
        <f t="shared" si="47"/>
        <v>6167</v>
      </c>
    </row>
    <row r="744" spans="1:19">
      <c r="A744" t="s">
        <v>1678</v>
      </c>
      <c r="B744" t="s">
        <v>1803</v>
      </c>
      <c r="C744" t="s">
        <v>1815</v>
      </c>
      <c r="D744">
        <v>1608070</v>
      </c>
      <c r="E744">
        <v>401</v>
      </c>
      <c r="F744">
        <v>451</v>
      </c>
      <c r="G744">
        <v>475</v>
      </c>
      <c r="H744">
        <v>134</v>
      </c>
      <c r="I744">
        <v>1461</v>
      </c>
      <c r="J744">
        <v>2004</v>
      </c>
      <c r="K744">
        <v>1681</v>
      </c>
      <c r="L744">
        <v>1186</v>
      </c>
      <c r="M744">
        <v>272</v>
      </c>
      <c r="N744">
        <v>5143</v>
      </c>
      <c r="O744">
        <f t="shared" si="44"/>
        <v>9.1718001368925398E-2</v>
      </c>
      <c r="P744">
        <f t="shared" si="45"/>
        <v>5.2887419793894615E-2</v>
      </c>
      <c r="R744">
        <f t="shared" si="46"/>
        <v>1461</v>
      </c>
      <c r="S744">
        <f t="shared" si="47"/>
        <v>5143</v>
      </c>
    </row>
    <row r="745" spans="1:19">
      <c r="A745" t="s">
        <v>1678</v>
      </c>
      <c r="B745" t="s">
        <v>1803</v>
      </c>
      <c r="C745" t="s">
        <v>1816</v>
      </c>
      <c r="D745">
        <v>1608071</v>
      </c>
      <c r="E745">
        <v>523</v>
      </c>
      <c r="F745">
        <v>501</v>
      </c>
      <c r="G745">
        <v>477</v>
      </c>
      <c r="H745">
        <v>47</v>
      </c>
      <c r="I745">
        <v>1548</v>
      </c>
      <c r="J745">
        <v>2454</v>
      </c>
      <c r="K745">
        <v>1757</v>
      </c>
      <c r="L745">
        <v>1179</v>
      </c>
      <c r="M745">
        <v>84</v>
      </c>
      <c r="N745">
        <v>5474</v>
      </c>
      <c r="O745">
        <f t="shared" si="44"/>
        <v>3.0361757105943153E-2</v>
      </c>
      <c r="P745">
        <f t="shared" si="45"/>
        <v>1.5345268542199489E-2</v>
      </c>
      <c r="R745">
        <f t="shared" si="46"/>
        <v>1548</v>
      </c>
      <c r="S745">
        <f t="shared" si="47"/>
        <v>5474</v>
      </c>
    </row>
    <row r="746" spans="1:19">
      <c r="A746" t="s">
        <v>1678</v>
      </c>
      <c r="B746" t="s">
        <v>1803</v>
      </c>
      <c r="C746" t="s">
        <v>1817</v>
      </c>
      <c r="D746">
        <v>1608080</v>
      </c>
      <c r="E746">
        <v>364</v>
      </c>
      <c r="F746">
        <v>840</v>
      </c>
      <c r="G746">
        <v>1030</v>
      </c>
      <c r="H746">
        <v>168</v>
      </c>
      <c r="I746">
        <v>2402</v>
      </c>
      <c r="J746">
        <v>1631</v>
      </c>
      <c r="K746">
        <v>2941</v>
      </c>
      <c r="L746">
        <v>2427</v>
      </c>
      <c r="M746">
        <v>293</v>
      </c>
      <c r="N746">
        <v>7292</v>
      </c>
      <c r="O746">
        <f t="shared" si="44"/>
        <v>6.9941715237302249E-2</v>
      </c>
      <c r="P746">
        <f t="shared" si="45"/>
        <v>4.018102029621503E-2</v>
      </c>
      <c r="R746">
        <f t="shared" si="46"/>
        <v>2402</v>
      </c>
      <c r="S746">
        <f t="shared" si="47"/>
        <v>7292</v>
      </c>
    </row>
    <row r="747" spans="1:19">
      <c r="A747" t="s">
        <v>1678</v>
      </c>
      <c r="B747" t="s">
        <v>1803</v>
      </c>
      <c r="C747" t="s">
        <v>1818</v>
      </c>
      <c r="D747">
        <v>1608090</v>
      </c>
      <c r="E747">
        <v>376</v>
      </c>
      <c r="F747">
        <v>460</v>
      </c>
      <c r="G747">
        <v>308</v>
      </c>
      <c r="H747">
        <v>73</v>
      </c>
      <c r="I747">
        <v>1217</v>
      </c>
      <c r="J747">
        <v>1863</v>
      </c>
      <c r="K747">
        <v>1786</v>
      </c>
      <c r="L747">
        <v>909</v>
      </c>
      <c r="M747">
        <v>173</v>
      </c>
      <c r="N747">
        <v>4731</v>
      </c>
      <c r="O747">
        <f t="shared" si="44"/>
        <v>5.9983566146261297E-2</v>
      </c>
      <c r="P747">
        <f t="shared" si="45"/>
        <v>3.656732191925597E-2</v>
      </c>
      <c r="R747">
        <f t="shared" si="46"/>
        <v>1217</v>
      </c>
      <c r="S747">
        <f t="shared" si="47"/>
        <v>4731</v>
      </c>
    </row>
    <row r="748" spans="1:19">
      <c r="A748" t="s">
        <v>1678</v>
      </c>
      <c r="B748" t="s">
        <v>1803</v>
      </c>
      <c r="C748" t="s">
        <v>1819</v>
      </c>
      <c r="D748">
        <v>1608091</v>
      </c>
      <c r="E748">
        <v>170</v>
      </c>
      <c r="F748">
        <v>337</v>
      </c>
      <c r="G748">
        <v>276</v>
      </c>
      <c r="H748">
        <v>34</v>
      </c>
      <c r="I748">
        <v>817</v>
      </c>
      <c r="J748">
        <v>829</v>
      </c>
      <c r="K748">
        <v>1279</v>
      </c>
      <c r="L748">
        <v>786</v>
      </c>
      <c r="M748">
        <v>53</v>
      </c>
      <c r="N748">
        <v>2947</v>
      </c>
      <c r="O748">
        <f t="shared" si="44"/>
        <v>4.1615667074663402E-2</v>
      </c>
      <c r="P748">
        <f t="shared" si="45"/>
        <v>1.7984390906006106E-2</v>
      </c>
      <c r="R748">
        <f t="shared" si="46"/>
        <v>817</v>
      </c>
      <c r="S748">
        <f t="shared" si="47"/>
        <v>2947</v>
      </c>
    </row>
    <row r="749" spans="1:19">
      <c r="A749" t="s">
        <v>1678</v>
      </c>
      <c r="B749" t="s">
        <v>1803</v>
      </c>
      <c r="C749" t="s">
        <v>1820</v>
      </c>
      <c r="D749">
        <v>1608100</v>
      </c>
      <c r="E749">
        <v>1142</v>
      </c>
      <c r="F749">
        <v>1003</v>
      </c>
      <c r="G749">
        <v>627</v>
      </c>
      <c r="H749">
        <v>109</v>
      </c>
      <c r="I749">
        <v>2881</v>
      </c>
      <c r="J749">
        <v>5962</v>
      </c>
      <c r="K749">
        <v>4051</v>
      </c>
      <c r="L749">
        <v>1942</v>
      </c>
      <c r="M749">
        <v>256</v>
      </c>
      <c r="N749">
        <v>12211</v>
      </c>
      <c r="O749">
        <f t="shared" si="44"/>
        <v>3.7834085387018393E-2</v>
      </c>
      <c r="P749">
        <f t="shared" si="45"/>
        <v>2.0964703955450005E-2</v>
      </c>
      <c r="R749">
        <f t="shared" si="46"/>
        <v>2881</v>
      </c>
      <c r="S749">
        <f t="shared" si="47"/>
        <v>12211</v>
      </c>
    </row>
    <row r="750" spans="1:19">
      <c r="A750" t="s">
        <v>1678</v>
      </c>
      <c r="B750" t="s">
        <v>1803</v>
      </c>
      <c r="C750" t="s">
        <v>1821</v>
      </c>
      <c r="D750">
        <v>1608101</v>
      </c>
      <c r="E750">
        <v>458</v>
      </c>
      <c r="F750">
        <v>578</v>
      </c>
      <c r="G750">
        <v>406</v>
      </c>
      <c r="H750">
        <v>85</v>
      </c>
      <c r="I750">
        <v>1527</v>
      </c>
      <c r="J750">
        <v>2181</v>
      </c>
      <c r="K750">
        <v>2267</v>
      </c>
      <c r="L750">
        <v>1263</v>
      </c>
      <c r="M750">
        <v>262</v>
      </c>
      <c r="N750">
        <v>5973</v>
      </c>
      <c r="O750">
        <f t="shared" si="44"/>
        <v>5.5664702030124427E-2</v>
      </c>
      <c r="P750">
        <f t="shared" si="45"/>
        <v>4.386405491377867E-2</v>
      </c>
      <c r="R750">
        <f t="shared" si="46"/>
        <v>1527</v>
      </c>
      <c r="S750">
        <f t="shared" si="47"/>
        <v>5973</v>
      </c>
    </row>
    <row r="751" spans="1:19">
      <c r="A751" t="s">
        <v>1678</v>
      </c>
      <c r="B751" t="s">
        <v>1803</v>
      </c>
      <c r="C751" t="s">
        <v>1822</v>
      </c>
      <c r="D751">
        <v>1608102</v>
      </c>
      <c r="E751">
        <v>587</v>
      </c>
      <c r="F751">
        <v>640</v>
      </c>
      <c r="G751">
        <v>462</v>
      </c>
      <c r="H751">
        <v>57</v>
      </c>
      <c r="I751">
        <v>1746</v>
      </c>
      <c r="J751">
        <v>2890</v>
      </c>
      <c r="K751">
        <v>2284</v>
      </c>
      <c r="L751">
        <v>1092</v>
      </c>
      <c r="M751">
        <v>104</v>
      </c>
      <c r="N751">
        <v>6370</v>
      </c>
      <c r="O751">
        <f t="shared" si="44"/>
        <v>3.2646048109965638E-2</v>
      </c>
      <c r="P751">
        <f t="shared" si="45"/>
        <v>1.6326530612244899E-2</v>
      </c>
      <c r="R751">
        <f t="shared" si="46"/>
        <v>1746</v>
      </c>
      <c r="S751">
        <f t="shared" si="47"/>
        <v>6370</v>
      </c>
    </row>
    <row r="752" spans="1:19">
      <c r="A752" t="s">
        <v>1678</v>
      </c>
      <c r="B752" t="s">
        <v>1823</v>
      </c>
      <c r="C752" t="s">
        <v>1824</v>
      </c>
      <c r="D752">
        <v>1609010</v>
      </c>
      <c r="E752">
        <v>105</v>
      </c>
      <c r="F752">
        <v>432</v>
      </c>
      <c r="G752">
        <v>700</v>
      </c>
      <c r="H752">
        <v>985</v>
      </c>
      <c r="I752">
        <v>2222</v>
      </c>
      <c r="J752">
        <v>556</v>
      </c>
      <c r="K752">
        <v>1923</v>
      </c>
      <c r="L752">
        <v>2956</v>
      </c>
      <c r="M752">
        <v>3614</v>
      </c>
      <c r="N752">
        <v>9049</v>
      </c>
      <c r="O752">
        <f t="shared" si="44"/>
        <v>0.44329432943294328</v>
      </c>
      <c r="P752">
        <f t="shared" si="45"/>
        <v>0.39938114708807604</v>
      </c>
      <c r="R752">
        <f t="shared" si="46"/>
        <v>2222</v>
      </c>
      <c r="S752">
        <f t="shared" si="47"/>
        <v>9049</v>
      </c>
    </row>
    <row r="753" spans="1:19">
      <c r="A753" t="s">
        <v>1678</v>
      </c>
      <c r="B753" t="s">
        <v>1823</v>
      </c>
      <c r="C753" t="s">
        <v>1825</v>
      </c>
      <c r="D753">
        <v>1609011</v>
      </c>
      <c r="E753">
        <v>171</v>
      </c>
      <c r="F753">
        <v>389</v>
      </c>
      <c r="G753">
        <v>412</v>
      </c>
      <c r="H753">
        <v>351</v>
      </c>
      <c r="I753">
        <v>1323</v>
      </c>
      <c r="J753">
        <v>855</v>
      </c>
      <c r="K753">
        <v>1633</v>
      </c>
      <c r="L753">
        <v>1440</v>
      </c>
      <c r="M753">
        <v>1138</v>
      </c>
      <c r="N753">
        <v>5066</v>
      </c>
      <c r="O753">
        <f t="shared" si="44"/>
        <v>0.26530612244897961</v>
      </c>
      <c r="P753">
        <f t="shared" si="45"/>
        <v>0.22463482037110147</v>
      </c>
      <c r="R753">
        <f t="shared" si="46"/>
        <v>1323</v>
      </c>
      <c r="S753">
        <f t="shared" si="47"/>
        <v>5066</v>
      </c>
    </row>
    <row r="754" spans="1:19">
      <c r="A754" t="s">
        <v>1678</v>
      </c>
      <c r="B754" t="s">
        <v>1823</v>
      </c>
      <c r="C754" t="s">
        <v>1826</v>
      </c>
      <c r="D754">
        <v>1609012</v>
      </c>
      <c r="E754">
        <v>30</v>
      </c>
      <c r="F754">
        <v>147</v>
      </c>
      <c r="G754">
        <v>413</v>
      </c>
      <c r="H754">
        <v>533</v>
      </c>
      <c r="I754">
        <v>1123</v>
      </c>
      <c r="J754">
        <v>166</v>
      </c>
      <c r="K754">
        <v>692</v>
      </c>
      <c r="L754">
        <v>1716</v>
      </c>
      <c r="M754">
        <v>1974</v>
      </c>
      <c r="N754">
        <v>4548</v>
      </c>
      <c r="O754">
        <f t="shared" si="44"/>
        <v>0.47462154942119322</v>
      </c>
      <c r="P754">
        <f t="shared" si="45"/>
        <v>0.43403693931398418</v>
      </c>
      <c r="R754">
        <f t="shared" si="46"/>
        <v>1123</v>
      </c>
      <c r="S754">
        <f t="shared" si="47"/>
        <v>4548</v>
      </c>
    </row>
    <row r="755" spans="1:19">
      <c r="A755" t="s">
        <v>1678</v>
      </c>
      <c r="B755" t="s">
        <v>1823</v>
      </c>
      <c r="C755" t="s">
        <v>1827</v>
      </c>
      <c r="D755">
        <v>1609020</v>
      </c>
      <c r="E755">
        <v>90</v>
      </c>
      <c r="F755">
        <v>268</v>
      </c>
      <c r="G755">
        <v>473</v>
      </c>
      <c r="H755">
        <v>572</v>
      </c>
      <c r="I755">
        <v>1403</v>
      </c>
      <c r="J755">
        <v>443</v>
      </c>
      <c r="K755">
        <v>1131</v>
      </c>
      <c r="L755">
        <v>1775</v>
      </c>
      <c r="M755">
        <v>1909</v>
      </c>
      <c r="N755">
        <v>5258</v>
      </c>
      <c r="O755">
        <f t="shared" si="44"/>
        <v>0.40769779044903776</v>
      </c>
      <c r="P755">
        <f t="shared" si="45"/>
        <v>0.36306580448839865</v>
      </c>
      <c r="R755">
        <f t="shared" si="46"/>
        <v>1403</v>
      </c>
      <c r="S755">
        <f t="shared" si="47"/>
        <v>5258</v>
      </c>
    </row>
    <row r="756" spans="1:19">
      <c r="A756" t="s">
        <v>1678</v>
      </c>
      <c r="B756" t="s">
        <v>1823</v>
      </c>
      <c r="C756" t="s">
        <v>1828</v>
      </c>
      <c r="D756">
        <v>1609030</v>
      </c>
      <c r="E756">
        <v>117</v>
      </c>
      <c r="F756">
        <v>677</v>
      </c>
      <c r="G756">
        <v>1077</v>
      </c>
      <c r="H756">
        <v>1301</v>
      </c>
      <c r="I756">
        <v>3172</v>
      </c>
      <c r="J756">
        <v>544</v>
      </c>
      <c r="K756">
        <v>2789</v>
      </c>
      <c r="L756">
        <v>3953</v>
      </c>
      <c r="M756">
        <v>4088</v>
      </c>
      <c r="N756">
        <v>11374</v>
      </c>
      <c r="O756">
        <f t="shared" si="44"/>
        <v>0.41015132408575034</v>
      </c>
      <c r="P756">
        <f t="shared" si="45"/>
        <v>0.35941621241427818</v>
      </c>
      <c r="R756">
        <f t="shared" si="46"/>
        <v>3172</v>
      </c>
      <c r="S756">
        <f t="shared" si="47"/>
        <v>11374</v>
      </c>
    </row>
    <row r="757" spans="1:19">
      <c r="A757" t="s">
        <v>1678</v>
      </c>
      <c r="B757" t="s">
        <v>1823</v>
      </c>
      <c r="C757" t="s">
        <v>1829</v>
      </c>
      <c r="D757">
        <v>1609031</v>
      </c>
      <c r="E757">
        <v>72</v>
      </c>
      <c r="F757">
        <v>367</v>
      </c>
      <c r="G757">
        <v>723</v>
      </c>
      <c r="H757">
        <v>959</v>
      </c>
      <c r="I757">
        <v>2121</v>
      </c>
      <c r="J757">
        <v>356</v>
      </c>
      <c r="K757">
        <v>1589</v>
      </c>
      <c r="L757">
        <v>2816</v>
      </c>
      <c r="M757">
        <v>3286</v>
      </c>
      <c r="N757">
        <v>8047</v>
      </c>
      <c r="O757">
        <f t="shared" si="44"/>
        <v>0.45214521452145212</v>
      </c>
      <c r="P757">
        <f t="shared" si="45"/>
        <v>0.40835093823785262</v>
      </c>
      <c r="R757">
        <f t="shared" si="46"/>
        <v>2121</v>
      </c>
      <c r="S757">
        <f t="shared" si="47"/>
        <v>8047</v>
      </c>
    </row>
    <row r="758" spans="1:19">
      <c r="A758" t="s">
        <v>1678</v>
      </c>
      <c r="B758" t="s">
        <v>1823</v>
      </c>
      <c r="C758" t="s">
        <v>1830</v>
      </c>
      <c r="D758">
        <v>1609032</v>
      </c>
      <c r="E758">
        <v>118</v>
      </c>
      <c r="F758">
        <v>367</v>
      </c>
      <c r="G758">
        <v>404</v>
      </c>
      <c r="H758">
        <v>397</v>
      </c>
      <c r="I758">
        <v>1286</v>
      </c>
      <c r="J758">
        <v>580</v>
      </c>
      <c r="K758">
        <v>1560</v>
      </c>
      <c r="L758">
        <v>1470</v>
      </c>
      <c r="M758">
        <v>1238</v>
      </c>
      <c r="N758">
        <v>4848</v>
      </c>
      <c r="O758">
        <f t="shared" si="44"/>
        <v>0.30870917573872475</v>
      </c>
      <c r="P758">
        <f t="shared" si="45"/>
        <v>0.25536303630363039</v>
      </c>
      <c r="R758">
        <f t="shared" si="46"/>
        <v>1286</v>
      </c>
      <c r="S758">
        <f t="shared" si="47"/>
        <v>4848</v>
      </c>
    </row>
    <row r="759" spans="1:19">
      <c r="A759" t="s">
        <v>1678</v>
      </c>
      <c r="B759" t="s">
        <v>1823</v>
      </c>
      <c r="C759" t="s">
        <v>1831</v>
      </c>
      <c r="D759">
        <v>1609040</v>
      </c>
      <c r="E759">
        <v>51</v>
      </c>
      <c r="F759">
        <v>266</v>
      </c>
      <c r="G759">
        <v>629</v>
      </c>
      <c r="H759">
        <v>888</v>
      </c>
      <c r="I759">
        <v>1834</v>
      </c>
      <c r="J759">
        <v>278</v>
      </c>
      <c r="K759">
        <v>1204</v>
      </c>
      <c r="L759">
        <v>2589</v>
      </c>
      <c r="M759">
        <v>3203</v>
      </c>
      <c r="N759">
        <v>7274</v>
      </c>
      <c r="O759">
        <f t="shared" si="44"/>
        <v>0.48418756815703379</v>
      </c>
      <c r="P759">
        <f t="shared" si="45"/>
        <v>0.44033544129777291</v>
      </c>
      <c r="R759">
        <f t="shared" si="46"/>
        <v>1834</v>
      </c>
      <c r="S759">
        <f t="shared" si="47"/>
        <v>7274</v>
      </c>
    </row>
    <row r="760" spans="1:19">
      <c r="A760" t="s">
        <v>1678</v>
      </c>
      <c r="B760" t="s">
        <v>1823</v>
      </c>
      <c r="C760" t="s">
        <v>1832</v>
      </c>
      <c r="D760">
        <v>1609041</v>
      </c>
      <c r="E760">
        <v>17</v>
      </c>
      <c r="F760">
        <v>145</v>
      </c>
      <c r="G760">
        <v>319</v>
      </c>
      <c r="H760">
        <v>564</v>
      </c>
      <c r="I760">
        <v>1045</v>
      </c>
      <c r="J760">
        <v>85</v>
      </c>
      <c r="K760">
        <v>684</v>
      </c>
      <c r="L760">
        <v>1285</v>
      </c>
      <c r="M760">
        <v>2123</v>
      </c>
      <c r="N760">
        <v>4177</v>
      </c>
      <c r="O760">
        <f t="shared" si="44"/>
        <v>0.53971291866028703</v>
      </c>
      <c r="P760">
        <f t="shared" si="45"/>
        <v>0.50825951639932965</v>
      </c>
      <c r="R760">
        <f t="shared" si="46"/>
        <v>1045</v>
      </c>
      <c r="S760">
        <f t="shared" si="47"/>
        <v>4177</v>
      </c>
    </row>
    <row r="761" spans="1:19">
      <c r="A761" t="s">
        <v>1678</v>
      </c>
      <c r="B761" t="s">
        <v>1823</v>
      </c>
      <c r="C761" t="s">
        <v>1833</v>
      </c>
      <c r="D761">
        <v>1609050</v>
      </c>
      <c r="E761">
        <v>75</v>
      </c>
      <c r="F761">
        <v>468</v>
      </c>
      <c r="G761">
        <v>984</v>
      </c>
      <c r="H761">
        <v>1328</v>
      </c>
      <c r="I761">
        <v>2855</v>
      </c>
      <c r="J761">
        <v>434</v>
      </c>
      <c r="K761">
        <v>2190</v>
      </c>
      <c r="L761">
        <v>4012</v>
      </c>
      <c r="M761">
        <v>4706</v>
      </c>
      <c r="N761">
        <v>11342</v>
      </c>
      <c r="O761">
        <f t="shared" si="44"/>
        <v>0.4651488616462347</v>
      </c>
      <c r="P761">
        <f t="shared" si="45"/>
        <v>0.41491800387938638</v>
      </c>
      <c r="R761">
        <f t="shared" si="46"/>
        <v>2855</v>
      </c>
      <c r="S761">
        <f t="shared" si="47"/>
        <v>11342</v>
      </c>
    </row>
    <row r="762" spans="1:19">
      <c r="A762" t="s">
        <v>1678</v>
      </c>
      <c r="B762" t="s">
        <v>1823</v>
      </c>
      <c r="C762" t="s">
        <v>1834</v>
      </c>
      <c r="D762">
        <v>1609051</v>
      </c>
      <c r="E762">
        <v>71</v>
      </c>
      <c r="F762">
        <v>329</v>
      </c>
      <c r="G762">
        <v>574</v>
      </c>
      <c r="H762">
        <v>685</v>
      </c>
      <c r="I762">
        <v>1659</v>
      </c>
      <c r="J762">
        <v>357</v>
      </c>
      <c r="K762">
        <v>1436</v>
      </c>
      <c r="L762">
        <v>2250</v>
      </c>
      <c r="M762">
        <v>2284</v>
      </c>
      <c r="N762">
        <v>6327</v>
      </c>
      <c r="O762">
        <f t="shared" si="44"/>
        <v>0.41289933694996989</v>
      </c>
      <c r="P762">
        <f t="shared" si="45"/>
        <v>0.36099257151888731</v>
      </c>
      <c r="R762">
        <f t="shared" si="46"/>
        <v>1659</v>
      </c>
      <c r="S762">
        <f t="shared" si="47"/>
        <v>6327</v>
      </c>
    </row>
    <row r="763" spans="1:19">
      <c r="A763" t="s">
        <v>1678</v>
      </c>
      <c r="B763" t="s">
        <v>1823</v>
      </c>
      <c r="C763" t="s">
        <v>1835</v>
      </c>
      <c r="D763">
        <v>1609060</v>
      </c>
      <c r="E763">
        <v>30</v>
      </c>
      <c r="F763">
        <v>229</v>
      </c>
      <c r="G763">
        <v>468</v>
      </c>
      <c r="H763">
        <v>817</v>
      </c>
      <c r="I763">
        <v>1544</v>
      </c>
      <c r="J763">
        <v>148</v>
      </c>
      <c r="K763">
        <v>990</v>
      </c>
      <c r="L763">
        <v>1858</v>
      </c>
      <c r="M763">
        <v>2891</v>
      </c>
      <c r="N763">
        <v>5887</v>
      </c>
      <c r="O763">
        <f t="shared" si="44"/>
        <v>0.52914507772020725</v>
      </c>
      <c r="P763">
        <f t="shared" si="45"/>
        <v>0.49108204518430437</v>
      </c>
      <c r="R763">
        <f t="shared" si="46"/>
        <v>1544</v>
      </c>
      <c r="S763">
        <f t="shared" si="47"/>
        <v>5887</v>
      </c>
    </row>
    <row r="764" spans="1:19">
      <c r="A764" t="s">
        <v>1678</v>
      </c>
      <c r="B764" t="s">
        <v>1823</v>
      </c>
      <c r="C764" t="s">
        <v>1836</v>
      </c>
      <c r="D764">
        <v>1609061</v>
      </c>
      <c r="E764">
        <v>19</v>
      </c>
      <c r="F764">
        <v>160</v>
      </c>
      <c r="G764">
        <v>357</v>
      </c>
      <c r="H764">
        <v>594</v>
      </c>
      <c r="I764">
        <v>1130</v>
      </c>
      <c r="J764">
        <v>100</v>
      </c>
      <c r="K764">
        <v>725</v>
      </c>
      <c r="L764">
        <v>1441</v>
      </c>
      <c r="M764">
        <v>2104</v>
      </c>
      <c r="N764">
        <v>4370</v>
      </c>
      <c r="O764">
        <f t="shared" si="44"/>
        <v>0.52566371681415924</v>
      </c>
      <c r="P764">
        <f t="shared" si="45"/>
        <v>0.48146453089244851</v>
      </c>
      <c r="R764">
        <f t="shared" si="46"/>
        <v>1130</v>
      </c>
      <c r="S764">
        <f t="shared" si="47"/>
        <v>4370</v>
      </c>
    </row>
    <row r="765" spans="1:19">
      <c r="A765" t="s">
        <v>1678</v>
      </c>
      <c r="B765" t="s">
        <v>1823</v>
      </c>
      <c r="C765" t="s">
        <v>1837</v>
      </c>
      <c r="D765">
        <v>1609070</v>
      </c>
      <c r="E765">
        <v>18</v>
      </c>
      <c r="F765">
        <v>160</v>
      </c>
      <c r="G765">
        <v>435</v>
      </c>
      <c r="H765">
        <v>725</v>
      </c>
      <c r="I765">
        <v>1338</v>
      </c>
      <c r="J765">
        <v>84</v>
      </c>
      <c r="K765">
        <v>712</v>
      </c>
      <c r="L765">
        <v>1745</v>
      </c>
      <c r="M765">
        <v>2517</v>
      </c>
      <c r="N765">
        <v>5058</v>
      </c>
      <c r="O765">
        <f t="shared" si="44"/>
        <v>0.54185351270553062</v>
      </c>
      <c r="P765">
        <f t="shared" si="45"/>
        <v>0.49762752075919336</v>
      </c>
      <c r="R765">
        <f t="shared" si="46"/>
        <v>1338</v>
      </c>
      <c r="S765">
        <f t="shared" si="47"/>
        <v>5058</v>
      </c>
    </row>
    <row r="766" spans="1:19">
      <c r="A766" t="s">
        <v>1678</v>
      </c>
      <c r="B766" t="s">
        <v>1823</v>
      </c>
      <c r="C766" t="s">
        <v>1838</v>
      </c>
      <c r="D766">
        <v>1609080</v>
      </c>
      <c r="E766">
        <v>59</v>
      </c>
      <c r="F766">
        <v>376</v>
      </c>
      <c r="G766">
        <v>727</v>
      </c>
      <c r="H766">
        <v>766</v>
      </c>
      <c r="I766">
        <v>1928</v>
      </c>
      <c r="J766">
        <v>307</v>
      </c>
      <c r="K766">
        <v>1651</v>
      </c>
      <c r="L766">
        <v>2767</v>
      </c>
      <c r="M766">
        <v>2447</v>
      </c>
      <c r="N766">
        <v>7172</v>
      </c>
      <c r="O766">
        <f t="shared" si="44"/>
        <v>0.39730290456431533</v>
      </c>
      <c r="P766">
        <f t="shared" si="45"/>
        <v>0.34118795315114331</v>
      </c>
      <c r="R766">
        <f t="shared" si="46"/>
        <v>1928</v>
      </c>
      <c r="S766">
        <f t="shared" si="47"/>
        <v>7172</v>
      </c>
    </row>
    <row r="767" spans="1:19">
      <c r="A767" t="s">
        <v>1678</v>
      </c>
      <c r="B767" t="s">
        <v>1823</v>
      </c>
      <c r="C767" t="s">
        <v>1839</v>
      </c>
      <c r="D767">
        <v>1609081</v>
      </c>
      <c r="E767">
        <v>12</v>
      </c>
      <c r="F767">
        <v>56</v>
      </c>
      <c r="G767">
        <v>191</v>
      </c>
      <c r="H767">
        <v>368</v>
      </c>
      <c r="I767">
        <v>627</v>
      </c>
      <c r="J767">
        <v>63</v>
      </c>
      <c r="K767">
        <v>256</v>
      </c>
      <c r="L767">
        <v>768</v>
      </c>
      <c r="M767">
        <v>1403</v>
      </c>
      <c r="N767">
        <v>2490</v>
      </c>
      <c r="O767">
        <f t="shared" si="44"/>
        <v>0.58692185007974484</v>
      </c>
      <c r="P767">
        <f t="shared" si="45"/>
        <v>0.56345381526104421</v>
      </c>
      <c r="R767">
        <f t="shared" si="46"/>
        <v>627</v>
      </c>
      <c r="S767">
        <f t="shared" si="47"/>
        <v>2490</v>
      </c>
    </row>
    <row r="768" spans="1:19">
      <c r="A768" t="s">
        <v>1678</v>
      </c>
      <c r="B768" t="s">
        <v>1823</v>
      </c>
      <c r="C768" t="s">
        <v>1840</v>
      </c>
      <c r="D768">
        <v>1609090</v>
      </c>
      <c r="E768">
        <v>51</v>
      </c>
      <c r="F768">
        <v>325</v>
      </c>
      <c r="G768">
        <v>609</v>
      </c>
      <c r="H768">
        <v>798</v>
      </c>
      <c r="I768">
        <v>1783</v>
      </c>
      <c r="J768">
        <v>253</v>
      </c>
      <c r="K768">
        <v>1386</v>
      </c>
      <c r="L768">
        <v>2310</v>
      </c>
      <c r="M768">
        <v>2631</v>
      </c>
      <c r="N768">
        <v>6580</v>
      </c>
      <c r="O768">
        <f t="shared" si="44"/>
        <v>0.4475602916432978</v>
      </c>
      <c r="P768">
        <f t="shared" si="45"/>
        <v>0.39984802431610944</v>
      </c>
      <c r="R768">
        <f t="shared" si="46"/>
        <v>1783</v>
      </c>
      <c r="S768">
        <f t="shared" si="47"/>
        <v>6580</v>
      </c>
    </row>
    <row r="769" spans="1:19">
      <c r="A769" t="s">
        <v>1678</v>
      </c>
      <c r="B769" t="s">
        <v>1823</v>
      </c>
      <c r="C769" t="s">
        <v>1841</v>
      </c>
      <c r="D769">
        <v>1609091</v>
      </c>
      <c r="E769">
        <v>36</v>
      </c>
      <c r="F769">
        <v>279</v>
      </c>
      <c r="G769">
        <v>654</v>
      </c>
      <c r="H769">
        <v>966</v>
      </c>
      <c r="I769">
        <v>1935</v>
      </c>
      <c r="J769">
        <v>177</v>
      </c>
      <c r="K769">
        <v>1163</v>
      </c>
      <c r="L769">
        <v>2543</v>
      </c>
      <c r="M769">
        <v>3310</v>
      </c>
      <c r="N769">
        <v>7193</v>
      </c>
      <c r="O769">
        <f t="shared" si="44"/>
        <v>0.49922480620155041</v>
      </c>
      <c r="P769">
        <f t="shared" si="45"/>
        <v>0.46016960934241624</v>
      </c>
      <c r="R769">
        <f t="shared" si="46"/>
        <v>1935</v>
      </c>
      <c r="S769">
        <f t="shared" si="47"/>
        <v>7193</v>
      </c>
    </row>
    <row r="770" spans="1:19">
      <c r="A770" t="s">
        <v>1678</v>
      </c>
      <c r="B770" t="s">
        <v>1823</v>
      </c>
      <c r="C770" t="s">
        <v>1842</v>
      </c>
      <c r="D770">
        <v>1609100</v>
      </c>
      <c r="E770">
        <v>92</v>
      </c>
      <c r="F770">
        <v>564</v>
      </c>
      <c r="G770">
        <v>766</v>
      </c>
      <c r="H770">
        <v>864</v>
      </c>
      <c r="I770">
        <v>2286</v>
      </c>
      <c r="J770">
        <v>529</v>
      </c>
      <c r="K770">
        <v>2696</v>
      </c>
      <c r="L770">
        <v>3309</v>
      </c>
      <c r="M770">
        <v>3090</v>
      </c>
      <c r="N770">
        <v>9624</v>
      </c>
      <c r="O770">
        <f t="shared" si="44"/>
        <v>0.37795275590551181</v>
      </c>
      <c r="P770">
        <f t="shared" si="45"/>
        <v>0.32107231920199503</v>
      </c>
      <c r="R770">
        <f t="shared" si="46"/>
        <v>2286</v>
      </c>
      <c r="S770">
        <f t="shared" si="47"/>
        <v>9624</v>
      </c>
    </row>
    <row r="771" spans="1:19">
      <c r="A771" t="s">
        <v>1678</v>
      </c>
      <c r="B771" t="s">
        <v>1823</v>
      </c>
      <c r="C771" t="s">
        <v>1843</v>
      </c>
      <c r="D771">
        <v>1609101</v>
      </c>
      <c r="E771">
        <v>56</v>
      </c>
      <c r="F771">
        <v>342</v>
      </c>
      <c r="G771">
        <v>515</v>
      </c>
      <c r="H771">
        <v>699</v>
      </c>
      <c r="I771">
        <v>1612</v>
      </c>
      <c r="J771">
        <v>328</v>
      </c>
      <c r="K771">
        <v>1764</v>
      </c>
      <c r="L771">
        <v>2250</v>
      </c>
      <c r="M771">
        <v>2517</v>
      </c>
      <c r="N771">
        <v>6859</v>
      </c>
      <c r="O771">
        <f t="shared" ref="O771:O834" si="48">H771/I771</f>
        <v>0.43362282878411912</v>
      </c>
      <c r="P771">
        <f t="shared" ref="P771:P834" si="49">M771/N771</f>
        <v>0.36696311415658261</v>
      </c>
      <c r="R771">
        <f t="shared" ref="R771:R834" si="50">I771</f>
        <v>1612</v>
      </c>
      <c r="S771">
        <f t="shared" ref="S771:S834" si="51">N771</f>
        <v>6859</v>
      </c>
    </row>
    <row r="772" spans="1:19">
      <c r="A772" t="s">
        <v>1678</v>
      </c>
      <c r="B772" t="s">
        <v>1844</v>
      </c>
      <c r="C772" t="s">
        <v>1845</v>
      </c>
      <c r="D772">
        <v>1610010</v>
      </c>
      <c r="E772">
        <v>558</v>
      </c>
      <c r="F772">
        <v>699</v>
      </c>
      <c r="G772">
        <v>585</v>
      </c>
      <c r="H772">
        <v>292</v>
      </c>
      <c r="I772">
        <v>2134</v>
      </c>
      <c r="J772">
        <v>2767</v>
      </c>
      <c r="K772">
        <v>2612</v>
      </c>
      <c r="L772">
        <v>2031</v>
      </c>
      <c r="M772">
        <v>936</v>
      </c>
      <c r="N772">
        <v>8346</v>
      </c>
      <c r="O772">
        <f t="shared" si="48"/>
        <v>0.13683223992502344</v>
      </c>
      <c r="P772">
        <f t="shared" si="49"/>
        <v>0.11214953271028037</v>
      </c>
      <c r="R772">
        <f t="shared" si="50"/>
        <v>2134</v>
      </c>
      <c r="S772">
        <f t="shared" si="51"/>
        <v>8346</v>
      </c>
    </row>
    <row r="773" spans="1:19">
      <c r="A773" t="s">
        <v>1678</v>
      </c>
      <c r="B773" t="s">
        <v>1844</v>
      </c>
      <c r="C773" t="s">
        <v>1846</v>
      </c>
      <c r="D773">
        <v>1610011</v>
      </c>
      <c r="E773">
        <v>375</v>
      </c>
      <c r="F773">
        <v>529</v>
      </c>
      <c r="G773">
        <v>432</v>
      </c>
      <c r="H773">
        <v>187</v>
      </c>
      <c r="I773">
        <v>1523</v>
      </c>
      <c r="J773">
        <v>1906</v>
      </c>
      <c r="K773">
        <v>2076</v>
      </c>
      <c r="L773">
        <v>1559</v>
      </c>
      <c r="M773">
        <v>618</v>
      </c>
      <c r="N773">
        <v>6159</v>
      </c>
      <c r="O773">
        <f t="shared" si="48"/>
        <v>0.12278397898883782</v>
      </c>
      <c r="P773">
        <f t="shared" si="49"/>
        <v>0.10034096444227959</v>
      </c>
      <c r="R773">
        <f t="shared" si="50"/>
        <v>1523</v>
      </c>
      <c r="S773">
        <f t="shared" si="51"/>
        <v>6159</v>
      </c>
    </row>
    <row r="774" spans="1:19">
      <c r="A774" t="s">
        <v>1678</v>
      </c>
      <c r="B774" t="s">
        <v>1844</v>
      </c>
      <c r="C774" t="s">
        <v>1847</v>
      </c>
      <c r="D774">
        <v>1610012</v>
      </c>
      <c r="E774">
        <v>770</v>
      </c>
      <c r="F774">
        <v>891</v>
      </c>
      <c r="G774">
        <v>503</v>
      </c>
      <c r="H774">
        <v>397</v>
      </c>
      <c r="I774">
        <v>2561</v>
      </c>
      <c r="J774">
        <v>3357</v>
      </c>
      <c r="K774">
        <v>3019</v>
      </c>
      <c r="L774">
        <v>1510</v>
      </c>
      <c r="M774">
        <v>1252</v>
      </c>
      <c r="N774">
        <v>9138</v>
      </c>
      <c r="O774">
        <f t="shared" si="48"/>
        <v>0.15501757126122609</v>
      </c>
      <c r="P774">
        <f t="shared" si="49"/>
        <v>0.13701028671481724</v>
      </c>
      <c r="R774">
        <f t="shared" si="50"/>
        <v>2561</v>
      </c>
      <c r="S774">
        <f t="shared" si="51"/>
        <v>9138</v>
      </c>
    </row>
    <row r="775" spans="1:19">
      <c r="A775" t="s">
        <v>1678</v>
      </c>
      <c r="B775" t="s">
        <v>1844</v>
      </c>
      <c r="C775" t="s">
        <v>1848</v>
      </c>
      <c r="D775">
        <v>1610020</v>
      </c>
      <c r="E775">
        <v>422</v>
      </c>
      <c r="F775">
        <v>887</v>
      </c>
      <c r="G775">
        <v>868</v>
      </c>
      <c r="H775">
        <v>928</v>
      </c>
      <c r="I775">
        <v>3105</v>
      </c>
      <c r="J775">
        <v>2328</v>
      </c>
      <c r="K775">
        <v>3612</v>
      </c>
      <c r="L775">
        <v>2605</v>
      </c>
      <c r="M775">
        <v>2691</v>
      </c>
      <c r="N775">
        <v>11236</v>
      </c>
      <c r="O775">
        <f t="shared" si="48"/>
        <v>0.29887278582930754</v>
      </c>
      <c r="P775">
        <f t="shared" si="49"/>
        <v>0.23949804200783198</v>
      </c>
      <c r="R775">
        <f t="shared" si="50"/>
        <v>3105</v>
      </c>
      <c r="S775">
        <f t="shared" si="51"/>
        <v>11236</v>
      </c>
    </row>
    <row r="776" spans="1:19">
      <c r="A776" t="s">
        <v>1678</v>
      </c>
      <c r="B776" t="s">
        <v>1844</v>
      </c>
      <c r="C776" t="s">
        <v>1849</v>
      </c>
      <c r="D776">
        <v>1610021</v>
      </c>
      <c r="E776">
        <v>523</v>
      </c>
      <c r="F776">
        <v>701</v>
      </c>
      <c r="G776">
        <v>382</v>
      </c>
      <c r="H776">
        <v>280</v>
      </c>
      <c r="I776">
        <v>1886</v>
      </c>
      <c r="J776">
        <v>2543</v>
      </c>
      <c r="K776">
        <v>2761</v>
      </c>
      <c r="L776">
        <v>1174</v>
      </c>
      <c r="M776">
        <v>907</v>
      </c>
      <c r="N776">
        <v>7385</v>
      </c>
      <c r="O776">
        <f t="shared" si="48"/>
        <v>0.14846235418875928</v>
      </c>
      <c r="P776">
        <f t="shared" si="49"/>
        <v>0.12281651997291808</v>
      </c>
      <c r="R776">
        <f t="shared" si="50"/>
        <v>1886</v>
      </c>
      <c r="S776">
        <f t="shared" si="51"/>
        <v>7385</v>
      </c>
    </row>
    <row r="777" spans="1:19">
      <c r="A777" t="s">
        <v>1678</v>
      </c>
      <c r="B777" t="s">
        <v>1844</v>
      </c>
      <c r="C777" t="s">
        <v>1850</v>
      </c>
      <c r="D777">
        <v>1610030</v>
      </c>
      <c r="E777">
        <v>536</v>
      </c>
      <c r="F777">
        <v>738</v>
      </c>
      <c r="G777">
        <v>393</v>
      </c>
      <c r="H777">
        <v>283</v>
      </c>
      <c r="I777">
        <v>1950</v>
      </c>
      <c r="J777">
        <v>2434</v>
      </c>
      <c r="K777">
        <v>2476</v>
      </c>
      <c r="L777">
        <v>1167</v>
      </c>
      <c r="M777">
        <v>814</v>
      </c>
      <c r="N777">
        <v>6891</v>
      </c>
      <c r="O777">
        <f t="shared" si="48"/>
        <v>0.14512820512820512</v>
      </c>
      <c r="P777">
        <f t="shared" si="49"/>
        <v>0.1181250906980119</v>
      </c>
      <c r="R777">
        <f t="shared" si="50"/>
        <v>1950</v>
      </c>
      <c r="S777">
        <f t="shared" si="51"/>
        <v>6891</v>
      </c>
    </row>
    <row r="778" spans="1:19">
      <c r="A778" t="s">
        <v>1678</v>
      </c>
      <c r="B778" t="s">
        <v>1844</v>
      </c>
      <c r="C778" t="s">
        <v>1851</v>
      </c>
      <c r="D778">
        <v>1610031</v>
      </c>
      <c r="E778">
        <v>507</v>
      </c>
      <c r="F778">
        <v>545</v>
      </c>
      <c r="G778">
        <v>295</v>
      </c>
      <c r="H778">
        <v>113</v>
      </c>
      <c r="I778">
        <v>1460</v>
      </c>
      <c r="J778">
        <v>2676</v>
      </c>
      <c r="K778">
        <v>2016</v>
      </c>
      <c r="L778">
        <v>927</v>
      </c>
      <c r="M778">
        <v>413</v>
      </c>
      <c r="N778">
        <v>6032</v>
      </c>
      <c r="O778">
        <f t="shared" si="48"/>
        <v>7.7397260273972604E-2</v>
      </c>
      <c r="P778">
        <f t="shared" si="49"/>
        <v>6.8468169761273207E-2</v>
      </c>
      <c r="R778">
        <f t="shared" si="50"/>
        <v>1460</v>
      </c>
      <c r="S778">
        <f t="shared" si="51"/>
        <v>6032</v>
      </c>
    </row>
    <row r="779" spans="1:19">
      <c r="A779" t="s">
        <v>1678</v>
      </c>
      <c r="B779" t="s">
        <v>1844</v>
      </c>
      <c r="C779" t="s">
        <v>1852</v>
      </c>
      <c r="D779">
        <v>1610040</v>
      </c>
      <c r="E779">
        <v>851</v>
      </c>
      <c r="F779">
        <v>1698</v>
      </c>
      <c r="G779">
        <v>1401</v>
      </c>
      <c r="H779">
        <v>1069</v>
      </c>
      <c r="I779">
        <v>5019</v>
      </c>
      <c r="J779">
        <v>4045</v>
      </c>
      <c r="K779">
        <v>6199</v>
      </c>
      <c r="L779">
        <v>4378</v>
      </c>
      <c r="M779">
        <v>3295</v>
      </c>
      <c r="N779">
        <v>17917</v>
      </c>
      <c r="O779">
        <f t="shared" si="48"/>
        <v>0.21299063558477785</v>
      </c>
      <c r="P779">
        <f t="shared" si="49"/>
        <v>0.18390355528269242</v>
      </c>
      <c r="R779">
        <f t="shared" si="50"/>
        <v>5019</v>
      </c>
      <c r="S779">
        <f t="shared" si="51"/>
        <v>17917</v>
      </c>
    </row>
    <row r="780" spans="1:19">
      <c r="A780" t="s">
        <v>1678</v>
      </c>
      <c r="B780" t="s">
        <v>1844</v>
      </c>
      <c r="C780" t="s">
        <v>1853</v>
      </c>
      <c r="D780">
        <v>1610041</v>
      </c>
      <c r="E780">
        <v>1433</v>
      </c>
      <c r="F780">
        <v>927</v>
      </c>
      <c r="G780">
        <v>369</v>
      </c>
      <c r="H780">
        <v>188</v>
      </c>
      <c r="I780">
        <v>2917</v>
      </c>
      <c r="J780">
        <v>6646</v>
      </c>
      <c r="K780">
        <v>2903</v>
      </c>
      <c r="L780">
        <v>1088</v>
      </c>
      <c r="M780">
        <v>604</v>
      </c>
      <c r="N780">
        <v>11241</v>
      </c>
      <c r="O780">
        <f t="shared" si="48"/>
        <v>6.4449777168323619E-2</v>
      </c>
      <c r="P780">
        <f t="shared" si="49"/>
        <v>5.373187438839961E-2</v>
      </c>
      <c r="R780">
        <f t="shared" si="50"/>
        <v>2917</v>
      </c>
      <c r="S780">
        <f t="shared" si="51"/>
        <v>11241</v>
      </c>
    </row>
    <row r="781" spans="1:19">
      <c r="A781" t="s">
        <v>1678</v>
      </c>
      <c r="B781" t="s">
        <v>1844</v>
      </c>
      <c r="C781" t="s">
        <v>1854</v>
      </c>
      <c r="D781">
        <v>1610042</v>
      </c>
      <c r="E781">
        <v>1521</v>
      </c>
      <c r="F781">
        <v>1152</v>
      </c>
      <c r="G781">
        <v>492</v>
      </c>
      <c r="H781">
        <v>366</v>
      </c>
      <c r="I781">
        <v>3531</v>
      </c>
      <c r="J781">
        <v>7345</v>
      </c>
      <c r="K781">
        <v>3865</v>
      </c>
      <c r="L781">
        <v>1395</v>
      </c>
      <c r="M781">
        <v>1137</v>
      </c>
      <c r="N781">
        <v>13742</v>
      </c>
      <c r="O781">
        <f t="shared" si="48"/>
        <v>0.10365335598980459</v>
      </c>
      <c r="P781">
        <f t="shared" si="49"/>
        <v>8.2739048173482752E-2</v>
      </c>
      <c r="R781">
        <f t="shared" si="50"/>
        <v>3531</v>
      </c>
      <c r="S781">
        <f t="shared" si="51"/>
        <v>13742</v>
      </c>
    </row>
    <row r="782" spans="1:19">
      <c r="A782" t="s">
        <v>1678</v>
      </c>
      <c r="B782" t="s">
        <v>1844</v>
      </c>
      <c r="C782" t="s">
        <v>1855</v>
      </c>
      <c r="D782">
        <v>1610050</v>
      </c>
      <c r="E782">
        <v>2054</v>
      </c>
      <c r="F782">
        <v>2558</v>
      </c>
      <c r="G782">
        <v>1311</v>
      </c>
      <c r="H782">
        <v>939</v>
      </c>
      <c r="I782">
        <v>6862</v>
      </c>
      <c r="J782">
        <v>10041</v>
      </c>
      <c r="K782">
        <v>9181</v>
      </c>
      <c r="L782">
        <v>3959</v>
      </c>
      <c r="M782">
        <v>3209</v>
      </c>
      <c r="N782">
        <v>26390</v>
      </c>
      <c r="O782">
        <f t="shared" si="48"/>
        <v>0.13684057126202273</v>
      </c>
      <c r="P782">
        <f t="shared" si="49"/>
        <v>0.12159909056460781</v>
      </c>
      <c r="R782">
        <f t="shared" si="50"/>
        <v>6862</v>
      </c>
      <c r="S782">
        <f t="shared" si="51"/>
        <v>26390</v>
      </c>
    </row>
    <row r="783" spans="1:19">
      <c r="A783" t="s">
        <v>1678</v>
      </c>
      <c r="B783" t="s">
        <v>1844</v>
      </c>
      <c r="C783" t="s">
        <v>1856</v>
      </c>
      <c r="D783">
        <v>1610051</v>
      </c>
      <c r="E783">
        <v>1703</v>
      </c>
      <c r="F783">
        <v>1253</v>
      </c>
      <c r="G783">
        <v>412</v>
      </c>
      <c r="H783">
        <v>176</v>
      </c>
      <c r="I783">
        <v>3544</v>
      </c>
      <c r="J783">
        <v>7669</v>
      </c>
      <c r="K783">
        <v>3851</v>
      </c>
      <c r="L783">
        <v>1124</v>
      </c>
      <c r="M783">
        <v>583</v>
      </c>
      <c r="N783">
        <v>13227</v>
      </c>
      <c r="O783">
        <f t="shared" si="48"/>
        <v>4.9661399548532728E-2</v>
      </c>
      <c r="P783">
        <f t="shared" si="49"/>
        <v>4.407651016859454E-2</v>
      </c>
      <c r="R783">
        <f t="shared" si="50"/>
        <v>3544</v>
      </c>
      <c r="S783">
        <f t="shared" si="51"/>
        <v>13227</v>
      </c>
    </row>
    <row r="784" spans="1:19">
      <c r="A784" t="s">
        <v>1678</v>
      </c>
      <c r="B784" t="s">
        <v>1844</v>
      </c>
      <c r="C784" t="s">
        <v>1857</v>
      </c>
      <c r="D784">
        <v>1610052</v>
      </c>
      <c r="E784">
        <v>782</v>
      </c>
      <c r="F784">
        <v>876</v>
      </c>
      <c r="G784">
        <v>449</v>
      </c>
      <c r="H784">
        <v>203</v>
      </c>
      <c r="I784">
        <v>2310</v>
      </c>
      <c r="J784">
        <v>3735</v>
      </c>
      <c r="K784">
        <v>2854</v>
      </c>
      <c r="L784">
        <v>1286</v>
      </c>
      <c r="M784">
        <v>666</v>
      </c>
      <c r="N784">
        <v>8541</v>
      </c>
      <c r="O784">
        <f t="shared" si="48"/>
        <v>8.7878787878787876E-2</v>
      </c>
      <c r="P784">
        <f t="shared" si="49"/>
        <v>7.7976817702845105E-2</v>
      </c>
      <c r="R784">
        <f t="shared" si="50"/>
        <v>2310</v>
      </c>
      <c r="S784">
        <f t="shared" si="51"/>
        <v>8541</v>
      </c>
    </row>
    <row r="785" spans="1:19">
      <c r="A785" t="s">
        <v>1678</v>
      </c>
      <c r="B785" t="s">
        <v>1844</v>
      </c>
      <c r="C785" t="s">
        <v>1858</v>
      </c>
      <c r="D785">
        <v>1610060</v>
      </c>
      <c r="E785">
        <v>748</v>
      </c>
      <c r="F785">
        <v>1113</v>
      </c>
      <c r="G785">
        <v>721</v>
      </c>
      <c r="H785">
        <v>694</v>
      </c>
      <c r="I785">
        <v>3276</v>
      </c>
      <c r="J785">
        <v>3803</v>
      </c>
      <c r="K785">
        <v>4362</v>
      </c>
      <c r="L785">
        <v>2463</v>
      </c>
      <c r="M785">
        <v>2407</v>
      </c>
      <c r="N785">
        <v>13035</v>
      </c>
      <c r="O785">
        <f t="shared" si="48"/>
        <v>0.21184371184371184</v>
      </c>
      <c r="P785">
        <f t="shared" si="49"/>
        <v>0.18465669351745301</v>
      </c>
      <c r="R785">
        <f t="shared" si="50"/>
        <v>3276</v>
      </c>
      <c r="S785">
        <f t="shared" si="51"/>
        <v>13035</v>
      </c>
    </row>
    <row r="786" spans="1:19">
      <c r="A786" t="s">
        <v>1678</v>
      </c>
      <c r="B786" t="s">
        <v>1844</v>
      </c>
      <c r="C786" t="s">
        <v>1859</v>
      </c>
      <c r="D786">
        <v>1610061</v>
      </c>
      <c r="E786">
        <v>256</v>
      </c>
      <c r="F786">
        <v>611</v>
      </c>
      <c r="G786">
        <v>628</v>
      </c>
      <c r="H786">
        <v>565</v>
      </c>
      <c r="I786">
        <v>2060</v>
      </c>
      <c r="J786">
        <v>1320</v>
      </c>
      <c r="K786">
        <v>2532</v>
      </c>
      <c r="L786">
        <v>2412</v>
      </c>
      <c r="M786">
        <v>1886</v>
      </c>
      <c r="N786">
        <v>8150</v>
      </c>
      <c r="O786">
        <f t="shared" si="48"/>
        <v>0.27427184466019416</v>
      </c>
      <c r="P786">
        <f t="shared" si="49"/>
        <v>0.23141104294478529</v>
      </c>
      <c r="R786">
        <f t="shared" si="50"/>
        <v>2060</v>
      </c>
      <c r="S786">
        <f t="shared" si="51"/>
        <v>8150</v>
      </c>
    </row>
    <row r="787" spans="1:19">
      <c r="A787" t="s">
        <v>1678</v>
      </c>
      <c r="B787" t="s">
        <v>1844</v>
      </c>
      <c r="C787" t="s">
        <v>1860</v>
      </c>
      <c r="D787">
        <v>1610062</v>
      </c>
      <c r="E787">
        <v>330</v>
      </c>
      <c r="F787">
        <v>627</v>
      </c>
      <c r="G787">
        <v>526</v>
      </c>
      <c r="H787">
        <v>546</v>
      </c>
      <c r="I787">
        <v>2029</v>
      </c>
      <c r="J787">
        <v>1694</v>
      </c>
      <c r="K787">
        <v>2449</v>
      </c>
      <c r="L787">
        <v>1735</v>
      </c>
      <c r="M787">
        <v>1878</v>
      </c>
      <c r="N787">
        <v>7756</v>
      </c>
      <c r="O787">
        <f t="shared" si="48"/>
        <v>0.26909807787087237</v>
      </c>
      <c r="P787">
        <f t="shared" si="49"/>
        <v>0.24213512119649303</v>
      </c>
      <c r="R787">
        <f t="shared" si="50"/>
        <v>2029</v>
      </c>
      <c r="S787">
        <f t="shared" si="51"/>
        <v>7756</v>
      </c>
    </row>
    <row r="788" spans="1:19">
      <c r="A788" t="s">
        <v>1678</v>
      </c>
      <c r="B788" t="s">
        <v>1861</v>
      </c>
      <c r="C788" t="s">
        <v>1862</v>
      </c>
      <c r="D788">
        <v>1611010</v>
      </c>
      <c r="E788">
        <v>1013</v>
      </c>
      <c r="F788">
        <v>1166</v>
      </c>
      <c r="G788">
        <v>707</v>
      </c>
      <c r="H788">
        <v>40</v>
      </c>
      <c r="I788">
        <v>2926</v>
      </c>
      <c r="J788">
        <v>5197</v>
      </c>
      <c r="K788">
        <v>4191</v>
      </c>
      <c r="L788">
        <v>1754</v>
      </c>
      <c r="M788">
        <v>112</v>
      </c>
      <c r="N788">
        <v>11254</v>
      </c>
      <c r="O788">
        <f t="shared" si="48"/>
        <v>1.367053998632946E-2</v>
      </c>
      <c r="P788">
        <f t="shared" si="49"/>
        <v>9.952017060600676E-3</v>
      </c>
      <c r="R788">
        <f t="shared" si="50"/>
        <v>2926</v>
      </c>
      <c r="S788">
        <f t="shared" si="51"/>
        <v>11254</v>
      </c>
    </row>
    <row r="789" spans="1:19">
      <c r="A789" t="s">
        <v>1678</v>
      </c>
      <c r="B789" t="s">
        <v>1861</v>
      </c>
      <c r="C789" t="s">
        <v>1863</v>
      </c>
      <c r="D789">
        <v>1611020</v>
      </c>
      <c r="E789">
        <v>1223</v>
      </c>
      <c r="F789">
        <v>1275</v>
      </c>
      <c r="G789">
        <v>601</v>
      </c>
      <c r="H789">
        <v>27</v>
      </c>
      <c r="I789">
        <v>3126</v>
      </c>
      <c r="J789">
        <v>6116</v>
      </c>
      <c r="K789">
        <v>4370</v>
      </c>
      <c r="L789">
        <v>1398</v>
      </c>
      <c r="M789">
        <v>89</v>
      </c>
      <c r="N789">
        <v>11973</v>
      </c>
      <c r="O789">
        <f t="shared" si="48"/>
        <v>8.6372360844529754E-3</v>
      </c>
      <c r="P789">
        <f t="shared" si="49"/>
        <v>7.4333917982126454E-3</v>
      </c>
      <c r="R789">
        <f t="shared" si="50"/>
        <v>3126</v>
      </c>
      <c r="S789">
        <f t="shared" si="51"/>
        <v>11973</v>
      </c>
    </row>
    <row r="790" spans="1:19">
      <c r="A790" t="s">
        <v>1678</v>
      </c>
      <c r="B790" t="s">
        <v>1861</v>
      </c>
      <c r="C790" t="s">
        <v>1864</v>
      </c>
      <c r="D790">
        <v>1611030</v>
      </c>
      <c r="E790">
        <v>1115</v>
      </c>
      <c r="F790">
        <v>990</v>
      </c>
      <c r="G790">
        <v>706</v>
      </c>
      <c r="H790">
        <v>33</v>
      </c>
      <c r="I790">
        <v>2844</v>
      </c>
      <c r="J790">
        <v>5671</v>
      </c>
      <c r="K790">
        <v>3312</v>
      </c>
      <c r="L790">
        <v>1596</v>
      </c>
      <c r="M790">
        <v>95</v>
      </c>
      <c r="N790">
        <v>10674</v>
      </c>
      <c r="O790">
        <f t="shared" si="48"/>
        <v>1.1603375527426161E-2</v>
      </c>
      <c r="P790">
        <f t="shared" si="49"/>
        <v>8.9001311598276185E-3</v>
      </c>
      <c r="R790">
        <f t="shared" si="50"/>
        <v>2844</v>
      </c>
      <c r="S790">
        <f t="shared" si="51"/>
        <v>10674</v>
      </c>
    </row>
    <row r="791" spans="1:19">
      <c r="A791" t="s">
        <v>1678</v>
      </c>
      <c r="B791" t="s">
        <v>1861</v>
      </c>
      <c r="C791" t="s">
        <v>1865</v>
      </c>
      <c r="D791">
        <v>1611031</v>
      </c>
      <c r="E791">
        <v>330</v>
      </c>
      <c r="F791">
        <v>371</v>
      </c>
      <c r="G791">
        <v>214</v>
      </c>
      <c r="H791">
        <v>9</v>
      </c>
      <c r="I791">
        <v>924</v>
      </c>
      <c r="J791">
        <v>1731</v>
      </c>
      <c r="K791">
        <v>1318</v>
      </c>
      <c r="L791">
        <v>485</v>
      </c>
      <c r="M791">
        <v>33</v>
      </c>
      <c r="N791">
        <v>3567</v>
      </c>
      <c r="O791">
        <f t="shared" si="48"/>
        <v>9.74025974025974E-3</v>
      </c>
      <c r="P791">
        <f t="shared" si="49"/>
        <v>9.2514718250630776E-3</v>
      </c>
      <c r="R791">
        <f t="shared" si="50"/>
        <v>924</v>
      </c>
      <c r="S791">
        <f t="shared" si="51"/>
        <v>3567</v>
      </c>
    </row>
    <row r="792" spans="1:19">
      <c r="A792" t="s">
        <v>1678</v>
      </c>
      <c r="B792" t="s">
        <v>1861</v>
      </c>
      <c r="C792" t="s">
        <v>1866</v>
      </c>
      <c r="D792">
        <v>1611040</v>
      </c>
      <c r="E792">
        <v>727</v>
      </c>
      <c r="F792">
        <v>729</v>
      </c>
      <c r="G792">
        <v>336</v>
      </c>
      <c r="H792">
        <v>25</v>
      </c>
      <c r="I792">
        <v>1817</v>
      </c>
      <c r="J792">
        <v>3484</v>
      </c>
      <c r="K792">
        <v>2594</v>
      </c>
      <c r="L792">
        <v>1006</v>
      </c>
      <c r="M792">
        <v>64</v>
      </c>
      <c r="N792">
        <v>7148</v>
      </c>
      <c r="O792">
        <f t="shared" si="48"/>
        <v>1.3758943313153549E-2</v>
      </c>
      <c r="P792">
        <f t="shared" si="49"/>
        <v>8.9535534415221048E-3</v>
      </c>
      <c r="R792">
        <f t="shared" si="50"/>
        <v>1817</v>
      </c>
      <c r="S792">
        <f t="shared" si="51"/>
        <v>7148</v>
      </c>
    </row>
    <row r="793" spans="1:19">
      <c r="A793" t="s">
        <v>1678</v>
      </c>
      <c r="B793" t="s">
        <v>1861</v>
      </c>
      <c r="C793" t="s">
        <v>1867</v>
      </c>
      <c r="D793">
        <v>1611050</v>
      </c>
      <c r="E793">
        <v>551</v>
      </c>
      <c r="F793">
        <v>870</v>
      </c>
      <c r="G793">
        <v>541</v>
      </c>
      <c r="H793">
        <v>17</v>
      </c>
      <c r="I793">
        <v>1979</v>
      </c>
      <c r="J793">
        <v>2575</v>
      </c>
      <c r="K793">
        <v>2718</v>
      </c>
      <c r="L793">
        <v>1139</v>
      </c>
      <c r="M793">
        <v>44</v>
      </c>
      <c r="N793">
        <v>6476</v>
      </c>
      <c r="O793">
        <f t="shared" si="48"/>
        <v>8.590197069226882E-3</v>
      </c>
      <c r="P793">
        <f t="shared" si="49"/>
        <v>6.7943174799258805E-3</v>
      </c>
      <c r="R793">
        <f t="shared" si="50"/>
        <v>1979</v>
      </c>
      <c r="S793">
        <f t="shared" si="51"/>
        <v>6476</v>
      </c>
    </row>
    <row r="794" spans="1:19">
      <c r="A794" t="s">
        <v>1678</v>
      </c>
      <c r="B794" t="s">
        <v>1861</v>
      </c>
      <c r="C794" t="s">
        <v>1868</v>
      </c>
      <c r="D794">
        <v>1611051</v>
      </c>
      <c r="E794">
        <v>559</v>
      </c>
      <c r="F794">
        <v>764</v>
      </c>
      <c r="G794">
        <v>575</v>
      </c>
      <c r="H794">
        <v>32</v>
      </c>
      <c r="I794">
        <v>1930</v>
      </c>
      <c r="J794">
        <v>2705</v>
      </c>
      <c r="K794">
        <v>2548</v>
      </c>
      <c r="L794">
        <v>1265</v>
      </c>
      <c r="M794">
        <v>94</v>
      </c>
      <c r="N794">
        <v>6612</v>
      </c>
      <c r="O794">
        <f t="shared" si="48"/>
        <v>1.6580310880829015E-2</v>
      </c>
      <c r="P794">
        <f t="shared" si="49"/>
        <v>1.4216575922565033E-2</v>
      </c>
      <c r="R794">
        <f t="shared" si="50"/>
        <v>1930</v>
      </c>
      <c r="S794">
        <f t="shared" si="51"/>
        <v>6612</v>
      </c>
    </row>
    <row r="795" spans="1:19">
      <c r="A795" t="s">
        <v>1678</v>
      </c>
      <c r="B795" t="s">
        <v>1861</v>
      </c>
      <c r="C795" t="s">
        <v>1869</v>
      </c>
      <c r="D795">
        <v>1611060</v>
      </c>
      <c r="E795">
        <v>376</v>
      </c>
      <c r="F795">
        <v>447</v>
      </c>
      <c r="G795">
        <v>335</v>
      </c>
      <c r="H795">
        <v>21</v>
      </c>
      <c r="I795">
        <v>1179</v>
      </c>
      <c r="J795">
        <v>1896</v>
      </c>
      <c r="K795">
        <v>1571</v>
      </c>
      <c r="L795">
        <v>720</v>
      </c>
      <c r="M795">
        <v>58</v>
      </c>
      <c r="N795">
        <v>4245</v>
      </c>
      <c r="O795">
        <f t="shared" si="48"/>
        <v>1.7811704834605598E-2</v>
      </c>
      <c r="P795">
        <f t="shared" si="49"/>
        <v>1.3663133097762074E-2</v>
      </c>
      <c r="R795">
        <f t="shared" si="50"/>
        <v>1179</v>
      </c>
      <c r="S795">
        <f t="shared" si="51"/>
        <v>4245</v>
      </c>
    </row>
    <row r="796" spans="1:19">
      <c r="A796" t="s">
        <v>1678</v>
      </c>
      <c r="B796" t="s">
        <v>1861</v>
      </c>
      <c r="C796" t="s">
        <v>1870</v>
      </c>
      <c r="D796">
        <v>1611070</v>
      </c>
      <c r="E796">
        <v>1372</v>
      </c>
      <c r="F796">
        <v>1527</v>
      </c>
      <c r="G796">
        <v>1063</v>
      </c>
      <c r="H796">
        <v>86</v>
      </c>
      <c r="I796">
        <v>4048</v>
      </c>
      <c r="J796">
        <v>7035</v>
      </c>
      <c r="K796">
        <v>5673</v>
      </c>
      <c r="L796">
        <v>3070</v>
      </c>
      <c r="M796">
        <v>266</v>
      </c>
      <c r="N796">
        <v>16044</v>
      </c>
      <c r="O796">
        <f t="shared" si="48"/>
        <v>2.1245059288537548E-2</v>
      </c>
      <c r="P796">
        <f t="shared" si="49"/>
        <v>1.6579406631762654E-2</v>
      </c>
      <c r="R796">
        <f t="shared" si="50"/>
        <v>4048</v>
      </c>
      <c r="S796">
        <f t="shared" si="51"/>
        <v>16044</v>
      </c>
    </row>
    <row r="797" spans="1:19">
      <c r="A797" t="s">
        <v>1678</v>
      </c>
      <c r="B797" t="s">
        <v>1861</v>
      </c>
      <c r="C797" t="s">
        <v>1871</v>
      </c>
      <c r="D797">
        <v>1611071</v>
      </c>
      <c r="E797">
        <v>692</v>
      </c>
      <c r="F797">
        <v>615</v>
      </c>
      <c r="G797">
        <v>274</v>
      </c>
      <c r="H797">
        <v>17</v>
      </c>
      <c r="I797">
        <v>1598</v>
      </c>
      <c r="J797">
        <v>3014</v>
      </c>
      <c r="K797">
        <v>1780</v>
      </c>
      <c r="L797">
        <v>566</v>
      </c>
      <c r="M797">
        <v>45</v>
      </c>
      <c r="N797">
        <v>5405</v>
      </c>
      <c r="O797">
        <f t="shared" si="48"/>
        <v>1.0638297872340425E-2</v>
      </c>
      <c r="P797">
        <f t="shared" si="49"/>
        <v>8.3256244218316375E-3</v>
      </c>
      <c r="R797">
        <f t="shared" si="50"/>
        <v>1598</v>
      </c>
      <c r="S797">
        <f t="shared" si="51"/>
        <v>5405</v>
      </c>
    </row>
    <row r="798" spans="1:19">
      <c r="A798" t="s">
        <v>1678</v>
      </c>
      <c r="B798" t="s">
        <v>1872</v>
      </c>
      <c r="C798" t="s">
        <v>1873</v>
      </c>
      <c r="D798">
        <v>1612010</v>
      </c>
      <c r="E798">
        <v>3171</v>
      </c>
      <c r="F798">
        <v>2444</v>
      </c>
      <c r="G798">
        <v>1274</v>
      </c>
      <c r="H798">
        <v>302</v>
      </c>
      <c r="I798">
        <v>7191</v>
      </c>
      <c r="J798">
        <v>15213</v>
      </c>
      <c r="K798">
        <v>8075</v>
      </c>
      <c r="L798">
        <v>3463</v>
      </c>
      <c r="M798">
        <v>942</v>
      </c>
      <c r="N798">
        <v>27693</v>
      </c>
      <c r="O798">
        <f t="shared" si="48"/>
        <v>4.1996940620219719E-2</v>
      </c>
      <c r="P798">
        <f t="shared" si="49"/>
        <v>3.4015816271259887E-2</v>
      </c>
      <c r="R798">
        <f t="shared" si="50"/>
        <v>7191</v>
      </c>
      <c r="S798">
        <f t="shared" si="51"/>
        <v>27693</v>
      </c>
    </row>
    <row r="799" spans="1:19">
      <c r="A799" t="s">
        <v>1678</v>
      </c>
      <c r="B799" t="s">
        <v>1872</v>
      </c>
      <c r="C799" t="s">
        <v>1874</v>
      </c>
      <c r="D799">
        <v>1612020</v>
      </c>
      <c r="E799">
        <v>1326</v>
      </c>
      <c r="F799">
        <v>1009</v>
      </c>
      <c r="G799">
        <v>507</v>
      </c>
      <c r="H799">
        <v>95</v>
      </c>
      <c r="I799">
        <v>2937</v>
      </c>
      <c r="J799">
        <v>6267</v>
      </c>
      <c r="K799">
        <v>3421</v>
      </c>
      <c r="L799">
        <v>1427</v>
      </c>
      <c r="M799">
        <v>249</v>
      </c>
      <c r="N799">
        <v>11364</v>
      </c>
      <c r="O799">
        <f t="shared" si="48"/>
        <v>3.2345931222335714E-2</v>
      </c>
      <c r="P799">
        <f t="shared" si="49"/>
        <v>2.191129883843717E-2</v>
      </c>
      <c r="R799">
        <f t="shared" si="50"/>
        <v>2937</v>
      </c>
      <c r="S799">
        <f t="shared" si="51"/>
        <v>11364</v>
      </c>
    </row>
    <row r="800" spans="1:19">
      <c r="A800" t="s">
        <v>1678</v>
      </c>
      <c r="B800" t="s">
        <v>1872</v>
      </c>
      <c r="C800" t="s">
        <v>1875</v>
      </c>
      <c r="D800">
        <v>1612030</v>
      </c>
      <c r="E800">
        <v>1000</v>
      </c>
      <c r="F800">
        <v>782</v>
      </c>
      <c r="G800">
        <v>275</v>
      </c>
      <c r="H800">
        <v>37</v>
      </c>
      <c r="I800">
        <v>2094</v>
      </c>
      <c r="J800">
        <v>4791</v>
      </c>
      <c r="K800">
        <v>2582</v>
      </c>
      <c r="L800">
        <v>651</v>
      </c>
      <c r="M800">
        <v>114</v>
      </c>
      <c r="N800">
        <v>8138</v>
      </c>
      <c r="O800">
        <f t="shared" si="48"/>
        <v>1.7669531996179561E-2</v>
      </c>
      <c r="P800">
        <f t="shared" si="49"/>
        <v>1.4008355861391006E-2</v>
      </c>
      <c r="R800">
        <f t="shared" si="50"/>
        <v>2094</v>
      </c>
      <c r="S800">
        <f t="shared" si="51"/>
        <v>8138</v>
      </c>
    </row>
    <row r="801" spans="1:19">
      <c r="A801" t="s">
        <v>1678</v>
      </c>
      <c r="B801" t="s">
        <v>1872</v>
      </c>
      <c r="C801" t="s">
        <v>1876</v>
      </c>
      <c r="D801">
        <v>1612040</v>
      </c>
      <c r="E801">
        <v>1108</v>
      </c>
      <c r="F801">
        <v>864</v>
      </c>
      <c r="G801">
        <v>417</v>
      </c>
      <c r="H801">
        <v>83</v>
      </c>
      <c r="I801">
        <v>2472</v>
      </c>
      <c r="J801">
        <v>5646</v>
      </c>
      <c r="K801">
        <v>3051</v>
      </c>
      <c r="L801">
        <v>1127</v>
      </c>
      <c r="M801">
        <v>239</v>
      </c>
      <c r="N801">
        <v>10063</v>
      </c>
      <c r="O801">
        <f t="shared" si="48"/>
        <v>3.3576051779935272E-2</v>
      </c>
      <c r="P801">
        <f t="shared" si="49"/>
        <v>2.3750372652290571E-2</v>
      </c>
      <c r="R801">
        <f t="shared" si="50"/>
        <v>2472</v>
      </c>
      <c r="S801">
        <f t="shared" si="51"/>
        <v>10063</v>
      </c>
    </row>
    <row r="802" spans="1:19">
      <c r="A802" t="s">
        <v>1678</v>
      </c>
      <c r="B802" t="s">
        <v>1872</v>
      </c>
      <c r="C802" t="s">
        <v>1877</v>
      </c>
      <c r="D802">
        <v>1612050</v>
      </c>
      <c r="E802">
        <v>1864</v>
      </c>
      <c r="F802">
        <v>891</v>
      </c>
      <c r="G802">
        <v>270</v>
      </c>
      <c r="H802">
        <v>49</v>
      </c>
      <c r="I802">
        <v>3074</v>
      </c>
      <c r="J802">
        <v>8705</v>
      </c>
      <c r="K802">
        <v>3041</v>
      </c>
      <c r="L802">
        <v>873</v>
      </c>
      <c r="M802">
        <v>184</v>
      </c>
      <c r="N802">
        <v>12803</v>
      </c>
      <c r="O802">
        <f t="shared" si="48"/>
        <v>1.594014313597918E-2</v>
      </c>
      <c r="P802">
        <f t="shared" si="49"/>
        <v>1.4371631648832305E-2</v>
      </c>
      <c r="R802">
        <f t="shared" si="50"/>
        <v>3074</v>
      </c>
      <c r="S802">
        <f t="shared" si="51"/>
        <v>12803</v>
      </c>
    </row>
    <row r="803" spans="1:19">
      <c r="A803" t="s">
        <v>1678</v>
      </c>
      <c r="B803" t="s">
        <v>1878</v>
      </c>
      <c r="C803" t="s">
        <v>1879</v>
      </c>
      <c r="D803">
        <v>1613010</v>
      </c>
      <c r="E803">
        <v>1118</v>
      </c>
      <c r="F803">
        <v>302</v>
      </c>
      <c r="G803">
        <v>15</v>
      </c>
      <c r="H803">
        <v>10</v>
      </c>
      <c r="I803">
        <v>1445</v>
      </c>
      <c r="J803">
        <v>4522</v>
      </c>
      <c r="K803">
        <v>624</v>
      </c>
      <c r="L803">
        <v>37</v>
      </c>
      <c r="M803">
        <v>22</v>
      </c>
      <c r="N803">
        <v>5205</v>
      </c>
      <c r="O803">
        <f t="shared" si="48"/>
        <v>6.920415224913495E-3</v>
      </c>
      <c r="P803">
        <f t="shared" si="49"/>
        <v>4.2267050912584052E-3</v>
      </c>
      <c r="R803">
        <f t="shared" si="50"/>
        <v>1445</v>
      </c>
      <c r="S803">
        <f t="shared" si="51"/>
        <v>5205</v>
      </c>
    </row>
    <row r="804" spans="1:19">
      <c r="A804" t="s">
        <v>1678</v>
      </c>
      <c r="B804" t="s">
        <v>1878</v>
      </c>
      <c r="C804" t="s">
        <v>1880</v>
      </c>
      <c r="D804">
        <v>1613020</v>
      </c>
      <c r="E804">
        <v>2268</v>
      </c>
      <c r="F804">
        <v>864</v>
      </c>
      <c r="G804">
        <v>68</v>
      </c>
      <c r="H804">
        <v>45</v>
      </c>
      <c r="I804">
        <v>3245</v>
      </c>
      <c r="J804">
        <v>9517</v>
      </c>
      <c r="K804">
        <v>2349</v>
      </c>
      <c r="L804">
        <v>161</v>
      </c>
      <c r="M804">
        <v>104</v>
      </c>
      <c r="N804">
        <v>12131</v>
      </c>
      <c r="O804">
        <f t="shared" si="48"/>
        <v>1.386748844375963E-2</v>
      </c>
      <c r="P804">
        <f t="shared" si="49"/>
        <v>8.573077240128596E-3</v>
      </c>
      <c r="R804">
        <f t="shared" si="50"/>
        <v>3245</v>
      </c>
      <c r="S804">
        <f t="shared" si="51"/>
        <v>12131</v>
      </c>
    </row>
    <row r="805" spans="1:19">
      <c r="A805" t="s">
        <v>1678</v>
      </c>
      <c r="B805" t="s">
        <v>1878</v>
      </c>
      <c r="C805" t="s">
        <v>1881</v>
      </c>
      <c r="D805">
        <v>1613030</v>
      </c>
      <c r="E805">
        <v>1916</v>
      </c>
      <c r="F805">
        <v>810</v>
      </c>
      <c r="G805">
        <v>31</v>
      </c>
      <c r="H805">
        <v>28</v>
      </c>
      <c r="I805">
        <v>2785</v>
      </c>
      <c r="J805">
        <v>6761</v>
      </c>
      <c r="K805">
        <v>1412</v>
      </c>
      <c r="L805">
        <v>57</v>
      </c>
      <c r="M805">
        <v>65</v>
      </c>
      <c r="N805">
        <v>8295</v>
      </c>
      <c r="O805">
        <f t="shared" si="48"/>
        <v>1.0053859964093357E-2</v>
      </c>
      <c r="P805">
        <f t="shared" si="49"/>
        <v>7.836045810729355E-3</v>
      </c>
      <c r="R805">
        <f t="shared" si="50"/>
        <v>2785</v>
      </c>
      <c r="S805">
        <f t="shared" si="51"/>
        <v>8295</v>
      </c>
    </row>
    <row r="806" spans="1:19">
      <c r="A806" t="s">
        <v>1678</v>
      </c>
      <c r="B806" t="s">
        <v>1878</v>
      </c>
      <c r="C806" t="s">
        <v>1882</v>
      </c>
      <c r="D806">
        <v>1613040</v>
      </c>
      <c r="E806">
        <v>3262</v>
      </c>
      <c r="F806">
        <v>1052</v>
      </c>
      <c r="G806">
        <v>62</v>
      </c>
      <c r="H806">
        <v>40</v>
      </c>
      <c r="I806">
        <v>4416</v>
      </c>
      <c r="J806">
        <v>12615</v>
      </c>
      <c r="K806">
        <v>2460</v>
      </c>
      <c r="L806">
        <v>127</v>
      </c>
      <c r="M806">
        <v>116</v>
      </c>
      <c r="N806">
        <v>15318</v>
      </c>
      <c r="O806">
        <f t="shared" si="48"/>
        <v>9.057971014492754E-3</v>
      </c>
      <c r="P806">
        <f t="shared" si="49"/>
        <v>7.5727901814858336E-3</v>
      </c>
      <c r="R806">
        <f t="shared" si="50"/>
        <v>4416</v>
      </c>
      <c r="S806">
        <f t="shared" si="51"/>
        <v>15318</v>
      </c>
    </row>
    <row r="807" spans="1:19">
      <c r="A807" t="s">
        <v>1678</v>
      </c>
      <c r="B807" t="s">
        <v>1878</v>
      </c>
      <c r="C807" t="s">
        <v>1883</v>
      </c>
      <c r="D807">
        <v>1613050</v>
      </c>
      <c r="E807">
        <v>808</v>
      </c>
      <c r="F807">
        <v>410</v>
      </c>
      <c r="G807">
        <v>30</v>
      </c>
      <c r="H807">
        <v>19</v>
      </c>
      <c r="I807">
        <v>1267</v>
      </c>
      <c r="J807">
        <v>3311</v>
      </c>
      <c r="K807">
        <v>999</v>
      </c>
      <c r="L807">
        <v>72</v>
      </c>
      <c r="M807">
        <v>46</v>
      </c>
      <c r="N807">
        <v>4428</v>
      </c>
      <c r="O807">
        <f t="shared" si="48"/>
        <v>1.499605367008682E-2</v>
      </c>
      <c r="P807">
        <f t="shared" si="49"/>
        <v>1.038843721770551E-2</v>
      </c>
      <c r="R807">
        <f t="shared" si="50"/>
        <v>1267</v>
      </c>
      <c r="S807">
        <f t="shared" si="51"/>
        <v>4428</v>
      </c>
    </row>
    <row r="808" spans="1:19">
      <c r="A808" t="s">
        <v>1678</v>
      </c>
      <c r="B808" t="s">
        <v>1878</v>
      </c>
      <c r="C808" t="s">
        <v>1884</v>
      </c>
      <c r="D808">
        <v>1613060</v>
      </c>
      <c r="E808">
        <v>1381</v>
      </c>
      <c r="F808">
        <v>1098</v>
      </c>
      <c r="G808">
        <v>147</v>
      </c>
      <c r="H808">
        <v>95</v>
      </c>
      <c r="I808">
        <v>2721</v>
      </c>
      <c r="J808">
        <v>6038</v>
      </c>
      <c r="K808">
        <v>3140</v>
      </c>
      <c r="L808">
        <v>326</v>
      </c>
      <c r="M808">
        <v>214</v>
      </c>
      <c r="N808">
        <v>9718</v>
      </c>
      <c r="O808">
        <f t="shared" si="48"/>
        <v>3.4913634693127527E-2</v>
      </c>
      <c r="P808">
        <f t="shared" si="49"/>
        <v>2.2020991973657131E-2</v>
      </c>
      <c r="R808">
        <f t="shared" si="50"/>
        <v>2721</v>
      </c>
      <c r="S808">
        <f t="shared" si="51"/>
        <v>9718</v>
      </c>
    </row>
    <row r="809" spans="1:19">
      <c r="A809" t="s">
        <v>1678</v>
      </c>
      <c r="B809" t="s">
        <v>1878</v>
      </c>
      <c r="C809" t="s">
        <v>1885</v>
      </c>
      <c r="D809">
        <v>1613070</v>
      </c>
      <c r="E809">
        <v>1207</v>
      </c>
      <c r="F809">
        <v>960</v>
      </c>
      <c r="G809">
        <v>155</v>
      </c>
      <c r="H809">
        <v>89</v>
      </c>
      <c r="I809">
        <v>2411</v>
      </c>
      <c r="J809">
        <v>5311</v>
      </c>
      <c r="K809">
        <v>2953</v>
      </c>
      <c r="L809">
        <v>339</v>
      </c>
      <c r="M809">
        <v>187</v>
      </c>
      <c r="N809">
        <v>8790</v>
      </c>
      <c r="O809">
        <f t="shared" si="48"/>
        <v>3.691414350891746E-2</v>
      </c>
      <c r="P809">
        <f t="shared" si="49"/>
        <v>2.1274175199089876E-2</v>
      </c>
      <c r="R809">
        <f t="shared" si="50"/>
        <v>2411</v>
      </c>
      <c r="S809">
        <f t="shared" si="51"/>
        <v>8790</v>
      </c>
    </row>
    <row r="810" spans="1:19">
      <c r="A810" t="s">
        <v>1678</v>
      </c>
      <c r="B810" t="s">
        <v>1886</v>
      </c>
      <c r="C810" t="s">
        <v>1887</v>
      </c>
      <c r="D810">
        <v>1671010</v>
      </c>
      <c r="E810">
        <v>3385</v>
      </c>
      <c r="F810">
        <v>587</v>
      </c>
      <c r="G810">
        <v>300</v>
      </c>
      <c r="H810">
        <v>355</v>
      </c>
      <c r="I810">
        <v>4627</v>
      </c>
      <c r="J810">
        <v>15510</v>
      </c>
      <c r="K810">
        <v>2217</v>
      </c>
      <c r="L810">
        <v>1192</v>
      </c>
      <c r="M810">
        <v>1452</v>
      </c>
      <c r="N810">
        <v>20371</v>
      </c>
      <c r="O810">
        <f t="shared" si="48"/>
        <v>7.6723578992867955E-2</v>
      </c>
      <c r="P810">
        <f t="shared" si="49"/>
        <v>7.1277796868096807E-2</v>
      </c>
      <c r="R810">
        <f t="shared" si="50"/>
        <v>4627</v>
      </c>
      <c r="S810">
        <f t="shared" si="51"/>
        <v>20371</v>
      </c>
    </row>
    <row r="811" spans="1:19">
      <c r="A811" t="s">
        <v>1678</v>
      </c>
      <c r="B811" t="s">
        <v>1886</v>
      </c>
      <c r="C811" t="s">
        <v>1888</v>
      </c>
      <c r="D811">
        <v>1671011</v>
      </c>
      <c r="E811">
        <v>4453</v>
      </c>
      <c r="F811">
        <v>678</v>
      </c>
      <c r="G811">
        <v>342</v>
      </c>
      <c r="H811">
        <v>348</v>
      </c>
      <c r="I811">
        <v>5821</v>
      </c>
      <c r="J811">
        <v>18600</v>
      </c>
      <c r="K811">
        <v>2428</v>
      </c>
      <c r="L811">
        <v>1260</v>
      </c>
      <c r="M811">
        <v>1309</v>
      </c>
      <c r="N811">
        <v>23597</v>
      </c>
      <c r="O811">
        <f t="shared" si="48"/>
        <v>5.9783542346675829E-2</v>
      </c>
      <c r="P811">
        <f t="shared" si="49"/>
        <v>5.5473153366953423E-2</v>
      </c>
      <c r="R811">
        <f t="shared" si="50"/>
        <v>5821</v>
      </c>
      <c r="S811">
        <f t="shared" si="51"/>
        <v>23597</v>
      </c>
    </row>
    <row r="812" spans="1:19">
      <c r="A812" t="s">
        <v>1678</v>
      </c>
      <c r="B812" t="s">
        <v>1886</v>
      </c>
      <c r="C812" t="s">
        <v>1889</v>
      </c>
      <c r="D812">
        <v>1671020</v>
      </c>
      <c r="E812">
        <v>11460</v>
      </c>
      <c r="F812">
        <v>1277</v>
      </c>
      <c r="G812">
        <v>676</v>
      </c>
      <c r="H812">
        <v>759</v>
      </c>
      <c r="I812">
        <v>14172</v>
      </c>
      <c r="J812">
        <v>52112</v>
      </c>
      <c r="K812">
        <v>4911</v>
      </c>
      <c r="L812">
        <v>2764</v>
      </c>
      <c r="M812">
        <v>3267</v>
      </c>
      <c r="N812">
        <v>63054</v>
      </c>
      <c r="O812">
        <f t="shared" si="48"/>
        <v>5.3556308213378492E-2</v>
      </c>
      <c r="P812">
        <f t="shared" si="49"/>
        <v>5.1812731944047959E-2</v>
      </c>
      <c r="R812">
        <f t="shared" si="50"/>
        <v>14172</v>
      </c>
      <c r="S812">
        <f t="shared" si="51"/>
        <v>63054</v>
      </c>
    </row>
    <row r="813" spans="1:19">
      <c r="A813" t="s">
        <v>1678</v>
      </c>
      <c r="B813" t="s">
        <v>1886</v>
      </c>
      <c r="C813" t="s">
        <v>1890</v>
      </c>
      <c r="D813">
        <v>1671021</v>
      </c>
      <c r="E813">
        <v>8212</v>
      </c>
      <c r="F813">
        <v>1009</v>
      </c>
      <c r="G813">
        <v>533</v>
      </c>
      <c r="H813">
        <v>479</v>
      </c>
      <c r="I813">
        <v>10233</v>
      </c>
      <c r="J813">
        <v>33305</v>
      </c>
      <c r="K813">
        <v>3609</v>
      </c>
      <c r="L813">
        <v>1952</v>
      </c>
      <c r="M813">
        <v>1841</v>
      </c>
      <c r="N813">
        <v>40707</v>
      </c>
      <c r="O813">
        <f t="shared" si="48"/>
        <v>4.6809342323854197E-2</v>
      </c>
      <c r="P813">
        <f t="shared" si="49"/>
        <v>4.5225636868351883E-2</v>
      </c>
      <c r="R813">
        <f t="shared" si="50"/>
        <v>10233</v>
      </c>
      <c r="S813">
        <f t="shared" si="51"/>
        <v>40707</v>
      </c>
    </row>
    <row r="814" spans="1:19">
      <c r="A814" t="s">
        <v>1678</v>
      </c>
      <c r="B814" t="s">
        <v>1886</v>
      </c>
      <c r="C814" t="s">
        <v>1891</v>
      </c>
      <c r="D814">
        <v>1671030</v>
      </c>
      <c r="E814">
        <v>6280</v>
      </c>
      <c r="F814">
        <v>925</v>
      </c>
      <c r="G814">
        <v>495</v>
      </c>
      <c r="H814">
        <v>503</v>
      </c>
      <c r="I814">
        <v>8203</v>
      </c>
      <c r="J814">
        <v>27084</v>
      </c>
      <c r="K814">
        <v>3253</v>
      </c>
      <c r="L814">
        <v>1960</v>
      </c>
      <c r="M814">
        <v>1947</v>
      </c>
      <c r="N814">
        <v>34244</v>
      </c>
      <c r="O814">
        <f t="shared" si="48"/>
        <v>6.1319029623308548E-2</v>
      </c>
      <c r="P814">
        <f t="shared" si="49"/>
        <v>5.6856675622006775E-2</v>
      </c>
      <c r="R814">
        <f t="shared" si="50"/>
        <v>8203</v>
      </c>
      <c r="S814">
        <f t="shared" si="51"/>
        <v>34244</v>
      </c>
    </row>
    <row r="815" spans="1:19">
      <c r="A815" t="s">
        <v>1678</v>
      </c>
      <c r="B815" t="s">
        <v>1886</v>
      </c>
      <c r="C815" t="s">
        <v>1892</v>
      </c>
      <c r="D815">
        <v>1671031</v>
      </c>
      <c r="E815">
        <v>5439</v>
      </c>
      <c r="F815">
        <v>1182</v>
      </c>
      <c r="G815">
        <v>691</v>
      </c>
      <c r="H815">
        <v>752</v>
      </c>
      <c r="I815">
        <v>8064</v>
      </c>
      <c r="J815">
        <v>21610</v>
      </c>
      <c r="K815">
        <v>3996</v>
      </c>
      <c r="L815">
        <v>2417</v>
      </c>
      <c r="M815">
        <v>2697</v>
      </c>
      <c r="N815">
        <v>30720</v>
      </c>
      <c r="O815">
        <f t="shared" si="48"/>
        <v>9.3253968253968256E-2</v>
      </c>
      <c r="P815">
        <f t="shared" si="49"/>
        <v>8.7792968750000006E-2</v>
      </c>
      <c r="R815">
        <f t="shared" si="50"/>
        <v>8064</v>
      </c>
      <c r="S815">
        <f t="shared" si="51"/>
        <v>30720</v>
      </c>
    </row>
    <row r="816" spans="1:19">
      <c r="A816" t="s">
        <v>1678</v>
      </c>
      <c r="B816" t="s">
        <v>1886</v>
      </c>
      <c r="C816" t="s">
        <v>1893</v>
      </c>
      <c r="D816">
        <v>1671040</v>
      </c>
      <c r="E816">
        <v>3156</v>
      </c>
      <c r="F816">
        <v>772</v>
      </c>
      <c r="G816">
        <v>501</v>
      </c>
      <c r="H816">
        <v>524</v>
      </c>
      <c r="I816">
        <v>4953</v>
      </c>
      <c r="J816">
        <v>13497</v>
      </c>
      <c r="K816">
        <v>2846</v>
      </c>
      <c r="L816">
        <v>1915</v>
      </c>
      <c r="M816">
        <v>1993</v>
      </c>
      <c r="N816">
        <v>20251</v>
      </c>
      <c r="O816">
        <f t="shared" si="48"/>
        <v>0.10579446799919241</v>
      </c>
      <c r="P816">
        <f t="shared" si="49"/>
        <v>9.8414893091699179E-2</v>
      </c>
      <c r="R816">
        <f t="shared" si="50"/>
        <v>4953</v>
      </c>
      <c r="S816">
        <f t="shared" si="51"/>
        <v>20251</v>
      </c>
    </row>
    <row r="817" spans="1:19">
      <c r="A817" t="s">
        <v>1678</v>
      </c>
      <c r="B817" t="s">
        <v>1886</v>
      </c>
      <c r="C817" t="s">
        <v>1894</v>
      </c>
      <c r="D817">
        <v>1671041</v>
      </c>
      <c r="E817">
        <v>1439</v>
      </c>
      <c r="F817">
        <v>405</v>
      </c>
      <c r="G817">
        <v>178</v>
      </c>
      <c r="H817">
        <v>208</v>
      </c>
      <c r="I817">
        <v>2230</v>
      </c>
      <c r="J817">
        <v>6263</v>
      </c>
      <c r="K817">
        <v>1425</v>
      </c>
      <c r="L817">
        <v>661</v>
      </c>
      <c r="M817">
        <v>793</v>
      </c>
      <c r="N817">
        <v>9142</v>
      </c>
      <c r="O817">
        <f t="shared" si="48"/>
        <v>9.3273542600896861E-2</v>
      </c>
      <c r="P817">
        <f t="shared" si="49"/>
        <v>8.674250711004157E-2</v>
      </c>
      <c r="R817">
        <f t="shared" si="50"/>
        <v>2230</v>
      </c>
      <c r="S817">
        <f t="shared" si="51"/>
        <v>9142</v>
      </c>
    </row>
    <row r="818" spans="1:19">
      <c r="A818" t="s">
        <v>1678</v>
      </c>
      <c r="B818" t="s">
        <v>1886</v>
      </c>
      <c r="C818" t="s">
        <v>1895</v>
      </c>
      <c r="D818">
        <v>1671050</v>
      </c>
      <c r="E818">
        <v>1702</v>
      </c>
      <c r="F818">
        <v>456</v>
      </c>
      <c r="G818">
        <v>315</v>
      </c>
      <c r="H818">
        <v>363</v>
      </c>
      <c r="I818">
        <v>2836</v>
      </c>
      <c r="J818">
        <v>7701</v>
      </c>
      <c r="K818">
        <v>1844</v>
      </c>
      <c r="L818">
        <v>1167</v>
      </c>
      <c r="M818">
        <v>1457</v>
      </c>
      <c r="N818">
        <v>12169</v>
      </c>
      <c r="O818">
        <f t="shared" si="48"/>
        <v>0.12799717912552891</v>
      </c>
      <c r="P818">
        <f t="shared" si="49"/>
        <v>0.11973046265099845</v>
      </c>
      <c r="R818">
        <f t="shared" si="50"/>
        <v>2836</v>
      </c>
      <c r="S818">
        <f t="shared" si="51"/>
        <v>12169</v>
      </c>
    </row>
    <row r="819" spans="1:19">
      <c r="A819" t="s">
        <v>1678</v>
      </c>
      <c r="B819" t="s">
        <v>1886</v>
      </c>
      <c r="C819" t="s">
        <v>1896</v>
      </c>
      <c r="D819">
        <v>1671051</v>
      </c>
      <c r="E819">
        <v>1907</v>
      </c>
      <c r="F819">
        <v>648</v>
      </c>
      <c r="G819">
        <v>405</v>
      </c>
      <c r="H819">
        <v>529</v>
      </c>
      <c r="I819">
        <v>3489</v>
      </c>
      <c r="J819">
        <v>8422</v>
      </c>
      <c r="K819">
        <v>2574</v>
      </c>
      <c r="L819">
        <v>1513</v>
      </c>
      <c r="M819">
        <v>2092</v>
      </c>
      <c r="N819">
        <v>14601</v>
      </c>
      <c r="O819">
        <f t="shared" si="48"/>
        <v>0.15161937517913443</v>
      </c>
      <c r="P819">
        <f t="shared" si="49"/>
        <v>0.14327785768098075</v>
      </c>
      <c r="R819">
        <f t="shared" si="50"/>
        <v>3489</v>
      </c>
      <c r="S819">
        <f t="shared" si="51"/>
        <v>14601</v>
      </c>
    </row>
    <row r="820" spans="1:19">
      <c r="A820" t="s">
        <v>1678</v>
      </c>
      <c r="B820" t="s">
        <v>1886</v>
      </c>
      <c r="C820" t="s">
        <v>1897</v>
      </c>
      <c r="D820">
        <v>1671060</v>
      </c>
      <c r="E820">
        <v>4179</v>
      </c>
      <c r="F820">
        <v>1107</v>
      </c>
      <c r="G820">
        <v>712</v>
      </c>
      <c r="H820">
        <v>841</v>
      </c>
      <c r="I820">
        <v>6839</v>
      </c>
      <c r="J820">
        <v>19273</v>
      </c>
      <c r="K820">
        <v>4201</v>
      </c>
      <c r="L820">
        <v>2713</v>
      </c>
      <c r="M820">
        <v>3383</v>
      </c>
      <c r="N820">
        <v>29570</v>
      </c>
      <c r="O820">
        <f t="shared" si="48"/>
        <v>0.12297119461909636</v>
      </c>
      <c r="P820">
        <f t="shared" si="49"/>
        <v>0.11440649306729794</v>
      </c>
      <c r="R820">
        <f t="shared" si="50"/>
        <v>6839</v>
      </c>
      <c r="S820">
        <f t="shared" si="51"/>
        <v>29570</v>
      </c>
    </row>
    <row r="821" spans="1:19">
      <c r="A821" t="s">
        <v>1678</v>
      </c>
      <c r="B821" t="s">
        <v>1886</v>
      </c>
      <c r="C821" t="s">
        <v>1898</v>
      </c>
      <c r="D821">
        <v>1671061</v>
      </c>
      <c r="E821">
        <v>2849</v>
      </c>
      <c r="F821">
        <v>885</v>
      </c>
      <c r="G821">
        <v>605</v>
      </c>
      <c r="H821">
        <v>701</v>
      </c>
      <c r="I821">
        <v>5040</v>
      </c>
      <c r="J821">
        <v>12459</v>
      </c>
      <c r="K821">
        <v>3396</v>
      </c>
      <c r="L821">
        <v>2330</v>
      </c>
      <c r="M821">
        <v>2786</v>
      </c>
      <c r="N821">
        <v>20971</v>
      </c>
      <c r="O821">
        <f t="shared" si="48"/>
        <v>0.13908730158730159</v>
      </c>
      <c r="P821">
        <f t="shared" si="49"/>
        <v>0.1328501263649802</v>
      </c>
      <c r="R821">
        <f t="shared" si="50"/>
        <v>5040</v>
      </c>
      <c r="S821">
        <f t="shared" si="51"/>
        <v>20971</v>
      </c>
    </row>
    <row r="822" spans="1:19">
      <c r="A822" t="s">
        <v>1678</v>
      </c>
      <c r="B822" t="s">
        <v>1886</v>
      </c>
      <c r="C822" t="s">
        <v>1899</v>
      </c>
      <c r="D822">
        <v>1671070</v>
      </c>
      <c r="E822">
        <v>2407</v>
      </c>
      <c r="F822">
        <v>539</v>
      </c>
      <c r="G822">
        <v>363</v>
      </c>
      <c r="H822">
        <v>369</v>
      </c>
      <c r="I822">
        <v>3678</v>
      </c>
      <c r="J822">
        <v>10674</v>
      </c>
      <c r="K822">
        <v>2225</v>
      </c>
      <c r="L822">
        <v>1444</v>
      </c>
      <c r="M822">
        <v>1499</v>
      </c>
      <c r="N822">
        <v>15842</v>
      </c>
      <c r="O822">
        <f t="shared" si="48"/>
        <v>0.10032626427406199</v>
      </c>
      <c r="P822">
        <f t="shared" si="49"/>
        <v>9.4621891175356646E-2</v>
      </c>
      <c r="R822">
        <f t="shared" si="50"/>
        <v>3678</v>
      </c>
      <c r="S822">
        <f t="shared" si="51"/>
        <v>15842</v>
      </c>
    </row>
    <row r="823" spans="1:19">
      <c r="A823" t="s">
        <v>1678</v>
      </c>
      <c r="B823" t="s">
        <v>1886</v>
      </c>
      <c r="C823" t="s">
        <v>1900</v>
      </c>
      <c r="D823">
        <v>1671071</v>
      </c>
      <c r="E823">
        <v>1434</v>
      </c>
      <c r="F823">
        <v>321</v>
      </c>
      <c r="G823">
        <v>202</v>
      </c>
      <c r="H823">
        <v>219</v>
      </c>
      <c r="I823">
        <v>2176</v>
      </c>
      <c r="J823">
        <v>6451</v>
      </c>
      <c r="K823">
        <v>1305</v>
      </c>
      <c r="L823">
        <v>803</v>
      </c>
      <c r="M823">
        <v>883</v>
      </c>
      <c r="N823">
        <v>9442</v>
      </c>
      <c r="O823">
        <f t="shared" si="48"/>
        <v>0.10064338235294118</v>
      </c>
      <c r="P823">
        <f t="shared" si="49"/>
        <v>9.3518322389324296E-2</v>
      </c>
      <c r="R823">
        <f t="shared" si="50"/>
        <v>2176</v>
      </c>
      <c r="S823">
        <f t="shared" si="51"/>
        <v>9442</v>
      </c>
    </row>
    <row r="824" spans="1:19">
      <c r="A824" t="s">
        <v>1678</v>
      </c>
      <c r="B824" t="s">
        <v>1886</v>
      </c>
      <c r="C824" t="s">
        <v>1901</v>
      </c>
      <c r="D824">
        <v>1671080</v>
      </c>
      <c r="E824">
        <v>3965</v>
      </c>
      <c r="F824">
        <v>758</v>
      </c>
      <c r="G824">
        <v>483</v>
      </c>
      <c r="H824">
        <v>542</v>
      </c>
      <c r="I824">
        <v>5748</v>
      </c>
      <c r="J824">
        <v>16685</v>
      </c>
      <c r="K824">
        <v>2915</v>
      </c>
      <c r="L824">
        <v>1856</v>
      </c>
      <c r="M824">
        <v>2100</v>
      </c>
      <c r="N824">
        <v>23556</v>
      </c>
      <c r="O824">
        <f t="shared" si="48"/>
        <v>9.4293667362560896E-2</v>
      </c>
      <c r="P824">
        <f t="shared" si="49"/>
        <v>8.9149261334691796E-2</v>
      </c>
      <c r="R824">
        <f t="shared" si="50"/>
        <v>5748</v>
      </c>
      <c r="S824">
        <f t="shared" si="51"/>
        <v>23556</v>
      </c>
    </row>
    <row r="825" spans="1:19">
      <c r="A825" t="s">
        <v>1678</v>
      </c>
      <c r="B825" t="s">
        <v>1886</v>
      </c>
      <c r="C825" t="s">
        <v>1902</v>
      </c>
      <c r="D825">
        <v>1671081</v>
      </c>
      <c r="E825">
        <v>1328</v>
      </c>
      <c r="F825">
        <v>376</v>
      </c>
      <c r="G825">
        <v>231</v>
      </c>
      <c r="H825">
        <v>296</v>
      </c>
      <c r="I825">
        <v>2231</v>
      </c>
      <c r="J825">
        <v>6012</v>
      </c>
      <c r="K825">
        <v>1550</v>
      </c>
      <c r="L825">
        <v>933</v>
      </c>
      <c r="M825">
        <v>1250</v>
      </c>
      <c r="N825">
        <v>9745</v>
      </c>
      <c r="O825">
        <f t="shared" si="48"/>
        <v>0.13267593007619902</v>
      </c>
      <c r="P825">
        <f t="shared" si="49"/>
        <v>0.12827090815802974</v>
      </c>
      <c r="R825">
        <f t="shared" si="50"/>
        <v>2231</v>
      </c>
      <c r="S825">
        <f t="shared" si="51"/>
        <v>9745</v>
      </c>
    </row>
    <row r="826" spans="1:19">
      <c r="A826" t="s">
        <v>1678</v>
      </c>
      <c r="B826" t="s">
        <v>1903</v>
      </c>
      <c r="C826" t="s">
        <v>1904</v>
      </c>
      <c r="D826">
        <v>1672010</v>
      </c>
      <c r="E826">
        <v>984</v>
      </c>
      <c r="F826">
        <v>77</v>
      </c>
      <c r="G826">
        <v>35</v>
      </c>
      <c r="H826">
        <v>65</v>
      </c>
      <c r="I826">
        <v>1161</v>
      </c>
      <c r="J826">
        <v>4098</v>
      </c>
      <c r="K826">
        <v>282</v>
      </c>
      <c r="L826">
        <v>97</v>
      </c>
      <c r="M826">
        <v>248</v>
      </c>
      <c r="N826">
        <v>4725</v>
      </c>
      <c r="O826">
        <f t="shared" si="48"/>
        <v>5.5986218776916452E-2</v>
      </c>
      <c r="P826">
        <f t="shared" si="49"/>
        <v>5.2486772486772484E-2</v>
      </c>
      <c r="R826">
        <f t="shared" si="50"/>
        <v>1161</v>
      </c>
      <c r="S826">
        <f t="shared" si="51"/>
        <v>4725</v>
      </c>
    </row>
    <row r="827" spans="1:19">
      <c r="A827" t="s">
        <v>1678</v>
      </c>
      <c r="B827" t="s">
        <v>1903</v>
      </c>
      <c r="C827" t="s">
        <v>1905</v>
      </c>
      <c r="D827">
        <v>1672020</v>
      </c>
      <c r="E827">
        <v>1998</v>
      </c>
      <c r="F827">
        <v>353</v>
      </c>
      <c r="G827">
        <v>209</v>
      </c>
      <c r="H827">
        <v>323</v>
      </c>
      <c r="I827">
        <v>2883</v>
      </c>
      <c r="J827">
        <v>8207</v>
      </c>
      <c r="K827">
        <v>1142</v>
      </c>
      <c r="L827">
        <v>692</v>
      </c>
      <c r="M827">
        <v>1183</v>
      </c>
      <c r="N827">
        <v>11224</v>
      </c>
      <c r="O827">
        <f t="shared" si="48"/>
        <v>0.11203607353451266</v>
      </c>
      <c r="P827">
        <f t="shared" si="49"/>
        <v>0.10539914468995011</v>
      </c>
      <c r="R827">
        <f t="shared" si="50"/>
        <v>2883</v>
      </c>
      <c r="S827">
        <f t="shared" si="51"/>
        <v>11224</v>
      </c>
    </row>
    <row r="828" spans="1:19">
      <c r="A828" t="s">
        <v>1678</v>
      </c>
      <c r="B828" t="s">
        <v>1903</v>
      </c>
      <c r="C828" t="s">
        <v>1906</v>
      </c>
      <c r="D828">
        <v>1672021</v>
      </c>
      <c r="E828">
        <v>748</v>
      </c>
      <c r="F828">
        <v>146</v>
      </c>
      <c r="G828">
        <v>94</v>
      </c>
      <c r="H828">
        <v>123</v>
      </c>
      <c r="I828">
        <v>1111</v>
      </c>
      <c r="J828">
        <v>3089</v>
      </c>
      <c r="K828">
        <v>463</v>
      </c>
      <c r="L828">
        <v>322</v>
      </c>
      <c r="M828">
        <v>461</v>
      </c>
      <c r="N828">
        <v>4335</v>
      </c>
      <c r="O828">
        <f t="shared" si="48"/>
        <v>0.11071107110711072</v>
      </c>
      <c r="P828">
        <f t="shared" si="49"/>
        <v>0.1063437139561707</v>
      </c>
      <c r="R828">
        <f t="shared" si="50"/>
        <v>1111</v>
      </c>
      <c r="S828">
        <f t="shared" si="51"/>
        <v>4335</v>
      </c>
    </row>
    <row r="829" spans="1:19">
      <c r="A829" t="s">
        <v>1678</v>
      </c>
      <c r="B829" t="s">
        <v>1903</v>
      </c>
      <c r="C829" t="s">
        <v>1907</v>
      </c>
      <c r="D829">
        <v>1672030</v>
      </c>
      <c r="E829">
        <v>1578</v>
      </c>
      <c r="F829">
        <v>216</v>
      </c>
      <c r="G829">
        <v>153</v>
      </c>
      <c r="H829">
        <v>141</v>
      </c>
      <c r="I829">
        <v>2088</v>
      </c>
      <c r="J829">
        <v>6496</v>
      </c>
      <c r="K829">
        <v>692</v>
      </c>
      <c r="L829">
        <v>505</v>
      </c>
      <c r="M829">
        <v>524</v>
      </c>
      <c r="N829">
        <v>8217</v>
      </c>
      <c r="O829">
        <f t="shared" si="48"/>
        <v>6.7528735632183909E-2</v>
      </c>
      <c r="P829">
        <f t="shared" si="49"/>
        <v>6.3770232444931241E-2</v>
      </c>
      <c r="R829">
        <f t="shared" si="50"/>
        <v>2088</v>
      </c>
      <c r="S829">
        <f t="shared" si="51"/>
        <v>8217</v>
      </c>
    </row>
    <row r="830" spans="1:19">
      <c r="A830" t="s">
        <v>1678</v>
      </c>
      <c r="B830" t="s">
        <v>1903</v>
      </c>
      <c r="C830" t="s">
        <v>1908</v>
      </c>
      <c r="D830">
        <v>1672031</v>
      </c>
      <c r="E830">
        <v>1199</v>
      </c>
      <c r="F830">
        <v>301</v>
      </c>
      <c r="G830">
        <v>216</v>
      </c>
      <c r="H830">
        <v>301</v>
      </c>
      <c r="I830">
        <v>2017</v>
      </c>
      <c r="J830">
        <v>5090</v>
      </c>
      <c r="K830">
        <v>1050</v>
      </c>
      <c r="L830">
        <v>771</v>
      </c>
      <c r="M830">
        <v>1097</v>
      </c>
      <c r="N830">
        <v>8008</v>
      </c>
      <c r="O830">
        <f t="shared" si="48"/>
        <v>0.14923153197818542</v>
      </c>
      <c r="P830">
        <f t="shared" si="49"/>
        <v>0.136988011988012</v>
      </c>
      <c r="R830">
        <f t="shared" si="50"/>
        <v>2017</v>
      </c>
      <c r="S830">
        <f t="shared" si="51"/>
        <v>8008</v>
      </c>
    </row>
    <row r="831" spans="1:19">
      <c r="A831" t="s">
        <v>1678</v>
      </c>
      <c r="B831" t="s">
        <v>1903</v>
      </c>
      <c r="C831" t="s">
        <v>1909</v>
      </c>
      <c r="D831">
        <v>1672040</v>
      </c>
      <c r="E831">
        <v>1339</v>
      </c>
      <c r="F831">
        <v>139</v>
      </c>
      <c r="G831">
        <v>62</v>
      </c>
      <c r="H831">
        <v>51</v>
      </c>
      <c r="I831">
        <v>1591</v>
      </c>
      <c r="J831">
        <v>4731</v>
      </c>
      <c r="K831">
        <v>282</v>
      </c>
      <c r="L831">
        <v>157</v>
      </c>
      <c r="M831">
        <v>152</v>
      </c>
      <c r="N831">
        <v>5322</v>
      </c>
      <c r="O831">
        <f t="shared" si="48"/>
        <v>3.2055311125078569E-2</v>
      </c>
      <c r="P831">
        <f t="shared" si="49"/>
        <v>2.8560691469372415E-2</v>
      </c>
      <c r="R831">
        <f t="shared" si="50"/>
        <v>1591</v>
      </c>
      <c r="S831">
        <f t="shared" si="51"/>
        <v>5322</v>
      </c>
    </row>
    <row r="832" spans="1:19">
      <c r="A832" t="s">
        <v>1678</v>
      </c>
      <c r="B832" t="s">
        <v>1910</v>
      </c>
      <c r="C832" t="s">
        <v>1911</v>
      </c>
      <c r="D832">
        <v>1673010</v>
      </c>
      <c r="E832">
        <v>611</v>
      </c>
      <c r="F832">
        <v>629</v>
      </c>
      <c r="G832">
        <v>47</v>
      </c>
      <c r="H832">
        <v>36</v>
      </c>
      <c r="I832">
        <v>1323</v>
      </c>
      <c r="J832">
        <v>2536</v>
      </c>
      <c r="K832">
        <v>2095</v>
      </c>
      <c r="L832">
        <v>153</v>
      </c>
      <c r="M832">
        <v>120</v>
      </c>
      <c r="N832">
        <v>4904</v>
      </c>
      <c r="O832">
        <f t="shared" si="48"/>
        <v>2.7210884353741496E-2</v>
      </c>
      <c r="P832">
        <f t="shared" si="49"/>
        <v>2.4469820554649267E-2</v>
      </c>
      <c r="R832">
        <f t="shared" si="50"/>
        <v>1323</v>
      </c>
      <c r="S832">
        <f t="shared" si="51"/>
        <v>4904</v>
      </c>
    </row>
    <row r="833" spans="1:19">
      <c r="A833" t="s">
        <v>1678</v>
      </c>
      <c r="B833" t="s">
        <v>1910</v>
      </c>
      <c r="C833" t="s">
        <v>1912</v>
      </c>
      <c r="D833">
        <v>1673011</v>
      </c>
      <c r="E833">
        <v>564</v>
      </c>
      <c r="F833">
        <v>682</v>
      </c>
      <c r="G833">
        <v>73</v>
      </c>
      <c r="H833">
        <v>51</v>
      </c>
      <c r="I833">
        <v>1370</v>
      </c>
      <c r="J833">
        <v>2394</v>
      </c>
      <c r="K833">
        <v>2307</v>
      </c>
      <c r="L833">
        <v>220</v>
      </c>
      <c r="M833">
        <v>166</v>
      </c>
      <c r="N833">
        <v>5087</v>
      </c>
      <c r="O833">
        <f t="shared" si="48"/>
        <v>3.7226277372262771E-2</v>
      </c>
      <c r="P833">
        <f t="shared" si="49"/>
        <v>3.2632199724788674E-2</v>
      </c>
      <c r="R833">
        <f t="shared" si="50"/>
        <v>1370</v>
      </c>
      <c r="S833">
        <f t="shared" si="51"/>
        <v>5087</v>
      </c>
    </row>
    <row r="834" spans="1:19">
      <c r="A834" t="s">
        <v>1678</v>
      </c>
      <c r="B834" t="s">
        <v>1910</v>
      </c>
      <c r="C834" t="s">
        <v>1913</v>
      </c>
      <c r="D834">
        <v>1673020</v>
      </c>
      <c r="E834">
        <v>738</v>
      </c>
      <c r="F834">
        <v>1055</v>
      </c>
      <c r="G834">
        <v>129</v>
      </c>
      <c r="H834">
        <v>97</v>
      </c>
      <c r="I834">
        <v>2019</v>
      </c>
      <c r="J834">
        <v>3132</v>
      </c>
      <c r="K834">
        <v>3616</v>
      </c>
      <c r="L834">
        <v>349</v>
      </c>
      <c r="M834">
        <v>298</v>
      </c>
      <c r="N834">
        <v>7395</v>
      </c>
      <c r="O834">
        <f t="shared" si="48"/>
        <v>4.8043585933630513E-2</v>
      </c>
      <c r="P834">
        <f t="shared" si="49"/>
        <v>4.0297498309668695E-2</v>
      </c>
      <c r="R834">
        <f t="shared" si="50"/>
        <v>2019</v>
      </c>
      <c r="S834">
        <f t="shared" si="51"/>
        <v>7395</v>
      </c>
    </row>
    <row r="835" spans="1:19">
      <c r="A835" t="s">
        <v>1678</v>
      </c>
      <c r="B835" t="s">
        <v>1910</v>
      </c>
      <c r="C835" t="s">
        <v>1914</v>
      </c>
      <c r="D835">
        <v>1673030</v>
      </c>
      <c r="E835">
        <v>698</v>
      </c>
      <c r="F835">
        <v>1135</v>
      </c>
      <c r="G835">
        <v>134</v>
      </c>
      <c r="H835">
        <v>109</v>
      </c>
      <c r="I835">
        <v>2076</v>
      </c>
      <c r="J835">
        <v>3192</v>
      </c>
      <c r="K835">
        <v>4080</v>
      </c>
      <c r="L835">
        <v>429</v>
      </c>
      <c r="M835">
        <v>375</v>
      </c>
      <c r="N835">
        <v>8076</v>
      </c>
      <c r="O835">
        <f t="shared" ref="O835:O844" si="52">H835/I835</f>
        <v>5.2504816955684007E-2</v>
      </c>
      <c r="P835">
        <f t="shared" ref="P835:P844" si="53">M835/N835</f>
        <v>4.6433878157503716E-2</v>
      </c>
      <c r="R835">
        <f t="shared" ref="R835:R844" si="54">I835</f>
        <v>2076</v>
      </c>
      <c r="S835">
        <f t="shared" ref="S835:S844" si="55">N835</f>
        <v>8076</v>
      </c>
    </row>
    <row r="836" spans="1:19">
      <c r="A836" t="s">
        <v>1678</v>
      </c>
      <c r="B836" t="s">
        <v>1910</v>
      </c>
      <c r="C836" t="s">
        <v>1915</v>
      </c>
      <c r="D836">
        <v>1673040</v>
      </c>
      <c r="E836">
        <v>771</v>
      </c>
      <c r="F836">
        <v>1406</v>
      </c>
      <c r="G836">
        <v>215</v>
      </c>
      <c r="H836">
        <v>230</v>
      </c>
      <c r="I836">
        <v>2622</v>
      </c>
      <c r="J836">
        <v>3435</v>
      </c>
      <c r="K836">
        <v>5233</v>
      </c>
      <c r="L836">
        <v>684</v>
      </c>
      <c r="M836">
        <v>809</v>
      </c>
      <c r="N836">
        <v>10161</v>
      </c>
      <c r="O836">
        <f t="shared" si="52"/>
        <v>8.771929824561403E-2</v>
      </c>
      <c r="P836">
        <f t="shared" si="53"/>
        <v>7.9618147820096449E-2</v>
      </c>
      <c r="R836">
        <f t="shared" si="54"/>
        <v>2622</v>
      </c>
      <c r="S836">
        <f t="shared" si="55"/>
        <v>10161</v>
      </c>
    </row>
    <row r="837" spans="1:19">
      <c r="A837" t="s">
        <v>1678</v>
      </c>
      <c r="B837" t="s">
        <v>1916</v>
      </c>
      <c r="C837" t="s">
        <v>1917</v>
      </c>
      <c r="D837">
        <v>1674011</v>
      </c>
      <c r="E837">
        <v>1694</v>
      </c>
      <c r="F837">
        <v>155</v>
      </c>
      <c r="G837">
        <v>199</v>
      </c>
      <c r="H837">
        <v>127</v>
      </c>
      <c r="I837">
        <v>2175</v>
      </c>
      <c r="J837">
        <v>7269</v>
      </c>
      <c r="K837">
        <v>392</v>
      </c>
      <c r="L837">
        <v>473</v>
      </c>
      <c r="M837">
        <v>231</v>
      </c>
      <c r="N837">
        <v>8365</v>
      </c>
      <c r="O837">
        <f t="shared" si="52"/>
        <v>5.839080459770115E-2</v>
      </c>
      <c r="P837">
        <f t="shared" si="53"/>
        <v>2.7615062761506277E-2</v>
      </c>
      <c r="R837">
        <f t="shared" si="54"/>
        <v>2175</v>
      </c>
      <c r="S837">
        <f t="shared" si="55"/>
        <v>8365</v>
      </c>
    </row>
    <row r="838" spans="1:19">
      <c r="A838" t="s">
        <v>1678</v>
      </c>
      <c r="B838" t="s">
        <v>1916</v>
      </c>
      <c r="C838" t="s">
        <v>1918</v>
      </c>
      <c r="D838">
        <v>1674012</v>
      </c>
      <c r="E838">
        <v>1090</v>
      </c>
      <c r="F838">
        <v>101</v>
      </c>
      <c r="G838">
        <v>139</v>
      </c>
      <c r="H838">
        <v>74</v>
      </c>
      <c r="I838">
        <v>1404</v>
      </c>
      <c r="J838">
        <v>4943</v>
      </c>
      <c r="K838">
        <v>304</v>
      </c>
      <c r="L838">
        <v>417</v>
      </c>
      <c r="M838">
        <v>137</v>
      </c>
      <c r="N838">
        <v>5801</v>
      </c>
      <c r="O838">
        <f t="shared" si="52"/>
        <v>5.2706552706552709E-2</v>
      </c>
      <c r="P838">
        <f t="shared" si="53"/>
        <v>2.3616617824513016E-2</v>
      </c>
      <c r="R838">
        <f t="shared" si="54"/>
        <v>1404</v>
      </c>
      <c r="S838">
        <f t="shared" si="55"/>
        <v>5801</v>
      </c>
    </row>
    <row r="839" spans="1:19">
      <c r="A839" t="s">
        <v>1678</v>
      </c>
      <c r="B839" t="s">
        <v>1916</v>
      </c>
      <c r="C839" t="s">
        <v>1919</v>
      </c>
      <c r="D839">
        <v>1674021</v>
      </c>
      <c r="E839">
        <v>1032</v>
      </c>
      <c r="F839">
        <v>123</v>
      </c>
      <c r="G839">
        <v>192</v>
      </c>
      <c r="H839">
        <v>90</v>
      </c>
      <c r="I839">
        <v>1437</v>
      </c>
      <c r="J839">
        <v>4403</v>
      </c>
      <c r="K839">
        <v>399</v>
      </c>
      <c r="L839">
        <v>534</v>
      </c>
      <c r="M839">
        <v>211</v>
      </c>
      <c r="N839">
        <v>5547</v>
      </c>
      <c r="O839">
        <f t="shared" si="52"/>
        <v>6.2630480167014613E-2</v>
      </c>
      <c r="P839">
        <f t="shared" si="53"/>
        <v>3.8038579412294937E-2</v>
      </c>
      <c r="R839">
        <f t="shared" si="54"/>
        <v>1437</v>
      </c>
      <c r="S839">
        <f t="shared" si="55"/>
        <v>5547</v>
      </c>
    </row>
    <row r="840" spans="1:19">
      <c r="A840" t="s">
        <v>1678</v>
      </c>
      <c r="B840" t="s">
        <v>1916</v>
      </c>
      <c r="C840" t="s">
        <v>1920</v>
      </c>
      <c r="D840">
        <v>1674022</v>
      </c>
      <c r="E840">
        <v>684</v>
      </c>
      <c r="F840">
        <v>99</v>
      </c>
      <c r="G840">
        <v>118</v>
      </c>
      <c r="H840">
        <v>98</v>
      </c>
      <c r="I840">
        <v>999</v>
      </c>
      <c r="J840">
        <v>3044</v>
      </c>
      <c r="K840">
        <v>313</v>
      </c>
      <c r="L840">
        <v>341</v>
      </c>
      <c r="M840">
        <v>210</v>
      </c>
      <c r="N840">
        <v>3908</v>
      </c>
      <c r="O840">
        <f t="shared" si="52"/>
        <v>9.8098098098098094E-2</v>
      </c>
      <c r="P840">
        <f t="shared" si="53"/>
        <v>5.3735926305015357E-2</v>
      </c>
      <c r="R840">
        <f t="shared" si="54"/>
        <v>999</v>
      </c>
      <c r="S840">
        <f t="shared" si="55"/>
        <v>3908</v>
      </c>
    </row>
    <row r="841" spans="1:19">
      <c r="A841" t="s">
        <v>1678</v>
      </c>
      <c r="B841" t="s">
        <v>1916</v>
      </c>
      <c r="C841" t="s">
        <v>1921</v>
      </c>
      <c r="D841">
        <v>1674031</v>
      </c>
      <c r="E841">
        <v>680</v>
      </c>
      <c r="F841">
        <v>84</v>
      </c>
      <c r="G841">
        <v>134</v>
      </c>
      <c r="H841">
        <v>63</v>
      </c>
      <c r="I841">
        <v>961</v>
      </c>
      <c r="J841">
        <v>3353</v>
      </c>
      <c r="K841">
        <v>292</v>
      </c>
      <c r="L841">
        <v>458</v>
      </c>
      <c r="M841">
        <v>178</v>
      </c>
      <c r="N841">
        <v>4281</v>
      </c>
      <c r="O841">
        <f t="shared" si="52"/>
        <v>6.555671175858481E-2</v>
      </c>
      <c r="P841">
        <f t="shared" si="53"/>
        <v>4.1579070310675079E-2</v>
      </c>
      <c r="R841">
        <f t="shared" si="54"/>
        <v>961</v>
      </c>
      <c r="S841">
        <f t="shared" si="55"/>
        <v>4281</v>
      </c>
    </row>
    <row r="842" spans="1:19">
      <c r="A842" t="s">
        <v>1678</v>
      </c>
      <c r="B842" t="s">
        <v>1916</v>
      </c>
      <c r="C842" t="s">
        <v>1922</v>
      </c>
      <c r="D842">
        <v>1674032</v>
      </c>
      <c r="E842">
        <v>1553</v>
      </c>
      <c r="F842">
        <v>139</v>
      </c>
      <c r="G842">
        <v>190</v>
      </c>
      <c r="H842">
        <v>113</v>
      </c>
      <c r="I842">
        <v>1995</v>
      </c>
      <c r="J842">
        <v>7320</v>
      </c>
      <c r="K842">
        <v>451</v>
      </c>
      <c r="L842">
        <v>551</v>
      </c>
      <c r="M842">
        <v>232</v>
      </c>
      <c r="N842">
        <v>8554</v>
      </c>
      <c r="O842">
        <f t="shared" si="52"/>
        <v>5.6641604010025062E-2</v>
      </c>
      <c r="P842">
        <f t="shared" si="53"/>
        <v>2.7121814355856907E-2</v>
      </c>
      <c r="R842">
        <f t="shared" si="54"/>
        <v>1995</v>
      </c>
      <c r="S842">
        <f t="shared" si="55"/>
        <v>8554</v>
      </c>
    </row>
    <row r="843" spans="1:19">
      <c r="A843" t="s">
        <v>1678</v>
      </c>
      <c r="B843" t="s">
        <v>1916</v>
      </c>
      <c r="C843" t="s">
        <v>1923</v>
      </c>
      <c r="D843">
        <v>1674041</v>
      </c>
      <c r="E843">
        <v>758</v>
      </c>
      <c r="F843">
        <v>73</v>
      </c>
      <c r="G843">
        <v>113</v>
      </c>
      <c r="H843">
        <v>86</v>
      </c>
      <c r="I843">
        <v>1030</v>
      </c>
      <c r="J843">
        <v>3040</v>
      </c>
      <c r="K843">
        <v>180</v>
      </c>
      <c r="L843">
        <v>255</v>
      </c>
      <c r="M843">
        <v>131</v>
      </c>
      <c r="N843">
        <v>3606</v>
      </c>
      <c r="O843">
        <f t="shared" si="52"/>
        <v>8.3495145631067955E-2</v>
      </c>
      <c r="P843">
        <f t="shared" si="53"/>
        <v>3.632834165280089E-2</v>
      </c>
      <c r="R843">
        <f t="shared" si="54"/>
        <v>1030</v>
      </c>
      <c r="S843">
        <f t="shared" si="55"/>
        <v>3606</v>
      </c>
    </row>
    <row r="844" spans="1:19">
      <c r="A844" t="s">
        <v>1678</v>
      </c>
      <c r="B844" t="s">
        <v>1916</v>
      </c>
      <c r="C844" t="s">
        <v>1924</v>
      </c>
      <c r="D844">
        <v>1674042</v>
      </c>
      <c r="E844">
        <v>1388</v>
      </c>
      <c r="F844">
        <v>133</v>
      </c>
      <c r="G844">
        <v>232</v>
      </c>
      <c r="H844">
        <v>110</v>
      </c>
      <c r="I844">
        <v>1863</v>
      </c>
      <c r="J844">
        <v>6521</v>
      </c>
      <c r="K844">
        <v>418</v>
      </c>
      <c r="L844">
        <v>707</v>
      </c>
      <c r="M844">
        <v>222</v>
      </c>
      <c r="N844">
        <v>7868</v>
      </c>
      <c r="O844">
        <f t="shared" si="52"/>
        <v>5.9044551798174985E-2</v>
      </c>
      <c r="P844">
        <f t="shared" si="53"/>
        <v>2.8215556685307574E-2</v>
      </c>
      <c r="R844">
        <f t="shared" si="54"/>
        <v>1863</v>
      </c>
      <c r="S844">
        <f t="shared" si="55"/>
        <v>7868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6ee0bfa-d96b-42f0-a0ae-ade441056b35" xsi:nil="true"/>
    <lcf76f155ced4ddcb4097134ff3c332f xmlns="2bab6046-cf29-4de6-95c2-0ed88767753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24F34A919E874E998CDABCAEF0C332" ma:contentTypeVersion="4" ma:contentTypeDescription="Create a new document." ma:contentTypeScope="" ma:versionID="ab84e7c149afd4a6ce986efacdfbfd41">
  <xsd:schema xmlns:xsd="http://www.w3.org/2001/XMLSchema" xmlns:xs="http://www.w3.org/2001/XMLSchema" xmlns:p="http://schemas.microsoft.com/office/2006/metadata/properties" xmlns:ns2="2bab6046-cf29-4de6-95c2-0ed88767753d" xmlns:ns3="06ee0bfa-d96b-42f0-a0ae-ade441056b35" xmlns:ns4="b747f8fc-e323-40fe-a283-a1b526cc7450" xmlns:ns5="e3c18b1d-b44e-4087-bbe0-2954ffd0cf57" targetNamespace="http://schemas.microsoft.com/office/2006/metadata/properties" ma:root="true" ma:fieldsID="12c2738607711b7395be8797d39ff957" ns2:_="" ns3:_="" ns4:_="" ns5:_="">
    <xsd:import namespace="2bab6046-cf29-4de6-95c2-0ed88767753d"/>
    <xsd:import namespace="06ee0bfa-d96b-42f0-a0ae-ade441056b35"/>
    <xsd:import namespace="b747f8fc-e323-40fe-a283-a1b526cc7450"/>
    <xsd:import namespace="e3c18b1d-b44e-4087-bbe0-2954ffd0cf5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5:SharedWithUsers" minOccurs="0"/>
                <xsd:element ref="ns5:SharedWithDetails" minOccurs="0"/>
                <xsd:element ref="ns4:MediaServiceLocation" minOccurs="0"/>
                <xsd:element ref="ns4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b6046-cf29-4de6-95c2-0ed88767753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8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e0bfa-d96b-42f0-a0ae-ade441056b35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3a441582-034d-449f-88de-e4b6b8e9b601}" ma:internalName="TaxCatchAll" ma:showField="CatchAllData" ma:web="06ee0bfa-d96b-42f0-a0ae-ade441056b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7f8fc-e323-40fe-a283-a1b526cc7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8b1d-b44e-4087-bbe0-2954ffd0cf5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418190-8147-45F7-9897-5BDBC4A6C39A}"/>
</file>

<file path=customXml/itemProps2.xml><?xml version="1.0" encoding="utf-8"?>
<ds:datastoreItem xmlns:ds="http://schemas.openxmlformats.org/officeDocument/2006/customXml" ds:itemID="{A42F3D8B-0E4F-4A38-8633-BC5563764184}"/>
</file>

<file path=customXml/itemProps3.xml><?xml version="1.0" encoding="utf-8"?>
<ds:datastoreItem xmlns:ds="http://schemas.openxmlformats.org/officeDocument/2006/customXml" ds:itemID="{33FA9A05-9940-4D06-AD00-0D434724E6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Nugraha, Mohamad   (ICRAF)</dc:creator>
  <cp:keywords/>
  <dc:description/>
  <cp:lastModifiedBy/>
  <cp:revision/>
  <dcterms:created xsi:type="dcterms:W3CDTF">2023-08-24T06:52:40Z</dcterms:created>
  <dcterms:modified xsi:type="dcterms:W3CDTF">2023-10-19T09:19:27Z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0x0101006F24F34A919E874E998CDABCAEF0C332</vt:lpwstr>
  </property>
</Properties>
</file>