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covid-19-county-R0/TSHS_CaseCountData/"/>
    </mc:Choice>
  </mc:AlternateContent>
  <xr:revisionPtr revIDLastSave="0" documentId="13_ncr:1_{76012E1B-2338-CE4B-BF71-E8D0C40B2859}" xr6:coauthVersionLast="43" xr6:coauthVersionMax="45" xr10:uidLastSave="{00000000-0000-0000-0000-000000000000}"/>
  <bookViews>
    <workbookView xWindow="-19600" yWindow="-21920" windowWidth="51520" windowHeight="19420" xr2:uid="{4115834A-9ED9-9242-9AE9-773FEFDCF8F9}"/>
  </bookViews>
  <sheets>
    <sheet name="County Dashboard" sheetId="1" r:id="rId1"/>
    <sheet name="Compara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11" i="1" l="1"/>
  <c r="AD15" i="1"/>
  <c r="AD17" i="1" s="1"/>
  <c r="AC11" i="1" l="1"/>
  <c r="AC17" i="1" s="1"/>
  <c r="AB15" i="1" l="1"/>
  <c r="AB11" i="1"/>
  <c r="AB17" i="1" l="1"/>
  <c r="AA15" i="1"/>
  <c r="AA11" i="1" l="1"/>
  <c r="AA17" i="1" s="1"/>
  <c r="Z11" i="1" l="1"/>
  <c r="Z15" i="1" l="1"/>
  <c r="Z17" i="1" s="1"/>
  <c r="Y11" i="1" l="1"/>
  <c r="Y17" i="1" l="1"/>
  <c r="X11" i="1" l="1"/>
  <c r="X17" i="1" s="1"/>
  <c r="W11" i="1" l="1"/>
  <c r="W7" i="2" l="1"/>
  <c r="W17" i="1"/>
  <c r="V9" i="1"/>
  <c r="V8" i="1"/>
  <c r="V3" i="1"/>
  <c r="V7" i="1"/>
  <c r="V11" i="1" l="1"/>
  <c r="V7" i="2" s="1"/>
  <c r="V10" i="2" s="1"/>
  <c r="U5" i="2"/>
  <c r="U11" i="1"/>
  <c r="U7" i="2" s="1"/>
  <c r="U15" i="1"/>
  <c r="T5" i="2"/>
  <c r="T11" i="1"/>
  <c r="T7" i="2" s="1"/>
  <c r="S11" i="1"/>
  <c r="S7" i="2" s="1"/>
  <c r="S5" i="2"/>
  <c r="R11" i="1"/>
  <c r="R7" i="2" s="1"/>
  <c r="C11" i="1"/>
  <c r="C7" i="2" s="1"/>
  <c r="C10" i="2" s="1"/>
  <c r="D11" i="1"/>
  <c r="D7" i="2" s="1"/>
  <c r="D10" i="2" s="1"/>
  <c r="E11" i="1"/>
  <c r="E7" i="2" s="1"/>
  <c r="E10" i="2" s="1"/>
  <c r="F11" i="1"/>
  <c r="F7" i="2" s="1"/>
  <c r="F10" i="2" s="1"/>
  <c r="G11" i="1"/>
  <c r="G7" i="2" s="1"/>
  <c r="G10" i="2" s="1"/>
  <c r="H11" i="1"/>
  <c r="H7" i="2" s="1"/>
  <c r="H10" i="2" s="1"/>
  <c r="I11" i="1"/>
  <c r="I7" i="2" s="1"/>
  <c r="I10" i="2" s="1"/>
  <c r="J11" i="1"/>
  <c r="J7" i="2" s="1"/>
  <c r="J10" i="2" s="1"/>
  <c r="K11" i="1"/>
  <c r="K7" i="2" s="1"/>
  <c r="K10" i="2" s="1"/>
  <c r="L11" i="1"/>
  <c r="L7" i="2" s="1"/>
  <c r="L10" i="2" s="1"/>
  <c r="M11" i="1"/>
  <c r="M7" i="2" s="1"/>
  <c r="M10" i="2" s="1"/>
  <c r="N11" i="1"/>
  <c r="N7" i="2" s="1"/>
  <c r="N10" i="2" s="1"/>
  <c r="O11" i="1"/>
  <c r="O7" i="2" s="1"/>
  <c r="O10" i="2" s="1"/>
  <c r="P11" i="1"/>
  <c r="P7" i="2" s="1"/>
  <c r="P10" i="2" s="1"/>
  <c r="Q11" i="1"/>
  <c r="Q7" i="2" s="1"/>
  <c r="Q10" i="2" s="1"/>
  <c r="B11" i="1"/>
  <c r="B7" i="2" s="1"/>
  <c r="B10" i="2" s="1"/>
  <c r="T10" i="2" l="1"/>
  <c r="S10" i="2"/>
  <c r="U10" i="2"/>
  <c r="R5" i="2"/>
  <c r="R10" i="2" s="1"/>
</calcChain>
</file>

<file path=xl/sharedStrings.xml><?xml version="1.0" encoding="utf-8"?>
<sst xmlns="http://schemas.openxmlformats.org/spreadsheetml/2006/main" count="21" uniqueCount="20">
  <si>
    <t>Austin</t>
  </si>
  <si>
    <t>Brazoria</t>
  </si>
  <si>
    <t>Chambers</t>
  </si>
  <si>
    <t>Fort Bend</t>
  </si>
  <si>
    <t>Galveston</t>
  </si>
  <si>
    <t>Harris</t>
  </si>
  <si>
    <t>Liberty</t>
  </si>
  <si>
    <t>Montgomery</t>
  </si>
  <si>
    <t>Waller</t>
  </si>
  <si>
    <t>Total</t>
  </si>
  <si>
    <t>Source</t>
  </si>
  <si>
    <t>https://tabexternal.dshs.texas.gov/t/THD/views/COVIDExternalQC/COVIDTrends?%3AisGuestRedirectFromVizportal=y&amp;%3Aembed=y</t>
  </si>
  <si>
    <t xml:space="preserve">Previously Reported </t>
  </si>
  <si>
    <t>Source: DSHS Excel File</t>
  </si>
  <si>
    <t>Daily Change</t>
  </si>
  <si>
    <t>County Daily New Cases</t>
  </si>
  <si>
    <t>Cummalative DSHS Excel</t>
  </si>
  <si>
    <t>Older Cases</t>
  </si>
  <si>
    <t>Older Listed (right-hand side)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</si>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</sst>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25F0-E558-784A-AF10-BC9084C29ADA}">
  <dimension ref="A1:AP17"/>
  <sheetViews>
    <sheetView tabSelected="1" zoomScale="124" zoomScaleNormal="124" workbookViewId="0">
      <pane xSplit="1" topLeftCell="V1" activePane="topRight" state="frozen"/>
      <selection pane="topRight" activeCell="AG21" sqref="AG21"/>
    </sheetView>
  </sheetViews>
  <sheetFormatPr baseColWidth="10" defaultRowHeight="16" x14ac:dyDescent="0.2"/>
  <cols>
    <col min="1" max="1" width="25.5" bestFit="1" customWidth="1"/>
    <col min="2" max="17" width="10.83203125" customWidth="1"/>
  </cols>
  <sheetData>
    <row r="1" spans="1:42" s="2" customFormat="1" x14ac:dyDescent="0.2">
      <c r="A1" s="2" t="s">
        <v>19</v>
      </c>
      <c r="B1" s="1">
        <v>44075</v>
      </c>
      <c r="C1" s="1">
        <v>44076</v>
      </c>
      <c r="D1" s="1">
        <v>44077</v>
      </c>
      <c r="E1" s="1">
        <v>44078</v>
      </c>
      <c r="F1" s="1">
        <v>44079</v>
      </c>
      <c r="G1" s="1">
        <v>44080</v>
      </c>
      <c r="H1" s="1">
        <v>44081</v>
      </c>
      <c r="I1" s="1">
        <v>44082</v>
      </c>
      <c r="J1" s="1">
        <v>44083</v>
      </c>
      <c r="K1" s="1">
        <v>44084</v>
      </c>
      <c r="L1" s="1">
        <v>44085</v>
      </c>
      <c r="M1" s="1">
        <v>44086</v>
      </c>
      <c r="N1" s="1">
        <v>44087</v>
      </c>
      <c r="O1" s="1">
        <v>44088</v>
      </c>
      <c r="P1" s="1">
        <v>44089</v>
      </c>
      <c r="Q1" s="1">
        <v>44090</v>
      </c>
      <c r="R1" s="1">
        <v>44091</v>
      </c>
      <c r="S1" s="1">
        <v>44092</v>
      </c>
      <c r="T1" s="1">
        <v>44093</v>
      </c>
      <c r="U1" s="1">
        <v>44094</v>
      </c>
      <c r="V1" s="1">
        <v>44095</v>
      </c>
      <c r="W1" s="1">
        <v>44096</v>
      </c>
      <c r="X1" s="1">
        <v>44097</v>
      </c>
      <c r="Y1" s="1">
        <v>44098</v>
      </c>
      <c r="Z1" s="1">
        <v>44099</v>
      </c>
      <c r="AA1" s="1">
        <v>44100</v>
      </c>
      <c r="AB1" s="1">
        <v>44101</v>
      </c>
      <c r="AC1" s="1">
        <v>44102</v>
      </c>
      <c r="AD1" s="1">
        <v>44103</v>
      </c>
      <c r="AE1" s="1">
        <v>44104</v>
      </c>
      <c r="AF1" s="1">
        <v>44105</v>
      </c>
      <c r="AG1" s="1">
        <v>44106</v>
      </c>
      <c r="AH1" s="1">
        <v>44107</v>
      </c>
      <c r="AI1" s="1">
        <v>44108</v>
      </c>
      <c r="AJ1" s="1">
        <v>44109</v>
      </c>
      <c r="AK1" s="1">
        <v>44110</v>
      </c>
      <c r="AL1" s="1">
        <v>44111</v>
      </c>
      <c r="AM1" s="1">
        <v>44112</v>
      </c>
      <c r="AN1" s="1">
        <v>44113</v>
      </c>
      <c r="AO1" s="1">
        <v>44114</v>
      </c>
      <c r="AP1" s="1">
        <v>44115</v>
      </c>
    </row>
    <row r="2" spans="1:42" x14ac:dyDescent="0.2">
      <c r="A2" t="s">
        <v>0</v>
      </c>
      <c r="B2">
        <v>1</v>
      </c>
      <c r="C2">
        <v>1</v>
      </c>
      <c r="D2">
        <v>0</v>
      </c>
      <c r="E2">
        <v>15</v>
      </c>
      <c r="F2">
        <v>6</v>
      </c>
      <c r="G2">
        <v>1</v>
      </c>
      <c r="H2">
        <v>1</v>
      </c>
      <c r="I2">
        <v>1</v>
      </c>
      <c r="J2">
        <v>1</v>
      </c>
      <c r="K2">
        <v>8</v>
      </c>
      <c r="L2">
        <v>4</v>
      </c>
      <c r="M2">
        <v>4</v>
      </c>
      <c r="N2">
        <v>0</v>
      </c>
      <c r="O2">
        <v>0</v>
      </c>
      <c r="P2">
        <v>0</v>
      </c>
      <c r="Q2">
        <v>7</v>
      </c>
      <c r="R2">
        <v>14</v>
      </c>
      <c r="S2">
        <v>2</v>
      </c>
      <c r="T2">
        <v>1</v>
      </c>
      <c r="U2">
        <v>7</v>
      </c>
      <c r="V2">
        <v>0</v>
      </c>
      <c r="W2">
        <v>-8</v>
      </c>
      <c r="X2">
        <v>2</v>
      </c>
      <c r="Y2">
        <v>3</v>
      </c>
      <c r="Z2">
        <v>9</v>
      </c>
      <c r="AA2">
        <v>2</v>
      </c>
      <c r="AB2">
        <v>0</v>
      </c>
      <c r="AC2">
        <v>0</v>
      </c>
      <c r="AD2">
        <v>0</v>
      </c>
      <c r="AE2">
        <v>-2</v>
      </c>
      <c r="AF2">
        <v>2</v>
      </c>
      <c r="AG2">
        <v>0</v>
      </c>
      <c r="AH2">
        <v>-1</v>
      </c>
      <c r="AI2">
        <v>4</v>
      </c>
      <c r="AJ2">
        <v>0</v>
      </c>
      <c r="AK2">
        <v>0</v>
      </c>
      <c r="AL2">
        <v>1</v>
      </c>
      <c r="AM2">
        <v>0</v>
      </c>
      <c r="AN2">
        <v>1</v>
      </c>
      <c r="AO2">
        <v>-1</v>
      </c>
      <c r="AP2">
        <v>0</v>
      </c>
    </row>
    <row r="3" spans="1:42" x14ac:dyDescent="0.2">
      <c r="A3" t="s">
        <v>1</v>
      </c>
      <c r="B3">
        <v>30</v>
      </c>
      <c r="C3">
        <v>173</v>
      </c>
      <c r="D3">
        <v>-1</v>
      </c>
      <c r="E3">
        <v>79</v>
      </c>
      <c r="F3">
        <v>-28</v>
      </c>
      <c r="G3">
        <v>175</v>
      </c>
      <c r="H3">
        <v>65</v>
      </c>
      <c r="I3">
        <v>42</v>
      </c>
      <c r="J3">
        <v>80</v>
      </c>
      <c r="K3">
        <v>70</v>
      </c>
      <c r="L3">
        <v>145</v>
      </c>
      <c r="M3">
        <v>128</v>
      </c>
      <c r="N3">
        <v>198</v>
      </c>
      <c r="O3">
        <v>0</v>
      </c>
      <c r="P3">
        <v>176</v>
      </c>
      <c r="Q3">
        <v>51</v>
      </c>
      <c r="R3">
        <v>100</v>
      </c>
      <c r="S3">
        <v>76</v>
      </c>
      <c r="T3">
        <v>28</v>
      </c>
      <c r="U3">
        <v>58</v>
      </c>
      <c r="V3">
        <f>11047-11034</f>
        <v>13</v>
      </c>
      <c r="W3">
        <v>-2</v>
      </c>
      <c r="X3">
        <v>99</v>
      </c>
      <c r="Y3">
        <v>25</v>
      </c>
      <c r="Z3">
        <v>53</v>
      </c>
      <c r="AA3">
        <v>59</v>
      </c>
      <c r="AB3">
        <v>0</v>
      </c>
      <c r="AC3">
        <v>114</v>
      </c>
      <c r="AD3">
        <v>17</v>
      </c>
      <c r="AE3">
        <v>28</v>
      </c>
      <c r="AF3">
        <v>45</v>
      </c>
      <c r="AG3">
        <v>24</v>
      </c>
      <c r="AH3">
        <v>30</v>
      </c>
      <c r="AI3">
        <v>36</v>
      </c>
      <c r="AJ3">
        <v>0</v>
      </c>
      <c r="AK3">
        <v>28</v>
      </c>
      <c r="AL3">
        <v>55</v>
      </c>
      <c r="AM3">
        <v>33</v>
      </c>
      <c r="AN3">
        <v>12</v>
      </c>
      <c r="AO3">
        <v>33</v>
      </c>
      <c r="AP3">
        <v>26</v>
      </c>
    </row>
    <row r="4" spans="1:42" x14ac:dyDescent="0.2">
      <c r="A4" t="s">
        <v>2</v>
      </c>
      <c r="B4">
        <v>26</v>
      </c>
      <c r="C4">
        <v>6</v>
      </c>
      <c r="D4">
        <v>11</v>
      </c>
      <c r="E4">
        <v>0</v>
      </c>
      <c r="F4">
        <v>0</v>
      </c>
      <c r="G4">
        <v>0</v>
      </c>
      <c r="H4">
        <v>0</v>
      </c>
      <c r="I4">
        <v>18</v>
      </c>
      <c r="J4">
        <v>0</v>
      </c>
      <c r="K4">
        <v>16</v>
      </c>
      <c r="L4">
        <v>15</v>
      </c>
      <c r="M4">
        <v>0</v>
      </c>
      <c r="N4">
        <v>5</v>
      </c>
      <c r="O4">
        <v>0</v>
      </c>
      <c r="P4">
        <v>0</v>
      </c>
      <c r="Q4">
        <v>10</v>
      </c>
      <c r="R4">
        <v>14</v>
      </c>
      <c r="S4">
        <v>11</v>
      </c>
      <c r="T4">
        <v>0</v>
      </c>
      <c r="U4">
        <v>6</v>
      </c>
      <c r="V4">
        <v>0</v>
      </c>
      <c r="W4">
        <v>10</v>
      </c>
      <c r="X4">
        <v>14</v>
      </c>
      <c r="Y4">
        <v>11</v>
      </c>
      <c r="Z4">
        <v>6</v>
      </c>
      <c r="AA4">
        <v>7</v>
      </c>
      <c r="AB4">
        <v>0</v>
      </c>
      <c r="AC4">
        <v>0</v>
      </c>
      <c r="AD4">
        <v>0</v>
      </c>
      <c r="AE4">
        <v>33</v>
      </c>
      <c r="AF4">
        <v>14</v>
      </c>
      <c r="AG4">
        <v>15</v>
      </c>
      <c r="AH4">
        <v>6</v>
      </c>
      <c r="AI4">
        <v>0</v>
      </c>
      <c r="AJ4">
        <v>0</v>
      </c>
      <c r="AK4">
        <v>0</v>
      </c>
      <c r="AL4">
        <v>37</v>
      </c>
      <c r="AM4">
        <v>5</v>
      </c>
      <c r="AN4">
        <v>17</v>
      </c>
      <c r="AO4">
        <v>11</v>
      </c>
      <c r="AP4">
        <v>0</v>
      </c>
    </row>
    <row r="5" spans="1:42" x14ac:dyDescent="0.2">
      <c r="A5" t="s">
        <v>3</v>
      </c>
      <c r="B5">
        <v>24</v>
      </c>
      <c r="C5">
        <v>26</v>
      </c>
      <c r="D5">
        <v>53</v>
      </c>
      <c r="E5">
        <v>45</v>
      </c>
      <c r="F5">
        <v>19</v>
      </c>
      <c r="G5">
        <v>44</v>
      </c>
      <c r="H5">
        <v>0</v>
      </c>
      <c r="I5">
        <v>0</v>
      </c>
      <c r="J5">
        <v>14</v>
      </c>
      <c r="K5">
        <v>91</v>
      </c>
      <c r="L5">
        <v>82</v>
      </c>
      <c r="M5">
        <v>21</v>
      </c>
      <c r="N5">
        <v>71</v>
      </c>
      <c r="O5">
        <v>0</v>
      </c>
      <c r="P5">
        <v>48</v>
      </c>
      <c r="Q5">
        <v>28</v>
      </c>
      <c r="R5">
        <v>126</v>
      </c>
      <c r="S5">
        <v>53</v>
      </c>
      <c r="T5">
        <v>56</v>
      </c>
      <c r="U5">
        <v>55</v>
      </c>
      <c r="V5">
        <v>0</v>
      </c>
      <c r="W5">
        <v>25</v>
      </c>
      <c r="X5">
        <v>94</v>
      </c>
      <c r="Y5">
        <v>141</v>
      </c>
      <c r="Z5">
        <v>53</v>
      </c>
      <c r="AA5">
        <v>65</v>
      </c>
      <c r="AB5">
        <v>40</v>
      </c>
      <c r="AC5">
        <v>0</v>
      </c>
      <c r="AD5">
        <v>88</v>
      </c>
      <c r="AE5">
        <v>92</v>
      </c>
      <c r="AF5">
        <v>85</v>
      </c>
      <c r="AG5">
        <v>22</v>
      </c>
      <c r="AH5">
        <v>78</v>
      </c>
      <c r="AI5">
        <v>31</v>
      </c>
      <c r="AJ5">
        <v>0</v>
      </c>
      <c r="AK5">
        <v>17</v>
      </c>
      <c r="AL5">
        <v>22</v>
      </c>
      <c r="AM5">
        <v>61</v>
      </c>
      <c r="AN5">
        <v>9</v>
      </c>
      <c r="AO5">
        <v>85</v>
      </c>
      <c r="AP5">
        <v>83</v>
      </c>
    </row>
    <row r="6" spans="1:42" x14ac:dyDescent="0.2">
      <c r="A6" t="s">
        <v>4</v>
      </c>
      <c r="B6">
        <v>32</v>
      </c>
      <c r="C6">
        <v>38</v>
      </c>
      <c r="D6">
        <v>33</v>
      </c>
      <c r="E6">
        <v>69</v>
      </c>
      <c r="F6">
        <v>65</v>
      </c>
      <c r="G6">
        <v>28</v>
      </c>
      <c r="H6">
        <v>0</v>
      </c>
      <c r="I6">
        <v>0</v>
      </c>
      <c r="J6">
        <v>199</v>
      </c>
      <c r="K6">
        <v>94</v>
      </c>
      <c r="L6">
        <v>76</v>
      </c>
      <c r="M6">
        <v>26</v>
      </c>
      <c r="N6">
        <v>31</v>
      </c>
      <c r="O6">
        <v>0</v>
      </c>
      <c r="P6">
        <v>21</v>
      </c>
      <c r="Q6">
        <v>36</v>
      </c>
      <c r="R6">
        <v>23</v>
      </c>
      <c r="S6">
        <v>29</v>
      </c>
      <c r="T6">
        <v>0</v>
      </c>
      <c r="U6">
        <v>31</v>
      </c>
      <c r="V6">
        <v>0</v>
      </c>
      <c r="W6">
        <v>23</v>
      </c>
      <c r="X6">
        <v>24</v>
      </c>
      <c r="Y6">
        <v>22</v>
      </c>
      <c r="Z6">
        <v>2</v>
      </c>
      <c r="AA6">
        <v>25</v>
      </c>
      <c r="AB6">
        <v>21</v>
      </c>
      <c r="AC6">
        <v>0</v>
      </c>
      <c r="AD6">
        <v>19</v>
      </c>
      <c r="AE6">
        <v>26</v>
      </c>
      <c r="AF6">
        <v>24</v>
      </c>
      <c r="AG6">
        <v>15</v>
      </c>
      <c r="AH6">
        <v>22</v>
      </c>
      <c r="AI6">
        <v>23</v>
      </c>
      <c r="AJ6">
        <v>0</v>
      </c>
      <c r="AK6">
        <v>19</v>
      </c>
      <c r="AL6">
        <v>24</v>
      </c>
      <c r="AM6">
        <v>16</v>
      </c>
      <c r="AN6">
        <v>24</v>
      </c>
      <c r="AO6">
        <v>22</v>
      </c>
      <c r="AP6">
        <v>29</v>
      </c>
    </row>
    <row r="7" spans="1:42" x14ac:dyDescent="0.2">
      <c r="A7" t="s">
        <v>5</v>
      </c>
      <c r="B7">
        <v>838</v>
      </c>
      <c r="C7">
        <v>895</v>
      </c>
      <c r="D7">
        <v>595</v>
      </c>
      <c r="E7">
        <v>734</v>
      </c>
      <c r="F7">
        <v>1015</v>
      </c>
      <c r="G7">
        <v>928</v>
      </c>
      <c r="H7">
        <v>763</v>
      </c>
      <c r="I7">
        <v>0</v>
      </c>
      <c r="J7">
        <v>514</v>
      </c>
      <c r="K7">
        <v>723</v>
      </c>
      <c r="L7">
        <v>742</v>
      </c>
      <c r="M7">
        <v>948</v>
      </c>
      <c r="N7">
        <v>388</v>
      </c>
      <c r="O7">
        <v>1023</v>
      </c>
      <c r="P7">
        <v>1080</v>
      </c>
      <c r="Q7">
        <v>357</v>
      </c>
      <c r="R7">
        <v>268</v>
      </c>
      <c r="S7">
        <v>552</v>
      </c>
      <c r="T7">
        <v>477</v>
      </c>
      <c r="U7">
        <v>612</v>
      </c>
      <c r="V7">
        <f>328+225</f>
        <v>553</v>
      </c>
      <c r="W7">
        <v>507</v>
      </c>
      <c r="X7">
        <v>142</v>
      </c>
      <c r="Y7">
        <v>106</v>
      </c>
      <c r="Z7">
        <v>204</v>
      </c>
      <c r="AA7">
        <v>252</v>
      </c>
      <c r="AB7">
        <v>113</v>
      </c>
      <c r="AC7">
        <v>172</v>
      </c>
      <c r="AD7">
        <v>133</v>
      </c>
      <c r="AE7">
        <v>300</v>
      </c>
      <c r="AF7">
        <v>141</v>
      </c>
      <c r="AG7">
        <v>81</v>
      </c>
      <c r="AH7">
        <v>266</v>
      </c>
      <c r="AI7">
        <v>380</v>
      </c>
      <c r="AJ7">
        <v>214</v>
      </c>
      <c r="AK7">
        <v>171</v>
      </c>
      <c r="AL7">
        <v>192</v>
      </c>
      <c r="AM7">
        <v>191</v>
      </c>
      <c r="AN7">
        <v>129</v>
      </c>
      <c r="AO7">
        <v>248</v>
      </c>
      <c r="AP7">
        <v>299</v>
      </c>
    </row>
    <row r="8" spans="1:42" x14ac:dyDescent="0.2">
      <c r="A8" t="s">
        <v>6</v>
      </c>
      <c r="B8">
        <v>3</v>
      </c>
      <c r="C8">
        <v>6</v>
      </c>
      <c r="D8">
        <v>25</v>
      </c>
      <c r="E8">
        <v>-17</v>
      </c>
      <c r="F8">
        <v>36</v>
      </c>
      <c r="G8">
        <v>2</v>
      </c>
      <c r="H8">
        <v>12</v>
      </c>
      <c r="I8">
        <v>3</v>
      </c>
      <c r="J8">
        <v>159</v>
      </c>
      <c r="K8">
        <v>12</v>
      </c>
      <c r="L8">
        <v>24</v>
      </c>
      <c r="M8">
        <v>62</v>
      </c>
      <c r="N8">
        <v>5</v>
      </c>
      <c r="O8">
        <v>3</v>
      </c>
      <c r="P8">
        <v>10</v>
      </c>
      <c r="Q8">
        <v>30</v>
      </c>
      <c r="R8">
        <v>6</v>
      </c>
      <c r="S8">
        <v>-1</v>
      </c>
      <c r="T8">
        <v>9</v>
      </c>
      <c r="U8">
        <v>18</v>
      </c>
      <c r="V8">
        <f>2242-2233</f>
        <v>9</v>
      </c>
      <c r="W8">
        <v>7</v>
      </c>
      <c r="X8">
        <v>11</v>
      </c>
      <c r="Y8">
        <v>-3</v>
      </c>
      <c r="Z8">
        <v>-4</v>
      </c>
      <c r="AA8">
        <v>-2</v>
      </c>
      <c r="AB8">
        <v>5</v>
      </c>
      <c r="AC8">
        <v>0</v>
      </c>
      <c r="AD8">
        <v>4</v>
      </c>
      <c r="AE8">
        <v>-6</v>
      </c>
      <c r="AF8">
        <v>-6</v>
      </c>
      <c r="AG8">
        <v>-7</v>
      </c>
      <c r="AH8">
        <v>-10</v>
      </c>
      <c r="AI8">
        <v>9</v>
      </c>
      <c r="AJ8">
        <v>21</v>
      </c>
      <c r="AK8">
        <v>-2</v>
      </c>
      <c r="AL8">
        <v>5</v>
      </c>
      <c r="AM8">
        <v>8</v>
      </c>
      <c r="AN8">
        <v>0</v>
      </c>
      <c r="AO8">
        <v>-4</v>
      </c>
      <c r="AP8">
        <v>5</v>
      </c>
    </row>
    <row r="9" spans="1:42" x14ac:dyDescent="0.2">
      <c r="A9" t="s">
        <v>7</v>
      </c>
      <c r="B9">
        <v>156</v>
      </c>
      <c r="C9">
        <v>54</v>
      </c>
      <c r="D9">
        <v>77</v>
      </c>
      <c r="E9">
        <v>114</v>
      </c>
      <c r="F9">
        <v>118</v>
      </c>
      <c r="G9">
        <v>0</v>
      </c>
      <c r="H9">
        <v>0</v>
      </c>
      <c r="I9">
        <v>0</v>
      </c>
      <c r="J9">
        <v>45</v>
      </c>
      <c r="K9">
        <v>33</v>
      </c>
      <c r="L9">
        <v>61</v>
      </c>
      <c r="M9">
        <v>204</v>
      </c>
      <c r="N9">
        <v>0</v>
      </c>
      <c r="O9">
        <v>0</v>
      </c>
      <c r="P9">
        <v>116</v>
      </c>
      <c r="Q9">
        <v>57</v>
      </c>
      <c r="R9">
        <v>68</v>
      </c>
      <c r="S9">
        <v>59</v>
      </c>
      <c r="T9">
        <v>14</v>
      </c>
      <c r="U9">
        <v>0</v>
      </c>
      <c r="V9">
        <f>10571-10463</f>
        <v>108</v>
      </c>
      <c r="W9">
        <v>0</v>
      </c>
      <c r="X9">
        <v>-29</v>
      </c>
      <c r="Y9">
        <v>14</v>
      </c>
      <c r="Z9">
        <v>34</v>
      </c>
      <c r="AA9">
        <v>0</v>
      </c>
      <c r="AB9">
        <v>49</v>
      </c>
      <c r="AC9">
        <v>0</v>
      </c>
      <c r="AD9">
        <v>64</v>
      </c>
      <c r="AE9">
        <v>70</v>
      </c>
      <c r="AF9">
        <v>72</v>
      </c>
      <c r="AG9">
        <v>115</v>
      </c>
      <c r="AH9">
        <v>72</v>
      </c>
      <c r="AI9">
        <v>0</v>
      </c>
      <c r="AJ9">
        <v>0</v>
      </c>
      <c r="AK9">
        <v>105</v>
      </c>
      <c r="AL9">
        <v>200</v>
      </c>
      <c r="AM9">
        <v>161</v>
      </c>
      <c r="AN9">
        <v>149</v>
      </c>
      <c r="AO9">
        <v>77</v>
      </c>
      <c r="AP9">
        <v>0</v>
      </c>
    </row>
    <row r="10" spans="1:42" x14ac:dyDescent="0.2">
      <c r="A10" t="s">
        <v>8</v>
      </c>
      <c r="B10">
        <v>6</v>
      </c>
      <c r="C10">
        <v>1</v>
      </c>
      <c r="D10">
        <v>10</v>
      </c>
      <c r="E10">
        <v>7</v>
      </c>
      <c r="F10">
        <v>6</v>
      </c>
      <c r="G10">
        <v>19</v>
      </c>
      <c r="H10">
        <v>10</v>
      </c>
      <c r="I10">
        <v>2</v>
      </c>
      <c r="J10">
        <v>-4</v>
      </c>
      <c r="K10">
        <v>22</v>
      </c>
      <c r="L10">
        <v>5</v>
      </c>
      <c r="M10">
        <v>19</v>
      </c>
      <c r="N10">
        <v>7</v>
      </c>
      <c r="O10">
        <v>6</v>
      </c>
      <c r="P10">
        <v>8</v>
      </c>
      <c r="Q10">
        <v>9</v>
      </c>
      <c r="R10">
        <v>7</v>
      </c>
      <c r="S10">
        <v>4</v>
      </c>
      <c r="T10">
        <v>4</v>
      </c>
      <c r="U10">
        <v>4</v>
      </c>
      <c r="V10">
        <v>6</v>
      </c>
      <c r="W10">
        <v>6</v>
      </c>
      <c r="X10">
        <v>0</v>
      </c>
      <c r="Y10">
        <v>9</v>
      </c>
      <c r="Z10">
        <v>9</v>
      </c>
      <c r="AA10">
        <v>5</v>
      </c>
      <c r="AB10">
        <v>1</v>
      </c>
      <c r="AC10">
        <v>0</v>
      </c>
      <c r="AD10">
        <v>0</v>
      </c>
      <c r="AE10">
        <v>2</v>
      </c>
      <c r="AF10">
        <v>11</v>
      </c>
      <c r="AG10">
        <v>2</v>
      </c>
      <c r="AH10">
        <v>2</v>
      </c>
      <c r="AI10">
        <v>3</v>
      </c>
      <c r="AJ10">
        <v>38</v>
      </c>
      <c r="AK10">
        <v>4</v>
      </c>
      <c r="AL10">
        <v>5</v>
      </c>
      <c r="AM10">
        <v>3</v>
      </c>
      <c r="AN10">
        <v>6</v>
      </c>
      <c r="AO10">
        <v>-16</v>
      </c>
      <c r="AP10">
        <v>3</v>
      </c>
    </row>
    <row r="11" spans="1:42" x14ac:dyDescent="0.2">
      <c r="A11" t="s">
        <v>9</v>
      </c>
      <c r="B11">
        <f t="shared" ref="B11:AD11" si="0">SUM(B2:B10)</f>
        <v>1116</v>
      </c>
      <c r="C11">
        <f t="shared" si="0"/>
        <v>1200</v>
      </c>
      <c r="D11">
        <f t="shared" si="0"/>
        <v>803</v>
      </c>
      <c r="E11">
        <f t="shared" si="0"/>
        <v>1046</v>
      </c>
      <c r="F11">
        <f t="shared" si="0"/>
        <v>1237</v>
      </c>
      <c r="G11">
        <f t="shared" si="0"/>
        <v>1197</v>
      </c>
      <c r="H11">
        <f t="shared" si="0"/>
        <v>851</v>
      </c>
      <c r="I11">
        <f t="shared" si="0"/>
        <v>66</v>
      </c>
      <c r="J11">
        <f t="shared" si="0"/>
        <v>1008</v>
      </c>
      <c r="K11">
        <f t="shared" si="0"/>
        <v>1069</v>
      </c>
      <c r="L11">
        <f t="shared" si="0"/>
        <v>1154</v>
      </c>
      <c r="M11">
        <f t="shared" si="0"/>
        <v>1412</v>
      </c>
      <c r="N11">
        <f t="shared" si="0"/>
        <v>705</v>
      </c>
      <c r="O11">
        <f t="shared" si="0"/>
        <v>1032</v>
      </c>
      <c r="P11">
        <f t="shared" si="0"/>
        <v>1459</v>
      </c>
      <c r="Q11">
        <f t="shared" si="0"/>
        <v>585</v>
      </c>
      <c r="R11">
        <f t="shared" si="0"/>
        <v>626</v>
      </c>
      <c r="S11">
        <f t="shared" si="0"/>
        <v>785</v>
      </c>
      <c r="T11">
        <f t="shared" si="0"/>
        <v>589</v>
      </c>
      <c r="U11">
        <f t="shared" si="0"/>
        <v>791</v>
      </c>
      <c r="V11">
        <f t="shared" si="0"/>
        <v>689</v>
      </c>
      <c r="W11">
        <f t="shared" si="0"/>
        <v>568</v>
      </c>
      <c r="X11">
        <f t="shared" si="0"/>
        <v>357</v>
      </c>
      <c r="Y11">
        <f t="shared" si="0"/>
        <v>328</v>
      </c>
      <c r="Z11">
        <f t="shared" si="0"/>
        <v>366</v>
      </c>
      <c r="AA11">
        <f t="shared" si="0"/>
        <v>413</v>
      </c>
      <c r="AB11">
        <f t="shared" si="0"/>
        <v>229</v>
      </c>
      <c r="AC11">
        <f t="shared" si="0"/>
        <v>286</v>
      </c>
      <c r="AD11">
        <f t="shared" si="0"/>
        <v>325</v>
      </c>
      <c r="AE11">
        <v>543</v>
      </c>
      <c r="AF11">
        <v>388</v>
      </c>
      <c r="AG11">
        <v>267</v>
      </c>
      <c r="AH11">
        <v>465</v>
      </c>
      <c r="AI11">
        <v>486</v>
      </c>
      <c r="AJ11">
        <v>273</v>
      </c>
      <c r="AK11">
        <v>342</v>
      </c>
      <c r="AL11">
        <v>541</v>
      </c>
      <c r="AM11">
        <v>478</v>
      </c>
      <c r="AN11">
        <v>347</v>
      </c>
      <c r="AO11">
        <v>455</v>
      </c>
      <c r="AP11">
        <v>445</v>
      </c>
    </row>
    <row r="13" spans="1:42" x14ac:dyDescent="0.2">
      <c r="A13" t="s">
        <v>10</v>
      </c>
      <c r="B13" t="s">
        <v>11</v>
      </c>
    </row>
    <row r="15" spans="1:42" x14ac:dyDescent="0.2">
      <c r="A15" t="s">
        <v>18</v>
      </c>
      <c r="U15">
        <f>207+17</f>
        <v>224</v>
      </c>
      <c r="W15">
        <v>13622</v>
      </c>
      <c r="X15">
        <v>385</v>
      </c>
      <c r="Y15">
        <v>438</v>
      </c>
      <c r="Z15">
        <f>15+460</f>
        <v>475</v>
      </c>
      <c r="AA15">
        <f>599+14</f>
        <v>613</v>
      </c>
      <c r="AB15">
        <f>8+233</f>
        <v>241</v>
      </c>
      <c r="AC15">
        <v>313</v>
      </c>
      <c r="AD15">
        <f>13+221</f>
        <v>234</v>
      </c>
      <c r="AE15">
        <v>316</v>
      </c>
      <c r="AF15">
        <v>228</v>
      </c>
      <c r="AG15">
        <v>771</v>
      </c>
      <c r="AH15">
        <v>2458</v>
      </c>
      <c r="AI15">
        <v>692</v>
      </c>
      <c r="AJ15">
        <v>296</v>
      </c>
      <c r="AK15">
        <v>256</v>
      </c>
      <c r="AL15">
        <v>344</v>
      </c>
      <c r="AM15">
        <v>436</v>
      </c>
      <c r="AN15">
        <v>251</v>
      </c>
      <c r="AO15">
        <v>158</v>
      </c>
      <c r="AP15">
        <v>151</v>
      </c>
    </row>
    <row r="17" spans="1:42" x14ac:dyDescent="0.2">
      <c r="A17" t="s">
        <v>9</v>
      </c>
      <c r="W17">
        <f>W15+W11</f>
        <v>14190</v>
      </c>
      <c r="X17">
        <f t="shared" ref="X17:Y17" si="1">X15+X11</f>
        <v>742</v>
      </c>
      <c r="Y17">
        <f t="shared" si="1"/>
        <v>766</v>
      </c>
      <c r="Z17">
        <f>Z15+Z11</f>
        <v>841</v>
      </c>
      <c r="AA17">
        <f>AA15+AA11</f>
        <v>1026</v>
      </c>
      <c r="AB17">
        <f>AB15+AB11</f>
        <v>470</v>
      </c>
      <c r="AC17">
        <f>AC15+AC11</f>
        <v>599</v>
      </c>
      <c r="AD17">
        <f>AD15+AD11</f>
        <v>559</v>
      </c>
      <c r="AE17">
        <v>859</v>
      </c>
      <c r="AF17">
        <v>616</v>
      </c>
      <c r="AG17">
        <v>1038</v>
      </c>
      <c r="AH17">
        <v>2923</v>
      </c>
      <c r="AI17">
        <v>1178</v>
      </c>
      <c r="AJ17">
        <v>569</v>
      </c>
      <c r="AK17">
        <v>598</v>
      </c>
      <c r="AL17">
        <v>885</v>
      </c>
      <c r="AM17">
        <v>914</v>
      </c>
      <c r="AN17">
        <v>598</v>
      </c>
      <c r="AO17">
        <v>613</v>
      </c>
      <c r="AP17">
        <v>596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1FA0-3FB4-424B-9FF2-349FDE5F061C}">
  <dimension ref="A2:W10"/>
  <sheetViews>
    <sheetView topLeftCell="A2" workbookViewId="0">
      <pane xSplit="1" topLeftCell="I1" activePane="topRight" state="frozen"/>
      <selection pane="topRight" activeCell="U7" sqref="U7:W7"/>
    </sheetView>
  </sheetViews>
  <sheetFormatPr baseColWidth="10" defaultRowHeight="16" x14ac:dyDescent="0.2"/>
  <cols>
    <col min="1" max="1" width="21.83203125" bestFit="1" customWidth="1"/>
  </cols>
  <sheetData>
    <row r="2" spans="1:23" x14ac:dyDescent="0.2">
      <c r="A2" t="s">
        <v>12</v>
      </c>
      <c r="B2" t="s">
        <v>13</v>
      </c>
    </row>
    <row r="3" spans="1:23" x14ac:dyDescent="0.2">
      <c r="B3" s="1">
        <v>44075</v>
      </c>
      <c r="C3" s="1">
        <v>44076</v>
      </c>
      <c r="D3" s="1">
        <v>44077</v>
      </c>
      <c r="E3" s="1">
        <v>44078</v>
      </c>
      <c r="F3" s="1">
        <v>44079</v>
      </c>
      <c r="G3" s="1">
        <v>44080</v>
      </c>
      <c r="H3" s="1">
        <v>44081</v>
      </c>
      <c r="I3" s="1">
        <v>44082</v>
      </c>
      <c r="J3" s="1">
        <v>44083</v>
      </c>
      <c r="K3" s="1">
        <v>44084</v>
      </c>
      <c r="L3" s="1">
        <v>44085</v>
      </c>
      <c r="M3" s="1">
        <v>44086</v>
      </c>
      <c r="N3" s="1">
        <v>44087</v>
      </c>
      <c r="O3" s="1">
        <v>44088</v>
      </c>
      <c r="P3" s="1">
        <v>44089</v>
      </c>
      <c r="Q3" s="1">
        <v>44090</v>
      </c>
      <c r="R3" s="1">
        <v>44091</v>
      </c>
      <c r="S3" s="1">
        <v>44092</v>
      </c>
      <c r="T3" s="1">
        <v>44093</v>
      </c>
      <c r="U3" s="1">
        <v>44094</v>
      </c>
      <c r="V3" s="1">
        <v>44095</v>
      </c>
    </row>
    <row r="4" spans="1:23" x14ac:dyDescent="0.2">
      <c r="A4" t="s">
        <v>16</v>
      </c>
      <c r="B4">
        <v>154352</v>
      </c>
      <c r="C4">
        <v>155562</v>
      </c>
      <c r="D4">
        <v>156392</v>
      </c>
      <c r="E4">
        <v>157466</v>
      </c>
      <c r="F4">
        <v>158703</v>
      </c>
      <c r="G4">
        <v>159900</v>
      </c>
      <c r="H4">
        <v>160751</v>
      </c>
      <c r="I4">
        <v>160817</v>
      </c>
      <c r="J4">
        <v>161993</v>
      </c>
      <c r="K4">
        <v>163118</v>
      </c>
      <c r="L4">
        <v>164331</v>
      </c>
      <c r="M4">
        <v>166098</v>
      </c>
      <c r="N4">
        <v>166803</v>
      </c>
      <c r="O4">
        <v>167835</v>
      </c>
      <c r="P4">
        <v>169720</v>
      </c>
      <c r="Q4">
        <v>172825</v>
      </c>
      <c r="R4">
        <v>173711</v>
      </c>
      <c r="S4">
        <v>174861</v>
      </c>
      <c r="T4">
        <v>175790</v>
      </c>
      <c r="U4">
        <v>176805</v>
      </c>
    </row>
    <row r="5" spans="1:23" x14ac:dyDescent="0.2">
      <c r="A5" t="s">
        <v>14</v>
      </c>
      <c r="B5">
        <v>1116</v>
      </c>
      <c r="C5">
        <v>1210</v>
      </c>
      <c r="D5">
        <v>830</v>
      </c>
      <c r="E5">
        <v>1074</v>
      </c>
      <c r="F5">
        <v>1237</v>
      </c>
      <c r="G5">
        <v>1197</v>
      </c>
      <c r="H5">
        <v>851</v>
      </c>
      <c r="I5">
        <v>66</v>
      </c>
      <c r="J5">
        <v>1176</v>
      </c>
      <c r="K5">
        <v>1125</v>
      </c>
      <c r="L5">
        <v>1213</v>
      </c>
      <c r="M5">
        <v>1767</v>
      </c>
      <c r="N5">
        <v>705</v>
      </c>
      <c r="O5">
        <v>1032</v>
      </c>
      <c r="P5">
        <v>1885</v>
      </c>
      <c r="Q5">
        <v>3105</v>
      </c>
      <c r="R5">
        <f>'County Dashboard'!R11+167+93</f>
        <v>886</v>
      </c>
      <c r="S5">
        <f>S4-R4</f>
        <v>1150</v>
      </c>
      <c r="T5">
        <f>T4-S4</f>
        <v>929</v>
      </c>
      <c r="U5">
        <f>U4-T4</f>
        <v>1015</v>
      </c>
    </row>
    <row r="7" spans="1:23" x14ac:dyDescent="0.2">
      <c r="A7" t="s">
        <v>15</v>
      </c>
      <c r="B7">
        <f>'County Dashboard'!B11</f>
        <v>1116</v>
      </c>
      <c r="C7">
        <f>'County Dashboard'!C11</f>
        <v>1200</v>
      </c>
      <c r="D7">
        <f>'County Dashboard'!D11</f>
        <v>803</v>
      </c>
      <c r="E7">
        <f>'County Dashboard'!E11</f>
        <v>1046</v>
      </c>
      <c r="F7">
        <f>'County Dashboard'!F11</f>
        <v>1237</v>
      </c>
      <c r="G7">
        <f>'County Dashboard'!G11</f>
        <v>1197</v>
      </c>
      <c r="H7">
        <f>'County Dashboard'!H11</f>
        <v>851</v>
      </c>
      <c r="I7">
        <f>'County Dashboard'!I11</f>
        <v>66</v>
      </c>
      <c r="J7">
        <f>'County Dashboard'!J11</f>
        <v>1008</v>
      </c>
      <c r="K7">
        <f>'County Dashboard'!K11</f>
        <v>1069</v>
      </c>
      <c r="L7">
        <f>'County Dashboard'!L11</f>
        <v>1154</v>
      </c>
      <c r="M7">
        <f>'County Dashboard'!M11</f>
        <v>1412</v>
      </c>
      <c r="N7">
        <f>'County Dashboard'!N11</f>
        <v>705</v>
      </c>
      <c r="O7">
        <f>'County Dashboard'!O11</f>
        <v>1032</v>
      </c>
      <c r="P7">
        <f>'County Dashboard'!P11</f>
        <v>1459</v>
      </c>
      <c r="Q7">
        <f>'County Dashboard'!Q11</f>
        <v>585</v>
      </c>
      <c r="R7">
        <f>'County Dashboard'!R11</f>
        <v>626</v>
      </c>
      <c r="S7">
        <f>'County Dashboard'!S11</f>
        <v>785</v>
      </c>
      <c r="T7">
        <f>'County Dashboard'!T11</f>
        <v>589</v>
      </c>
      <c r="U7">
        <f>'County Dashboard'!U11</f>
        <v>791</v>
      </c>
      <c r="V7">
        <f>'County Dashboard'!V11</f>
        <v>689</v>
      </c>
      <c r="W7">
        <f>'County Dashboard'!W11</f>
        <v>568</v>
      </c>
    </row>
    <row r="10" spans="1:23" x14ac:dyDescent="0.2">
      <c r="A10" t="s">
        <v>17</v>
      </c>
      <c r="B10">
        <f>B5-B7</f>
        <v>0</v>
      </c>
      <c r="C10">
        <f t="shared" ref="C10:Q10" si="0">C5-C7</f>
        <v>10</v>
      </c>
      <c r="D10">
        <f t="shared" si="0"/>
        <v>27</v>
      </c>
      <c r="E10">
        <f t="shared" si="0"/>
        <v>28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168</v>
      </c>
      <c r="K10">
        <f t="shared" si="0"/>
        <v>56</v>
      </c>
      <c r="L10">
        <f t="shared" si="0"/>
        <v>59</v>
      </c>
      <c r="M10">
        <f t="shared" si="0"/>
        <v>355</v>
      </c>
      <c r="N10">
        <f t="shared" si="0"/>
        <v>0</v>
      </c>
      <c r="O10">
        <f t="shared" si="0"/>
        <v>0</v>
      </c>
      <c r="P10">
        <f t="shared" si="0"/>
        <v>426</v>
      </c>
      <c r="Q10">
        <f t="shared" si="0"/>
        <v>2520</v>
      </c>
      <c r="R10">
        <f>R5-R7</f>
        <v>260</v>
      </c>
      <c r="S10">
        <f>S5-S7</f>
        <v>365</v>
      </c>
      <c r="T10">
        <f>T5-T7</f>
        <v>340</v>
      </c>
      <c r="U10">
        <f>U5-U7</f>
        <v>224</v>
      </c>
      <c r="V10">
        <f>V5-V7</f>
        <v>-689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Dashboard</vt:lpstr>
      <vt:lpstr>Comparative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2020-09-17T15:15:24Z</dcterms:created>
  <dcterms:modified xsi:type="dcterms:W3CDTF">2020-10-13T21:44:58Z</dcterms:modified>
</cp:coreProperties>
</file>