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4.xml" ContentType="application/vnd.openxmlformats-officedocument.themeOverride+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5.xml" ContentType="application/vnd.openxmlformats-officedocument.themeOverride+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6.xml" ContentType="application/vnd.openxmlformats-officedocument.themeOverride+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theme/themeOverride7.xml" ContentType="application/vnd.openxmlformats-officedocument.themeOverride+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8.xml" ContentType="application/vnd.openxmlformats-officedocument.themeOverride+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theme/themeOverride9.xml" ContentType="application/vnd.openxmlformats-officedocument.themeOverride+xml"/>
  <Override PartName="/xl/drawings/drawing24.xml" ContentType="application/vnd.openxmlformats-officedocument.drawingml.chartshapes+xml"/>
  <Override PartName="/xl/drawings/drawing25.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ml.chartshapes+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ml.chartshapes+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5.xml" ContentType="application/vnd.openxmlformats-officedocument.drawingml.chartshapes+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8.xml" ContentType="application/vnd.openxmlformats-officedocument.drawingml.chartshapes+xml"/>
  <Override PartName="/xl/drawings/drawing39.xml" ContentType="application/vnd.openxmlformats-officedocument.drawing+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10.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elo/Documents/QUADRATURE-DU-CERCLE/PROJETS/WID_WORLD/WORLD-INEQUALITY_REPORT/DATASETS/WIR2022TablesFigures-Chapter/"/>
    </mc:Choice>
  </mc:AlternateContent>
  <xr:revisionPtr revIDLastSave="0" documentId="13_ncr:1_{21B5B0D1-27BB-8448-911B-56FFEECD19B1}" xr6:coauthVersionLast="47" xr6:coauthVersionMax="47" xr10:uidLastSave="{00000000-0000-0000-0000-000000000000}"/>
  <bookViews>
    <workbookView xWindow="8940" yWindow="760" windowWidth="19860" windowHeight="15880" tabRatio="878" firstSheet="17" activeTab="17" xr2:uid="{00000000-000D-0000-FFFF-FFFF00000000}"/>
  </bookViews>
  <sheets>
    <sheet name="Index" sheetId="71" r:id="rId1"/>
    <sheet name="F6.1" sheetId="39" r:id="rId2"/>
    <sheet name="F6.2." sheetId="38" r:id="rId3"/>
    <sheet name="T6.1" sheetId="2" r:id="rId4"/>
    <sheet name="T6.2" sheetId="33" r:id="rId5"/>
    <sheet name="F6.3a" sheetId="5" r:id="rId6"/>
    <sheet name="F6.3b" sheetId="49" r:id="rId7"/>
    <sheet name="T6.3" sheetId="3" r:id="rId8"/>
    <sheet name="T6.4" sheetId="4" r:id="rId9"/>
    <sheet name="F6.4a" sheetId="6" r:id="rId10"/>
    <sheet name="F6.4b" sheetId="7" r:id="rId11"/>
    <sheet name="F6.5a" sheetId="8" r:id="rId12"/>
    <sheet name="F6.5b" sheetId="9" r:id="rId13"/>
    <sheet name="T6.5" sheetId="41" r:id="rId14"/>
    <sheet name="F6.6" sheetId="44" r:id="rId15"/>
    <sheet name="T6.6" sheetId="11" r:id="rId16"/>
    <sheet name="F6.7" sheetId="12" r:id="rId17"/>
    <sheet name="F6.8" sheetId="13" r:id="rId18"/>
    <sheet name="F6.9a" sheetId="42" r:id="rId19"/>
    <sheet name="F6.9b." sheetId="62" r:id="rId20"/>
    <sheet name="F6.10a" sheetId="54" r:id="rId21"/>
    <sheet name="F6.10b" sheetId="56" r:id="rId22"/>
    <sheet name="F6.10c" sheetId="58" r:id="rId23"/>
    <sheet name="F6.10d" sheetId="60" r:id="rId24"/>
    <sheet name="T6.7" sheetId="67" r:id="rId25"/>
    <sheet name="T6.8" sheetId="70" r:id="rId26"/>
    <sheet name="data-F6.1" sheetId="37" r:id="rId27"/>
    <sheet name="data-F6.2" sheetId="36" r:id="rId28"/>
    <sheet name="data-T6.1" sheetId="26" r:id="rId29"/>
    <sheet name="data-F6.3a" sheetId="21" r:id="rId30"/>
    <sheet name="data-F6.3b" sheetId="48" r:id="rId31"/>
    <sheet name="data-F6.4" sheetId="22" r:id="rId32"/>
    <sheet name="data-T6.3." sheetId="27" r:id="rId33"/>
    <sheet name="data-F6.5a" sheetId="52" r:id="rId34"/>
    <sheet name="data-F6.5b" sheetId="20" r:id="rId35"/>
    <sheet name="data-F6.6." sheetId="45" r:id="rId36"/>
    <sheet name="data-T6.4." sheetId="25" r:id="rId37"/>
    <sheet name="dataT6.5" sheetId="40" r:id="rId38"/>
    <sheet name="data-T6.6" sheetId="19" r:id="rId39"/>
    <sheet name="data-F6.7" sheetId="29" r:id="rId40"/>
    <sheet name="data-F6.8" sheetId="53" r:id="rId41"/>
    <sheet name="data-F6.9b." sheetId="63" r:id="rId42"/>
    <sheet name="data-F6.9a" sheetId="43" r:id="rId43"/>
    <sheet name="data-F6.10a" sheetId="55" r:id="rId44"/>
    <sheet name="data-F6.10b" sheetId="57" r:id="rId45"/>
    <sheet name="data-F6.10c" sheetId="59" r:id="rId46"/>
    <sheet name="data-F6.10d" sheetId="61" r:id="rId47"/>
    <sheet name="data-F6.10abcd" sheetId="28" r:id="rId48"/>
    <sheet name="data-T6.8" sheetId="66" r:id="rId49"/>
  </sheets>
  <externalReferences>
    <externalReference r:id="rId50"/>
    <externalReference r:id="rId51"/>
    <externalReference r:id="rId52"/>
  </externalReferences>
  <definedNames>
    <definedName name="females">'[1]rba table'!$I$10:$I$49</definedName>
    <definedName name="HTML_CodePage" hidden="1">1252</definedName>
    <definedName name="HTML_Control" localSheetId="20" hidden="1">{"'swa xoffs'!$A$4:$Q$37"}</definedName>
    <definedName name="HTML_Control" localSheetId="21" hidden="1">{"'swa xoffs'!$A$4:$Q$37"}</definedName>
    <definedName name="HTML_Control" localSheetId="22" hidden="1">{"'swa xoffs'!$A$4:$Q$37"}</definedName>
    <definedName name="HTML_Control" localSheetId="23" hidden="1">{"'swa xoffs'!$A$4:$Q$37"}</definedName>
    <definedName name="HTML_Control" localSheetId="14" hidden="1">{"'swa xoffs'!$A$4:$Q$37"}</definedName>
    <definedName name="HTML_Control" localSheetId="18" hidden="1">{"'swa xoffs'!$A$4:$Q$37"}</definedName>
    <definedName name="HTML_Control" localSheetId="19" hidden="1">{"'swa xoffs'!$A$4:$Q$37"}</definedName>
    <definedName name="HTML_Control" localSheetId="25"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'[1]rba table'!$C$10:$C$49</definedName>
    <definedName name="Rentflag">IF([2]Comparison!$B$7,"","not ")</definedName>
    <definedName name="Table_DE.4b__Sources_of_private_wealth_accumulation_in_Germany__1870_2010___Multiplicative_decomposition">[3]TableDE4b!$A$3</definedName>
    <definedName name="wealthtaxtables" localSheetId="20" hidden="1">{"'swa xoffs'!$A$4:$Q$37"}</definedName>
    <definedName name="wealthtaxtables" localSheetId="21" hidden="1">{"'swa xoffs'!$A$4:$Q$37"}</definedName>
    <definedName name="wealthtaxtables" localSheetId="22" hidden="1">{"'swa xoffs'!$A$4:$Q$37"}</definedName>
    <definedName name="wealthtaxtables" localSheetId="23" hidden="1">{"'swa xoffs'!$A$4:$Q$37"}</definedName>
    <definedName name="wealthtaxtables" localSheetId="14" hidden="1">{"'swa xoffs'!$A$4:$Q$37"}</definedName>
    <definedName name="wealthtaxtables" localSheetId="18" hidden="1">{"'swa xoffs'!$A$4:$Q$37"}</definedName>
    <definedName name="wealthtaxtables" localSheetId="19" hidden="1">{"'swa xoffs'!$A$4:$Q$37"}</definedName>
    <definedName name="wealthtaxtables" localSheetId="25" hidden="1">{"'swa xoffs'!$A$4:$Q$37"}</definedName>
    <definedName name="wealthtaxtables" hidden="1">{"'swa xoffs'!$A$4:$Q$37"}</definedName>
    <definedName name="Year">[2]Output!$C$4:$C$38</definedName>
    <definedName name="YearLabel">[2]Output!$B$15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63" l="1"/>
  <c r="B17" i="63"/>
  <c r="B18" i="63"/>
  <c r="B19" i="63"/>
  <c r="B20" i="63"/>
  <c r="B21" i="63"/>
  <c r="B22" i="63"/>
  <c r="B23" i="63"/>
  <c r="B24" i="63"/>
  <c r="B25" i="63"/>
  <c r="B26" i="63"/>
  <c r="B27" i="63"/>
  <c r="B28" i="63"/>
  <c r="B29" i="63"/>
  <c r="B30" i="63"/>
  <c r="B31" i="63"/>
  <c r="B32" i="63"/>
  <c r="B33" i="63"/>
  <c r="B34" i="63"/>
  <c r="B35" i="63"/>
  <c r="B36" i="63"/>
  <c r="B37" i="63"/>
  <c r="B38" i="63"/>
  <c r="B39" i="63"/>
  <c r="B40" i="63"/>
  <c r="B41" i="63"/>
  <c r="B42" i="63"/>
  <c r="B43" i="63"/>
  <c r="B44" i="63"/>
  <c r="B45" i="63"/>
  <c r="B46" i="63"/>
  <c r="B47" i="63"/>
  <c r="B48" i="63"/>
  <c r="B49" i="63"/>
  <c r="B50" i="63"/>
  <c r="B51" i="63"/>
  <c r="B52" i="63"/>
  <c r="B53" i="63"/>
  <c r="B54" i="63"/>
  <c r="B55" i="63"/>
  <c r="B56" i="63"/>
  <c r="B57" i="63"/>
  <c r="B58" i="63"/>
  <c r="B59" i="63"/>
  <c r="B60" i="63"/>
  <c r="B61" i="63"/>
  <c r="B62" i="63"/>
  <c r="B63" i="63"/>
  <c r="B64" i="63"/>
  <c r="B65" i="63"/>
  <c r="B66" i="63"/>
  <c r="B67" i="63"/>
  <c r="B68" i="63"/>
  <c r="B69" i="63"/>
  <c r="B70" i="63"/>
  <c r="B71" i="63"/>
  <c r="B72" i="63"/>
  <c r="B73" i="63"/>
  <c r="B74" i="63"/>
  <c r="B75" i="63"/>
  <c r="B76" i="63"/>
  <c r="B77" i="63"/>
  <c r="B78" i="63"/>
  <c r="B79" i="63"/>
  <c r="B80" i="63"/>
  <c r="B81" i="63"/>
  <c r="B82" i="63"/>
  <c r="B83" i="63"/>
  <c r="B84" i="63"/>
  <c r="B85" i="63"/>
  <c r="B86" i="63"/>
  <c r="B87" i="63"/>
  <c r="B88" i="63"/>
  <c r="B89" i="63"/>
  <c r="B90" i="63"/>
  <c r="B91" i="63"/>
  <c r="B92" i="63"/>
  <c r="B93" i="63"/>
  <c r="B94" i="63"/>
  <c r="B95" i="63"/>
  <c r="B96" i="63"/>
  <c r="B15" i="63"/>
  <c r="B98" i="63"/>
  <c r="B99" i="63"/>
  <c r="B100" i="63"/>
  <c r="B101" i="63"/>
  <c r="B102" i="63"/>
  <c r="B103" i="63"/>
  <c r="B104" i="63"/>
  <c r="B105" i="63"/>
  <c r="B106" i="63"/>
  <c r="B107" i="63"/>
  <c r="B108" i="63"/>
  <c r="B109" i="63"/>
  <c r="B110" i="63"/>
  <c r="B111" i="63"/>
  <c r="B112" i="63"/>
  <c r="B113" i="63"/>
  <c r="B114" i="63"/>
  <c r="B115" i="63"/>
  <c r="B116" i="63"/>
  <c r="B117" i="63"/>
  <c r="B118" i="63"/>
  <c r="B119" i="63"/>
  <c r="B120" i="63"/>
  <c r="B121" i="63"/>
  <c r="B122" i="63"/>
  <c r="B123" i="63"/>
  <c r="B124" i="63"/>
  <c r="B125" i="63"/>
  <c r="B126" i="63"/>
  <c r="B127" i="63"/>
  <c r="B128" i="63"/>
  <c r="B129" i="63"/>
  <c r="B130" i="63"/>
  <c r="B131" i="63"/>
  <c r="B132" i="63"/>
  <c r="B133" i="63"/>
  <c r="B134" i="63"/>
  <c r="B135" i="63"/>
  <c r="B136" i="63"/>
  <c r="B137" i="63"/>
  <c r="B138" i="63"/>
  <c r="B139" i="63"/>
  <c r="B140" i="63"/>
  <c r="B141" i="63"/>
  <c r="B142" i="63"/>
  <c r="B143" i="63"/>
  <c r="B144" i="63"/>
  <c r="B145" i="63"/>
  <c r="B146" i="63"/>
  <c r="B147" i="63"/>
  <c r="B148" i="63"/>
  <c r="B149" i="63"/>
  <c r="B150" i="63"/>
  <c r="B151" i="63"/>
  <c r="B152" i="63"/>
  <c r="B97" i="63"/>
  <c r="F7" i="11" l="1"/>
  <c r="G7" i="11"/>
  <c r="H7" i="11"/>
  <c r="F8" i="11"/>
  <c r="G8" i="11"/>
  <c r="H8" i="11"/>
  <c r="F9" i="11"/>
  <c r="G9" i="11"/>
  <c r="H9" i="11"/>
  <c r="F10" i="11"/>
  <c r="G10" i="11"/>
  <c r="H10" i="11"/>
  <c r="F11" i="11"/>
  <c r="G11" i="11"/>
  <c r="H11" i="11"/>
  <c r="F12" i="11"/>
  <c r="G12" i="11"/>
  <c r="H12" i="11"/>
  <c r="G6" i="11"/>
  <c r="H6" i="11"/>
  <c r="F6" i="11"/>
  <c r="G3" i="48"/>
  <c r="G4" i="48"/>
  <c r="G5" i="48"/>
  <c r="G6" i="48"/>
  <c r="G7" i="48"/>
  <c r="G8" i="48"/>
  <c r="G9" i="48"/>
  <c r="G10" i="48"/>
  <c r="G2" i="48"/>
  <c r="J3" i="48"/>
  <c r="J4" i="48"/>
  <c r="J5" i="48"/>
  <c r="J6" i="48"/>
  <c r="J7" i="48"/>
  <c r="J8" i="48"/>
  <c r="J9" i="48"/>
  <c r="J10" i="48"/>
  <c r="J2" i="48"/>
  <c r="E4" i="48"/>
  <c r="E5" i="48"/>
  <c r="E6" i="48"/>
  <c r="E7" i="48"/>
  <c r="E8" i="48"/>
  <c r="E9" i="48"/>
  <c r="E10" i="48"/>
  <c r="E3" i="48"/>
  <c r="E2" i="48"/>
  <c r="C3" i="48"/>
  <c r="C4" i="48"/>
  <c r="C5" i="48"/>
  <c r="C6" i="48"/>
  <c r="C7" i="48"/>
  <c r="C8" i="48"/>
  <c r="C9" i="48"/>
  <c r="C10" i="48"/>
  <c r="C2" i="48"/>
  <c r="T45" i="38" l="1"/>
  <c r="B7" i="11" l="1"/>
  <c r="C7" i="11"/>
  <c r="D7" i="11"/>
  <c r="E7" i="11"/>
  <c r="B8" i="11"/>
  <c r="C8" i="11"/>
  <c r="D8" i="11"/>
  <c r="E8" i="11"/>
  <c r="B9" i="11"/>
  <c r="C9" i="11"/>
  <c r="D9" i="11"/>
  <c r="E9" i="11"/>
  <c r="B10" i="11"/>
  <c r="C10" i="11"/>
  <c r="D10" i="11"/>
  <c r="E10" i="11"/>
  <c r="B11" i="11"/>
  <c r="C11" i="11"/>
  <c r="D11" i="11"/>
  <c r="E11" i="11"/>
  <c r="B12" i="11"/>
  <c r="C12" i="11"/>
  <c r="D12" i="11"/>
  <c r="E12" i="11"/>
  <c r="C6" i="11"/>
  <c r="D6" i="11"/>
  <c r="E6" i="11"/>
  <c r="B6" i="11"/>
  <c r="C4" i="41"/>
  <c r="C5" i="41"/>
  <c r="C6" i="41"/>
  <c r="C7" i="41"/>
  <c r="C8" i="41"/>
  <c r="C9" i="41"/>
  <c r="C10" i="41"/>
  <c r="C11" i="41"/>
  <c r="C12" i="41"/>
  <c r="D12" i="41"/>
  <c r="E12" i="41"/>
  <c r="E5" i="41"/>
  <c r="D7" i="41"/>
  <c r="D8" i="41"/>
  <c r="E8" i="41"/>
  <c r="D9" i="41"/>
  <c r="E9" i="41"/>
  <c r="D10" i="41"/>
  <c r="E10" i="41"/>
  <c r="D11" i="41"/>
  <c r="E11" i="41"/>
  <c r="E4" i="41"/>
  <c r="E7" i="41"/>
  <c r="E6" i="41"/>
  <c r="B10" i="40"/>
  <c r="B12" i="41" s="1"/>
  <c r="B9" i="40"/>
  <c r="B11" i="41" s="1"/>
  <c r="B3" i="40"/>
  <c r="B5" i="41" s="1"/>
  <c r="B2" i="40"/>
  <c r="B4" i="41" s="1"/>
  <c r="B4" i="40"/>
  <c r="B6" i="41" s="1"/>
  <c r="B5" i="40"/>
  <c r="B7" i="41" s="1"/>
  <c r="B6" i="40"/>
  <c r="B8" i="41" s="1"/>
  <c r="B7" i="40"/>
  <c r="B9" i="41" s="1"/>
  <c r="B8" i="40"/>
  <c r="B10" i="41" s="1"/>
  <c r="L22" i="7" l="1"/>
  <c r="L21" i="7"/>
  <c r="E3" i="36"/>
  <c r="E4" i="36"/>
  <c r="E5" i="36"/>
  <c r="E6" i="36"/>
  <c r="E7" i="36"/>
  <c r="E8" i="36"/>
  <c r="E9" i="36"/>
  <c r="E10" i="36"/>
  <c r="E2" i="36"/>
  <c r="F32" i="8"/>
  <c r="B13" i="36" l="1"/>
  <c r="B5" i="2" l="1"/>
  <c r="D11" i="4"/>
  <c r="C11" i="4"/>
  <c r="B11" i="4"/>
  <c r="D10" i="4"/>
  <c r="C10" i="4"/>
  <c r="B10" i="4"/>
  <c r="D9" i="4"/>
  <c r="C9" i="4"/>
  <c r="B9" i="4"/>
  <c r="D8" i="4"/>
  <c r="C8" i="4"/>
  <c r="B8" i="4"/>
  <c r="D7" i="4"/>
  <c r="C7" i="4"/>
  <c r="B7" i="4"/>
  <c r="D6" i="4"/>
  <c r="C6" i="4"/>
  <c r="B6" i="4"/>
  <c r="D5" i="4"/>
  <c r="C5" i="4"/>
  <c r="B5" i="4"/>
  <c r="D4" i="4"/>
  <c r="C4" i="4"/>
  <c r="B4" i="4"/>
  <c r="B12" i="3"/>
  <c r="B11" i="3"/>
  <c r="B10" i="3"/>
  <c r="B9" i="3"/>
  <c r="B8" i="3"/>
  <c r="B7" i="3"/>
  <c r="B6" i="3"/>
  <c r="B5" i="3"/>
  <c r="C12" i="2"/>
  <c r="B4" i="3" s="1"/>
  <c r="B12" i="2"/>
  <c r="C11" i="2"/>
  <c r="B11" i="2"/>
  <c r="C10" i="2"/>
  <c r="B10" i="2"/>
  <c r="C9" i="2"/>
  <c r="B9" i="2"/>
  <c r="C8" i="2"/>
  <c r="B8" i="2"/>
  <c r="C7" i="2"/>
  <c r="B7" i="2"/>
  <c r="C6" i="2"/>
  <c r="B6" i="2"/>
  <c r="C5" i="2"/>
  <c r="I19" i="28"/>
  <c r="G19" i="28"/>
  <c r="H19" i="28" s="1"/>
  <c r="K19" i="28" s="1"/>
  <c r="I18" i="28"/>
  <c r="K18" i="28" s="1"/>
  <c r="G18" i="28"/>
  <c r="H18" i="28" s="1"/>
  <c r="I17" i="28"/>
  <c r="G17" i="28"/>
  <c r="H17" i="28" s="1"/>
  <c r="M16" i="28"/>
  <c r="I16" i="28"/>
  <c r="N16" i="28" s="1"/>
  <c r="G16" i="28"/>
  <c r="H16" i="28" s="1"/>
  <c r="I15" i="28"/>
  <c r="G15" i="28"/>
  <c r="H15" i="28" s="1"/>
  <c r="J15" i="28" s="1"/>
  <c r="I14" i="28"/>
  <c r="G14" i="28"/>
  <c r="H14" i="28" s="1"/>
  <c r="I13" i="28"/>
  <c r="G13" i="28"/>
  <c r="H13" i="28" s="1"/>
  <c r="M12" i="28"/>
  <c r="I12" i="28"/>
  <c r="N12" i="28" s="1"/>
  <c r="G12" i="28"/>
  <c r="H12" i="28" s="1"/>
  <c r="I11" i="28"/>
  <c r="G11" i="28"/>
  <c r="H11" i="28" s="1"/>
  <c r="D11" i="28"/>
  <c r="I10" i="28"/>
  <c r="G10" i="28"/>
  <c r="H10" i="28" s="1"/>
  <c r="K10" i="28" s="1"/>
  <c r="D10" i="28"/>
  <c r="I9" i="28"/>
  <c r="G9" i="28"/>
  <c r="H9" i="28" s="1"/>
  <c r="M8" i="28"/>
  <c r="I8" i="28"/>
  <c r="N8" i="28" s="1"/>
  <c r="G8" i="28"/>
  <c r="H8" i="28" s="1"/>
  <c r="I7" i="28"/>
  <c r="G7" i="28"/>
  <c r="H7" i="28" s="1"/>
  <c r="K7" i="28" s="1"/>
  <c r="D7" i="28"/>
  <c r="C7" i="28"/>
  <c r="I6" i="28"/>
  <c r="G6" i="28"/>
  <c r="H6" i="28" s="1"/>
  <c r="L6" i="28" s="1"/>
  <c r="D6" i="28"/>
  <c r="C6" i="28"/>
  <c r="I5" i="28"/>
  <c r="G5" i="28"/>
  <c r="H5" i="28" s="1"/>
  <c r="M4" i="28"/>
  <c r="I4" i="28"/>
  <c r="G4" i="28"/>
  <c r="H4" i="28" s="1"/>
  <c r="B3" i="21"/>
  <c r="L19" i="28"/>
  <c r="K15" i="28"/>
  <c r="J7" i="28"/>
  <c r="K14" i="28"/>
  <c r="K12" i="28"/>
  <c r="J18" i="28"/>
  <c r="L18" i="28"/>
  <c r="O7" i="19"/>
  <c r="O3" i="19"/>
  <c r="L15" i="28"/>
  <c r="O2" i="19"/>
  <c r="O8" i="19"/>
  <c r="L5" i="28" l="1"/>
  <c r="L13" i="28"/>
  <c r="J8" i="28"/>
  <c r="K8" i="28"/>
  <c r="J14" i="28"/>
  <c r="J11" i="28"/>
  <c r="K6" i="28"/>
  <c r="L4" i="28"/>
  <c r="J6" i="28"/>
  <c r="J5" i="28"/>
  <c r="K5" i="28"/>
  <c r="J13" i="28"/>
  <c r="K9" i="28"/>
  <c r="J9" i="28"/>
  <c r="L7" i="28"/>
  <c r="L16" i="28"/>
  <c r="J16" i="28"/>
  <c r="K16" i="28"/>
  <c r="J17" i="28"/>
  <c r="K17" i="28"/>
  <c r="C11" i="3"/>
  <c r="D11" i="3"/>
  <c r="K13" i="28"/>
  <c r="C4" i="3"/>
  <c r="D4" i="3"/>
  <c r="D12" i="3"/>
  <c r="C12" i="3"/>
  <c r="D5" i="3"/>
  <c r="C5" i="3"/>
  <c r="C6" i="3"/>
  <c r="D6" i="3"/>
  <c r="N4" i="28"/>
  <c r="J4" i="28"/>
  <c r="J12" i="28"/>
  <c r="K4" i="28"/>
  <c r="D8" i="3"/>
  <c r="C8" i="3"/>
  <c r="D9" i="3"/>
  <c r="C9" i="3"/>
  <c r="L12" i="28"/>
  <c r="C7" i="3"/>
  <c r="D7" i="3"/>
  <c r="L14" i="28"/>
  <c r="J19" i="28"/>
  <c r="B3" i="4"/>
  <c r="L8" i="28"/>
  <c r="C10" i="3"/>
  <c r="D10" i="3"/>
  <c r="L17" i="28"/>
  <c r="L10" i="28"/>
  <c r="J10" i="28"/>
  <c r="O6" i="19"/>
  <c r="O4" i="19"/>
  <c r="L9" i="28"/>
  <c r="L11" i="28"/>
  <c r="K11" i="28"/>
  <c r="O5" i="19"/>
</calcChain>
</file>

<file path=xl/sharedStrings.xml><?xml version="1.0" encoding="utf-8"?>
<sst xmlns="http://schemas.openxmlformats.org/spreadsheetml/2006/main" count="486" uniqueCount="254">
  <si>
    <t>Global emissions (billion tonnes)</t>
  </si>
  <si>
    <t>Emissions per capita (tonnes per person)</t>
  </si>
  <si>
    <t>(tonnes per capita)</t>
  </si>
  <si>
    <t>Central Asia / Russia</t>
  </si>
  <si>
    <t>% difference footprint vs. territorial</t>
  </si>
  <si>
    <t>Per capita emissions (tonnes CO2e per capita)</t>
  </si>
  <si>
    <t>Total emissions (billion tonnes CO2e)</t>
  </si>
  <si>
    <t>Full population</t>
  </si>
  <si>
    <t>Bottom 50%</t>
  </si>
  <si>
    <t>Middle 40%</t>
  </si>
  <si>
    <t>Top 10%</t>
  </si>
  <si>
    <t>Top 1%</t>
  </si>
  <si>
    <t>Top 0.1%</t>
  </si>
  <si>
    <t>Top 0.01%</t>
  </si>
  <si>
    <t>China</t>
  </si>
  <si>
    <t>p</t>
  </si>
  <si>
    <t>share in total growth</t>
  </si>
  <si>
    <t>World</t>
  </si>
  <si>
    <t>Latin America</t>
  </si>
  <si>
    <t>MENA</t>
  </si>
  <si>
    <t>East Asia</t>
  </si>
  <si>
    <t>Europe</t>
  </si>
  <si>
    <t>North America</t>
  </si>
  <si>
    <t>regionWID</t>
  </si>
  <si>
    <t>group</t>
  </si>
  <si>
    <t>tcap</t>
  </si>
  <si>
    <t>fcap</t>
  </si>
  <si>
    <t>pctdif</t>
  </si>
  <si>
    <t>SSAfrica</t>
  </si>
  <si>
    <t>SSEAsia</t>
  </si>
  <si>
    <t>LatinAmerica</t>
  </si>
  <si>
    <t>EastAsia</t>
  </si>
  <si>
    <t>RussiaCentralAsia</t>
  </si>
  <si>
    <t>NorthAmerica</t>
  </si>
  <si>
    <t>country</t>
  </si>
  <si>
    <t>FR</t>
  </si>
  <si>
    <t>IN</t>
  </si>
  <si>
    <t>US</t>
  </si>
  <si>
    <t>CN</t>
  </si>
  <si>
    <t>year</t>
  </si>
  <si>
    <t>Sub Saharan Africa</t>
  </si>
  <si>
    <t>South South-East Asia</t>
  </si>
  <si>
    <t>Middle East</t>
  </si>
  <si>
    <t>Carbon footprint</t>
  </si>
  <si>
    <r>
      <rPr>
        <b/>
        <sz val="12"/>
        <color theme="1"/>
        <rFont val="Calibri"/>
        <family val="2"/>
        <scheme val="minor"/>
      </rPr>
      <t>Table 6.2.</t>
    </r>
    <r>
      <rPr>
        <sz val="12"/>
        <color theme="1"/>
        <rFont val="Calibri"/>
        <family val="2"/>
        <scheme val="minor"/>
      </rPr>
      <t xml:space="preserve"> </t>
    </r>
    <r>
      <rPr>
        <b/>
        <sz val="12"/>
        <color theme="1"/>
        <rFont val="Calibri"/>
        <family val="2"/>
        <scheme val="minor"/>
      </rPr>
      <t>Global per capita carbon budget</t>
    </r>
  </si>
  <si>
    <t>… to stay below +1.5°C</t>
  </si>
  <si>
    <t>Carbon budget  shared before</t>
  </si>
  <si>
    <t>… to stay below +2°C</t>
  </si>
  <si>
    <t>Sustainable level (1.5°C)</t>
  </si>
  <si>
    <t>Sustainable level (2°C)</t>
  </si>
  <si>
    <t>Other East Asia</t>
  </si>
  <si>
    <t>1.5°C</t>
  </si>
  <si>
    <t>2°C</t>
  </si>
  <si>
    <t>Historical emissions</t>
  </si>
  <si>
    <t>Europe (22%)</t>
  </si>
  <si>
    <t>China (11%)</t>
  </si>
  <si>
    <t>Other East Asia (6%)</t>
  </si>
  <si>
    <t>Latin America (6%)</t>
  </si>
  <si>
    <t>MENA (6%)</t>
  </si>
  <si>
    <t>North America (27% of the total)</t>
  </si>
  <si>
    <t>Figure 6.5b Global carbon inequality, 2019: group shares</t>
  </si>
  <si>
    <t>incl. Top 1%</t>
  </si>
  <si>
    <t>incl. Top 0.1%</t>
  </si>
  <si>
    <t>incl. Bottom 20%</t>
  </si>
  <si>
    <t>incl. Bottom 30%</t>
  </si>
  <si>
    <t>Threshold</t>
  </si>
  <si>
    <t>Number of individuals (million)</t>
  </si>
  <si>
    <t>India</t>
  </si>
  <si>
    <t>Other Asia</t>
  </si>
  <si>
    <t>Sub-Saharan Africa</t>
  </si>
  <si>
    <t>Russia &amp; Central Asia</t>
  </si>
  <si>
    <t>Table 6.4. Carbon footprints vs. territorial emissions across the world, 2019</t>
  </si>
  <si>
    <t>incl. Next 30%</t>
  </si>
  <si>
    <t>Average</t>
  </si>
  <si>
    <t>Share</t>
  </si>
  <si>
    <t>Population</t>
  </si>
  <si>
    <t>Threshold (tonne CO2 per capita)</t>
  </si>
  <si>
    <t>Average (tonne CO2 per capita)</t>
  </si>
  <si>
    <t>Share (% total)</t>
  </si>
  <si>
    <t>Table 6.5 Carbon emissions per capita, 2019</t>
  </si>
  <si>
    <t>lowess: g</t>
  </si>
  <si>
    <t>1990 fcap</t>
  </si>
  <si>
    <t>2021 fcap</t>
  </si>
  <si>
    <t>ftot1990</t>
  </si>
  <si>
    <t>ftot2021</t>
  </si>
  <si>
    <t>g</t>
  </si>
  <si>
    <t>s</t>
  </si>
  <si>
    <t>p0p100</t>
  </si>
  <si>
    <t>p0p50</t>
  </si>
  <si>
    <t>p50p90</t>
  </si>
  <si>
    <t>p90p100</t>
  </si>
  <si>
    <t>p99p100</t>
  </si>
  <si>
    <t>p99.9p100</t>
  </si>
  <si>
    <t>p99.99p100</t>
  </si>
  <si>
    <t>p99.999p100</t>
  </si>
  <si>
    <t>Growth in total emissions (1990-2019)</t>
  </si>
  <si>
    <t>Share in emissions growth (1990-2019)</t>
  </si>
  <si>
    <r>
      <t>(</t>
    </r>
    <r>
      <rPr>
        <sz val="11"/>
        <color theme="1"/>
        <rFont val="Arial"/>
        <family val="2"/>
      </rPr>
      <t>x</t>
    </r>
    <r>
      <rPr>
        <b/>
        <sz val="11"/>
        <color theme="1"/>
        <rFont val="Arial"/>
        <family val="2"/>
      </rPr>
      <t xml:space="preserve"> global average)</t>
    </r>
  </si>
  <si>
    <r>
      <t>(</t>
    </r>
    <r>
      <rPr>
        <sz val="11"/>
        <color theme="1"/>
        <rFont val="Arial"/>
        <family val="2"/>
      </rPr>
      <t>x</t>
    </r>
    <r>
      <rPr>
        <b/>
        <sz val="11"/>
        <color theme="1"/>
        <rFont val="Arial"/>
        <family val="2"/>
      </rPr>
      <t xml:space="preserve"> 2° budget)</t>
    </r>
  </si>
  <si>
    <t>&lt;0.1</t>
  </si>
  <si>
    <t>incl. Top 0.01%</t>
  </si>
  <si>
    <t>Growth in per capita emissions (1990-2019)</t>
  </si>
  <si>
    <t>Wealth group ($)</t>
  </si>
  <si>
    <t>All above 1m</t>
  </si>
  <si>
    <t>1m - 10m</t>
  </si>
  <si>
    <t>10m - 100m</t>
  </si>
  <si>
    <t>Income (2019)</t>
  </si>
  <si>
    <t>Population (2019)</t>
  </si>
  <si>
    <t xml:space="preserve"> Emissions (2019)</t>
  </si>
  <si>
    <r>
      <t xml:space="preserve">Sustainable emissions level...                           </t>
    </r>
    <r>
      <rPr>
        <b/>
        <sz val="11"/>
        <color rgb="FF000000"/>
        <rFont val="Arial"/>
        <family val="2"/>
      </rPr>
      <t>(tonnes CO2 per person per year)</t>
    </r>
  </si>
  <si>
    <r>
      <t xml:space="preserve">Territorial </t>
    </r>
    <r>
      <rPr>
        <b/>
        <sz val="8"/>
        <color theme="1"/>
        <rFont val="Arial"/>
        <family val="2"/>
      </rPr>
      <t>(tCO2/capita)</t>
    </r>
  </si>
  <si>
    <r>
      <t xml:space="preserve">Footprint      </t>
    </r>
    <r>
      <rPr>
        <b/>
        <sz val="9"/>
        <color theme="1"/>
        <rFont val="Arial"/>
        <family val="2"/>
      </rPr>
      <t xml:space="preserve"> inc.</t>
    </r>
    <r>
      <rPr>
        <b/>
        <sz val="8"/>
        <color theme="1"/>
        <rFont val="Arial"/>
        <family val="2"/>
      </rPr>
      <t xml:space="preserve"> </t>
    </r>
    <r>
      <rPr>
        <b/>
        <sz val="9"/>
        <color theme="1"/>
        <rFont val="Arial"/>
        <family val="2"/>
      </rPr>
      <t>consumption (tCO2/capita)</t>
    </r>
  </si>
  <si>
    <t>iso</t>
  </si>
  <si>
    <t>Group</t>
  </si>
  <si>
    <t>bot 50%</t>
  </si>
  <si>
    <t>top 1%</t>
  </si>
  <si>
    <t>top 0.1%</t>
  </si>
  <si>
    <t>Between countries</t>
  </si>
  <si>
    <t>Within countries</t>
  </si>
  <si>
    <t>2030</t>
  </si>
  <si>
    <t>change</t>
  </si>
  <si>
    <t>pctchange</t>
  </si>
  <si>
    <t>label</t>
  </si>
  <si>
    <t>ghg</t>
  </si>
  <si>
    <t>projlabel</t>
  </si>
  <si>
    <t>Reduction: 11.1 tonnes per capita (-53%)</t>
  </si>
  <si>
    <t>Average GHG emissions: 21.1 tonnes per person per year</t>
  </si>
  <si>
    <t>Increase: .3 tonnes per capita (3%)</t>
  </si>
  <si>
    <t>Reduction: 12 tonnes per capita (-54%)</t>
  </si>
  <si>
    <t>Reduction: 64.7 tonnes per capita (-87%)</t>
  </si>
  <si>
    <t>Reduction: 3.9 tonnes per capita (-45%)</t>
  </si>
  <si>
    <t>Average GHG emissions: 8.7 tonnes per person per year</t>
  </si>
  <si>
    <t>Reduction: 4.5 tonnes per capita (-48%)</t>
  </si>
  <si>
    <t>Reduction: 19.9 tonnes per capita (-81%)</t>
  </si>
  <si>
    <t>Increase: 1.5 tonnes per capita (70%)</t>
  </si>
  <si>
    <t>Average GHG emissions: 2.2 tonnes per person per year</t>
  </si>
  <si>
    <t>On average, emissions are projected to increase by 1.5 tonnes per capita by 2030</t>
  </si>
  <si>
    <t>Increase: 2.7 tonnes per capita (281%)</t>
  </si>
  <si>
    <t>Increase: 1.7 tonnes per capita (83%)</t>
  </si>
  <si>
    <t>Reduction: 5.1 tonnes per capita (-58%)</t>
  </si>
  <si>
    <t>Increase: 2 tonnes per capita (25%)</t>
  </si>
  <si>
    <t>Average GHG emissions: 8 tonnes per person per year</t>
  </si>
  <si>
    <t>On average, emissions are projected to increase by 2 tonnes per capita by 2030</t>
  </si>
  <si>
    <t>Increase: 7 tonnes per capita (228%)</t>
  </si>
  <si>
    <t>Increase: 2.8 tonnes per capita (40%)</t>
  </si>
  <si>
    <t>Reduction: 26.4 tonnes per capita (-73%)</t>
  </si>
  <si>
    <t>Reduction: 0.2 tonnes per capita (-3%)</t>
  </si>
  <si>
    <t>On average, emissions are projected to decrease by 3.9 tonnes per capita by 2030</t>
  </si>
  <si>
    <t>On average, emissions are projected to decrease by 3.9 tonnes per capita by 2031</t>
  </si>
  <si>
    <t>On average, emissions are projected to decrease by 3.9 tonnes per capita by 2032</t>
  </si>
  <si>
    <t>On average, emissions are projected to decrease by 3.9 tonnes per capita by 2033</t>
  </si>
  <si>
    <t>On average, emissions are projected to decrease by 11.1 tonnes per capita by 2030</t>
  </si>
  <si>
    <t>On average, emissions are projected to decrease by 11.1 tonnes per capita by 2031</t>
  </si>
  <si>
    <t>On average, emissions are projected to decrease by 11.1 tonnes per capita by 2032</t>
  </si>
  <si>
    <t>On average, emissions are projected to decrease by 11.1 tonnes per capita by 2033</t>
  </si>
  <si>
    <t>South &amp; South-East Asia</t>
  </si>
  <si>
    <t>North America &amp; Oceania</t>
  </si>
  <si>
    <t>expd</t>
  </si>
  <si>
    <t>d</t>
  </si>
  <si>
    <t>+100m</t>
  </si>
  <si>
    <t>Total tax revenues  (% global income)</t>
  </si>
  <si>
    <t>What kind of climate policy?</t>
  </si>
  <si>
    <t>Increase green energy supply</t>
  </si>
  <si>
    <t>Increase green energy access</t>
  </si>
  <si>
    <t>Switch in energy end-uses (building, transport, industry)</t>
  </si>
  <si>
    <t>Public investments in green energy access (e.g. clean cookstoves; construction of new zero carbon social housing)</t>
  </si>
  <si>
    <t>Which social group is targetted?</t>
  </si>
  <si>
    <t>Wealth or corporate taxes with pollution top-up to finance the above &amp; accelerate divestment from fossils; Bans on new fossil investments</t>
  </si>
  <si>
    <t>Industrial policy: public investments in renewables (off or on-gridd); Social protection: increase transfers to workers in industries affected by the transition</t>
  </si>
  <si>
    <t>Top 10 %  &amp; Top 1%</t>
  </si>
  <si>
    <t>Historical emissions (5y m. a.; third party reporting for recent emissions PRIMAP-hist)</t>
  </si>
  <si>
    <t>Total</t>
  </si>
  <si>
    <t>Table 6.6. Emissions growth and inequality, 1990-2019</t>
  </si>
  <si>
    <t>Sub-Sah. Africa (4%)</t>
  </si>
  <si>
    <t>Russia &amp; Cent. Asia (9%)</t>
  </si>
  <si>
    <t>South &amp; S.E. Asia (9%)</t>
  </si>
  <si>
    <r>
      <rPr>
        <b/>
        <sz val="10"/>
        <color theme="1"/>
        <rFont val="Arial"/>
        <family val="2"/>
      </rPr>
      <t>Interpretation</t>
    </r>
    <r>
      <rPr>
        <sz val="10"/>
        <color theme="1"/>
        <rFont val="Arial"/>
        <family val="2"/>
      </rPr>
      <t xml:space="preserve">: Emissions of carbon dioxyde equivalent (including all gases) from human activites (including deforestation and land-use change). </t>
    </r>
    <r>
      <rPr>
        <b/>
        <sz val="10"/>
        <color theme="1"/>
        <rFont val="Arial"/>
        <family val="2"/>
      </rPr>
      <t xml:space="preserve">Sources and series: </t>
    </r>
    <r>
      <rPr>
        <sz val="10"/>
        <color theme="1"/>
        <rFont val="Arial"/>
        <family val="2"/>
      </rPr>
      <t>wir2022.wid.world/methodology and Chancel (2021).</t>
    </r>
  </si>
  <si>
    <t>Table 6.3. Average per capita emissions by world region, 2019</t>
  </si>
  <si>
    <r>
      <rPr>
        <b/>
        <sz val="9"/>
        <color theme="1"/>
        <rFont val="Arial"/>
        <family val="2"/>
      </rPr>
      <t xml:space="preserve">Interpretation: </t>
    </r>
    <r>
      <rPr>
        <sz val="9"/>
        <color theme="1"/>
        <rFont val="Arial"/>
        <family val="2"/>
      </rPr>
      <t xml:space="preserve"> Estimates take into account emissions of all greenhouse gases from domestic consumption, public and private investments as well as net imports embedded in goods and services from the rest of the world. The +2°budget corresponds to an egalitarian distribution across the world population, between now and 2050, of all emissions left to limit temperature increase to +2°C.  To stay below +1.5°C, the equitable per capita budget is 1.1 tonne per person per year. </t>
    </r>
    <r>
      <rPr>
        <b/>
        <sz val="9"/>
        <color theme="1"/>
        <rFont val="Arial"/>
        <family val="2"/>
      </rPr>
      <t>Sources and series</t>
    </r>
    <r>
      <rPr>
        <sz val="9"/>
        <color theme="1"/>
        <rFont val="Arial"/>
        <family val="2"/>
      </rPr>
      <t xml:space="preserve">: wir2022.wid.world/methodology and Chancel (2021).			</t>
    </r>
  </si>
  <si>
    <t>Sub-Sah. Africa</t>
  </si>
  <si>
    <t>South &amp; S.E. Asia</t>
  </si>
  <si>
    <r>
      <rPr>
        <b/>
        <sz val="10"/>
        <color theme="1"/>
        <rFont val="Arial"/>
        <family val="2"/>
      </rPr>
      <t>Interpretation</t>
    </r>
    <r>
      <rPr>
        <sz val="10"/>
        <color theme="1"/>
        <rFont val="Arial"/>
        <family val="2"/>
      </rPr>
      <t xml:space="preserve">: Carbon footprints include emissions from domestic consumption, public and private investments as well as net imports embedded in goods and services from the rest of the world. </t>
    </r>
    <r>
      <rPr>
        <b/>
        <sz val="10"/>
        <color theme="1"/>
        <rFont val="Arial"/>
        <family val="2"/>
      </rPr>
      <t xml:space="preserve">Sources and series: </t>
    </r>
    <r>
      <rPr>
        <sz val="10"/>
        <color theme="1"/>
        <rFont val="Arial"/>
        <family val="2"/>
      </rPr>
      <t xml:space="preserve">wir2022.wid.world/methodology and Chancel (2021).				</t>
    </r>
  </si>
  <si>
    <r>
      <rPr>
        <b/>
        <sz val="10"/>
        <color theme="1"/>
        <rFont val="Arial"/>
        <family val="2"/>
      </rPr>
      <t>Interpretation</t>
    </r>
    <r>
      <rPr>
        <sz val="10"/>
        <color theme="1"/>
        <rFont val="Arial"/>
        <family val="2"/>
      </rPr>
      <t xml:space="preserve">: Personal carbon footprints include emissions from domestic consumption, public and private investments as well as imports and exports of carbon embedded in goods and services traded with the rest of the world. Modeled estimates based the systematic combination of tax data, household surveys and input-output tables. Emissions split equally within households. </t>
    </r>
    <r>
      <rPr>
        <b/>
        <sz val="10"/>
        <color theme="1"/>
        <rFont val="Arial"/>
        <family val="2"/>
      </rPr>
      <t>Sources and series:</t>
    </r>
    <r>
      <rPr>
        <sz val="10"/>
        <color theme="1"/>
        <rFont val="Arial"/>
        <family val="2"/>
      </rPr>
      <t xml:space="preserve"> wir2022.wid.world/methodology and Chancel (2021).	</t>
    </r>
  </si>
  <si>
    <r>
      <rPr>
        <b/>
        <sz val="10"/>
        <color theme="1"/>
        <rFont val="Arial"/>
        <family val="2"/>
      </rPr>
      <t>Interpretation:</t>
    </r>
    <r>
      <rPr>
        <sz val="10"/>
        <color theme="1"/>
        <rFont val="Arial"/>
        <family val="2"/>
      </rPr>
      <t xml:space="preserve"> Personal carbon footprints include emissions from domestic consumption, public and private investments as well as imports and exports of carbon embedded in goods and services traded with the rest of the world. Growth in total group emissions are different to growth in per capita emissions, due to population growth. Modeled estimates based the systematic combination of tax data, household surveys and input-output tables. Emissions split equally within households.</t>
    </r>
    <r>
      <rPr>
        <b/>
        <sz val="10"/>
        <color theme="1"/>
        <rFont val="Arial"/>
        <family val="2"/>
      </rPr>
      <t xml:space="preserve"> Sources and series:</t>
    </r>
    <r>
      <rPr>
        <sz val="10"/>
        <color theme="1"/>
        <rFont val="Arial"/>
        <family val="2"/>
      </rPr>
      <t xml:space="preserve"> wir2022.wid.world/methodology and Chancel (2021).</t>
    </r>
  </si>
  <si>
    <r>
      <rPr>
        <b/>
        <sz val="11"/>
        <rFont val="Arial"/>
        <family val="2"/>
      </rPr>
      <t>Interpretation</t>
    </r>
    <r>
      <rPr>
        <sz val="11"/>
        <rFont val="Arial"/>
        <family val="2"/>
      </rPr>
      <t xml:space="preserve">: Individual carbon footprints include emissions from all greenhouse gases stemming from domestic consumption, public and private investments as well as imports and exports of carbon embedded in goods and services traded with the rest of the world. Modeled estimates based on the systematic combination of national accounts, tax and survey data, input-output models and energy datasets. Emissions are split equally within households. The 2030 target corresponds to the overal emissions budget annouced by governments for 2030, divided by the total population of the country in 2030. </t>
    </r>
    <r>
      <rPr>
        <b/>
        <sz val="11"/>
        <rFont val="Arial"/>
        <family val="2"/>
      </rPr>
      <t>Sources and series</t>
    </r>
    <r>
      <rPr>
        <sz val="11"/>
        <rFont val="Arial"/>
        <family val="2"/>
      </rPr>
      <t>: wir2022.wid.world/methodology and Chancel (2021).</t>
    </r>
  </si>
  <si>
    <r>
      <rPr>
        <b/>
        <sz val="11"/>
        <rFont val="Arial"/>
        <family val="2"/>
      </rPr>
      <t>Interpretation</t>
    </r>
    <r>
      <rPr>
        <sz val="11"/>
        <rFont val="Arial"/>
        <family val="2"/>
      </rPr>
      <t xml:space="preserve">: Individual carbon footprints include emissions from all greenhouse gases stemming from domestic consumption, public and private investments as well as imports and exports of carbon embedded in goods and services traded with the rest of the world. Estimates are based on the combination of national accounts, tax and survey data, input-output models and energy datasets. Emissions are split equally within households. The 2030 target corresponds to the overal emissions budget annouced by governments for 2030, divided by the total population of the country in 2030. </t>
    </r>
    <r>
      <rPr>
        <b/>
        <sz val="11"/>
        <rFont val="Arial"/>
        <family val="2"/>
      </rPr>
      <t>Sources and series</t>
    </r>
    <r>
      <rPr>
        <sz val="11"/>
        <rFont val="Arial"/>
        <family val="2"/>
      </rPr>
      <t>: wir2022.wid.world/methodology and Chancel (2021).</t>
    </r>
  </si>
  <si>
    <r>
      <rPr>
        <b/>
        <sz val="11"/>
        <rFont val="Arial"/>
        <family val="2"/>
      </rPr>
      <t>Interpretation</t>
    </r>
    <r>
      <rPr>
        <sz val="11"/>
        <rFont val="Arial"/>
        <family val="2"/>
      </rPr>
      <t xml:space="preserve">: Individual carbon footprints include emissions from all greenhouse gases stemming from domestic consumption, public and private investments as well as imports and exports of carbon embedded in goods and services traded with the rest of the world. Estimates are based on the combination of national accounts, tax and survey data, input-output models and energy datasets. Emissions are split equally within households. The 2030 target corresponds to the overal emissions budget annouced by governments for 2030, divided by the total population of the country in 2030. </t>
    </r>
    <r>
      <rPr>
        <b/>
        <sz val="11"/>
        <rFont val="Arial"/>
        <family val="2"/>
      </rPr>
      <t>Sources and series:</t>
    </r>
    <r>
      <rPr>
        <sz val="11"/>
        <rFont val="Arial"/>
        <family val="2"/>
      </rPr>
      <t xml:space="preserve"> wir2022.wid.world/methodology and Chancel (2021).</t>
    </r>
  </si>
  <si>
    <r>
      <t xml:space="preserve">Interpretation: </t>
    </r>
    <r>
      <rPr>
        <sz val="12"/>
        <color theme="1"/>
        <rFont val="Arial"/>
        <family val="2"/>
      </rPr>
      <t>The table presents a non-exhaustive list of different types of climate policies</t>
    </r>
    <r>
      <rPr>
        <b/>
        <sz val="12"/>
        <color theme="1"/>
        <rFont val="Arial"/>
        <family val="2"/>
      </rPr>
      <t xml:space="preserve"> </t>
    </r>
    <r>
      <rPr>
        <sz val="12"/>
        <color theme="1"/>
        <rFont val="Arial"/>
        <family val="2"/>
      </rPr>
      <t xml:space="preserve">and of their potential impacts on social groups. *Fossil fuel subsidies typically benefit wealthy groups more than poorer groups in rich and developing countries. </t>
    </r>
    <r>
      <rPr>
        <b/>
        <sz val="12"/>
        <color theme="1"/>
        <rFont val="Arial"/>
        <family val="2"/>
      </rPr>
      <t xml:space="preserve">Sources and series: </t>
    </r>
    <r>
      <rPr>
        <sz val="12"/>
        <color theme="1"/>
        <rFont val="Arial"/>
        <family val="2"/>
      </rPr>
      <t>Table adapted from Voituriez and Chancel (2020) and Rodrik and Stantcheva (2021)</t>
    </r>
    <r>
      <rPr>
        <b/>
        <sz val="12"/>
        <color theme="1"/>
        <rFont val="Arial"/>
        <family val="2"/>
      </rPr>
      <t>.</t>
    </r>
  </si>
  <si>
    <r>
      <t xml:space="preserve">Interpretation: </t>
    </r>
    <r>
      <rPr>
        <sz val="9"/>
        <color rgb="FF000000"/>
        <rFont val="Arial"/>
        <family val="2"/>
      </rPr>
      <t xml:space="preserve">Sharing the remaining carbon budget to have 83% chances to stay below 1.5°C global temperature increase implies an annual per capita emissions level of 1.1 tonnes per person per year between 2021 and 2050 (and zero afterwards). Sharing this same budget between 2021 and 2100 implies a per capita annual emissions of 0.4 tonne. Global carbon budget values from IPCC AR6, 83% confidence. </t>
    </r>
    <r>
      <rPr>
        <b/>
        <sz val="9"/>
        <color rgb="FF000000"/>
        <rFont val="Arial"/>
        <family val="2"/>
      </rPr>
      <t xml:space="preserve">Sources and series: </t>
    </r>
    <r>
      <rPr>
        <sz val="9"/>
        <color rgb="FF000000"/>
        <rFont val="Arial"/>
        <family val="2"/>
      </rPr>
      <t>wir2022.wid.world/methodology and Chancel (2021)</t>
    </r>
    <r>
      <rPr>
        <b/>
        <sz val="9"/>
        <color rgb="FF000000"/>
        <rFont val="Arial"/>
        <family val="2"/>
      </rPr>
      <t>.</t>
    </r>
  </si>
  <si>
    <t>Number of adults (million)</t>
  </si>
  <si>
    <t>Total group wealth          ($ bn)</t>
  </si>
  <si>
    <t>Avg. group wealth          ($ m)</t>
  </si>
  <si>
    <t>Wealth tax revenues from group ($bn)</t>
  </si>
  <si>
    <t>Revenues from fossil assets top-up ($bn)</t>
  </si>
  <si>
    <t>Table 6.8. Revenues from a progressive wealth tax with a pollution top-up</t>
  </si>
  <si>
    <t>Develop public transport systems: low-carbon bus, rail, car-sharing strategies; energy retrofitting in social housing; cash-transfers to compensate increase in fossil energy prices</t>
  </si>
  <si>
    <t>Same as above + Financial incentives to encourage middle-class investments in green energy. Bans on new fossil investments</t>
  </si>
  <si>
    <t>Subsidies for green housing construction; Buildings regulations; penalty and bans on sales of inefficient housing</t>
  </si>
  <si>
    <t>Same as above; Stricter regulations &amp; taxes on polluting purchases (SUVs, air tickets); Subsidies on green alternatives (elec. vehicles)</t>
  </si>
  <si>
    <t>Wealth or corporate taxes with pollution top-up (see left); Fossil fuel subsidy removal*</t>
  </si>
  <si>
    <t>Strict regulations on polluting purchases (SUVs, air tickets); Wealth or corporate taxes with pollution top-up (see left); Carbon cards to track high personal carbon footprints &amp; cap them</t>
  </si>
  <si>
    <t>Table 6.1 Global carbon emissions, 1850-2019</t>
  </si>
  <si>
    <t>F6.1</t>
  </si>
  <si>
    <t>T6.1</t>
  </si>
  <si>
    <t>T6.2</t>
  </si>
  <si>
    <t>F6.3a</t>
  </si>
  <si>
    <t>F6.3b</t>
  </si>
  <si>
    <t>F6.2</t>
  </si>
  <si>
    <t>T6.3</t>
  </si>
  <si>
    <t>T6.4</t>
  </si>
  <si>
    <t>F6.4a</t>
  </si>
  <si>
    <t>F6.4b</t>
  </si>
  <si>
    <t>F6.5a</t>
  </si>
  <si>
    <t>F6.5b</t>
  </si>
  <si>
    <t>Table 6.7 An inequality reality check for climate policies</t>
  </si>
  <si>
    <t>Global annual CO2 emissions by world region, 1850-2019</t>
  </si>
  <si>
    <t>Historical emissions vs. remaining carbon budget</t>
  </si>
  <si>
    <t>Global carbon emissions, 1850-2019</t>
  </si>
  <si>
    <t>Global per capita carbon budget</t>
  </si>
  <si>
    <t>Average per capita emissions by world region, 2019</t>
  </si>
  <si>
    <t>Historical and current emissions, and population by world region</t>
  </si>
  <si>
    <t>Carbon footprints vs. territorial emissions across the world, 2019</t>
  </si>
  <si>
    <t>Per capita emissions across the world, 2019</t>
  </si>
  <si>
    <t>Global carbon inequality, 2019: emissions by group</t>
  </si>
  <si>
    <t>Global carbon inequality, 2019: group shares</t>
  </si>
  <si>
    <t>Carbon emissions per capita, 2019</t>
  </si>
  <si>
    <t>T6.5</t>
  </si>
  <si>
    <t>T6.6</t>
  </si>
  <si>
    <t>F6.6</t>
  </si>
  <si>
    <t>Global carbon emissions inequality, 1990-2019: the carbon elephant curve</t>
  </si>
  <si>
    <t>Emissions growth and inequality, 1990-2019</t>
  </si>
  <si>
    <t>F6.7</t>
  </si>
  <si>
    <t>Top 1% and bottom 50% shares in global carbon emissions, 1990-2019</t>
  </si>
  <si>
    <t>F6.8</t>
  </si>
  <si>
    <t>Global carbon inequalities are mainly due to inequality within countries (1990-2019)</t>
  </si>
  <si>
    <t>F6.9a</t>
  </si>
  <si>
    <t>Geographical composition of global emitter groups, 2019</t>
  </si>
  <si>
    <t>F6.9b</t>
  </si>
  <si>
    <t>The distribution of global carbon emissions in 2019</t>
  </si>
  <si>
    <t>F6.10b</t>
  </si>
  <si>
    <t>F6.10c</t>
  </si>
  <si>
    <t>F6.10d</t>
  </si>
  <si>
    <t>F6.10a</t>
  </si>
  <si>
    <t>Per capita emissions by income group and reduction requirements to meet Paris Agreement targets in the US</t>
  </si>
  <si>
    <t>Per capita emissions by income group and reduction requirements to meet Paris Agreement targets in France</t>
  </si>
  <si>
    <t>Per capita emissions by income group and reduction requirements to meet Paris Agreement targets in China</t>
  </si>
  <si>
    <t>Per capita emissions by income group and reduction requirements to meet Paris Agreement targets in India</t>
  </si>
  <si>
    <t>An inequality reality check for climate policies</t>
  </si>
  <si>
    <t>Revenues from a progressive wealth tax with a pollution top-up</t>
  </si>
  <si>
    <t>T6.7</t>
  </si>
  <si>
    <t>T6.8</t>
  </si>
  <si>
    <t>Figures/Tables</t>
  </si>
  <si>
    <t>Title</t>
  </si>
  <si>
    <r>
      <rPr>
        <b/>
        <sz val="9"/>
        <color theme="1"/>
        <rFont val="Marianne"/>
      </rPr>
      <t>Interpretation</t>
    </r>
    <r>
      <rPr>
        <sz val="9"/>
        <color theme="1"/>
        <rFont val="Marianne"/>
      </rPr>
      <t xml:space="preserve">: The table presents revenues from a global progressive wealth tax with a pollution top-up. The wealth tax rates range from 1% for individuals with net wealth between $1m-$10m, 1.5% between $10m-$100m, 2% between $100m-$1bn, 2.5% between $1bn-$10bn, 3% between $10bn-$100bn, 3.5% above $100bn. On top of this wealth tax, we apply a tax on the ownership of assets in oil, gas and coal majors. The rate ranges from 10% to 15%, with a discount proportional to these firms' green energy production (which is currently extremely low for oil majors, around 2% only of capital investments in renewables). </t>
    </r>
    <r>
      <rPr>
        <b/>
        <sz val="9"/>
        <color theme="1"/>
        <rFont val="Marianne"/>
      </rPr>
      <t>Sources</t>
    </r>
    <r>
      <rPr>
        <sz val="9"/>
        <color theme="1"/>
        <rFont val="Marianne"/>
      </rPr>
      <t>: Chancel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</si>
</sst>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00000000000%"/>
    <numFmt numFmtId="167" formatCode="0.000"/>
    <numFmt numFmtId="168" formatCode="#,###"/>
  </numFmts>
  <fonts count="35" x14ac:knownFonts="1">
    <font>
      <sz val="12"/>
      <color theme="1"/>
      <name val="Calibri"/>
      <family val="2"/>
      <scheme val="minor"/>
    </font>
    <font>
      <sz val="12"/>
      <color theme="1"/>
      <name val="Calibri"/>
      <family val="2"/>
      <scheme val="minor"/>
    </font>
    <font>
      <b/>
      <sz val="12"/>
      <color theme="1"/>
      <name val="Calibri"/>
      <family val="2"/>
      <scheme val="minor"/>
    </font>
    <font>
      <b/>
      <sz val="12"/>
      <color theme="1"/>
      <name val="Arial"/>
      <family val="2"/>
    </font>
    <font>
      <sz val="12"/>
      <color theme="1"/>
      <name val="Arial"/>
      <family val="2"/>
    </font>
    <font>
      <sz val="10"/>
      <color theme="1"/>
      <name val="Arial"/>
      <family val="2"/>
    </font>
    <font>
      <b/>
      <sz val="10"/>
      <color theme="1"/>
      <name val="Arial"/>
      <family val="2"/>
    </font>
    <font>
      <i/>
      <sz val="12"/>
      <color theme="1"/>
      <name val="Arial"/>
      <family val="2"/>
    </font>
    <font>
      <u/>
      <sz val="12"/>
      <color theme="10"/>
      <name val="Calibri"/>
      <family val="2"/>
      <scheme val="minor"/>
    </font>
    <font>
      <b/>
      <sz val="16"/>
      <color theme="1"/>
      <name val="Arial"/>
      <family val="2"/>
    </font>
    <font>
      <sz val="16"/>
      <color theme="1"/>
      <name val="Calibri"/>
      <family val="2"/>
      <scheme val="minor"/>
    </font>
    <font>
      <b/>
      <sz val="12"/>
      <color rgb="FF000000"/>
      <name val="Arial"/>
      <family val="2"/>
    </font>
    <font>
      <b/>
      <i/>
      <sz val="12"/>
      <color rgb="FF000000"/>
      <name val="Arial"/>
      <family val="2"/>
    </font>
    <font>
      <b/>
      <sz val="16"/>
      <color rgb="FF000000"/>
      <name val="Arial"/>
      <family val="2"/>
    </font>
    <font>
      <b/>
      <sz val="9"/>
      <color rgb="FF000000"/>
      <name val="Arial"/>
      <family val="2"/>
    </font>
    <font>
      <sz val="9"/>
      <color rgb="FF000000"/>
      <name val="Arial"/>
      <family val="2"/>
    </font>
    <font>
      <b/>
      <sz val="11"/>
      <color rgb="FF000000"/>
      <name val="Arial"/>
      <family val="2"/>
    </font>
    <font>
      <sz val="12"/>
      <color rgb="FF000000"/>
      <name val="Calibri"/>
      <family val="2"/>
      <scheme val="minor"/>
    </font>
    <font>
      <sz val="11"/>
      <name val="Calibri"/>
      <family val="2"/>
    </font>
    <font>
      <b/>
      <sz val="11"/>
      <color theme="1"/>
      <name val="Arial"/>
      <family val="2"/>
    </font>
    <font>
      <b/>
      <sz val="11"/>
      <name val="Arial"/>
      <family val="2"/>
    </font>
    <font>
      <sz val="11"/>
      <color theme="1"/>
      <name val="Arial"/>
      <family val="2"/>
    </font>
    <font>
      <sz val="9"/>
      <color theme="1"/>
      <name val="Arial"/>
      <family val="2"/>
    </font>
    <font>
      <b/>
      <sz val="9"/>
      <color theme="1"/>
      <name val="Arial"/>
      <family val="2"/>
    </font>
    <font>
      <b/>
      <sz val="8"/>
      <color theme="1"/>
      <name val="Arial"/>
      <family val="2"/>
    </font>
    <font>
      <sz val="8"/>
      <name val="Calibri"/>
      <family val="2"/>
      <scheme val="minor"/>
    </font>
    <font>
      <sz val="11"/>
      <name val="Calibri"/>
      <family val="2"/>
      <scheme val="minor"/>
    </font>
    <font>
      <sz val="11"/>
      <name val="Arial"/>
      <family val="2"/>
    </font>
    <font>
      <sz val="12"/>
      <color theme="0"/>
      <name val="Arial"/>
      <family val="2"/>
    </font>
    <font>
      <b/>
      <sz val="12"/>
      <color theme="0"/>
      <name val="Marianne"/>
    </font>
    <font>
      <sz val="12"/>
      <color theme="0"/>
      <name val="Marianne"/>
    </font>
    <font>
      <sz val="12"/>
      <color theme="1"/>
      <name val="Marianne"/>
    </font>
    <font>
      <b/>
      <sz val="11"/>
      <color theme="0"/>
      <name val="Marianne"/>
    </font>
    <font>
      <sz val="9"/>
      <color theme="1"/>
      <name val="Marianne"/>
    </font>
    <font>
      <b/>
      <sz val="9"/>
      <color theme="1"/>
      <name val="Marianne"/>
    </font>
  </fonts>
  <fills count="8">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D9222A"/>
        <bgColor indexed="64"/>
      </patternFill>
    </fill>
  </fills>
  <borders count="32">
    <border>
      <left/>
      <right/>
      <top/>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mediumDashed">
        <color indexed="64"/>
      </left>
      <right style="mediumDashed">
        <color indexed="64"/>
      </right>
      <top style="mediumDashed">
        <color indexed="64"/>
      </top>
      <bottom style="mediumDashed">
        <color indexed="64"/>
      </bottom>
      <diagonal/>
    </border>
    <border>
      <left style="mediumDashed">
        <color indexed="64"/>
      </left>
      <right style="medium">
        <color indexed="64"/>
      </right>
      <top style="mediumDashed">
        <color indexed="64"/>
      </top>
      <bottom style="mediumDashed">
        <color indexed="64"/>
      </bottom>
      <diagonal/>
    </border>
    <border>
      <left style="medium">
        <color indexed="64"/>
      </left>
      <right style="thin">
        <color indexed="64"/>
      </right>
      <top/>
      <bottom style="medium">
        <color indexed="64"/>
      </bottom>
      <diagonal/>
    </border>
    <border>
      <left style="thin">
        <color indexed="64"/>
      </left>
      <right style="mediumDashed">
        <color indexed="64"/>
      </right>
      <top/>
      <bottom style="medium">
        <color indexed="64"/>
      </bottom>
      <diagonal/>
    </border>
    <border>
      <left style="mediumDashed">
        <color indexed="64"/>
      </left>
      <right style="mediumDashed">
        <color indexed="64"/>
      </right>
      <top/>
      <bottom style="medium">
        <color indexed="64"/>
      </bottom>
      <diagonal/>
    </border>
  </borders>
  <cellStyleXfs count="11">
    <xf numFmtId="0" fontId="0"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8" fillId="0" borderId="0" applyNumberFormat="0" applyFill="0" applyBorder="0" applyAlignment="0" applyProtection="0"/>
    <xf numFmtId="0" fontId="1" fillId="0" borderId="0"/>
    <xf numFmtId="0" fontId="1" fillId="0" borderId="0"/>
    <xf numFmtId="0" fontId="18" fillId="0" borderId="0"/>
    <xf numFmtId="0" fontId="1" fillId="0" borderId="0"/>
    <xf numFmtId="0" fontId="18" fillId="0" borderId="0"/>
  </cellStyleXfs>
  <cellXfs count="184">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applyAlignment="1">
      <alignment wrapText="1"/>
    </xf>
    <xf numFmtId="0" fontId="3" fillId="2" borderId="3" xfId="0" applyFont="1" applyFill="1" applyBorder="1" applyAlignment="1">
      <alignment wrapText="1"/>
    </xf>
    <xf numFmtId="0" fontId="4" fillId="2" borderId="4" xfId="0" applyFont="1" applyFill="1" applyBorder="1"/>
    <xf numFmtId="164" fontId="4" fillId="2" borderId="0" xfId="0" applyNumberFormat="1" applyFont="1" applyFill="1" applyAlignment="1">
      <alignment horizontal="center"/>
    </xf>
    <xf numFmtId="164" fontId="4" fillId="2" borderId="5" xfId="0" applyNumberFormat="1" applyFont="1" applyFill="1" applyBorder="1" applyAlignment="1">
      <alignment horizontal="center"/>
    </xf>
    <xf numFmtId="0" fontId="4" fillId="2" borderId="6" xfId="0" applyFont="1" applyFill="1" applyBorder="1"/>
    <xf numFmtId="164" fontId="4" fillId="2" borderId="7" xfId="0" applyNumberFormat="1" applyFont="1" applyFill="1" applyBorder="1" applyAlignment="1">
      <alignment horizontal="center"/>
    </xf>
    <xf numFmtId="164" fontId="4" fillId="2" borderId="8" xfId="0" applyNumberFormat="1" applyFont="1" applyFill="1" applyBorder="1" applyAlignment="1">
      <alignment horizontal="center"/>
    </xf>
    <xf numFmtId="0" fontId="3" fillId="2" borderId="0" xfId="2" applyFont="1" applyFill="1"/>
    <xf numFmtId="0" fontId="4" fillId="2" borderId="0" xfId="2" applyFont="1" applyFill="1"/>
    <xf numFmtId="0" fontId="3" fillId="2" borderId="1" xfId="2" applyFont="1" applyFill="1" applyBorder="1"/>
    <xf numFmtId="0" fontId="3" fillId="2" borderId="4" xfId="2" applyFont="1" applyFill="1" applyBorder="1"/>
    <xf numFmtId="164" fontId="4" fillId="2" borderId="0" xfId="2" applyNumberFormat="1" applyFont="1" applyFill="1" applyAlignment="1">
      <alignment horizontal="center"/>
    </xf>
    <xf numFmtId="0" fontId="3" fillId="2" borderId="6" xfId="2" applyFont="1" applyFill="1" applyBorder="1"/>
    <xf numFmtId="164" fontId="4" fillId="2" borderId="7" xfId="2" applyNumberFormat="1" applyFont="1" applyFill="1" applyBorder="1" applyAlignment="1">
      <alignment horizontal="center"/>
    </xf>
    <xf numFmtId="0" fontId="7" fillId="2" borderId="4" xfId="2" applyFont="1" applyFill="1" applyBorder="1"/>
    <xf numFmtId="164" fontId="7" fillId="2" borderId="0" xfId="2" applyNumberFormat="1" applyFont="1" applyFill="1" applyAlignment="1">
      <alignment horizontal="center"/>
    </xf>
    <xf numFmtId="9" fontId="7" fillId="2" borderId="5" xfId="3" applyFont="1" applyFill="1" applyBorder="1" applyAlignment="1">
      <alignment horizontal="center"/>
    </xf>
    <xf numFmtId="164" fontId="4" fillId="2" borderId="0" xfId="1" applyNumberFormat="1" applyFont="1" applyFill="1" applyBorder="1" applyAlignment="1">
      <alignment horizontal="center"/>
    </xf>
    <xf numFmtId="9" fontId="4" fillId="2" borderId="5" xfId="1" applyFont="1" applyFill="1" applyBorder="1" applyAlignment="1">
      <alignment horizontal="center"/>
    </xf>
    <xf numFmtId="164" fontId="4" fillId="2" borderId="7" xfId="1" applyNumberFormat="1" applyFont="1" applyFill="1" applyBorder="1" applyAlignment="1">
      <alignment horizontal="center"/>
    </xf>
    <xf numFmtId="9" fontId="4" fillId="2" borderId="8" xfId="1" applyFont="1" applyFill="1" applyBorder="1" applyAlignment="1">
      <alignment horizontal="center"/>
    </xf>
    <xf numFmtId="0" fontId="0" fillId="2" borderId="0" xfId="0" applyFill="1"/>
    <xf numFmtId="0" fontId="9" fillId="2" borderId="0" xfId="4" applyFont="1" applyFill="1"/>
    <xf numFmtId="0" fontId="1" fillId="2" borderId="0" xfId="4" applyFill="1"/>
    <xf numFmtId="0" fontId="8" fillId="2" borderId="0" xfId="5" applyFill="1"/>
    <xf numFmtId="0" fontId="3" fillId="2" borderId="0" xfId="6" applyFont="1" applyFill="1"/>
    <xf numFmtId="0" fontId="1" fillId="2" borderId="0" xfId="6" applyFill="1"/>
    <xf numFmtId="0" fontId="2" fillId="2" borderId="0" xfId="0" applyFont="1" applyFill="1"/>
    <xf numFmtId="0" fontId="3" fillId="2" borderId="4" xfId="0" applyFont="1" applyFill="1" applyBorder="1"/>
    <xf numFmtId="9" fontId="4" fillId="2" borderId="0" xfId="1" applyFont="1" applyFill="1" applyBorder="1" applyAlignment="1">
      <alignment horizontal="center"/>
    </xf>
    <xf numFmtId="0" fontId="7" fillId="2" borderId="4" xfId="0" applyFont="1" applyFill="1" applyBorder="1"/>
    <xf numFmtId="0" fontId="7" fillId="2" borderId="6" xfId="0" applyFont="1" applyFill="1" applyBorder="1"/>
    <xf numFmtId="1" fontId="4" fillId="2" borderId="7" xfId="0" applyNumberFormat="1" applyFont="1" applyFill="1" applyBorder="1" applyAlignment="1">
      <alignment horizontal="center"/>
    </xf>
    <xf numFmtId="9" fontId="4" fillId="2" borderId="7" xfId="1" applyFont="1" applyFill="1" applyBorder="1" applyAlignment="1">
      <alignment horizontal="center"/>
    </xf>
    <xf numFmtId="0" fontId="4" fillId="2" borderId="0" xfId="6" applyFont="1" applyFill="1"/>
    <xf numFmtId="0" fontId="0" fillId="2" borderId="0" xfId="6" applyFont="1" applyFill="1"/>
    <xf numFmtId="1" fontId="0" fillId="0" borderId="0" xfId="0" applyNumberFormat="1"/>
    <xf numFmtId="165" fontId="0" fillId="0" borderId="0" xfId="1" applyNumberFormat="1" applyFont="1"/>
    <xf numFmtId="164" fontId="0" fillId="0" borderId="0" xfId="0" applyNumberFormat="1"/>
    <xf numFmtId="0" fontId="2" fillId="0" borderId="0" xfId="0" applyFont="1"/>
    <xf numFmtId="2" fontId="0" fillId="0" borderId="0" xfId="0" applyNumberFormat="1"/>
    <xf numFmtId="0" fontId="2" fillId="0" borderId="0" xfId="6" applyFont="1"/>
    <xf numFmtId="0" fontId="1" fillId="0" borderId="0" xfId="6"/>
    <xf numFmtId="0" fontId="4" fillId="0" borderId="0" xfId="6" applyFont="1"/>
    <xf numFmtId="9" fontId="0" fillId="0" borderId="0" xfId="3" applyFont="1"/>
    <xf numFmtId="0" fontId="0" fillId="0" borderId="0" xfId="3" applyNumberFormat="1" applyFont="1"/>
    <xf numFmtId="0" fontId="10" fillId="0" borderId="0" xfId="6" applyFont="1"/>
    <xf numFmtId="166" fontId="0" fillId="0" borderId="0" xfId="0" applyNumberFormat="1"/>
    <xf numFmtId="164" fontId="13" fillId="3" borderId="5" xfId="0" applyNumberFormat="1" applyFont="1" applyFill="1" applyBorder="1" applyAlignment="1">
      <alignment horizontal="center" vertical="center" wrapText="1"/>
    </xf>
    <xf numFmtId="164" fontId="13" fillId="3" borderId="8" xfId="0" applyNumberFormat="1" applyFont="1" applyFill="1" applyBorder="1" applyAlignment="1">
      <alignment horizontal="center" vertical="center" wrapText="1"/>
    </xf>
    <xf numFmtId="0" fontId="11" fillId="3" borderId="19" xfId="0" applyFont="1" applyFill="1" applyBorder="1" applyAlignment="1">
      <alignment horizontal="center" vertical="center" wrapText="1"/>
    </xf>
    <xf numFmtId="0" fontId="11" fillId="3" borderId="3" xfId="0" applyFont="1" applyFill="1" applyBorder="1" applyAlignment="1">
      <alignment horizontal="center" vertical="center" wrapText="1"/>
    </xf>
    <xf numFmtId="164" fontId="13" fillId="3" borderId="4" xfId="0" applyNumberFormat="1" applyFont="1" applyFill="1" applyBorder="1" applyAlignment="1">
      <alignment horizontal="center" vertical="center" wrapText="1"/>
    </xf>
    <xf numFmtId="0" fontId="13" fillId="3" borderId="20" xfId="0" applyFont="1" applyFill="1" applyBorder="1" applyAlignment="1">
      <alignment horizontal="center" vertical="center"/>
    </xf>
    <xf numFmtId="164" fontId="13" fillId="3" borderId="6" xfId="0" applyNumberFormat="1" applyFont="1" applyFill="1" applyBorder="1" applyAlignment="1">
      <alignment horizontal="center" vertical="center" wrapText="1"/>
    </xf>
    <xf numFmtId="0" fontId="13" fillId="3" borderId="21" xfId="0" applyFont="1" applyFill="1" applyBorder="1" applyAlignment="1">
      <alignment horizontal="center" vertical="center"/>
    </xf>
    <xf numFmtId="0" fontId="12" fillId="3" borderId="22" xfId="0" applyFont="1" applyFill="1" applyBorder="1" applyAlignment="1">
      <alignment horizontal="center" wrapText="1"/>
    </xf>
    <xf numFmtId="164" fontId="4" fillId="2" borderId="0" xfId="0" applyNumberFormat="1" applyFont="1" applyFill="1" applyBorder="1" applyAlignment="1">
      <alignment horizontal="center"/>
    </xf>
    <xf numFmtId="1" fontId="4" fillId="2" borderId="0" xfId="0" applyNumberFormat="1" applyFont="1" applyFill="1" applyBorder="1" applyAlignment="1">
      <alignment horizontal="center"/>
    </xf>
    <xf numFmtId="164" fontId="3" fillId="2" borderId="0" xfId="2" applyNumberFormat="1" applyFont="1" applyFill="1" applyBorder="1" applyAlignment="1">
      <alignment horizontal="center"/>
    </xf>
    <xf numFmtId="164" fontId="4" fillId="2" borderId="0" xfId="2" applyNumberFormat="1" applyFont="1" applyFill="1" applyBorder="1" applyAlignment="1">
      <alignment horizontal="center"/>
    </xf>
    <xf numFmtId="11" fontId="0" fillId="0" borderId="0" xfId="0" applyNumberFormat="1"/>
    <xf numFmtId="0" fontId="0" fillId="2" borderId="0" xfId="0" applyFill="1"/>
    <xf numFmtId="0" fontId="4" fillId="0" borderId="0" xfId="0" applyFont="1"/>
    <xf numFmtId="0" fontId="0" fillId="2" borderId="0" xfId="0" applyFill="1"/>
    <xf numFmtId="0" fontId="17" fillId="0" borderId="0" xfId="0" applyFont="1"/>
    <xf numFmtId="0" fontId="1" fillId="2" borderId="0" xfId="7" applyFill="1"/>
    <xf numFmtId="0" fontId="18" fillId="0" borderId="0" xfId="8"/>
    <xf numFmtId="1" fontId="18" fillId="0" borderId="0" xfId="8" applyNumberFormat="1"/>
    <xf numFmtId="9" fontId="18" fillId="0" borderId="0" xfId="8" applyNumberFormat="1"/>
    <xf numFmtId="1" fontId="17" fillId="0" borderId="0" xfId="0" applyNumberFormat="1" applyFont="1"/>
    <xf numFmtId="10" fontId="0" fillId="0" borderId="0" xfId="0" applyNumberFormat="1"/>
    <xf numFmtId="10" fontId="17" fillId="0" borderId="0" xfId="0" applyNumberFormat="1" applyFont="1"/>
    <xf numFmtId="2" fontId="17" fillId="0" borderId="0" xfId="0" applyNumberFormat="1" applyFont="1"/>
    <xf numFmtId="0" fontId="0" fillId="2" borderId="0" xfId="0" applyFill="1" applyAlignment="1">
      <alignment wrapText="1"/>
    </xf>
    <xf numFmtId="0" fontId="0" fillId="2" borderId="0" xfId="0" applyFill="1" applyBorder="1" applyAlignment="1">
      <alignment wrapText="1"/>
    </xf>
    <xf numFmtId="0" fontId="7" fillId="2" borderId="0" xfId="0" applyFont="1" applyFill="1" applyBorder="1" applyAlignment="1">
      <alignment horizontal="center" vertical="center" wrapText="1"/>
    </xf>
    <xf numFmtId="164" fontId="7" fillId="2" borderId="0" xfId="0" applyNumberFormat="1" applyFont="1" applyFill="1" applyBorder="1" applyAlignment="1">
      <alignment horizontal="center" vertical="center" wrapText="1"/>
    </xf>
    <xf numFmtId="1" fontId="7" fillId="2" borderId="0" xfId="0" applyNumberFormat="1" applyFont="1" applyFill="1" applyBorder="1" applyAlignment="1">
      <alignment horizontal="center" vertical="center" wrapText="1"/>
    </xf>
    <xf numFmtId="0" fontId="3" fillId="2" borderId="0" xfId="0" applyFont="1" applyFill="1" applyBorder="1" applyAlignment="1">
      <alignment horizontal="center" vertical="center" wrapText="1"/>
    </xf>
    <xf numFmtId="164" fontId="3" fillId="2" borderId="0" xfId="0" applyNumberFormat="1" applyFont="1" applyFill="1" applyBorder="1" applyAlignment="1">
      <alignment horizontal="center" vertical="center" wrapText="1"/>
    </xf>
    <xf numFmtId="1" fontId="3" fillId="2" borderId="0" xfId="0" applyNumberFormat="1" applyFont="1" applyFill="1" applyBorder="1" applyAlignment="1">
      <alignment horizontal="center" vertical="center" wrapText="1"/>
    </xf>
    <xf numFmtId="9" fontId="3" fillId="2" borderId="5" xfId="1"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7" fillId="2" borderId="7" xfId="0" applyFont="1" applyFill="1" applyBorder="1" applyAlignment="1">
      <alignment horizontal="center" vertical="center" wrapText="1"/>
    </xf>
    <xf numFmtId="1" fontId="7" fillId="2" borderId="7" xfId="0" applyNumberFormat="1" applyFont="1" applyFill="1" applyBorder="1" applyAlignment="1">
      <alignment horizontal="center" vertical="center" wrapText="1"/>
    </xf>
    <xf numFmtId="164" fontId="3" fillId="2" borderId="5" xfId="3" applyNumberFormat="1" applyFont="1" applyFill="1" applyBorder="1" applyAlignment="1">
      <alignment horizontal="center"/>
    </xf>
    <xf numFmtId="164" fontId="4" fillId="2" borderId="5" xfId="3" applyNumberFormat="1" applyFont="1" applyFill="1" applyBorder="1" applyAlignment="1">
      <alignment horizontal="center"/>
    </xf>
    <xf numFmtId="164" fontId="4" fillId="2" borderId="0" xfId="3" applyNumberFormat="1" applyFont="1" applyFill="1" applyBorder="1" applyAlignment="1">
      <alignment horizontal="center"/>
    </xf>
    <xf numFmtId="1" fontId="3" fillId="2" borderId="0" xfId="3" applyNumberFormat="1" applyFont="1" applyFill="1" applyBorder="1" applyAlignment="1">
      <alignment horizontal="center"/>
    </xf>
    <xf numFmtId="0" fontId="19" fillId="2" borderId="0" xfId="2" applyFont="1" applyFill="1" applyBorder="1" applyAlignment="1">
      <alignment horizontal="center" wrapText="1"/>
    </xf>
    <xf numFmtId="0" fontId="19" fillId="2" borderId="5" xfId="2" applyFont="1" applyFill="1" applyBorder="1" applyAlignment="1">
      <alignment horizontal="center" wrapText="1"/>
    </xf>
    <xf numFmtId="165" fontId="3" fillId="2" borderId="5" xfId="1" applyNumberFormat="1" applyFont="1" applyFill="1" applyBorder="1" applyAlignment="1">
      <alignment horizontal="center" vertical="center" wrapText="1"/>
    </xf>
    <xf numFmtId="165" fontId="7" fillId="2" borderId="5" xfId="1" applyNumberFormat="1" applyFont="1" applyFill="1" applyBorder="1" applyAlignment="1">
      <alignment horizontal="center" vertical="center" wrapText="1"/>
    </xf>
    <xf numFmtId="165" fontId="7" fillId="2" borderId="8" xfId="1" applyNumberFormat="1" applyFont="1" applyFill="1" applyBorder="1" applyAlignment="1">
      <alignment horizontal="center" vertical="center" wrapText="1"/>
    </xf>
    <xf numFmtId="0" fontId="20" fillId="0" borderId="0" xfId="8" applyFont="1" applyAlignment="1">
      <alignment horizontal="left" vertical="top" readingOrder="1"/>
    </xf>
    <xf numFmtId="0" fontId="1" fillId="2" borderId="0" xfId="9" applyFill="1"/>
    <xf numFmtId="9" fontId="18" fillId="0" borderId="0" xfId="0" applyNumberFormat="1" applyFont="1"/>
    <xf numFmtId="0" fontId="3" fillId="2" borderId="1" xfId="0" applyFont="1" applyFill="1" applyBorder="1"/>
    <xf numFmtId="164" fontId="4" fillId="2" borderId="9" xfId="0" applyNumberFormat="1" applyFont="1" applyFill="1" applyBorder="1" applyAlignment="1">
      <alignment horizontal="center"/>
    </xf>
    <xf numFmtId="9" fontId="4" fillId="2" borderId="9" xfId="1" applyFont="1" applyFill="1" applyBorder="1" applyAlignment="1">
      <alignment horizontal="center"/>
    </xf>
    <xf numFmtId="0" fontId="2" fillId="2" borderId="0" xfId="7" applyFont="1" applyFill="1"/>
    <xf numFmtId="165" fontId="0" fillId="0" borderId="0" xfId="0" applyNumberFormat="1"/>
    <xf numFmtId="0" fontId="3" fillId="2" borderId="2" xfId="2" applyFont="1" applyFill="1" applyBorder="1" applyAlignment="1">
      <alignment horizontal="center" vertical="center" wrapText="1"/>
    </xf>
    <xf numFmtId="0" fontId="6" fillId="2" borderId="3" xfId="2" applyFont="1" applyFill="1" applyBorder="1" applyAlignment="1">
      <alignment horizontal="center" vertical="center" wrapText="1"/>
    </xf>
    <xf numFmtId="167" fontId="0" fillId="0" borderId="0" xfId="0" applyNumberFormat="1"/>
    <xf numFmtId="167" fontId="18" fillId="0" borderId="0" xfId="0" applyNumberFormat="1" applyFont="1"/>
    <xf numFmtId="2" fontId="0" fillId="0" borderId="0" xfId="0" applyNumberFormat="1" applyAlignment="1">
      <alignment horizontal="right"/>
    </xf>
    <xf numFmtId="165" fontId="18" fillId="0" borderId="0" xfId="1" applyNumberFormat="1" applyFont="1"/>
    <xf numFmtId="9" fontId="4" fillId="2" borderId="10" xfId="1" applyFont="1" applyFill="1" applyBorder="1" applyAlignment="1">
      <alignment horizontal="center"/>
    </xf>
    <xf numFmtId="167" fontId="18" fillId="0" borderId="0" xfId="8" applyNumberFormat="1"/>
    <xf numFmtId="9" fontId="26" fillId="0" borderId="0" xfId="0" applyNumberFormat="1" applyFont="1"/>
    <xf numFmtId="1" fontId="2" fillId="0" borderId="0" xfId="0" applyNumberFormat="1" applyFont="1"/>
    <xf numFmtId="165" fontId="18" fillId="0" borderId="0" xfId="0" applyNumberFormat="1" applyFont="1"/>
    <xf numFmtId="10" fontId="18" fillId="0" borderId="0" xfId="0" applyNumberFormat="1" applyFont="1"/>
    <xf numFmtId="0" fontId="18" fillId="0" borderId="0" xfId="10"/>
    <xf numFmtId="0" fontId="20" fillId="0" borderId="0" xfId="10" applyFont="1"/>
    <xf numFmtId="164" fontId="18" fillId="0" borderId="0" xfId="8" applyNumberFormat="1"/>
    <xf numFmtId="0" fontId="0" fillId="2" borderId="7" xfId="0" applyFill="1" applyBorder="1"/>
    <xf numFmtId="0" fontId="3" fillId="2" borderId="5" xfId="0" applyFont="1" applyFill="1" applyBorder="1" applyAlignment="1">
      <alignment horizontal="center" vertical="center" wrapText="1"/>
    </xf>
    <xf numFmtId="0" fontId="4" fillId="2" borderId="9" xfId="0" applyFont="1" applyFill="1" applyBorder="1"/>
    <xf numFmtId="0" fontId="3" fillId="2" borderId="0" xfId="0" applyFont="1" applyFill="1" applyAlignment="1">
      <alignment horizontal="center" vertical="center" wrapText="1"/>
    </xf>
    <xf numFmtId="0" fontId="4" fillId="2" borderId="2" xfId="0" applyFont="1" applyFill="1" applyBorder="1"/>
    <xf numFmtId="0" fontId="3" fillId="2" borderId="2" xfId="0" applyFont="1" applyFill="1" applyBorder="1"/>
    <xf numFmtId="0" fontId="3" fillId="2" borderId="3" xfId="0" applyFont="1" applyFill="1" applyBorder="1"/>
    <xf numFmtId="0" fontId="21" fillId="4" borderId="27" xfId="0" applyFont="1" applyFill="1" applyBorder="1" applyAlignment="1">
      <alignment horizontal="center" vertical="center" wrapText="1"/>
    </xf>
    <xf numFmtId="0" fontId="21" fillId="4" borderId="28" xfId="0" applyFont="1" applyFill="1" applyBorder="1" applyAlignment="1">
      <alignment horizontal="center" vertical="center" wrapText="1"/>
    </xf>
    <xf numFmtId="0" fontId="21" fillId="5" borderId="27" xfId="0" applyFont="1" applyFill="1" applyBorder="1" applyAlignment="1">
      <alignment horizontal="center" vertical="center" wrapText="1"/>
    </xf>
    <xf numFmtId="0" fontId="21" fillId="5" borderId="28"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21" fillId="6" borderId="31" xfId="0" applyFont="1" applyFill="1" applyBorder="1" applyAlignment="1">
      <alignment horizontal="center" vertical="center" wrapText="1"/>
    </xf>
    <xf numFmtId="0" fontId="21" fillId="6" borderId="8" xfId="0" applyFont="1" applyFill="1" applyBorder="1" applyAlignment="1">
      <alignment horizontal="center" vertical="center" wrapText="1"/>
    </xf>
    <xf numFmtId="168" fontId="4" fillId="2" borderId="7" xfId="0" applyNumberFormat="1" applyFont="1" applyFill="1" applyBorder="1" applyAlignment="1">
      <alignment horizontal="center"/>
    </xf>
    <xf numFmtId="165" fontId="4" fillId="2" borderId="8" xfId="0" applyNumberFormat="1" applyFont="1" applyFill="1" applyBorder="1" applyAlignment="1">
      <alignment horizontal="center"/>
    </xf>
    <xf numFmtId="0" fontId="28" fillId="7" borderId="6" xfId="0" applyFont="1" applyFill="1" applyBorder="1"/>
    <xf numFmtId="0" fontId="29" fillId="7" borderId="1" xfId="0" applyFont="1" applyFill="1" applyBorder="1" applyAlignment="1">
      <alignment wrapText="1"/>
    </xf>
    <xf numFmtId="0" fontId="30" fillId="7" borderId="4" xfId="0" applyFont="1" applyFill="1" applyBorder="1"/>
    <xf numFmtId="164" fontId="31" fillId="2" borderId="0" xfId="0" applyNumberFormat="1" applyFont="1" applyFill="1" applyAlignment="1">
      <alignment horizontal="center"/>
    </xf>
    <xf numFmtId="168" fontId="31" fillId="2" borderId="0" xfId="0" applyNumberFormat="1" applyFont="1" applyFill="1" applyAlignment="1">
      <alignment horizontal="center"/>
    </xf>
    <xf numFmtId="1" fontId="31" fillId="2" borderId="0" xfId="0" applyNumberFormat="1" applyFont="1" applyFill="1" applyAlignment="1">
      <alignment horizontal="center"/>
    </xf>
    <xf numFmtId="165" fontId="31" fillId="2" borderId="5" xfId="0" applyNumberFormat="1" applyFont="1" applyFill="1" applyBorder="1" applyAlignment="1">
      <alignment horizontal="center"/>
    </xf>
    <xf numFmtId="0" fontId="32" fillId="7" borderId="9" xfId="0" applyFont="1" applyFill="1" applyBorder="1" applyAlignment="1">
      <alignment horizontal="center" vertical="center" wrapText="1"/>
    </xf>
    <xf numFmtId="0" fontId="32" fillId="7" borderId="10" xfId="0" applyFont="1" applyFill="1" applyBorder="1" applyAlignment="1">
      <alignment horizontal="center" vertical="center" wrapText="1"/>
    </xf>
    <xf numFmtId="0" fontId="5" fillId="2" borderId="9" xfId="0" applyFont="1" applyFill="1" applyBorder="1" applyAlignment="1">
      <alignment horizontal="left" wrapText="1"/>
    </xf>
    <xf numFmtId="0" fontId="14" fillId="3" borderId="9" xfId="0" applyFont="1" applyFill="1" applyBorder="1" applyAlignment="1">
      <alignment horizontal="left" wrapText="1"/>
    </xf>
    <xf numFmtId="0" fontId="11" fillId="3" borderId="7" xfId="0" applyFont="1" applyFill="1" applyBorder="1" applyAlignment="1">
      <alignment horizontal="center" wrapText="1"/>
    </xf>
    <xf numFmtId="0" fontId="3" fillId="2" borderId="2" xfId="2" applyFont="1" applyFill="1" applyBorder="1" applyAlignment="1">
      <alignment horizontal="center"/>
    </xf>
    <xf numFmtId="0" fontId="3" fillId="2" borderId="3" xfId="2" applyFont="1" applyFill="1" applyBorder="1" applyAlignment="1">
      <alignment horizontal="center"/>
    </xf>
    <xf numFmtId="0" fontId="22" fillId="2" borderId="23" xfId="2" applyFont="1" applyFill="1" applyBorder="1" applyAlignment="1">
      <alignment horizontal="left" wrapText="1"/>
    </xf>
    <xf numFmtId="0" fontId="22" fillId="2" borderId="24" xfId="2" applyFont="1" applyFill="1" applyBorder="1" applyAlignment="1">
      <alignment horizontal="left" wrapText="1"/>
    </xf>
    <xf numFmtId="0" fontId="22" fillId="2" borderId="25" xfId="2" applyFont="1" applyFill="1" applyBorder="1" applyAlignment="1">
      <alignment horizontal="left" wrapText="1"/>
    </xf>
    <xf numFmtId="0" fontId="5" fillId="2" borderId="23" xfId="2" applyFont="1" applyFill="1" applyBorder="1" applyAlignment="1">
      <alignment horizontal="left" wrapText="1"/>
    </xf>
    <xf numFmtId="0" fontId="5" fillId="2" borderId="24" xfId="2" applyFont="1" applyFill="1" applyBorder="1" applyAlignment="1">
      <alignment horizontal="left" wrapText="1"/>
    </xf>
    <xf numFmtId="0" fontId="5" fillId="2" borderId="25" xfId="2" applyFont="1" applyFill="1" applyBorder="1" applyAlignment="1">
      <alignment horizontal="left" wrapText="1"/>
    </xf>
    <xf numFmtId="0" fontId="5" fillId="2" borderId="4" xfId="2" applyFont="1" applyFill="1" applyBorder="1" applyAlignment="1">
      <alignment horizontal="left" wrapText="1"/>
    </xf>
    <xf numFmtId="0" fontId="5" fillId="2" borderId="0" xfId="2" applyFont="1" applyFill="1" applyBorder="1" applyAlignment="1">
      <alignment horizontal="left" wrapText="1"/>
    </xf>
    <xf numFmtId="0" fontId="0" fillId="2" borderId="0" xfId="0" applyFill="1" applyAlignment="1">
      <alignment horizontal="left"/>
    </xf>
    <xf numFmtId="0" fontId="3" fillId="2" borderId="9"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27" fillId="2" borderId="11" xfId="7" applyFont="1" applyFill="1" applyBorder="1" applyAlignment="1">
      <alignment horizontal="left" vertical="center" wrapText="1"/>
    </xf>
    <xf numFmtId="0" fontId="21" fillId="2" borderId="12" xfId="7" applyFont="1" applyFill="1" applyBorder="1" applyAlignment="1">
      <alignment horizontal="left" vertical="center" wrapText="1"/>
    </xf>
    <xf numFmtId="0" fontId="21" fillId="2" borderId="13" xfId="7" applyFont="1" applyFill="1" applyBorder="1" applyAlignment="1">
      <alignment horizontal="left" vertical="center" wrapText="1"/>
    </xf>
    <xf numFmtId="0" fontId="21" fillId="2" borderId="14" xfId="7" applyFont="1" applyFill="1" applyBorder="1" applyAlignment="1">
      <alignment horizontal="left" vertical="center" wrapText="1"/>
    </xf>
    <xf numFmtId="0" fontId="21" fillId="2" borderId="0" xfId="7" applyFont="1" applyFill="1" applyAlignment="1">
      <alignment horizontal="left" vertical="center" wrapText="1"/>
    </xf>
    <xf numFmtId="0" fontId="21" fillId="2" borderId="15" xfId="7" applyFont="1" applyFill="1" applyBorder="1" applyAlignment="1">
      <alignment horizontal="left" vertical="center" wrapText="1"/>
    </xf>
    <xf numFmtId="0" fontId="21" fillId="2" borderId="16" xfId="7" applyFont="1" applyFill="1" applyBorder="1" applyAlignment="1">
      <alignment horizontal="left" vertical="center" wrapText="1"/>
    </xf>
    <xf numFmtId="0" fontId="21" fillId="2" borderId="17" xfId="7" applyFont="1" applyFill="1" applyBorder="1" applyAlignment="1">
      <alignment horizontal="left" vertical="center" wrapText="1"/>
    </xf>
    <xf numFmtId="0" fontId="21" fillId="2" borderId="18" xfId="7" applyFont="1" applyFill="1" applyBorder="1" applyAlignment="1">
      <alignment horizontal="left" vertical="center" wrapText="1"/>
    </xf>
    <xf numFmtId="0" fontId="3" fillId="2" borderId="26" xfId="0" applyFont="1" applyFill="1" applyBorder="1" applyAlignment="1">
      <alignment horizontal="center" vertical="center" wrapText="1"/>
    </xf>
    <xf numFmtId="0" fontId="3" fillId="2" borderId="29" xfId="0" applyFont="1" applyFill="1" applyBorder="1" applyAlignment="1">
      <alignment horizontal="center" vertical="center" wrapText="1"/>
    </xf>
    <xf numFmtId="0" fontId="3" fillId="2" borderId="9" xfId="0" applyFont="1" applyFill="1" applyBorder="1" applyAlignment="1">
      <alignment horizontal="left" vertical="center" wrapText="1"/>
    </xf>
    <xf numFmtId="0" fontId="33" fillId="2" borderId="23" xfId="0" applyFont="1" applyFill="1" applyBorder="1" applyAlignment="1">
      <alignment horizontal="left" vertical="center" wrapText="1"/>
    </xf>
    <xf numFmtId="0" fontId="33" fillId="2" borderId="24" xfId="0" applyFont="1" applyFill="1" applyBorder="1" applyAlignment="1">
      <alignment horizontal="left" vertical="center" wrapText="1"/>
    </xf>
    <xf numFmtId="0" fontId="33" fillId="2" borderId="25" xfId="0" applyFont="1" applyFill="1" applyBorder="1" applyAlignment="1">
      <alignment horizontal="left" vertical="center" wrapText="1"/>
    </xf>
    <xf numFmtId="0" fontId="0" fillId="0" borderId="0" xfId="0" applyAlignment="1">
      <alignment horizontal="center"/>
    </xf>
    <xf numFmtId="9" fontId="0" fillId="0" borderId="0" xfId="1" applyFont="1" applyAlignment="1">
      <alignment horizontal="center"/>
    </xf>
  </cellXfs>
  <cellStyles count="11">
    <cellStyle name="Lien hypertexte 2" xfId="5" xr:uid="{00000000-0005-0000-0000-000000000000}"/>
    <cellStyle name="Normal" xfId="0" builtinId="0"/>
    <cellStyle name="Normal 2" xfId="6" xr:uid="{00000000-0005-0000-0000-000002000000}"/>
    <cellStyle name="Normal 2 3" xfId="7" xr:uid="{2851050B-F5E8-2F42-BC61-454A500EE99F}"/>
    <cellStyle name="Normal 3" xfId="2" xr:uid="{00000000-0005-0000-0000-000003000000}"/>
    <cellStyle name="Normal 4" xfId="4" xr:uid="{00000000-0005-0000-0000-000004000000}"/>
    <cellStyle name="Normal 5" xfId="8" xr:uid="{A135BC9E-AF1A-474B-9065-38BBB50C06FB}"/>
    <cellStyle name="Normal 5 2" xfId="9" xr:uid="{49F0F97F-58EA-E04A-B650-06593351936B}"/>
    <cellStyle name="Normal 7" xfId="10" xr:uid="{DABFE9C4-D39C-814C-B616-4CCBC1F87366}"/>
    <cellStyle name="Pourcentage" xfId="1" builtinId="5"/>
    <cellStyle name="Pourcentage 2" xfId="3" xr:uid="{00000000-0005-0000-0000-000006000000}"/>
  </cellStyles>
  <dxfs count="0"/>
  <tableStyles count="0" defaultTableStyle="TableStyleMedium2" defaultPivotStyle="PivotStyleLight16"/>
  <colors>
    <mruColors>
      <color rgb="FFD922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1.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9.xml"/><Relationship Id="rId1" Type="http://schemas.microsoft.com/office/2011/relationships/chartStyle" Target="style9.xml"/><Relationship Id="rId4" Type="http://schemas.openxmlformats.org/officeDocument/2006/relationships/chartUserShapes" Target="../drawings/drawing2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openxmlformats.org/officeDocument/2006/relationships/chartUserShapes" Target="../drawings/drawing24.xml"/><Relationship Id="rId1" Type="http://schemas.openxmlformats.org/officeDocument/2006/relationships/themeOverride" Target="../theme/themeOverride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8.xml"/><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2" Type="http://schemas.openxmlformats.org/officeDocument/2006/relationships/chartUserShapes" Target="../drawings/drawing18.xml"/><Relationship Id="rId1" Type="http://schemas.openxmlformats.org/officeDocument/2006/relationships/themeOverride" Target="../theme/themeOverrid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fr-FR" b="1">
                <a:solidFill>
                  <a:schemeClr val="tx1"/>
                </a:solidFill>
                <a:latin typeface="Arial" panose="020B0604020202020204" pitchFamily="34" charset="0"/>
                <a:cs typeface="Arial" panose="020B0604020202020204" pitchFamily="34" charset="0"/>
              </a:rPr>
              <a:t>Figure 6.1</a:t>
            </a:r>
            <a:r>
              <a:rPr lang="fr-FR" b="1" baseline="0">
                <a:solidFill>
                  <a:schemeClr val="tx1"/>
                </a:solidFill>
                <a:latin typeface="Arial" panose="020B0604020202020204" pitchFamily="34" charset="0"/>
                <a:cs typeface="Arial" panose="020B0604020202020204" pitchFamily="34" charset="0"/>
              </a:rPr>
              <a:t> </a:t>
            </a:r>
            <a:r>
              <a:rPr lang="fr-FR" b="1">
                <a:solidFill>
                  <a:schemeClr val="tx1"/>
                </a:solidFill>
                <a:latin typeface="Arial" panose="020B0604020202020204" pitchFamily="34" charset="0"/>
                <a:cs typeface="Arial" panose="020B0604020202020204" pitchFamily="34" charset="0"/>
              </a:rPr>
              <a:t>Global annual CO2 emissions by world region,</a:t>
            </a:r>
            <a:r>
              <a:rPr lang="fr-FR" b="1" baseline="0">
                <a:solidFill>
                  <a:schemeClr val="tx1"/>
                </a:solidFill>
                <a:latin typeface="Arial" panose="020B0604020202020204" pitchFamily="34" charset="0"/>
                <a:cs typeface="Arial" panose="020B0604020202020204" pitchFamily="34" charset="0"/>
              </a:rPr>
              <a:t> 1850-2019</a:t>
            </a:r>
            <a:endParaRPr lang="fr-FR" b="1">
              <a:solidFill>
                <a:schemeClr val="tx1"/>
              </a:solidFill>
              <a:latin typeface="Arial" panose="020B0604020202020204" pitchFamily="34" charset="0"/>
              <a:cs typeface="Arial" panose="020B0604020202020204" pitchFamily="34" charset="0"/>
            </a:endParaRPr>
          </a:p>
        </c:rich>
      </c:tx>
      <c:layout>
        <c:manualLayout>
          <c:xMode val="edge"/>
          <c:yMode val="edge"/>
          <c:x val="0.21905784413433005"/>
          <c:y val="2.71800679501698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fr-FR"/>
        </a:p>
      </c:txPr>
    </c:title>
    <c:autoTitleDeleted val="0"/>
    <c:plotArea>
      <c:layout>
        <c:manualLayout>
          <c:layoutTarget val="inner"/>
          <c:xMode val="edge"/>
          <c:yMode val="edge"/>
          <c:x val="0.11778343166714189"/>
          <c:y val="9.5093731261120445E-2"/>
          <c:w val="0.71615335687495885"/>
          <c:h val="0.68063539288859254"/>
        </c:manualLayout>
      </c:layout>
      <c:areaChart>
        <c:grouping val="stacked"/>
        <c:varyColors val="0"/>
        <c:ser>
          <c:idx val="1"/>
          <c:order val="0"/>
          <c:tx>
            <c:strRef>
              <c:f>'data-F6.1'!$B$2</c:f>
              <c:strCache>
                <c:ptCount val="1"/>
                <c:pt idx="0">
                  <c:v>China</c:v>
                </c:pt>
              </c:strCache>
            </c:strRef>
          </c:tx>
          <c:spPr>
            <a:solidFill>
              <a:srgbClr val="FFC000"/>
            </a:solidFill>
            <a:ln>
              <a:noFill/>
            </a:ln>
            <a:effectLst/>
          </c:spPr>
          <c:cat>
            <c:numRef>
              <c:f>'data-F6.1'!$A$3:$A$172</c:f>
              <c:numCache>
                <c:formatCode>General</c:formatCode>
                <c:ptCount val="170"/>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pt idx="169">
                  <c:v>2019</c:v>
                </c:pt>
              </c:numCache>
            </c:numRef>
          </c:cat>
          <c:val>
            <c:numRef>
              <c:f>'data-F6.1'!$B$3:$B$172</c:f>
              <c:numCache>
                <c:formatCode>General</c:formatCode>
                <c:ptCount val="170"/>
                <c:pt idx="0">
                  <c:v>3.9199999999999999E-2</c:v>
                </c:pt>
                <c:pt idx="1">
                  <c:v>4.1500000000000002E-2</c:v>
                </c:pt>
                <c:pt idx="2">
                  <c:v>4.3659999999999997E-2</c:v>
                </c:pt>
                <c:pt idx="3">
                  <c:v>4.5839999999999999E-2</c:v>
                </c:pt>
                <c:pt idx="4">
                  <c:v>4.7980000000000002E-2</c:v>
                </c:pt>
                <c:pt idx="5">
                  <c:v>5.008E-2</c:v>
                </c:pt>
                <c:pt idx="6">
                  <c:v>5.2139999999999999E-2</c:v>
                </c:pt>
                <c:pt idx="7">
                  <c:v>5.416E-2</c:v>
                </c:pt>
                <c:pt idx="8">
                  <c:v>5.6140000000000002E-2</c:v>
                </c:pt>
                <c:pt idx="9">
                  <c:v>5.808E-2</c:v>
                </c:pt>
                <c:pt idx="10">
                  <c:v>5.9980000000000012E-2</c:v>
                </c:pt>
                <c:pt idx="11">
                  <c:v>6.182E-2</c:v>
                </c:pt>
                <c:pt idx="12">
                  <c:v>6.3640000000000002E-2</c:v>
                </c:pt>
                <c:pt idx="13">
                  <c:v>6.5420000000000006E-2</c:v>
                </c:pt>
                <c:pt idx="14">
                  <c:v>6.7140000000000005E-2</c:v>
                </c:pt>
                <c:pt idx="15">
                  <c:v>6.8820000000000006E-2</c:v>
                </c:pt>
                <c:pt idx="16">
                  <c:v>7.0480000000000001E-2</c:v>
                </c:pt>
                <c:pt idx="17">
                  <c:v>7.2100000000000011E-2</c:v>
                </c:pt>
                <c:pt idx="18">
                  <c:v>7.3679999999999995E-2</c:v>
                </c:pt>
                <c:pt idx="19">
                  <c:v>7.5240000000000001E-2</c:v>
                </c:pt>
                <c:pt idx="20">
                  <c:v>7.6800000000000007E-2</c:v>
                </c:pt>
                <c:pt idx="21">
                  <c:v>7.8360000000000013E-2</c:v>
                </c:pt>
                <c:pt idx="22">
                  <c:v>7.9939999999999997E-2</c:v>
                </c:pt>
                <c:pt idx="23">
                  <c:v>8.1540000000000001E-2</c:v>
                </c:pt>
                <c:pt idx="24">
                  <c:v>8.317999999999999E-2</c:v>
                </c:pt>
                <c:pt idx="25">
                  <c:v>8.4799999999999986E-2</c:v>
                </c:pt>
                <c:pt idx="26">
                  <c:v>8.6399999999999991E-2</c:v>
                </c:pt>
                <c:pt idx="27">
                  <c:v>8.793999999999999E-2</c:v>
                </c:pt>
                <c:pt idx="28">
                  <c:v>8.9419999999999999E-2</c:v>
                </c:pt>
                <c:pt idx="29">
                  <c:v>9.0799999999999992E-2</c:v>
                </c:pt>
                <c:pt idx="30">
                  <c:v>9.2100000000000001E-2</c:v>
                </c:pt>
                <c:pt idx="31">
                  <c:v>9.332E-2</c:v>
                </c:pt>
                <c:pt idx="32">
                  <c:v>9.4460000000000016E-2</c:v>
                </c:pt>
                <c:pt idx="33">
                  <c:v>9.5540000000000014E-2</c:v>
                </c:pt>
                <c:pt idx="34">
                  <c:v>9.6579999999999999E-2</c:v>
                </c:pt>
                <c:pt idx="35">
                  <c:v>9.758E-2</c:v>
                </c:pt>
                <c:pt idx="36">
                  <c:v>9.8459999999999992E-2</c:v>
                </c:pt>
                <c:pt idx="37">
                  <c:v>9.9339999999999984E-2</c:v>
                </c:pt>
                <c:pt idx="38">
                  <c:v>0.10042</c:v>
                </c:pt>
                <c:pt idx="39">
                  <c:v>0.10149999999999999</c:v>
                </c:pt>
                <c:pt idx="40">
                  <c:v>0.1026</c:v>
                </c:pt>
                <c:pt idx="41">
                  <c:v>0.1038</c:v>
                </c:pt>
                <c:pt idx="42">
                  <c:v>0.1048</c:v>
                </c:pt>
                <c:pt idx="43">
                  <c:v>0.1056</c:v>
                </c:pt>
                <c:pt idx="44">
                  <c:v>0.10640000000000001</c:v>
                </c:pt>
                <c:pt idx="45">
                  <c:v>0.1072</c:v>
                </c:pt>
                <c:pt idx="46">
                  <c:v>0.10800000000000001</c:v>
                </c:pt>
                <c:pt idx="47">
                  <c:v>0.10900000000000001</c:v>
                </c:pt>
                <c:pt idx="48">
                  <c:v>0.11000000000000001</c:v>
                </c:pt>
                <c:pt idx="49">
                  <c:v>0.11100000000000002</c:v>
                </c:pt>
                <c:pt idx="50">
                  <c:v>0.11200000000000002</c:v>
                </c:pt>
                <c:pt idx="51">
                  <c:v>0.11360000000000001</c:v>
                </c:pt>
                <c:pt idx="52">
                  <c:v>0.11520000000000001</c:v>
                </c:pt>
                <c:pt idx="53">
                  <c:v>0.11699999999999999</c:v>
                </c:pt>
                <c:pt idx="54">
                  <c:v>0.12179999999999999</c:v>
                </c:pt>
                <c:pt idx="55">
                  <c:v>0.1268</c:v>
                </c:pt>
                <c:pt idx="56">
                  <c:v>0.13240000000000002</c:v>
                </c:pt>
                <c:pt idx="57">
                  <c:v>0.13780000000000001</c:v>
                </c:pt>
                <c:pt idx="58">
                  <c:v>0.1426</c:v>
                </c:pt>
                <c:pt idx="59">
                  <c:v>0.14640000000000003</c:v>
                </c:pt>
                <c:pt idx="60">
                  <c:v>0.1464</c:v>
                </c:pt>
                <c:pt idx="61">
                  <c:v>0.14560000000000001</c:v>
                </c:pt>
                <c:pt idx="62">
                  <c:v>0.14599999999999999</c:v>
                </c:pt>
                <c:pt idx="63">
                  <c:v>0.14720000000000003</c:v>
                </c:pt>
                <c:pt idx="64">
                  <c:v>0.14680000000000001</c:v>
                </c:pt>
                <c:pt idx="65">
                  <c:v>0.15060000000000001</c:v>
                </c:pt>
                <c:pt idx="66">
                  <c:v>0.15440000000000001</c:v>
                </c:pt>
                <c:pt idx="67">
                  <c:v>0.158</c:v>
                </c:pt>
                <c:pt idx="68">
                  <c:v>0.16200000000000001</c:v>
                </c:pt>
                <c:pt idx="69">
                  <c:v>0.16560000000000002</c:v>
                </c:pt>
                <c:pt idx="70">
                  <c:v>0.1694</c:v>
                </c:pt>
                <c:pt idx="71">
                  <c:v>0.17460000000000001</c:v>
                </c:pt>
                <c:pt idx="72">
                  <c:v>0.18040000000000003</c:v>
                </c:pt>
                <c:pt idx="73">
                  <c:v>0.18600000000000003</c:v>
                </c:pt>
                <c:pt idx="74">
                  <c:v>0.19180000000000003</c:v>
                </c:pt>
                <c:pt idx="75">
                  <c:v>0.19839999999999999</c:v>
                </c:pt>
                <c:pt idx="76">
                  <c:v>0.20400000000000001</c:v>
                </c:pt>
                <c:pt idx="77">
                  <c:v>0.2092</c:v>
                </c:pt>
                <c:pt idx="78">
                  <c:v>0.21459999999999999</c:v>
                </c:pt>
                <c:pt idx="79">
                  <c:v>0.22059999999999999</c:v>
                </c:pt>
                <c:pt idx="80">
                  <c:v>0.22480000000000003</c:v>
                </c:pt>
                <c:pt idx="81">
                  <c:v>0.22919999999999999</c:v>
                </c:pt>
                <c:pt idx="82">
                  <c:v>0.23420000000000002</c:v>
                </c:pt>
                <c:pt idx="83">
                  <c:v>0.2404</c:v>
                </c:pt>
                <c:pt idx="84">
                  <c:v>0.24740000000000001</c:v>
                </c:pt>
                <c:pt idx="85">
                  <c:v>0.254</c:v>
                </c:pt>
                <c:pt idx="86">
                  <c:v>0.25900000000000001</c:v>
                </c:pt>
                <c:pt idx="87">
                  <c:v>0.26500000000000001</c:v>
                </c:pt>
                <c:pt idx="88">
                  <c:v>0.27339999999999998</c:v>
                </c:pt>
                <c:pt idx="89">
                  <c:v>0.28500000000000003</c:v>
                </c:pt>
                <c:pt idx="90">
                  <c:v>0.29920000000000002</c:v>
                </c:pt>
                <c:pt idx="91">
                  <c:v>0.31140000000000001</c:v>
                </c:pt>
                <c:pt idx="92">
                  <c:v>0.32199999999999995</c:v>
                </c:pt>
                <c:pt idx="93">
                  <c:v>0.31979999999999997</c:v>
                </c:pt>
                <c:pt idx="94">
                  <c:v>0.31000000000000005</c:v>
                </c:pt>
                <c:pt idx="95">
                  <c:v>0.29979999999999996</c:v>
                </c:pt>
                <c:pt idx="96">
                  <c:v>0.29139999999999999</c:v>
                </c:pt>
                <c:pt idx="97">
                  <c:v>0.29040000000000005</c:v>
                </c:pt>
                <c:pt idx="98">
                  <c:v>0.30299999999999999</c:v>
                </c:pt>
                <c:pt idx="99">
                  <c:v>0.3256</c:v>
                </c:pt>
                <c:pt idx="100">
                  <c:v>0.35719999999999996</c:v>
                </c:pt>
                <c:pt idx="101">
                  <c:v>0.39760000000000001</c:v>
                </c:pt>
                <c:pt idx="102">
                  <c:v>0.44320000000000004</c:v>
                </c:pt>
                <c:pt idx="103">
                  <c:v>0.49840000000000001</c:v>
                </c:pt>
                <c:pt idx="104">
                  <c:v>0.56020000000000003</c:v>
                </c:pt>
                <c:pt idx="105">
                  <c:v>0.62780000000000002</c:v>
                </c:pt>
                <c:pt idx="106">
                  <c:v>0.74919999999999987</c:v>
                </c:pt>
                <c:pt idx="107">
                  <c:v>0.90079999999999993</c:v>
                </c:pt>
                <c:pt idx="108">
                  <c:v>1.0534000000000001</c:v>
                </c:pt>
                <c:pt idx="109">
                  <c:v>1.1480000000000001</c:v>
                </c:pt>
                <c:pt idx="110">
                  <c:v>1.206</c:v>
                </c:pt>
                <c:pt idx="111">
                  <c:v>1.2040000000000002</c:v>
                </c:pt>
                <c:pt idx="112">
                  <c:v>1.1640000000000001</c:v>
                </c:pt>
                <c:pt idx="113">
                  <c:v>1.1200000000000001</c:v>
                </c:pt>
                <c:pt idx="114">
                  <c:v>1.1340000000000001</c:v>
                </c:pt>
                <c:pt idx="115">
                  <c:v>1.1520000000000001</c:v>
                </c:pt>
                <c:pt idx="116">
                  <c:v>1.1780000000000002</c:v>
                </c:pt>
                <c:pt idx="117">
                  <c:v>1.222</c:v>
                </c:pt>
                <c:pt idx="118">
                  <c:v>1.3039999999999998</c:v>
                </c:pt>
                <c:pt idx="119">
                  <c:v>1.3980000000000001</c:v>
                </c:pt>
                <c:pt idx="120">
                  <c:v>1.524</c:v>
                </c:pt>
                <c:pt idx="121">
                  <c:v>1.6519999999999999</c:v>
                </c:pt>
                <c:pt idx="122">
                  <c:v>1.7600000000000002</c:v>
                </c:pt>
                <c:pt idx="123">
                  <c:v>1.86</c:v>
                </c:pt>
                <c:pt idx="124">
                  <c:v>1.9439999999999997</c:v>
                </c:pt>
                <c:pt idx="125">
                  <c:v>2.044</c:v>
                </c:pt>
                <c:pt idx="126">
                  <c:v>2.1740000000000004</c:v>
                </c:pt>
                <c:pt idx="127">
                  <c:v>2.3120000000000003</c:v>
                </c:pt>
                <c:pt idx="128">
                  <c:v>2.35888495521609</c:v>
                </c:pt>
                <c:pt idx="129">
                  <c:v>2.3887046700839782</c:v>
                </c:pt>
                <c:pt idx="130">
                  <c:v>2.422132696381694</c:v>
                </c:pt>
                <c:pt idx="131">
                  <c:v>2.445707688203103</c:v>
                </c:pt>
                <c:pt idx="132">
                  <c:v>2.4925705203420336</c:v>
                </c:pt>
                <c:pt idx="133">
                  <c:v>2.6253700274912877</c:v>
                </c:pt>
                <c:pt idx="134">
                  <c:v>2.7876855064755008</c:v>
                </c:pt>
                <c:pt idx="135">
                  <c:v>2.9228158735609804</c:v>
                </c:pt>
                <c:pt idx="136">
                  <c:v>3.0610596695361609</c:v>
                </c:pt>
                <c:pt idx="137">
                  <c:v>3.1783463471618894</c:v>
                </c:pt>
                <c:pt idx="138">
                  <c:v>3.2267022404215959</c:v>
                </c:pt>
                <c:pt idx="139">
                  <c:v>3.2901364396256318</c:v>
                </c:pt>
                <c:pt idx="140">
                  <c:v>3.38781798571961</c:v>
                </c:pt>
                <c:pt idx="141">
                  <c:v>3.4854287856242627</c:v>
                </c:pt>
                <c:pt idx="142">
                  <c:v>3.5607272107743606</c:v>
                </c:pt>
                <c:pt idx="143">
                  <c:v>3.7403698561535572</c:v>
                </c:pt>
                <c:pt idx="144">
                  <c:v>3.9194583979384974</c:v>
                </c:pt>
                <c:pt idx="145">
                  <c:v>4.0345075352009134</c:v>
                </c:pt>
                <c:pt idx="146">
                  <c:v>4.0974369482579638</c:v>
                </c:pt>
                <c:pt idx="147">
                  <c:v>4.1903822426347563</c:v>
                </c:pt>
                <c:pt idx="148">
                  <c:v>4.2198986437627788</c:v>
                </c:pt>
                <c:pt idx="149">
                  <c:v>4.251430825879563</c:v>
                </c:pt>
                <c:pt idx="150">
                  <c:v>4.3633059864594257</c:v>
                </c:pt>
                <c:pt idx="151">
                  <c:v>4.5896935607801046</c:v>
                </c:pt>
                <c:pt idx="152">
                  <c:v>4.9088363616872233</c:v>
                </c:pt>
                <c:pt idx="153">
                  <c:v>5.3224312913391447</c:v>
                </c:pt>
                <c:pt idx="154">
                  <c:v>5.7768172479534412</c:v>
                </c:pt>
                <c:pt idx="155">
                  <c:v>6.2713716743869394</c:v>
                </c:pt>
                <c:pt idx="156">
                  <c:v>6.7971924260655312</c:v>
                </c:pt>
                <c:pt idx="157">
                  <c:v>7.4130121953200527</c:v>
                </c:pt>
                <c:pt idx="158">
                  <c:v>8.0634647405344815</c:v>
                </c:pt>
                <c:pt idx="159">
                  <c:v>8.8228731581216149</c:v>
                </c:pt>
                <c:pt idx="160">
                  <c:v>9.5782933474752312</c:v>
                </c:pt>
                <c:pt idx="161">
                  <c:v>10.25168446024183</c:v>
                </c:pt>
                <c:pt idx="162">
                  <c:v>10.743204254497481</c:v>
                </c:pt>
                <c:pt idx="163">
                  <c:v>11.110862050547876</c:v>
                </c:pt>
                <c:pt idx="164">
                  <c:v>11.304150135929657</c:v>
                </c:pt>
                <c:pt idx="165">
                  <c:v>11.454426505361663</c:v>
                </c:pt>
                <c:pt idx="166">
                  <c:v>11.610469150733348</c:v>
                </c:pt>
                <c:pt idx="167">
                  <c:v>11.80645917136345</c:v>
                </c:pt>
                <c:pt idx="168">
                  <c:v>11.901943122893043</c:v>
                </c:pt>
                <c:pt idx="169">
                  <c:v>12.037136536288935</c:v>
                </c:pt>
              </c:numCache>
            </c:numRef>
          </c:val>
          <c:extLst>
            <c:ext xmlns:c16="http://schemas.microsoft.com/office/drawing/2014/chart" uri="{C3380CC4-5D6E-409C-BE32-E72D297353CC}">
              <c16:uniqueId val="{00000000-C8B6-F74B-9447-297B316DF24B}"/>
            </c:ext>
          </c:extLst>
        </c:ser>
        <c:ser>
          <c:idx val="2"/>
          <c:order val="1"/>
          <c:tx>
            <c:strRef>
              <c:f>'data-F6.1'!$C$2</c:f>
              <c:strCache>
                <c:ptCount val="1"/>
                <c:pt idx="0">
                  <c:v>Other East Asia</c:v>
                </c:pt>
              </c:strCache>
            </c:strRef>
          </c:tx>
          <c:spPr>
            <a:solidFill>
              <a:schemeClr val="accent3"/>
            </a:solidFill>
            <a:ln>
              <a:noFill/>
            </a:ln>
            <a:effectLst/>
          </c:spPr>
          <c:cat>
            <c:numRef>
              <c:f>'data-F6.1'!$A$3:$A$172</c:f>
              <c:numCache>
                <c:formatCode>General</c:formatCode>
                <c:ptCount val="170"/>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pt idx="169">
                  <c:v>2019</c:v>
                </c:pt>
              </c:numCache>
            </c:numRef>
          </c:cat>
          <c:val>
            <c:numRef>
              <c:f>'data-F6.1'!$C$3:$C$172</c:f>
              <c:numCache>
                <c:formatCode>General</c:formatCode>
                <c:ptCount val="170"/>
                <c:pt idx="0">
                  <c:v>1.6771999999999999E-2</c:v>
                </c:pt>
                <c:pt idx="1">
                  <c:v>1.7062999999999998E-2</c:v>
                </c:pt>
                <c:pt idx="2">
                  <c:v>1.7367779999999999E-2</c:v>
                </c:pt>
                <c:pt idx="3">
                  <c:v>1.7662379999999998E-2</c:v>
                </c:pt>
                <c:pt idx="4">
                  <c:v>1.7953180000000003E-2</c:v>
                </c:pt>
                <c:pt idx="5">
                  <c:v>1.8260180000000004E-2</c:v>
                </c:pt>
                <c:pt idx="6">
                  <c:v>1.8581400000000001E-2</c:v>
                </c:pt>
                <c:pt idx="7">
                  <c:v>1.8900800000000002E-2</c:v>
                </c:pt>
                <c:pt idx="8">
                  <c:v>1.9234400000000002E-2</c:v>
                </c:pt>
                <c:pt idx="9">
                  <c:v>1.9586819999999998E-2</c:v>
                </c:pt>
                <c:pt idx="10">
                  <c:v>1.993224E-2</c:v>
                </c:pt>
                <c:pt idx="11">
                  <c:v>2.0274460000000001E-2</c:v>
                </c:pt>
                <c:pt idx="12">
                  <c:v>2.0632299999999999E-2</c:v>
                </c:pt>
                <c:pt idx="13">
                  <c:v>2.1007540000000002E-2</c:v>
                </c:pt>
                <c:pt idx="14">
                  <c:v>2.1380180000000006E-2</c:v>
                </c:pt>
                <c:pt idx="15">
                  <c:v>2.1750419999999999E-2</c:v>
                </c:pt>
                <c:pt idx="16">
                  <c:v>2.2136260000000001E-2</c:v>
                </c:pt>
                <c:pt idx="17">
                  <c:v>2.2539700000000003E-2</c:v>
                </c:pt>
                <c:pt idx="18">
                  <c:v>2.292114E-2</c:v>
                </c:pt>
                <c:pt idx="19">
                  <c:v>2.331898E-2</c:v>
                </c:pt>
                <c:pt idx="20">
                  <c:v>2.3761039999999997E-2</c:v>
                </c:pt>
                <c:pt idx="21">
                  <c:v>2.4209719999999997E-2</c:v>
                </c:pt>
                <c:pt idx="22">
                  <c:v>2.4782599999999998E-2</c:v>
                </c:pt>
                <c:pt idx="23">
                  <c:v>2.5581899999999998E-2</c:v>
                </c:pt>
                <c:pt idx="24">
                  <c:v>2.6407399999999998E-2</c:v>
                </c:pt>
                <c:pt idx="25">
                  <c:v>2.71951E-2</c:v>
                </c:pt>
                <c:pt idx="26">
                  <c:v>2.8122999999999999E-2</c:v>
                </c:pt>
                <c:pt idx="27">
                  <c:v>2.9045100000000001E-2</c:v>
                </c:pt>
                <c:pt idx="28">
                  <c:v>2.9779199999999999E-2</c:v>
                </c:pt>
                <c:pt idx="29">
                  <c:v>3.050332E-2</c:v>
                </c:pt>
                <c:pt idx="30">
                  <c:v>3.1271640000000003E-2</c:v>
                </c:pt>
                <c:pt idx="31">
                  <c:v>3.1927959999999998E-2</c:v>
                </c:pt>
                <c:pt idx="32">
                  <c:v>3.2538499999999998E-2</c:v>
                </c:pt>
                <c:pt idx="33">
                  <c:v>3.3223240000000001E-2</c:v>
                </c:pt>
                <c:pt idx="34">
                  <c:v>3.3942180000000002E-2</c:v>
                </c:pt>
                <c:pt idx="35">
                  <c:v>3.4839120000000001E-2</c:v>
                </c:pt>
                <c:pt idx="36">
                  <c:v>3.5854480000000001E-2</c:v>
                </c:pt>
                <c:pt idx="37">
                  <c:v>3.7044020000000004E-2</c:v>
                </c:pt>
                <c:pt idx="38">
                  <c:v>3.8355399999999998E-2</c:v>
                </c:pt>
                <c:pt idx="39">
                  <c:v>3.9906759999999999E-2</c:v>
                </c:pt>
                <c:pt idx="40">
                  <c:v>4.1258319999999994E-2</c:v>
                </c:pt>
                <c:pt idx="41">
                  <c:v>4.2591880000000006E-2</c:v>
                </c:pt>
                <c:pt idx="42">
                  <c:v>4.4195639999999994E-2</c:v>
                </c:pt>
                <c:pt idx="43">
                  <c:v>4.5882180000000002E-2</c:v>
                </c:pt>
                <c:pt idx="44">
                  <c:v>4.7473140000000004E-2</c:v>
                </c:pt>
                <c:pt idx="45">
                  <c:v>4.9244700000000009E-2</c:v>
                </c:pt>
                <c:pt idx="46">
                  <c:v>5.1692660000000001E-2</c:v>
                </c:pt>
                <c:pt idx="47">
                  <c:v>5.3699039999999996E-2</c:v>
                </c:pt>
                <c:pt idx="48">
                  <c:v>5.5913619999999997E-2</c:v>
                </c:pt>
                <c:pt idx="49">
                  <c:v>5.8793000000000005E-2</c:v>
                </c:pt>
                <c:pt idx="50">
                  <c:v>6.1924999999999994E-2</c:v>
                </c:pt>
                <c:pt idx="51">
                  <c:v>6.4512020000000003E-2</c:v>
                </c:pt>
                <c:pt idx="52">
                  <c:v>6.7798040000000004E-2</c:v>
                </c:pt>
                <c:pt idx="53">
                  <c:v>7.0883080000000015E-2</c:v>
                </c:pt>
                <c:pt idx="54">
                  <c:v>7.383874E-2</c:v>
                </c:pt>
                <c:pt idx="55">
                  <c:v>7.6958800000000008E-2</c:v>
                </c:pt>
                <c:pt idx="56">
                  <c:v>8.0474660000000003E-2</c:v>
                </c:pt>
                <c:pt idx="57">
                  <c:v>8.3501919999999993E-2</c:v>
                </c:pt>
                <c:pt idx="58">
                  <c:v>8.6622160000000004E-2</c:v>
                </c:pt>
                <c:pt idx="59">
                  <c:v>9.0159159999999988E-2</c:v>
                </c:pt>
                <c:pt idx="60">
                  <c:v>9.4318959999999993E-2</c:v>
                </c:pt>
                <c:pt idx="61">
                  <c:v>9.9085940000000011E-2</c:v>
                </c:pt>
                <c:pt idx="62">
                  <c:v>0.10450030000000002</c:v>
                </c:pt>
                <c:pt idx="63">
                  <c:v>0.10882225999999999</c:v>
                </c:pt>
                <c:pt idx="64">
                  <c:v>0.11335401999999999</c:v>
                </c:pt>
                <c:pt idx="65">
                  <c:v>0.11872558</c:v>
                </c:pt>
                <c:pt idx="66">
                  <c:v>0.12408272000000001</c:v>
                </c:pt>
                <c:pt idx="67">
                  <c:v>0.13027326</c:v>
                </c:pt>
                <c:pt idx="68">
                  <c:v>0.13641120000000001</c:v>
                </c:pt>
                <c:pt idx="69">
                  <c:v>0.13955473999999998</c:v>
                </c:pt>
                <c:pt idx="70">
                  <c:v>0.14184008000000001</c:v>
                </c:pt>
                <c:pt idx="71">
                  <c:v>0.14381943999999999</c:v>
                </c:pt>
                <c:pt idx="72">
                  <c:v>0.14474924</c:v>
                </c:pt>
                <c:pt idx="73">
                  <c:v>0.14714385999999999</c:v>
                </c:pt>
                <c:pt idx="74">
                  <c:v>0.15133714000000001</c:v>
                </c:pt>
                <c:pt idx="75">
                  <c:v>0.15604103999999999</c:v>
                </c:pt>
                <c:pt idx="76">
                  <c:v>0.15996758</c:v>
                </c:pt>
                <c:pt idx="77">
                  <c:v>0.16388854</c:v>
                </c:pt>
                <c:pt idx="78">
                  <c:v>0.16548192</c:v>
                </c:pt>
                <c:pt idx="79">
                  <c:v>0.16543411999999999</c:v>
                </c:pt>
                <c:pt idx="80">
                  <c:v>0.16412776000000001</c:v>
                </c:pt>
                <c:pt idx="81">
                  <c:v>0.16628766</c:v>
                </c:pt>
                <c:pt idx="82">
                  <c:v>0.17056222000000001</c:v>
                </c:pt>
                <c:pt idx="83">
                  <c:v>0.17866186000000001</c:v>
                </c:pt>
                <c:pt idx="84">
                  <c:v>0.19133236000000001</c:v>
                </c:pt>
                <c:pt idx="85">
                  <c:v>0.20612913999999999</c:v>
                </c:pt>
                <c:pt idx="86">
                  <c:v>0.21999753999999999</c:v>
                </c:pt>
                <c:pt idx="87">
                  <c:v>0.23136997999999998</c:v>
                </c:pt>
                <c:pt idx="88">
                  <c:v>0.24676904</c:v>
                </c:pt>
                <c:pt idx="89">
                  <c:v>0.25984251999999997</c:v>
                </c:pt>
                <c:pt idx="90">
                  <c:v>0.26902219999999999</c:v>
                </c:pt>
                <c:pt idx="91">
                  <c:v>0.27600192000000001</c:v>
                </c:pt>
                <c:pt idx="92">
                  <c:v>0.28015483999999996</c:v>
                </c:pt>
                <c:pt idx="93">
                  <c:v>0.26378980000000002</c:v>
                </c:pt>
                <c:pt idx="94">
                  <c:v>0.24052082000000002</c:v>
                </c:pt>
                <c:pt idx="95">
                  <c:v>0.22210992000000002</c:v>
                </c:pt>
                <c:pt idx="96">
                  <c:v>0.20708511999999998</c:v>
                </c:pt>
                <c:pt idx="97">
                  <c:v>0.19708248</c:v>
                </c:pt>
                <c:pt idx="98">
                  <c:v>0.20211401999999995</c:v>
                </c:pt>
                <c:pt idx="99">
                  <c:v>0.21836213999999998</c:v>
                </c:pt>
                <c:pt idx="100">
                  <c:v>0.23391756</c:v>
                </c:pt>
                <c:pt idx="101">
                  <c:v>0.25027877999999998</c:v>
                </c:pt>
                <c:pt idx="102">
                  <c:v>0.26585327999999997</c:v>
                </c:pt>
                <c:pt idx="103">
                  <c:v>0.28325649999999997</c:v>
                </c:pt>
                <c:pt idx="104">
                  <c:v>0.30177949999999998</c:v>
                </c:pt>
                <c:pt idx="105">
                  <c:v>0.32561871999999997</c:v>
                </c:pt>
                <c:pt idx="106">
                  <c:v>0.34650476000000002</c:v>
                </c:pt>
                <c:pt idx="107">
                  <c:v>0.37116216000000002</c:v>
                </c:pt>
                <c:pt idx="108">
                  <c:v>0.40372504000000003</c:v>
                </c:pt>
                <c:pt idx="109">
                  <c:v>0.44255511999999991</c:v>
                </c:pt>
                <c:pt idx="110">
                  <c:v>0.47829161999999997</c:v>
                </c:pt>
                <c:pt idx="111">
                  <c:v>0.5215128</c:v>
                </c:pt>
                <c:pt idx="112">
                  <c:v>0.56873160000000011</c:v>
                </c:pt>
                <c:pt idx="113">
                  <c:v>0.61490859999999992</c:v>
                </c:pt>
                <c:pt idx="114">
                  <c:v>0.65895360000000003</c:v>
                </c:pt>
                <c:pt idx="115">
                  <c:v>0.71630740000000004</c:v>
                </c:pt>
                <c:pt idx="116">
                  <c:v>0.7827404</c:v>
                </c:pt>
                <c:pt idx="117">
                  <c:v>0.86023500000000008</c:v>
                </c:pt>
                <c:pt idx="118">
                  <c:v>0.95778940000000001</c:v>
                </c:pt>
                <c:pt idx="119">
                  <c:v>1.0586803999999999</c:v>
                </c:pt>
                <c:pt idx="120">
                  <c:v>1.1519718000000001</c:v>
                </c:pt>
                <c:pt idx="121">
                  <c:v>1.2449626</c:v>
                </c:pt>
                <c:pt idx="122">
                  <c:v>1.3217038000000001</c:v>
                </c:pt>
                <c:pt idx="123">
                  <c:v>1.360795</c:v>
                </c:pt>
                <c:pt idx="124">
                  <c:v>1.4004608000000001</c:v>
                </c:pt>
                <c:pt idx="125">
                  <c:v>1.4407964</c:v>
                </c:pt>
                <c:pt idx="126">
                  <c:v>1.4561946000000001</c:v>
                </c:pt>
                <c:pt idx="127">
                  <c:v>1.4856240000000001</c:v>
                </c:pt>
                <c:pt idx="128">
                  <c:v>1.6056786180597058</c:v>
                </c:pt>
                <c:pt idx="129">
                  <c:v>1.7030902986802303</c:v>
                </c:pt>
                <c:pt idx="130">
                  <c:v>1.782120605240046</c:v>
                </c:pt>
                <c:pt idx="131">
                  <c:v>1.8699303202827782</c:v>
                </c:pt>
                <c:pt idx="132">
                  <c:v>1.961205167337591</c:v>
                </c:pt>
                <c:pt idx="133">
                  <c:v>1.9831689658994462</c:v>
                </c:pt>
                <c:pt idx="134">
                  <c:v>2.0260995298083597</c:v>
                </c:pt>
                <c:pt idx="135">
                  <c:v>2.0967846614578036</c:v>
                </c:pt>
                <c:pt idx="136">
                  <c:v>2.2165371017103235</c:v>
                </c:pt>
                <c:pt idx="137">
                  <c:v>2.3408959374310205</c:v>
                </c:pt>
                <c:pt idx="138">
                  <c:v>2.4465350942083868</c:v>
                </c:pt>
                <c:pt idx="139">
                  <c:v>2.5550764788399731</c:v>
                </c:pt>
                <c:pt idx="140">
                  <c:v>2.6831994360019626</c:v>
                </c:pt>
                <c:pt idx="141">
                  <c:v>2.7553707654069246</c:v>
                </c:pt>
                <c:pt idx="142">
                  <c:v>2.8342527413256189</c:v>
                </c:pt>
                <c:pt idx="143">
                  <c:v>2.9374395410805421</c:v>
                </c:pt>
                <c:pt idx="144">
                  <c:v>3.016564357381553</c:v>
                </c:pt>
                <c:pt idx="145">
                  <c:v>3.0791113527023319</c:v>
                </c:pt>
                <c:pt idx="146">
                  <c:v>3.0609114663019694</c:v>
                </c:pt>
                <c:pt idx="147">
                  <c:v>3.0456751769815997</c:v>
                </c:pt>
                <c:pt idx="148">
                  <c:v>3.0512531503949498</c:v>
                </c:pt>
                <c:pt idx="149">
                  <c:v>3.0435169615968287</c:v>
                </c:pt>
                <c:pt idx="150">
                  <c:v>3.0207650959572008</c:v>
                </c:pt>
                <c:pt idx="151">
                  <c:v>3.0898638326372549</c:v>
                </c:pt>
                <c:pt idx="152">
                  <c:v>3.1346276225177525</c:v>
                </c:pt>
                <c:pt idx="153">
                  <c:v>3.1489027648224086</c:v>
                </c:pt>
                <c:pt idx="154">
                  <c:v>3.1906467393083995</c:v>
                </c:pt>
                <c:pt idx="155">
                  <c:v>3.2261331956871451</c:v>
                </c:pt>
                <c:pt idx="156">
                  <c:v>3.2529243445516336</c:v>
                </c:pt>
                <c:pt idx="157">
                  <c:v>3.2141993023696309</c:v>
                </c:pt>
                <c:pt idx="158">
                  <c:v>3.2037510389287776</c:v>
                </c:pt>
                <c:pt idx="159">
                  <c:v>3.2104677264366877</c:v>
                </c:pt>
                <c:pt idx="160">
                  <c:v>3.2333505975798404</c:v>
                </c:pt>
                <c:pt idx="161">
                  <c:v>3.2450074787357011</c:v>
                </c:pt>
                <c:pt idx="162">
                  <c:v>3.299832922050824</c:v>
                </c:pt>
                <c:pt idx="163">
                  <c:v>3.2977698180956283</c:v>
                </c:pt>
                <c:pt idx="164">
                  <c:v>3.2693357296824375</c:v>
                </c:pt>
                <c:pt idx="165">
                  <c:v>3.2278767877751724</c:v>
                </c:pt>
                <c:pt idx="166">
                  <c:v>3.2062654177520082</c:v>
                </c:pt>
                <c:pt idx="167">
                  <c:v>3.1816515789405591</c:v>
                </c:pt>
                <c:pt idx="168">
                  <c:v>3.1821105718309366</c:v>
                </c:pt>
                <c:pt idx="169">
                  <c:v>3.1888027120335454</c:v>
                </c:pt>
              </c:numCache>
            </c:numRef>
          </c:val>
          <c:extLst>
            <c:ext xmlns:c16="http://schemas.microsoft.com/office/drawing/2014/chart" uri="{C3380CC4-5D6E-409C-BE32-E72D297353CC}">
              <c16:uniqueId val="{00000001-C8B6-F74B-9447-297B316DF24B}"/>
            </c:ext>
          </c:extLst>
        </c:ser>
        <c:ser>
          <c:idx val="9"/>
          <c:order val="2"/>
          <c:tx>
            <c:strRef>
              <c:f>'data-F6.1'!$J$2</c:f>
              <c:strCache>
                <c:ptCount val="1"/>
                <c:pt idx="0">
                  <c:v>South &amp; South-East Asia</c:v>
                </c:pt>
              </c:strCache>
            </c:strRef>
          </c:tx>
          <c:spPr>
            <a:solidFill>
              <a:schemeClr val="accent4">
                <a:lumMod val="60000"/>
              </a:schemeClr>
            </a:solidFill>
            <a:ln>
              <a:noFill/>
            </a:ln>
            <a:effectLst/>
          </c:spPr>
          <c:cat>
            <c:numRef>
              <c:f>'data-F6.1'!$A$3:$A$172</c:f>
              <c:numCache>
                <c:formatCode>General</c:formatCode>
                <c:ptCount val="170"/>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pt idx="169">
                  <c:v>2019</c:v>
                </c:pt>
              </c:numCache>
            </c:numRef>
          </c:cat>
          <c:val>
            <c:numRef>
              <c:f>'data-F6.1'!$J$3:$J$172</c:f>
              <c:numCache>
                <c:formatCode>General</c:formatCode>
                <c:ptCount val="170"/>
                <c:pt idx="0">
                  <c:v>0.14560110000000001</c:v>
                </c:pt>
                <c:pt idx="1">
                  <c:v>0.1587778</c:v>
                </c:pt>
                <c:pt idx="2">
                  <c:v>0.17174657999999998</c:v>
                </c:pt>
                <c:pt idx="3">
                  <c:v>0.18453347999999997</c:v>
                </c:pt>
                <c:pt idx="4">
                  <c:v>0.19712091999999998</c:v>
                </c:pt>
                <c:pt idx="5">
                  <c:v>0.20944053999999998</c:v>
                </c:pt>
                <c:pt idx="6">
                  <c:v>0.22146656000000001</c:v>
                </c:pt>
                <c:pt idx="7">
                  <c:v>0.23338934</c:v>
                </c:pt>
                <c:pt idx="8">
                  <c:v>0.24501014000000004</c:v>
                </c:pt>
                <c:pt idx="9">
                  <c:v>0.25630293999999998</c:v>
                </c:pt>
                <c:pt idx="10">
                  <c:v>0.26709632</c:v>
                </c:pt>
                <c:pt idx="11">
                  <c:v>0.27780793999999998</c:v>
                </c:pt>
                <c:pt idx="12">
                  <c:v>0.28797612</c:v>
                </c:pt>
                <c:pt idx="13">
                  <c:v>0.29786526000000002</c:v>
                </c:pt>
                <c:pt idx="14">
                  <c:v>0.30770135999999998</c:v>
                </c:pt>
                <c:pt idx="15">
                  <c:v>0.31743843999999999</c:v>
                </c:pt>
                <c:pt idx="16">
                  <c:v>0.32668268000000006</c:v>
                </c:pt>
                <c:pt idx="17">
                  <c:v>0.33590428000000006</c:v>
                </c:pt>
                <c:pt idx="18">
                  <c:v>0.34502708000000004</c:v>
                </c:pt>
                <c:pt idx="19">
                  <c:v>0.35392026000000004</c:v>
                </c:pt>
                <c:pt idx="20">
                  <c:v>0.36284827999999997</c:v>
                </c:pt>
                <c:pt idx="21">
                  <c:v>0.37205453999999999</c:v>
                </c:pt>
                <c:pt idx="22">
                  <c:v>0.38158548000000003</c:v>
                </c:pt>
                <c:pt idx="23">
                  <c:v>0.39144166000000002</c:v>
                </c:pt>
                <c:pt idx="24">
                  <c:v>0.40159252000000001</c:v>
                </c:pt>
                <c:pt idx="25">
                  <c:v>0.41176160000000001</c:v>
                </c:pt>
                <c:pt idx="26">
                  <c:v>0.42189146</c:v>
                </c:pt>
                <c:pt idx="27">
                  <c:v>0.43147066000000001</c:v>
                </c:pt>
                <c:pt idx="28">
                  <c:v>0.44045635999999994</c:v>
                </c:pt>
                <c:pt idx="29">
                  <c:v>0.44860933999999997</c:v>
                </c:pt>
                <c:pt idx="30">
                  <c:v>0.45605959999999995</c:v>
                </c:pt>
                <c:pt idx="31">
                  <c:v>0.46288195999999998</c:v>
                </c:pt>
                <c:pt idx="32">
                  <c:v>0.46927701999999999</c:v>
                </c:pt>
                <c:pt idx="33">
                  <c:v>0.47513741999999998</c:v>
                </c:pt>
                <c:pt idx="34">
                  <c:v>0.48067417999999995</c:v>
                </c:pt>
                <c:pt idx="35">
                  <c:v>0.4861471</c:v>
                </c:pt>
                <c:pt idx="36">
                  <c:v>0.49129837999999992</c:v>
                </c:pt>
                <c:pt idx="37">
                  <c:v>0.49616823999999993</c:v>
                </c:pt>
                <c:pt idx="38">
                  <c:v>0.50187219999999999</c:v>
                </c:pt>
                <c:pt idx="39">
                  <c:v>0.50724440000000004</c:v>
                </c:pt>
                <c:pt idx="40">
                  <c:v>0.51214369999999998</c:v>
                </c:pt>
                <c:pt idx="41">
                  <c:v>0.5169570200000001</c:v>
                </c:pt>
                <c:pt idx="42">
                  <c:v>0.52150656000000006</c:v>
                </c:pt>
                <c:pt idx="43">
                  <c:v>0.52517547999999992</c:v>
                </c:pt>
                <c:pt idx="44">
                  <c:v>0.52895428</c:v>
                </c:pt>
                <c:pt idx="45">
                  <c:v>0.53284692</c:v>
                </c:pt>
                <c:pt idx="46">
                  <c:v>0.53665816</c:v>
                </c:pt>
                <c:pt idx="47">
                  <c:v>0.5405259200000001</c:v>
                </c:pt>
                <c:pt idx="48">
                  <c:v>0.54451337999999994</c:v>
                </c:pt>
                <c:pt idx="49">
                  <c:v>0.54868014000000009</c:v>
                </c:pt>
                <c:pt idx="50">
                  <c:v>0.55282903999999999</c:v>
                </c:pt>
                <c:pt idx="51">
                  <c:v>0.55709122</c:v>
                </c:pt>
                <c:pt idx="52">
                  <c:v>0.56173495999999989</c:v>
                </c:pt>
                <c:pt idx="53">
                  <c:v>0.56627640000000012</c:v>
                </c:pt>
                <c:pt idx="54">
                  <c:v>0.57112509999999994</c:v>
                </c:pt>
                <c:pt idx="55">
                  <c:v>0.57644260000000003</c:v>
                </c:pt>
                <c:pt idx="56">
                  <c:v>0.58241849999999995</c:v>
                </c:pt>
                <c:pt idx="57">
                  <c:v>0.58796199999999998</c:v>
                </c:pt>
                <c:pt idx="58">
                  <c:v>0.59332129999999994</c:v>
                </c:pt>
                <c:pt idx="59">
                  <c:v>0.59868319999999997</c:v>
                </c:pt>
                <c:pt idx="60">
                  <c:v>0.60452609999999996</c:v>
                </c:pt>
                <c:pt idx="61">
                  <c:v>0.61085159999999994</c:v>
                </c:pt>
                <c:pt idx="62">
                  <c:v>0.61810949999999998</c:v>
                </c:pt>
                <c:pt idx="63">
                  <c:v>0.62636338000000003</c:v>
                </c:pt>
                <c:pt idx="64">
                  <c:v>0.63511068000000004</c:v>
                </c:pt>
                <c:pt idx="65">
                  <c:v>0.64420996000000008</c:v>
                </c:pt>
                <c:pt idx="66">
                  <c:v>0.65365023999999994</c:v>
                </c:pt>
                <c:pt idx="67">
                  <c:v>0.66379712000000002</c:v>
                </c:pt>
                <c:pt idx="68">
                  <c:v>0.67169582000000005</c:v>
                </c:pt>
                <c:pt idx="69">
                  <c:v>0.67986950000000002</c:v>
                </c:pt>
                <c:pt idx="70">
                  <c:v>0.68700380000000005</c:v>
                </c:pt>
                <c:pt idx="71">
                  <c:v>0.69354890000000002</c:v>
                </c:pt>
                <c:pt idx="72">
                  <c:v>0.69995699999999994</c:v>
                </c:pt>
                <c:pt idx="73">
                  <c:v>0.70789732000000005</c:v>
                </c:pt>
                <c:pt idx="74">
                  <c:v>0.7151104399999999</c:v>
                </c:pt>
                <c:pt idx="75">
                  <c:v>0.72309676000000001</c:v>
                </c:pt>
                <c:pt idx="76">
                  <c:v>0.73085067999999997</c:v>
                </c:pt>
                <c:pt idx="77">
                  <c:v>0.73846900000000004</c:v>
                </c:pt>
                <c:pt idx="78">
                  <c:v>0.74595249999999991</c:v>
                </c:pt>
                <c:pt idx="79">
                  <c:v>0.75174339999999995</c:v>
                </c:pt>
                <c:pt idx="80">
                  <c:v>0.75618592000000007</c:v>
                </c:pt>
                <c:pt idx="81">
                  <c:v>0.76072203999999999</c:v>
                </c:pt>
                <c:pt idx="82">
                  <c:v>0.76611176000000003</c:v>
                </c:pt>
                <c:pt idx="83">
                  <c:v>0.77290389999999998</c:v>
                </c:pt>
                <c:pt idx="84">
                  <c:v>0.78241643999999999</c:v>
                </c:pt>
                <c:pt idx="85">
                  <c:v>0.79497337999999995</c:v>
                </c:pt>
                <c:pt idx="86">
                  <c:v>0.80890972000000017</c:v>
                </c:pt>
                <c:pt idx="87">
                  <c:v>0.8218916799999999</c:v>
                </c:pt>
                <c:pt idx="88">
                  <c:v>0.83421842000000002</c:v>
                </c:pt>
                <c:pt idx="89">
                  <c:v>0.84418198000000011</c:v>
                </c:pt>
                <c:pt idx="90">
                  <c:v>0.84668074000000004</c:v>
                </c:pt>
                <c:pt idx="91">
                  <c:v>0.84758431999999995</c:v>
                </c:pt>
                <c:pt idx="92">
                  <c:v>0.84562290000000007</c:v>
                </c:pt>
                <c:pt idx="93">
                  <c:v>0.84277610000000003</c:v>
                </c:pt>
                <c:pt idx="94">
                  <c:v>0.84052290000000007</c:v>
                </c:pt>
                <c:pt idx="95">
                  <c:v>0.84539551999999996</c:v>
                </c:pt>
                <c:pt idx="96">
                  <c:v>0.85156054000000003</c:v>
                </c:pt>
                <c:pt idx="97">
                  <c:v>0.86437416</c:v>
                </c:pt>
                <c:pt idx="98">
                  <c:v>0.87642339999999996</c:v>
                </c:pt>
                <c:pt idx="99">
                  <c:v>0.89103346000000005</c:v>
                </c:pt>
                <c:pt idx="100">
                  <c:v>0.90733492000000004</c:v>
                </c:pt>
                <c:pt idx="101">
                  <c:v>0.92482679999999995</c:v>
                </c:pt>
                <c:pt idx="102">
                  <c:v>0.94212492000000003</c:v>
                </c:pt>
                <c:pt idx="103">
                  <c:v>0.96673278000000007</c:v>
                </c:pt>
                <c:pt idx="104">
                  <c:v>0.99351118000000016</c:v>
                </c:pt>
                <c:pt idx="105">
                  <c:v>1.0213185199999999</c:v>
                </c:pt>
                <c:pt idx="106">
                  <c:v>1.0512588</c:v>
                </c:pt>
                <c:pt idx="107">
                  <c:v>1.0811248</c:v>
                </c:pt>
                <c:pt idx="108">
                  <c:v>1.1095543999999999</c:v>
                </c:pt>
                <c:pt idx="109">
                  <c:v>1.1390161999999999</c:v>
                </c:pt>
                <c:pt idx="110">
                  <c:v>1.1702016</c:v>
                </c:pt>
                <c:pt idx="111">
                  <c:v>1.2009034000000001</c:v>
                </c:pt>
                <c:pt idx="112">
                  <c:v>1.2328162</c:v>
                </c:pt>
                <c:pt idx="113">
                  <c:v>1.2658195999999999</c:v>
                </c:pt>
                <c:pt idx="114">
                  <c:v>1.3013207999999998</c:v>
                </c:pt>
                <c:pt idx="115">
                  <c:v>1.3367216</c:v>
                </c:pt>
                <c:pt idx="116">
                  <c:v>1.380514</c:v>
                </c:pt>
                <c:pt idx="117">
                  <c:v>1.4257868</c:v>
                </c:pt>
                <c:pt idx="118">
                  <c:v>1.4741871999999998</c:v>
                </c:pt>
                <c:pt idx="119">
                  <c:v>1.5184443999999999</c:v>
                </c:pt>
                <c:pt idx="120">
                  <c:v>1.5639297999999999</c:v>
                </c:pt>
                <c:pt idx="121">
                  <c:v>1.6065601999999999</c:v>
                </c:pt>
                <c:pt idx="122">
                  <c:v>1.6435032000000001</c:v>
                </c:pt>
                <c:pt idx="123">
                  <c:v>1.6815244</c:v>
                </c:pt>
                <c:pt idx="124">
                  <c:v>1.7248281999999999</c:v>
                </c:pt>
                <c:pt idx="125">
                  <c:v>1.7826286</c:v>
                </c:pt>
                <c:pt idx="126">
                  <c:v>1.8470282</c:v>
                </c:pt>
                <c:pt idx="127">
                  <c:v>1.9160786000000001</c:v>
                </c:pt>
                <c:pt idx="128">
                  <c:v>1.8762832207187223</c:v>
                </c:pt>
                <c:pt idx="129">
                  <c:v>1.8399028253274186</c:v>
                </c:pt>
                <c:pt idx="130">
                  <c:v>1.7889693997615264</c:v>
                </c:pt>
                <c:pt idx="131">
                  <c:v>1.7377987172265967</c:v>
                </c:pt>
                <c:pt idx="132">
                  <c:v>1.6868685146916278</c:v>
                </c:pt>
                <c:pt idx="133">
                  <c:v>1.7518720525589777</c:v>
                </c:pt>
                <c:pt idx="134">
                  <c:v>1.8148225148175172</c:v>
                </c:pt>
                <c:pt idx="135">
                  <c:v>1.8761344836821574</c:v>
                </c:pt>
                <c:pt idx="136">
                  <c:v>1.944601781389105</c:v>
                </c:pt>
                <c:pt idx="137">
                  <c:v>2.0220400291536977</c:v>
                </c:pt>
                <c:pt idx="138">
                  <c:v>2.1011486916310482</c:v>
                </c:pt>
                <c:pt idx="139">
                  <c:v>2.1916153940245593</c:v>
                </c:pt>
                <c:pt idx="140">
                  <c:v>2.3133646241303221</c:v>
                </c:pt>
                <c:pt idx="141">
                  <c:v>2.4208409015752803</c:v>
                </c:pt>
                <c:pt idx="142">
                  <c:v>2.529275407976797</c:v>
                </c:pt>
                <c:pt idx="143">
                  <c:v>2.6403391036406818</c:v>
                </c:pt>
                <c:pt idx="144">
                  <c:v>2.7614893145714525</c:v>
                </c:pt>
                <c:pt idx="145">
                  <c:v>2.8623072456631777</c:v>
                </c:pt>
                <c:pt idx="146">
                  <c:v>2.9099310768125455</c:v>
                </c:pt>
                <c:pt idx="147">
                  <c:v>2.9984072211146184</c:v>
                </c:pt>
                <c:pt idx="148">
                  <c:v>3.0868849764716573</c:v>
                </c:pt>
                <c:pt idx="149">
                  <c:v>3.1544758961571473</c:v>
                </c:pt>
                <c:pt idx="150">
                  <c:v>3.2207176476803694</c:v>
                </c:pt>
                <c:pt idx="151">
                  <c:v>3.3705942162599252</c:v>
                </c:pt>
                <c:pt idx="152">
                  <c:v>3.4949485284425066</c:v>
                </c:pt>
                <c:pt idx="153">
                  <c:v>3.6283087611988911</c:v>
                </c:pt>
                <c:pt idx="154">
                  <c:v>3.7914280394544151</c:v>
                </c:pt>
                <c:pt idx="155">
                  <c:v>3.9713952459498665</c:v>
                </c:pt>
                <c:pt idx="156">
                  <c:v>4.1613084401996421</c:v>
                </c:pt>
                <c:pt idx="157">
                  <c:v>4.3653277287352479</c:v>
                </c:pt>
                <c:pt idx="158">
                  <c:v>4.5664423531953338</c:v>
                </c:pt>
                <c:pt idx="159">
                  <c:v>4.7681188395621383</c:v>
                </c:pt>
                <c:pt idx="160">
                  <c:v>4.9960639381577376</c:v>
                </c:pt>
                <c:pt idx="161">
                  <c:v>5.1734397159798151</c:v>
                </c:pt>
                <c:pt idx="162">
                  <c:v>5.356231363887975</c:v>
                </c:pt>
                <c:pt idx="163">
                  <c:v>5.5545053920499567</c:v>
                </c:pt>
                <c:pt idx="164">
                  <c:v>5.7755507796311978</c:v>
                </c:pt>
                <c:pt idx="165">
                  <c:v>5.9722142866457677</c:v>
                </c:pt>
                <c:pt idx="166">
                  <c:v>6.2363898819037429</c:v>
                </c:pt>
                <c:pt idx="167">
                  <c:v>6.5032076813482274</c:v>
                </c:pt>
                <c:pt idx="168">
                  <c:v>6.6421714048567839</c:v>
                </c:pt>
                <c:pt idx="169">
                  <c:v>6.7655394530080883</c:v>
                </c:pt>
              </c:numCache>
            </c:numRef>
          </c:val>
          <c:extLst>
            <c:ext xmlns:c16="http://schemas.microsoft.com/office/drawing/2014/chart" uri="{C3380CC4-5D6E-409C-BE32-E72D297353CC}">
              <c16:uniqueId val="{00000002-C8B6-F74B-9447-297B316DF24B}"/>
            </c:ext>
          </c:extLst>
        </c:ser>
        <c:ser>
          <c:idx val="7"/>
          <c:order val="3"/>
          <c:tx>
            <c:strRef>
              <c:f>'data-F6.1'!$H$2</c:f>
              <c:strCache>
                <c:ptCount val="1"/>
                <c:pt idx="0">
                  <c:v>Russia &amp; Central Asia</c:v>
                </c:pt>
              </c:strCache>
            </c:strRef>
          </c:tx>
          <c:spPr>
            <a:solidFill>
              <a:srgbClr val="7030A0"/>
            </a:solidFill>
            <a:ln>
              <a:noFill/>
            </a:ln>
            <a:effectLst/>
          </c:spPr>
          <c:cat>
            <c:numRef>
              <c:f>'data-F6.1'!$A$3:$A$172</c:f>
              <c:numCache>
                <c:formatCode>General</c:formatCode>
                <c:ptCount val="170"/>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pt idx="169">
                  <c:v>2019</c:v>
                </c:pt>
              </c:numCache>
            </c:numRef>
          </c:cat>
          <c:val>
            <c:numRef>
              <c:f>'data-F6.1'!$H$3:$H$172</c:f>
              <c:numCache>
                <c:formatCode>General</c:formatCode>
                <c:ptCount val="170"/>
                <c:pt idx="0">
                  <c:v>9.7494999999999998E-2</c:v>
                </c:pt>
                <c:pt idx="1">
                  <c:v>9.8002000000000006E-2</c:v>
                </c:pt>
                <c:pt idx="2">
                  <c:v>9.8548399999999994E-2</c:v>
                </c:pt>
                <c:pt idx="3">
                  <c:v>9.905499999999999E-2</c:v>
                </c:pt>
                <c:pt idx="4">
                  <c:v>9.9565199999999993E-2</c:v>
                </c:pt>
                <c:pt idx="5">
                  <c:v>0.10006140000000001</c:v>
                </c:pt>
                <c:pt idx="6">
                  <c:v>0.1005134</c:v>
                </c:pt>
                <c:pt idx="7">
                  <c:v>0.10094100000000002</c:v>
                </c:pt>
                <c:pt idx="8">
                  <c:v>0.10138420000000001</c:v>
                </c:pt>
                <c:pt idx="9">
                  <c:v>0.10182120000000001</c:v>
                </c:pt>
                <c:pt idx="10">
                  <c:v>0.10218780000000001</c:v>
                </c:pt>
                <c:pt idx="11">
                  <c:v>0.10256419999999999</c:v>
                </c:pt>
                <c:pt idx="12">
                  <c:v>0.1029186</c:v>
                </c:pt>
                <c:pt idx="13">
                  <c:v>0.1032448</c:v>
                </c:pt>
                <c:pt idx="14">
                  <c:v>0.10390340000000001</c:v>
                </c:pt>
                <c:pt idx="15">
                  <c:v>0.10467980000000002</c:v>
                </c:pt>
                <c:pt idx="16">
                  <c:v>0.1053442</c:v>
                </c:pt>
                <c:pt idx="17">
                  <c:v>0.106195</c:v>
                </c:pt>
                <c:pt idx="18">
                  <c:v>0.10712000000000002</c:v>
                </c:pt>
                <c:pt idx="19">
                  <c:v>0.10800559999999999</c:v>
                </c:pt>
                <c:pt idx="20">
                  <c:v>0.10901100000000001</c:v>
                </c:pt>
                <c:pt idx="21">
                  <c:v>0.11024680000000001</c:v>
                </c:pt>
                <c:pt idx="22">
                  <c:v>0.11180179999999999</c:v>
                </c:pt>
                <c:pt idx="23">
                  <c:v>0.11374620000000002</c:v>
                </c:pt>
                <c:pt idx="24">
                  <c:v>0.11601939999999999</c:v>
                </c:pt>
                <c:pt idx="25">
                  <c:v>0.11842440000000001</c:v>
                </c:pt>
                <c:pt idx="26">
                  <c:v>0.12151239999999999</c:v>
                </c:pt>
                <c:pt idx="27">
                  <c:v>0.12437960000000001</c:v>
                </c:pt>
                <c:pt idx="28">
                  <c:v>0.12731719999999999</c:v>
                </c:pt>
                <c:pt idx="29">
                  <c:v>0.12983459999999999</c:v>
                </c:pt>
                <c:pt idx="30">
                  <c:v>0.13224960000000002</c:v>
                </c:pt>
                <c:pt idx="31">
                  <c:v>0.1343684</c:v>
                </c:pt>
                <c:pt idx="32">
                  <c:v>0.13631840000000001</c:v>
                </c:pt>
                <c:pt idx="33">
                  <c:v>0.13809399999999999</c:v>
                </c:pt>
                <c:pt idx="34">
                  <c:v>0.139795</c:v>
                </c:pt>
                <c:pt idx="35">
                  <c:v>0.14158299999999999</c:v>
                </c:pt>
                <c:pt idx="36">
                  <c:v>0.143093</c:v>
                </c:pt>
                <c:pt idx="37">
                  <c:v>0.14491199999999999</c:v>
                </c:pt>
                <c:pt idx="38">
                  <c:v>0.1467938</c:v>
                </c:pt>
                <c:pt idx="39">
                  <c:v>0.14953900000000001</c:v>
                </c:pt>
                <c:pt idx="40">
                  <c:v>0.15285460000000001</c:v>
                </c:pt>
                <c:pt idx="41">
                  <c:v>0.1574874</c:v>
                </c:pt>
                <c:pt idx="42">
                  <c:v>0.16228819999999999</c:v>
                </c:pt>
                <c:pt idx="43">
                  <c:v>0.16818659999999999</c:v>
                </c:pt>
                <c:pt idx="44">
                  <c:v>0.17364779999999999</c:v>
                </c:pt>
                <c:pt idx="45">
                  <c:v>0.17982700000000001</c:v>
                </c:pt>
                <c:pt idx="46">
                  <c:v>0.18599860000000001</c:v>
                </c:pt>
                <c:pt idx="47">
                  <c:v>0.19351360000000001</c:v>
                </c:pt>
                <c:pt idx="48">
                  <c:v>0.20135539999999996</c:v>
                </c:pt>
                <c:pt idx="49">
                  <c:v>0.20910039999999999</c:v>
                </c:pt>
                <c:pt idx="50">
                  <c:v>0.21463580000000002</c:v>
                </c:pt>
                <c:pt idx="51">
                  <c:v>0.21850320000000001</c:v>
                </c:pt>
                <c:pt idx="52">
                  <c:v>0.22206819999999999</c:v>
                </c:pt>
                <c:pt idx="53">
                  <c:v>0.2221698</c:v>
                </c:pt>
                <c:pt idx="54">
                  <c:v>0.22373540000000003</c:v>
                </c:pt>
                <c:pt idx="55">
                  <c:v>0.22807399999999997</c:v>
                </c:pt>
                <c:pt idx="56">
                  <c:v>0.23254519999999998</c:v>
                </c:pt>
                <c:pt idx="57">
                  <c:v>0.23655240000000002</c:v>
                </c:pt>
                <c:pt idx="58">
                  <c:v>0.24174400000000001</c:v>
                </c:pt>
                <c:pt idx="59">
                  <c:v>0.24601120000000001</c:v>
                </c:pt>
                <c:pt idx="60">
                  <c:v>0.251523</c:v>
                </c:pt>
                <c:pt idx="61">
                  <c:v>0.25994459999999997</c:v>
                </c:pt>
                <c:pt idx="62">
                  <c:v>0.26625060000000006</c:v>
                </c:pt>
                <c:pt idx="63">
                  <c:v>0.27271200000000001</c:v>
                </c:pt>
                <c:pt idx="64">
                  <c:v>0.28122680000000005</c:v>
                </c:pt>
                <c:pt idx="65">
                  <c:v>0.28600680000000006</c:v>
                </c:pt>
                <c:pt idx="66">
                  <c:v>0.2776786</c:v>
                </c:pt>
                <c:pt idx="67">
                  <c:v>0.27029960000000003</c:v>
                </c:pt>
                <c:pt idx="68">
                  <c:v>0.26331300000000002</c:v>
                </c:pt>
                <c:pt idx="69">
                  <c:v>0.25428220000000001</c:v>
                </c:pt>
                <c:pt idx="70">
                  <c:v>0.24776199999999998</c:v>
                </c:pt>
                <c:pt idx="71">
                  <c:v>0.253023</c:v>
                </c:pt>
                <c:pt idx="72">
                  <c:v>0.2608586</c:v>
                </c:pt>
                <c:pt idx="73">
                  <c:v>0.26913880000000001</c:v>
                </c:pt>
                <c:pt idx="74">
                  <c:v>0.28189900000000001</c:v>
                </c:pt>
                <c:pt idx="75">
                  <c:v>0.29726079999999999</c:v>
                </c:pt>
                <c:pt idx="76">
                  <c:v>0.31361</c:v>
                </c:pt>
                <c:pt idx="77">
                  <c:v>0.32973799999999998</c:v>
                </c:pt>
                <c:pt idx="78">
                  <c:v>0.35394059999999999</c:v>
                </c:pt>
                <c:pt idx="79">
                  <c:v>0.37945660000000003</c:v>
                </c:pt>
                <c:pt idx="80">
                  <c:v>0.40541240000000001</c:v>
                </c:pt>
                <c:pt idx="81">
                  <c:v>0.43406719999999999</c:v>
                </c:pt>
                <c:pt idx="82">
                  <c:v>0.4707306</c:v>
                </c:pt>
                <c:pt idx="83">
                  <c:v>0.50666919999999993</c:v>
                </c:pt>
                <c:pt idx="84">
                  <c:v>0.54568060000000007</c:v>
                </c:pt>
                <c:pt idx="85">
                  <c:v>0.58168740000000008</c:v>
                </c:pt>
                <c:pt idx="86">
                  <c:v>0.61727759999999998</c:v>
                </c:pt>
                <c:pt idx="87">
                  <c:v>0.64407740000000002</c:v>
                </c:pt>
                <c:pt idx="88">
                  <c:v>0.6797164</c:v>
                </c:pt>
                <c:pt idx="89">
                  <c:v>0.69498119999999997</c:v>
                </c:pt>
                <c:pt idx="90">
                  <c:v>0.68351000000000006</c:v>
                </c:pt>
                <c:pt idx="91">
                  <c:v>0.68462400000000001</c:v>
                </c:pt>
                <c:pt idx="92">
                  <c:v>0.68108200000000008</c:v>
                </c:pt>
                <c:pt idx="93">
                  <c:v>0.66637800000000014</c:v>
                </c:pt>
                <c:pt idx="94">
                  <c:v>0.67327999999999999</c:v>
                </c:pt>
                <c:pt idx="95">
                  <c:v>0.72329399999999988</c:v>
                </c:pt>
                <c:pt idx="96">
                  <c:v>0.76439400000000002</c:v>
                </c:pt>
                <c:pt idx="97">
                  <c:v>0.82492999999999994</c:v>
                </c:pt>
                <c:pt idx="98">
                  <c:v>0.89577200000000001</c:v>
                </c:pt>
                <c:pt idx="99">
                  <c:v>0.969642</c:v>
                </c:pt>
                <c:pt idx="100">
                  <c:v>1.038734</c:v>
                </c:pt>
                <c:pt idx="101">
                  <c:v>1.1127600000000002</c:v>
                </c:pt>
                <c:pt idx="102">
                  <c:v>1.1905760000000001</c:v>
                </c:pt>
                <c:pt idx="103">
                  <c:v>1.2821599999999997</c:v>
                </c:pt>
                <c:pt idx="104">
                  <c:v>1.3849799999999999</c:v>
                </c:pt>
                <c:pt idx="105">
                  <c:v>1.5003379999999999</c:v>
                </c:pt>
                <c:pt idx="106">
                  <c:v>1.6262619999999999</c:v>
                </c:pt>
                <c:pt idx="107">
                  <c:v>1.7510579999999998</c:v>
                </c:pt>
                <c:pt idx="108">
                  <c:v>1.861672</c:v>
                </c:pt>
                <c:pt idx="109">
                  <c:v>1.9610979999999998</c:v>
                </c:pt>
                <c:pt idx="110">
                  <c:v>2.0558579999999997</c:v>
                </c:pt>
                <c:pt idx="111">
                  <c:v>2.1553040000000001</c:v>
                </c:pt>
                <c:pt idx="112">
                  <c:v>2.2601</c:v>
                </c:pt>
                <c:pt idx="113">
                  <c:v>2.3771399999999998</c:v>
                </c:pt>
                <c:pt idx="114">
                  <c:v>2.5093019999999999</c:v>
                </c:pt>
                <c:pt idx="115">
                  <c:v>2.6443880000000002</c:v>
                </c:pt>
                <c:pt idx="116">
                  <c:v>2.7684380000000006</c:v>
                </c:pt>
                <c:pt idx="117">
                  <c:v>2.8922220000000003</c:v>
                </c:pt>
                <c:pt idx="118">
                  <c:v>3.0170680000000001</c:v>
                </c:pt>
                <c:pt idx="119">
                  <c:v>3.1447760000000002</c:v>
                </c:pt>
                <c:pt idx="120">
                  <c:v>3.2787640000000002</c:v>
                </c:pt>
                <c:pt idx="121">
                  <c:v>3.4271340000000001</c:v>
                </c:pt>
                <c:pt idx="122">
                  <c:v>3.577474</c:v>
                </c:pt>
                <c:pt idx="123">
                  <c:v>3.7317900000000002</c:v>
                </c:pt>
                <c:pt idx="124">
                  <c:v>3.8854799999999998</c:v>
                </c:pt>
                <c:pt idx="125">
                  <c:v>4.0341380000000004</c:v>
                </c:pt>
                <c:pt idx="126">
                  <c:v>4.2226920000000003</c:v>
                </c:pt>
                <c:pt idx="127">
                  <c:v>4.3765200000000002</c:v>
                </c:pt>
                <c:pt idx="128">
                  <c:v>4.341138411458898</c:v>
                </c:pt>
                <c:pt idx="129">
                  <c:v>4.2679947329123298</c:v>
                </c:pt>
                <c:pt idx="130">
                  <c:v>4.1901315309696656</c:v>
                </c:pt>
                <c:pt idx="131">
                  <c:v>4.0548872448952471</c:v>
                </c:pt>
                <c:pt idx="132">
                  <c:v>3.9433153622907993</c:v>
                </c:pt>
                <c:pt idx="133">
                  <c:v>4.0453621120359884</c:v>
                </c:pt>
                <c:pt idx="134">
                  <c:v>4.1677821776533124</c:v>
                </c:pt>
                <c:pt idx="135">
                  <c:v>4.2863406310519121</c:v>
                </c:pt>
                <c:pt idx="136">
                  <c:v>4.4155919670886785</c:v>
                </c:pt>
                <c:pt idx="137">
                  <c:v>4.5184797566589365</c:v>
                </c:pt>
                <c:pt idx="138">
                  <c:v>4.5234250963214908</c:v>
                </c:pt>
                <c:pt idx="139">
                  <c:v>4.4935430522079187</c:v>
                </c:pt>
                <c:pt idx="140">
                  <c:v>4.122139841265847</c:v>
                </c:pt>
                <c:pt idx="141">
                  <c:v>3.7771701166199358</c:v>
                </c:pt>
                <c:pt idx="142">
                  <c:v>3.4083390073672404</c:v>
                </c:pt>
                <c:pt idx="143">
                  <c:v>3.054800000924728</c:v>
                </c:pt>
                <c:pt idx="144">
                  <c:v>2.741528590590514</c:v>
                </c:pt>
                <c:pt idx="145">
                  <c:v>2.7265794606976876</c:v>
                </c:pt>
                <c:pt idx="146">
                  <c:v>2.6242540212152123</c:v>
                </c:pt>
                <c:pt idx="147">
                  <c:v>2.5420729144996672</c:v>
                </c:pt>
                <c:pt idx="148">
                  <c:v>2.4885856758766307</c:v>
                </c:pt>
                <c:pt idx="149">
                  <c:v>2.4487368625528561</c:v>
                </c:pt>
                <c:pt idx="150">
                  <c:v>2.4374818291210909</c:v>
                </c:pt>
                <c:pt idx="151">
                  <c:v>2.4808197514681494</c:v>
                </c:pt>
                <c:pt idx="152">
                  <c:v>2.5419443432809237</c:v>
                </c:pt>
                <c:pt idx="153">
                  <c:v>2.6150417258830898</c:v>
                </c:pt>
                <c:pt idx="154">
                  <c:v>2.6815394463834767</c:v>
                </c:pt>
                <c:pt idx="155">
                  <c:v>2.7672008868271289</c:v>
                </c:pt>
                <c:pt idx="156">
                  <c:v>2.8458371988224709</c:v>
                </c:pt>
                <c:pt idx="157">
                  <c:v>2.8814697540881831</c:v>
                </c:pt>
                <c:pt idx="158">
                  <c:v>2.9173450796758047</c:v>
                </c:pt>
                <c:pt idx="159">
                  <c:v>2.9520359230031472</c:v>
                </c:pt>
                <c:pt idx="160">
                  <c:v>2.9919322470981409</c:v>
                </c:pt>
                <c:pt idx="161">
                  <c:v>3.0168352170868165</c:v>
                </c:pt>
                <c:pt idx="162">
                  <c:v>3.0777637462365588</c:v>
                </c:pt>
                <c:pt idx="163">
                  <c:v>3.1150318893648139</c:v>
                </c:pt>
                <c:pt idx="164">
                  <c:v>3.134797119778848</c:v>
                </c:pt>
                <c:pt idx="165">
                  <c:v>3.1365614472318999</c:v>
                </c:pt>
                <c:pt idx="166">
                  <c:v>3.1381690834608875</c:v>
                </c:pt>
                <c:pt idx="167">
                  <c:v>3.1419557925895583</c:v>
                </c:pt>
                <c:pt idx="168">
                  <c:v>3.1547308568380288</c:v>
                </c:pt>
                <c:pt idx="169">
                  <c:v>3.1626246198824397</c:v>
                </c:pt>
              </c:numCache>
            </c:numRef>
          </c:val>
          <c:extLst>
            <c:ext xmlns:c16="http://schemas.microsoft.com/office/drawing/2014/chart" uri="{C3380CC4-5D6E-409C-BE32-E72D297353CC}">
              <c16:uniqueId val="{00000003-C8B6-F74B-9447-297B316DF24B}"/>
            </c:ext>
          </c:extLst>
        </c:ser>
        <c:ser>
          <c:idx val="8"/>
          <c:order val="4"/>
          <c:tx>
            <c:strRef>
              <c:f>'data-F6.1'!$I$2</c:f>
              <c:strCache>
                <c:ptCount val="1"/>
                <c:pt idx="0">
                  <c:v>Sub-Saharan Africa</c:v>
                </c:pt>
              </c:strCache>
            </c:strRef>
          </c:tx>
          <c:spPr>
            <a:solidFill>
              <a:schemeClr val="accent3">
                <a:lumMod val="60000"/>
              </a:schemeClr>
            </a:solidFill>
            <a:ln>
              <a:noFill/>
            </a:ln>
            <a:effectLst/>
          </c:spPr>
          <c:cat>
            <c:numRef>
              <c:f>'data-F6.1'!$A$3:$A$172</c:f>
              <c:numCache>
                <c:formatCode>General</c:formatCode>
                <c:ptCount val="170"/>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pt idx="169">
                  <c:v>2019</c:v>
                </c:pt>
              </c:numCache>
            </c:numRef>
          </c:cat>
          <c:val>
            <c:numRef>
              <c:f>'data-F6.1'!$I$3:$I$172</c:f>
              <c:numCache>
                <c:formatCode>General</c:formatCode>
                <c:ptCount val="170"/>
                <c:pt idx="0">
                  <c:v>4.6245599999999998E-2</c:v>
                </c:pt>
                <c:pt idx="1">
                  <c:v>4.7636900000000003E-2</c:v>
                </c:pt>
                <c:pt idx="2">
                  <c:v>4.8963779999999998E-2</c:v>
                </c:pt>
                <c:pt idx="3">
                  <c:v>5.0291459999999996E-2</c:v>
                </c:pt>
                <c:pt idx="4">
                  <c:v>5.15935E-2</c:v>
                </c:pt>
                <c:pt idx="5">
                  <c:v>5.2869480000000003E-2</c:v>
                </c:pt>
                <c:pt idx="6">
                  <c:v>5.4115179999999999E-2</c:v>
                </c:pt>
                <c:pt idx="7">
                  <c:v>5.5325099999999995E-2</c:v>
                </c:pt>
                <c:pt idx="8">
                  <c:v>5.6505360000000004E-2</c:v>
                </c:pt>
                <c:pt idx="9">
                  <c:v>5.7652259999999997E-2</c:v>
                </c:pt>
                <c:pt idx="10">
                  <c:v>5.8762460000000002E-2</c:v>
                </c:pt>
                <c:pt idx="11">
                  <c:v>5.9848140000000008E-2</c:v>
                </c:pt>
                <c:pt idx="12">
                  <c:v>6.0915039999999997E-2</c:v>
                </c:pt>
                <c:pt idx="13">
                  <c:v>6.1967740000000007E-2</c:v>
                </c:pt>
                <c:pt idx="14">
                  <c:v>6.3000179999999989E-2</c:v>
                </c:pt>
                <c:pt idx="15">
                  <c:v>6.4034659999999993E-2</c:v>
                </c:pt>
                <c:pt idx="16">
                  <c:v>6.5061960000000002E-2</c:v>
                </c:pt>
                <c:pt idx="17">
                  <c:v>6.6083299999999998E-2</c:v>
                </c:pt>
                <c:pt idx="18">
                  <c:v>6.7105819999999997E-2</c:v>
                </c:pt>
                <c:pt idx="19">
                  <c:v>6.8162680000000003E-2</c:v>
                </c:pt>
                <c:pt idx="20">
                  <c:v>6.9310840000000012E-2</c:v>
                </c:pt>
                <c:pt idx="21">
                  <c:v>7.0602819999999997E-2</c:v>
                </c:pt>
                <c:pt idx="22">
                  <c:v>7.207798E-2</c:v>
                </c:pt>
                <c:pt idx="23">
                  <c:v>7.3744580000000004E-2</c:v>
                </c:pt>
                <c:pt idx="24">
                  <c:v>7.5581980000000007E-2</c:v>
                </c:pt>
                <c:pt idx="25">
                  <c:v>7.7511340000000012E-2</c:v>
                </c:pt>
                <c:pt idx="26">
                  <c:v>7.9463740000000005E-2</c:v>
                </c:pt>
                <c:pt idx="27">
                  <c:v>8.1359600000000004E-2</c:v>
                </c:pt>
                <c:pt idx="28">
                  <c:v>8.312702000000001E-2</c:v>
                </c:pt>
                <c:pt idx="29">
                  <c:v>8.4726860000000001E-2</c:v>
                </c:pt>
                <c:pt idx="30">
                  <c:v>8.6164700000000011E-2</c:v>
                </c:pt>
                <c:pt idx="31">
                  <c:v>8.7456799999999987E-2</c:v>
                </c:pt>
                <c:pt idx="32">
                  <c:v>8.8641879999999992E-2</c:v>
                </c:pt>
                <c:pt idx="33">
                  <c:v>8.9772439999999995E-2</c:v>
                </c:pt>
                <c:pt idx="34">
                  <c:v>9.0879980000000013E-2</c:v>
                </c:pt>
                <c:pt idx="35">
                  <c:v>9.1977740000000002E-2</c:v>
                </c:pt>
                <c:pt idx="36">
                  <c:v>9.3076120000000012E-2</c:v>
                </c:pt>
                <c:pt idx="37">
                  <c:v>9.4202199999999986E-2</c:v>
                </c:pt>
                <c:pt idx="38">
                  <c:v>9.5611800000000011E-2</c:v>
                </c:pt>
                <c:pt idx="39">
                  <c:v>9.6970040000000007E-2</c:v>
                </c:pt>
                <c:pt idx="40">
                  <c:v>9.8320939999999996E-2</c:v>
                </c:pt>
                <c:pt idx="41">
                  <c:v>9.9920419999999996E-2</c:v>
                </c:pt>
                <c:pt idx="42">
                  <c:v>0.10160448</c:v>
                </c:pt>
                <c:pt idx="43">
                  <c:v>0.10319522</c:v>
                </c:pt>
                <c:pt idx="44">
                  <c:v>0.10504882</c:v>
                </c:pt>
                <c:pt idx="45">
                  <c:v>0.10704406000000002</c:v>
                </c:pt>
                <c:pt idx="46">
                  <c:v>0.1090657</c:v>
                </c:pt>
                <c:pt idx="47">
                  <c:v>0.11089971999999999</c:v>
                </c:pt>
                <c:pt idx="48">
                  <c:v>0.11189288000000001</c:v>
                </c:pt>
                <c:pt idx="49">
                  <c:v>0.11310538000000001</c:v>
                </c:pt>
                <c:pt idx="50">
                  <c:v>0.11470978000000001</c:v>
                </c:pt>
                <c:pt idx="51">
                  <c:v>0.11661908000000001</c:v>
                </c:pt>
                <c:pt idx="52">
                  <c:v>0.11901054</c:v>
                </c:pt>
                <c:pt idx="53">
                  <c:v>0.12259171999999999</c:v>
                </c:pt>
                <c:pt idx="54">
                  <c:v>0.12628465999999999</c:v>
                </c:pt>
                <c:pt idx="55">
                  <c:v>0.12994612</c:v>
                </c:pt>
                <c:pt idx="56">
                  <c:v>0.13338375999999999</c:v>
                </c:pt>
                <c:pt idx="57">
                  <c:v>0.13709288</c:v>
                </c:pt>
                <c:pt idx="58">
                  <c:v>0.14094432000000001</c:v>
                </c:pt>
                <c:pt idx="59">
                  <c:v>0.14447039999999997</c:v>
                </c:pt>
                <c:pt idx="60">
                  <c:v>0.14821230000000002</c:v>
                </c:pt>
                <c:pt idx="61">
                  <c:v>0.15262202</c:v>
                </c:pt>
                <c:pt idx="62">
                  <c:v>0.15703586</c:v>
                </c:pt>
                <c:pt idx="63">
                  <c:v>0.16165802000000001</c:v>
                </c:pt>
                <c:pt idx="64">
                  <c:v>0.16770606000000002</c:v>
                </c:pt>
                <c:pt idx="65">
                  <c:v>0.17433328000000001</c:v>
                </c:pt>
                <c:pt idx="66">
                  <c:v>0.18059971999999999</c:v>
                </c:pt>
                <c:pt idx="67">
                  <c:v>0.18719987999999999</c:v>
                </c:pt>
                <c:pt idx="68">
                  <c:v>0.19426718000000001</c:v>
                </c:pt>
                <c:pt idx="69">
                  <c:v>0.20041428</c:v>
                </c:pt>
                <c:pt idx="70">
                  <c:v>0.20532729999999999</c:v>
                </c:pt>
                <c:pt idx="71">
                  <c:v>0.21162930000000002</c:v>
                </c:pt>
                <c:pt idx="72">
                  <c:v>0.21825874000000001</c:v>
                </c:pt>
                <c:pt idx="73">
                  <c:v>0.22481962000000003</c:v>
                </c:pt>
                <c:pt idx="74">
                  <c:v>0.23207893999999998</c:v>
                </c:pt>
                <c:pt idx="75">
                  <c:v>0.23989212000000001</c:v>
                </c:pt>
                <c:pt idx="76">
                  <c:v>0.24645304000000001</c:v>
                </c:pt>
                <c:pt idx="77">
                  <c:v>0.25229958000000002</c:v>
                </c:pt>
                <c:pt idx="78">
                  <c:v>0.25663111999999999</c:v>
                </c:pt>
                <c:pt idx="79">
                  <c:v>0.25860333999999996</c:v>
                </c:pt>
                <c:pt idx="80">
                  <c:v>0.25911070000000003</c:v>
                </c:pt>
                <c:pt idx="81">
                  <c:v>0.25896574</c:v>
                </c:pt>
                <c:pt idx="82">
                  <c:v>0.25869357999999998</c:v>
                </c:pt>
                <c:pt idx="83">
                  <c:v>0.25907479999999999</c:v>
                </c:pt>
                <c:pt idx="84">
                  <c:v>0.26078472000000003</c:v>
                </c:pt>
                <c:pt idx="85">
                  <c:v>0.26369297999999997</c:v>
                </c:pt>
                <c:pt idx="86">
                  <c:v>0.2667136</c:v>
                </c:pt>
                <c:pt idx="87">
                  <c:v>0.26959282000000001</c:v>
                </c:pt>
                <c:pt idx="88">
                  <c:v>0.27266086</c:v>
                </c:pt>
                <c:pt idx="89">
                  <c:v>0.27828709999999995</c:v>
                </c:pt>
                <c:pt idx="90">
                  <c:v>0.29019747999999995</c:v>
                </c:pt>
                <c:pt idx="91">
                  <c:v>0.31018446</c:v>
                </c:pt>
                <c:pt idx="92">
                  <c:v>0.34090332000000001</c:v>
                </c:pt>
                <c:pt idx="93">
                  <c:v>0.38178568000000002</c:v>
                </c:pt>
                <c:pt idx="94">
                  <c:v>0.43062507999999999</c:v>
                </c:pt>
                <c:pt idx="95">
                  <c:v>0.48268709999999998</c:v>
                </c:pt>
                <c:pt idx="96">
                  <c:v>0.53505407999999999</c:v>
                </c:pt>
                <c:pt idx="97">
                  <c:v>0.58328508000000001</c:v>
                </c:pt>
                <c:pt idx="98">
                  <c:v>0.62349897999999992</c:v>
                </c:pt>
                <c:pt idx="99">
                  <c:v>0.65379389999999993</c:v>
                </c:pt>
                <c:pt idx="100">
                  <c:v>0.67420798000000004</c:v>
                </c:pt>
                <c:pt idx="101">
                  <c:v>0.68315088000000002</c:v>
                </c:pt>
                <c:pt idx="102">
                  <c:v>0.68240457999999993</c:v>
                </c:pt>
                <c:pt idx="103">
                  <c:v>0.67725484000000002</c:v>
                </c:pt>
                <c:pt idx="104">
                  <c:v>0.66846068000000003</c:v>
                </c:pt>
                <c:pt idx="105">
                  <c:v>0.65683705999999997</c:v>
                </c:pt>
                <c:pt idx="106">
                  <c:v>0.6465239599999999</c:v>
                </c:pt>
                <c:pt idx="107">
                  <c:v>0.63724717999999991</c:v>
                </c:pt>
                <c:pt idx="108">
                  <c:v>0.63064197999999994</c:v>
                </c:pt>
                <c:pt idx="109">
                  <c:v>0.63354632</c:v>
                </c:pt>
                <c:pt idx="110">
                  <c:v>0.64263970000000004</c:v>
                </c:pt>
                <c:pt idx="111">
                  <c:v>0.65723657999999996</c:v>
                </c:pt>
                <c:pt idx="112">
                  <c:v>0.67955483999999999</c:v>
                </c:pt>
                <c:pt idx="113">
                  <c:v>0.70798786000000002</c:v>
                </c:pt>
                <c:pt idx="114">
                  <c:v>0.73366684000000004</c:v>
                </c:pt>
                <c:pt idx="115">
                  <c:v>0.76153636000000002</c:v>
                </c:pt>
                <c:pt idx="116">
                  <c:v>0.78977129999999995</c:v>
                </c:pt>
                <c:pt idx="117">
                  <c:v>0.81772511999999986</c:v>
                </c:pt>
                <c:pt idx="118">
                  <c:v>0.86911085999999993</c:v>
                </c:pt>
                <c:pt idx="119">
                  <c:v>0.9181599800000001</c:v>
                </c:pt>
                <c:pt idx="120">
                  <c:v>0.97700089999999995</c:v>
                </c:pt>
                <c:pt idx="121">
                  <c:v>1.0557079600000001</c:v>
                </c:pt>
                <c:pt idx="122">
                  <c:v>1.1433752000000001</c:v>
                </c:pt>
                <c:pt idx="123">
                  <c:v>1.1835606000000001</c:v>
                </c:pt>
                <c:pt idx="124">
                  <c:v>1.2289653999999999</c:v>
                </c:pt>
                <c:pt idx="125">
                  <c:v>1.25807</c:v>
                </c:pt>
                <c:pt idx="126">
                  <c:v>1.2640635999999998</c:v>
                </c:pt>
                <c:pt idx="127">
                  <c:v>1.3012977999999999</c:v>
                </c:pt>
                <c:pt idx="128">
                  <c:v>1.2932475614356291</c:v>
                </c:pt>
                <c:pt idx="129">
                  <c:v>1.2624440329935918</c:v>
                </c:pt>
                <c:pt idx="130">
                  <c:v>1.2326600891388342</c:v>
                </c:pt>
                <c:pt idx="131">
                  <c:v>1.1978427881319853</c:v>
                </c:pt>
                <c:pt idx="132">
                  <c:v>1.1178855167679611</c:v>
                </c:pt>
                <c:pt idx="133">
                  <c:v>1.1025015467005133</c:v>
                </c:pt>
                <c:pt idx="134">
                  <c:v>1.1042337960211921</c:v>
                </c:pt>
                <c:pt idx="135">
                  <c:v>1.1040557040489407</c:v>
                </c:pt>
                <c:pt idx="136">
                  <c:v>1.107173368014863</c:v>
                </c:pt>
                <c:pt idx="137">
                  <c:v>1.1096227265603669</c:v>
                </c:pt>
                <c:pt idx="138">
                  <c:v>1.1132547435016096</c:v>
                </c:pt>
                <c:pt idx="139">
                  <c:v>1.1263546241898044</c:v>
                </c:pt>
                <c:pt idx="140">
                  <c:v>1.1418499676912925</c:v>
                </c:pt>
                <c:pt idx="141">
                  <c:v>1.1614200291224954</c:v>
                </c:pt>
                <c:pt idx="142">
                  <c:v>1.1843049333134901</c:v>
                </c:pt>
                <c:pt idx="143">
                  <c:v>1.2106214654098941</c:v>
                </c:pt>
                <c:pt idx="144">
                  <c:v>1.2284724069331352</c:v>
                </c:pt>
                <c:pt idx="145">
                  <c:v>1.2488727437769547</c:v>
                </c:pt>
                <c:pt idx="146">
                  <c:v>1.2625491159537214</c:v>
                </c:pt>
                <c:pt idx="147">
                  <c:v>1.2714947230721247</c:v>
                </c:pt>
                <c:pt idx="148">
                  <c:v>1.2712858226871158</c:v>
                </c:pt>
                <c:pt idx="149">
                  <c:v>1.2789332709029004</c:v>
                </c:pt>
                <c:pt idx="150">
                  <c:v>1.2806693861084149</c:v>
                </c:pt>
                <c:pt idx="151">
                  <c:v>1.308052040340423</c:v>
                </c:pt>
                <c:pt idx="152">
                  <c:v>1.348837876581833</c:v>
                </c:pt>
                <c:pt idx="153">
                  <c:v>1.3967636072864988</c:v>
                </c:pt>
                <c:pt idx="154">
                  <c:v>1.4325461147221776</c:v>
                </c:pt>
                <c:pt idx="155">
                  <c:v>1.4833315932435174</c:v>
                </c:pt>
                <c:pt idx="156">
                  <c:v>1.5214103213626067</c:v>
                </c:pt>
                <c:pt idx="157">
                  <c:v>1.5515352768443726</c:v>
                </c:pt>
                <c:pt idx="158">
                  <c:v>1.5854047671018152</c:v>
                </c:pt>
                <c:pt idx="159">
                  <c:v>1.6272399987296429</c:v>
                </c:pt>
                <c:pt idx="160">
                  <c:v>1.6629915226963092</c:v>
                </c:pt>
                <c:pt idx="161">
                  <c:v>1.7026722491224446</c:v>
                </c:pt>
                <c:pt idx="162">
                  <c:v>1.7460996267406923</c:v>
                </c:pt>
                <c:pt idx="163">
                  <c:v>1.7860996009805334</c:v>
                </c:pt>
                <c:pt idx="164">
                  <c:v>1.8280268302107916</c:v>
                </c:pt>
                <c:pt idx="165">
                  <c:v>1.874105419779974</c:v>
                </c:pt>
                <c:pt idx="166">
                  <c:v>1.9107199395968746</c:v>
                </c:pt>
                <c:pt idx="167">
                  <c:v>1.9462400912189577</c:v>
                </c:pt>
                <c:pt idx="168">
                  <c:v>1.9661748199952362</c:v>
                </c:pt>
                <c:pt idx="169">
                  <c:v>1.985789827327604</c:v>
                </c:pt>
              </c:numCache>
            </c:numRef>
          </c:val>
          <c:extLst>
            <c:ext xmlns:c16="http://schemas.microsoft.com/office/drawing/2014/chart" uri="{C3380CC4-5D6E-409C-BE32-E72D297353CC}">
              <c16:uniqueId val="{00000004-C8B6-F74B-9447-297B316DF24B}"/>
            </c:ext>
          </c:extLst>
        </c:ser>
        <c:ser>
          <c:idx val="4"/>
          <c:order val="5"/>
          <c:tx>
            <c:strRef>
              <c:f>'data-F6.1'!$E$2</c:f>
              <c:strCache>
                <c:ptCount val="1"/>
                <c:pt idx="0">
                  <c:v>Latin America</c:v>
                </c:pt>
              </c:strCache>
            </c:strRef>
          </c:tx>
          <c:spPr>
            <a:solidFill>
              <a:schemeClr val="accent5"/>
            </a:solidFill>
            <a:ln>
              <a:noFill/>
            </a:ln>
            <a:effectLst/>
          </c:spPr>
          <c:cat>
            <c:numRef>
              <c:f>'data-F6.1'!$A$3:$A$172</c:f>
              <c:numCache>
                <c:formatCode>General</c:formatCode>
                <c:ptCount val="170"/>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pt idx="169">
                  <c:v>2019</c:v>
                </c:pt>
              </c:numCache>
            </c:numRef>
          </c:cat>
          <c:val>
            <c:numRef>
              <c:f>'data-F6.1'!$E$3:$E$172</c:f>
              <c:numCache>
                <c:formatCode>General</c:formatCode>
                <c:ptCount val="170"/>
                <c:pt idx="0">
                  <c:v>7.2855000000000003E-3</c:v>
                </c:pt>
                <c:pt idx="1">
                  <c:v>7.5906999999999997E-3</c:v>
                </c:pt>
                <c:pt idx="2">
                  <c:v>7.9297000000000013E-3</c:v>
                </c:pt>
                <c:pt idx="3">
                  <c:v>8.2709600000000008E-3</c:v>
                </c:pt>
                <c:pt idx="4">
                  <c:v>8.6290399999999993E-3</c:v>
                </c:pt>
                <c:pt idx="5">
                  <c:v>9.00368E-3</c:v>
                </c:pt>
                <c:pt idx="6">
                  <c:v>9.3968000000000003E-3</c:v>
                </c:pt>
                <c:pt idx="7">
                  <c:v>9.8020399999999997E-3</c:v>
                </c:pt>
                <c:pt idx="8">
                  <c:v>1.0222579999999998E-2</c:v>
                </c:pt>
                <c:pt idx="9">
                  <c:v>1.065672E-2</c:v>
                </c:pt>
                <c:pt idx="10">
                  <c:v>1.1102799999999999E-2</c:v>
                </c:pt>
                <c:pt idx="11">
                  <c:v>1.1562340000000001E-2</c:v>
                </c:pt>
                <c:pt idx="12">
                  <c:v>1.2043160000000001E-2</c:v>
                </c:pt>
                <c:pt idx="13">
                  <c:v>1.2537660000000001E-2</c:v>
                </c:pt>
                <c:pt idx="14">
                  <c:v>1.305164E-2</c:v>
                </c:pt>
                <c:pt idx="15">
                  <c:v>1.3587699999999999E-2</c:v>
                </c:pt>
                <c:pt idx="16">
                  <c:v>1.413934E-2</c:v>
                </c:pt>
                <c:pt idx="17">
                  <c:v>1.4711499999999999E-2</c:v>
                </c:pt>
                <c:pt idx="18">
                  <c:v>1.5304380000000001E-2</c:v>
                </c:pt>
                <c:pt idx="19">
                  <c:v>1.5923E-2</c:v>
                </c:pt>
                <c:pt idx="20">
                  <c:v>1.6582160000000002E-2</c:v>
                </c:pt>
                <c:pt idx="21">
                  <c:v>1.729294E-2</c:v>
                </c:pt>
                <c:pt idx="22">
                  <c:v>1.8056800000000001E-2</c:v>
                </c:pt>
                <c:pt idx="23">
                  <c:v>1.8880299999999999E-2</c:v>
                </c:pt>
                <c:pt idx="24">
                  <c:v>1.9758599999999998E-2</c:v>
                </c:pt>
                <c:pt idx="25">
                  <c:v>2.0673559999999997E-2</c:v>
                </c:pt>
                <c:pt idx="26">
                  <c:v>2.16107E-2</c:v>
                </c:pt>
                <c:pt idx="27">
                  <c:v>2.2556360000000001E-2</c:v>
                </c:pt>
                <c:pt idx="28">
                  <c:v>2.3496779999999998E-2</c:v>
                </c:pt>
                <c:pt idx="29">
                  <c:v>2.4421039999999998E-2</c:v>
                </c:pt>
                <c:pt idx="30">
                  <c:v>2.5331520000000003E-2</c:v>
                </c:pt>
                <c:pt idx="31">
                  <c:v>2.622888E-2</c:v>
                </c:pt>
                <c:pt idx="32">
                  <c:v>2.7131040000000002E-2</c:v>
                </c:pt>
                <c:pt idx="33">
                  <c:v>2.8025580000000001E-2</c:v>
                </c:pt>
                <c:pt idx="34">
                  <c:v>2.8988460000000004E-2</c:v>
                </c:pt>
                <c:pt idx="35">
                  <c:v>2.9971940000000002E-2</c:v>
                </c:pt>
                <c:pt idx="36">
                  <c:v>3.0910400000000005E-2</c:v>
                </c:pt>
                <c:pt idx="37">
                  <c:v>3.2030139999999999E-2</c:v>
                </c:pt>
                <c:pt idx="38">
                  <c:v>3.35991E-2</c:v>
                </c:pt>
                <c:pt idx="39">
                  <c:v>3.4962699999999999E-2</c:v>
                </c:pt>
                <c:pt idx="40">
                  <c:v>3.6451159999999996E-2</c:v>
                </c:pt>
                <c:pt idx="41">
                  <c:v>3.8090240000000004E-2</c:v>
                </c:pt>
                <c:pt idx="42">
                  <c:v>3.9798819999999999E-2</c:v>
                </c:pt>
                <c:pt idx="43">
                  <c:v>4.1382679999999991E-2</c:v>
                </c:pt>
                <c:pt idx="44">
                  <c:v>4.340078E-2</c:v>
                </c:pt>
                <c:pt idx="45">
                  <c:v>4.558972E-2</c:v>
                </c:pt>
                <c:pt idx="46">
                  <c:v>4.8130079999999999E-2</c:v>
                </c:pt>
                <c:pt idx="47">
                  <c:v>5.0899519999999997E-2</c:v>
                </c:pt>
                <c:pt idx="48">
                  <c:v>5.3739500000000009E-2</c:v>
                </c:pt>
                <c:pt idx="49">
                  <c:v>5.7254659999999999E-2</c:v>
                </c:pt>
                <c:pt idx="50">
                  <c:v>6.1703500000000001E-2</c:v>
                </c:pt>
                <c:pt idx="51">
                  <c:v>6.7109580000000002E-2</c:v>
                </c:pt>
                <c:pt idx="52">
                  <c:v>7.3779659999999997E-2</c:v>
                </c:pt>
                <c:pt idx="53">
                  <c:v>8.1800159999999997E-2</c:v>
                </c:pt>
                <c:pt idx="54">
                  <c:v>9.1169059999999996E-2</c:v>
                </c:pt>
                <c:pt idx="55">
                  <c:v>0.10099076</c:v>
                </c:pt>
                <c:pt idx="56">
                  <c:v>0.11151032000000001</c:v>
                </c:pt>
                <c:pt idx="57">
                  <c:v>0.12103349999999999</c:v>
                </c:pt>
                <c:pt idx="58">
                  <c:v>0.13035658</c:v>
                </c:pt>
                <c:pt idx="59">
                  <c:v>0.13911519999999999</c:v>
                </c:pt>
                <c:pt idx="60">
                  <c:v>0.14706562000000001</c:v>
                </c:pt>
                <c:pt idx="61">
                  <c:v>0.15447751999999998</c:v>
                </c:pt>
                <c:pt idx="62">
                  <c:v>0.16072454000000003</c:v>
                </c:pt>
                <c:pt idx="63">
                  <c:v>0.16660256000000001</c:v>
                </c:pt>
                <c:pt idx="64">
                  <c:v>0.17176453999999999</c:v>
                </c:pt>
                <c:pt idx="65">
                  <c:v>0.17796103999999999</c:v>
                </c:pt>
                <c:pt idx="66">
                  <c:v>0.18413331999999999</c:v>
                </c:pt>
                <c:pt idx="67">
                  <c:v>0.19364354</c:v>
                </c:pt>
                <c:pt idx="68">
                  <c:v>0.20971634</c:v>
                </c:pt>
                <c:pt idx="69">
                  <c:v>0.2277343</c:v>
                </c:pt>
                <c:pt idx="70">
                  <c:v>0.24339205999999999</c:v>
                </c:pt>
                <c:pt idx="71">
                  <c:v>0.25540550000000001</c:v>
                </c:pt>
                <c:pt idx="72">
                  <c:v>0.26468083999999997</c:v>
                </c:pt>
                <c:pt idx="73">
                  <c:v>0.26476632</c:v>
                </c:pt>
                <c:pt idx="74">
                  <c:v>0.26001039999999997</c:v>
                </c:pt>
                <c:pt idx="75">
                  <c:v>0.25364073999999998</c:v>
                </c:pt>
                <c:pt idx="76">
                  <c:v>0.25184768000000002</c:v>
                </c:pt>
                <c:pt idx="77">
                  <c:v>0.25169730000000001</c:v>
                </c:pt>
                <c:pt idx="78">
                  <c:v>0.25340269999999998</c:v>
                </c:pt>
                <c:pt idx="79">
                  <c:v>0.25439912000000003</c:v>
                </c:pt>
                <c:pt idx="80">
                  <c:v>0.25833523999999997</c:v>
                </c:pt>
                <c:pt idx="81">
                  <c:v>0.26210677999999998</c:v>
                </c:pt>
                <c:pt idx="82">
                  <c:v>0.26722244000000001</c:v>
                </c:pt>
                <c:pt idx="83">
                  <c:v>0.27564650000000002</c:v>
                </c:pt>
                <c:pt idx="84">
                  <c:v>0.28839789999999998</c:v>
                </c:pt>
                <c:pt idx="85">
                  <c:v>0.30676373999999995</c:v>
                </c:pt>
                <c:pt idx="86">
                  <c:v>0.32429558000000003</c:v>
                </c:pt>
                <c:pt idx="87">
                  <c:v>0.33923140000000002</c:v>
                </c:pt>
                <c:pt idx="88">
                  <c:v>0.35065510000000005</c:v>
                </c:pt>
                <c:pt idx="89">
                  <c:v>0.36420962000000001</c:v>
                </c:pt>
                <c:pt idx="90">
                  <c:v>0.36665854000000003</c:v>
                </c:pt>
                <c:pt idx="91">
                  <c:v>0.37502590000000002</c:v>
                </c:pt>
                <c:pt idx="92">
                  <c:v>0.39031724000000001</c:v>
                </c:pt>
                <c:pt idx="93">
                  <c:v>0.41174038000000002</c:v>
                </c:pt>
                <c:pt idx="94">
                  <c:v>0.44797187999999999</c:v>
                </c:pt>
                <c:pt idx="95">
                  <c:v>0.48400732000000002</c:v>
                </c:pt>
                <c:pt idx="96">
                  <c:v>0.51840475999999991</c:v>
                </c:pt>
                <c:pt idx="97">
                  <c:v>0.53836901999999998</c:v>
                </c:pt>
                <c:pt idx="98">
                  <c:v>0.54556327999999998</c:v>
                </c:pt>
                <c:pt idx="99">
                  <c:v>0.54345734000000001</c:v>
                </c:pt>
                <c:pt idx="100">
                  <c:v>0.55335385999999998</c:v>
                </c:pt>
                <c:pt idx="101">
                  <c:v>0.56382502000000001</c:v>
                </c:pt>
                <c:pt idx="102">
                  <c:v>0.59197164000000002</c:v>
                </c:pt>
                <c:pt idx="103">
                  <c:v>0.63899651999999996</c:v>
                </c:pt>
                <c:pt idx="104">
                  <c:v>0.68849075999999998</c:v>
                </c:pt>
                <c:pt idx="105">
                  <c:v>0.74315872000000005</c:v>
                </c:pt>
                <c:pt idx="106">
                  <c:v>0.79744964000000007</c:v>
                </c:pt>
                <c:pt idx="107">
                  <c:v>0.85234778</c:v>
                </c:pt>
                <c:pt idx="108">
                  <c:v>0.90066766000000009</c:v>
                </c:pt>
                <c:pt idx="109">
                  <c:v>0.94158392000000002</c:v>
                </c:pt>
                <c:pt idx="110">
                  <c:v>0.97774566000000007</c:v>
                </c:pt>
                <c:pt idx="111">
                  <c:v>1.0105438599999998</c:v>
                </c:pt>
                <c:pt idx="112">
                  <c:v>1.04190914</c:v>
                </c:pt>
                <c:pt idx="113">
                  <c:v>1.0753873999999999</c:v>
                </c:pt>
                <c:pt idx="114">
                  <c:v>1.1128142000000001</c:v>
                </c:pt>
                <c:pt idx="115">
                  <c:v>1.1539898000000002</c:v>
                </c:pt>
                <c:pt idx="116">
                  <c:v>1.2026460000000001</c:v>
                </c:pt>
                <c:pt idx="117">
                  <c:v>1.2496951999999999</c:v>
                </c:pt>
                <c:pt idx="118">
                  <c:v>1.3032233999999998</c:v>
                </c:pt>
                <c:pt idx="119">
                  <c:v>1.3541002</c:v>
                </c:pt>
                <c:pt idx="120">
                  <c:v>1.4035489999999999</c:v>
                </c:pt>
                <c:pt idx="121">
                  <c:v>1.4556739999999997</c:v>
                </c:pt>
                <c:pt idx="122">
                  <c:v>1.5113714</c:v>
                </c:pt>
                <c:pt idx="123">
                  <c:v>1.5579969999999999</c:v>
                </c:pt>
                <c:pt idx="124">
                  <c:v>1.6202463999999999</c:v>
                </c:pt>
                <c:pt idx="125">
                  <c:v>1.6734259999999999</c:v>
                </c:pt>
                <c:pt idx="126">
                  <c:v>1.7307285999999997</c:v>
                </c:pt>
                <c:pt idx="127">
                  <c:v>1.7901089999999997</c:v>
                </c:pt>
                <c:pt idx="128">
                  <c:v>1.8273396279715641</c:v>
                </c:pt>
                <c:pt idx="129">
                  <c:v>1.8483378295438437</c:v>
                </c:pt>
                <c:pt idx="130">
                  <c:v>1.8691526998783961</c:v>
                </c:pt>
                <c:pt idx="131">
                  <c:v>1.8510088937176303</c:v>
                </c:pt>
                <c:pt idx="132">
                  <c:v>1.8201891395781213</c:v>
                </c:pt>
                <c:pt idx="133">
                  <c:v>1.8134975169576939</c:v>
                </c:pt>
                <c:pt idx="134">
                  <c:v>1.8116774047004136</c:v>
                </c:pt>
                <c:pt idx="135">
                  <c:v>1.8159723367036757</c:v>
                </c:pt>
                <c:pt idx="136">
                  <c:v>1.8478851921896478</c:v>
                </c:pt>
                <c:pt idx="137">
                  <c:v>1.8894260842189383</c:v>
                </c:pt>
                <c:pt idx="138">
                  <c:v>1.9267300398372593</c:v>
                </c:pt>
                <c:pt idx="139">
                  <c:v>1.9692806361298896</c:v>
                </c:pt>
                <c:pt idx="140">
                  <c:v>2.0179190020037359</c:v>
                </c:pt>
                <c:pt idx="141">
                  <c:v>2.0726352351038781</c:v>
                </c:pt>
                <c:pt idx="142">
                  <c:v>2.1296753135485682</c:v>
                </c:pt>
                <c:pt idx="143">
                  <c:v>2.1872905311463464</c:v>
                </c:pt>
                <c:pt idx="144">
                  <c:v>2.2401685113927874</c:v>
                </c:pt>
                <c:pt idx="145">
                  <c:v>2.3080049719475846</c:v>
                </c:pt>
                <c:pt idx="146">
                  <c:v>2.3866488972562179</c:v>
                </c:pt>
                <c:pt idx="147">
                  <c:v>2.4386200171719006</c:v>
                </c:pt>
                <c:pt idx="148">
                  <c:v>2.497081427106937</c:v>
                </c:pt>
                <c:pt idx="149">
                  <c:v>2.5501702520105218</c:v>
                </c:pt>
                <c:pt idx="150">
                  <c:v>2.562233256700893</c:v>
                </c:pt>
                <c:pt idx="151">
                  <c:v>2.5692355890356668</c:v>
                </c:pt>
                <c:pt idx="152">
                  <c:v>2.5950509477943378</c:v>
                </c:pt>
                <c:pt idx="153">
                  <c:v>2.6407046211681191</c:v>
                </c:pt>
                <c:pt idx="154">
                  <c:v>2.6983849909465603</c:v>
                </c:pt>
                <c:pt idx="155">
                  <c:v>2.7812001602200365</c:v>
                </c:pt>
                <c:pt idx="156">
                  <c:v>2.8802487745216028</c:v>
                </c:pt>
                <c:pt idx="157">
                  <c:v>2.9699518773586751</c:v>
                </c:pt>
                <c:pt idx="158">
                  <c:v>3.0604974133729081</c:v>
                </c:pt>
                <c:pt idx="159">
                  <c:v>3.1553399198963787</c:v>
                </c:pt>
                <c:pt idx="160">
                  <c:v>3.2640727252153896</c:v>
                </c:pt>
                <c:pt idx="161">
                  <c:v>3.3476352294975564</c:v>
                </c:pt>
                <c:pt idx="162">
                  <c:v>3.4506189204334312</c:v>
                </c:pt>
                <c:pt idx="163">
                  <c:v>3.5099981587987115</c:v>
                </c:pt>
                <c:pt idx="164">
                  <c:v>3.5379475006326202</c:v>
                </c:pt>
                <c:pt idx="165">
                  <c:v>3.5353548617230977</c:v>
                </c:pt>
                <c:pt idx="166">
                  <c:v>3.5094280127824269</c:v>
                </c:pt>
                <c:pt idx="167">
                  <c:v>3.4668989633888629</c:v>
                </c:pt>
                <c:pt idx="168">
                  <c:v>3.4461451589166181</c:v>
                </c:pt>
                <c:pt idx="169">
                  <c:v>3.4278336970663648</c:v>
                </c:pt>
              </c:numCache>
            </c:numRef>
          </c:val>
          <c:extLst>
            <c:ext xmlns:c16="http://schemas.microsoft.com/office/drawing/2014/chart" uri="{C3380CC4-5D6E-409C-BE32-E72D297353CC}">
              <c16:uniqueId val="{00000005-C8B6-F74B-9447-297B316DF24B}"/>
            </c:ext>
          </c:extLst>
        </c:ser>
        <c:ser>
          <c:idx val="5"/>
          <c:order val="6"/>
          <c:tx>
            <c:strRef>
              <c:f>'data-F6.1'!$F$2</c:f>
              <c:strCache>
                <c:ptCount val="1"/>
                <c:pt idx="0">
                  <c:v>MENA</c:v>
                </c:pt>
              </c:strCache>
            </c:strRef>
          </c:tx>
          <c:spPr>
            <a:solidFill>
              <a:schemeClr val="accent6"/>
            </a:solidFill>
            <a:ln>
              <a:noFill/>
            </a:ln>
            <a:effectLst/>
          </c:spPr>
          <c:cat>
            <c:numRef>
              <c:f>'data-F6.1'!$A$3:$A$172</c:f>
              <c:numCache>
                <c:formatCode>General</c:formatCode>
                <c:ptCount val="170"/>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pt idx="169">
                  <c:v>2019</c:v>
                </c:pt>
              </c:numCache>
            </c:numRef>
          </c:cat>
          <c:val>
            <c:numRef>
              <c:f>'data-F6.1'!$F$3:$F$172</c:f>
              <c:numCache>
                <c:formatCode>General</c:formatCode>
                <c:ptCount val="170"/>
                <c:pt idx="0">
                  <c:v>1.2803699999999999E-2</c:v>
                </c:pt>
                <c:pt idx="1">
                  <c:v>1.3046500000000001E-2</c:v>
                </c:pt>
                <c:pt idx="2">
                  <c:v>1.3280200000000001E-2</c:v>
                </c:pt>
                <c:pt idx="3">
                  <c:v>1.3516719999999999E-2</c:v>
                </c:pt>
                <c:pt idx="4">
                  <c:v>1.375268E-2</c:v>
                </c:pt>
                <c:pt idx="5">
                  <c:v>1.3987299999999999E-2</c:v>
                </c:pt>
                <c:pt idx="6">
                  <c:v>1.4218359999999999E-2</c:v>
                </c:pt>
                <c:pt idx="7">
                  <c:v>1.4444400000000001E-2</c:v>
                </c:pt>
                <c:pt idx="8">
                  <c:v>1.4668539999999999E-2</c:v>
                </c:pt>
                <c:pt idx="9">
                  <c:v>1.4882619999999999E-2</c:v>
                </c:pt>
                <c:pt idx="10">
                  <c:v>1.509744E-2</c:v>
                </c:pt>
                <c:pt idx="11">
                  <c:v>1.531124E-2</c:v>
                </c:pt>
                <c:pt idx="12">
                  <c:v>1.553004E-2</c:v>
                </c:pt>
                <c:pt idx="13">
                  <c:v>1.5736960000000001E-2</c:v>
                </c:pt>
                <c:pt idx="14">
                  <c:v>1.5961800000000002E-2</c:v>
                </c:pt>
                <c:pt idx="15">
                  <c:v>1.6189140000000001E-2</c:v>
                </c:pt>
                <c:pt idx="16">
                  <c:v>1.6404399999999996E-2</c:v>
                </c:pt>
                <c:pt idx="17">
                  <c:v>1.6630199999999998E-2</c:v>
                </c:pt>
                <c:pt idx="18">
                  <c:v>1.684836E-2</c:v>
                </c:pt>
                <c:pt idx="19">
                  <c:v>1.7072119999999996E-2</c:v>
                </c:pt>
                <c:pt idx="20">
                  <c:v>1.7330980000000003E-2</c:v>
                </c:pt>
                <c:pt idx="21">
                  <c:v>1.7641199999999996E-2</c:v>
                </c:pt>
                <c:pt idx="22">
                  <c:v>1.7986639999999998E-2</c:v>
                </c:pt>
                <c:pt idx="23">
                  <c:v>1.842912E-2</c:v>
                </c:pt>
                <c:pt idx="24">
                  <c:v>1.88936E-2</c:v>
                </c:pt>
                <c:pt idx="25">
                  <c:v>1.941348E-2</c:v>
                </c:pt>
                <c:pt idx="26">
                  <c:v>1.9915700000000001E-2</c:v>
                </c:pt>
                <c:pt idx="27">
                  <c:v>2.0360120000000002E-2</c:v>
                </c:pt>
                <c:pt idx="28">
                  <c:v>2.07542E-2</c:v>
                </c:pt>
                <c:pt idx="29">
                  <c:v>2.1135060000000001E-2</c:v>
                </c:pt>
                <c:pt idx="30">
                  <c:v>2.1428200000000001E-2</c:v>
                </c:pt>
                <c:pt idx="31">
                  <c:v>2.1712340000000004E-2</c:v>
                </c:pt>
                <c:pt idx="32">
                  <c:v>2.2019740000000003E-2</c:v>
                </c:pt>
                <c:pt idx="33">
                  <c:v>2.2315079999999998E-2</c:v>
                </c:pt>
                <c:pt idx="34">
                  <c:v>2.2581400000000001E-2</c:v>
                </c:pt>
                <c:pt idx="35">
                  <c:v>2.2877720000000001E-2</c:v>
                </c:pt>
                <c:pt idx="36">
                  <c:v>2.3176659999999998E-2</c:v>
                </c:pt>
                <c:pt idx="37">
                  <c:v>2.3500339999999998E-2</c:v>
                </c:pt>
                <c:pt idx="38">
                  <c:v>2.3930399999999998E-2</c:v>
                </c:pt>
                <c:pt idx="39">
                  <c:v>2.4381199999999999E-2</c:v>
                </c:pt>
                <c:pt idx="40">
                  <c:v>2.482256E-2</c:v>
                </c:pt>
                <c:pt idx="41">
                  <c:v>2.5288280000000003E-2</c:v>
                </c:pt>
                <c:pt idx="42">
                  <c:v>2.5751440000000004E-2</c:v>
                </c:pt>
                <c:pt idx="43">
                  <c:v>2.61446E-2</c:v>
                </c:pt>
                <c:pt idx="44">
                  <c:v>2.6602199999999999E-2</c:v>
                </c:pt>
                <c:pt idx="45">
                  <c:v>2.7078600000000001E-2</c:v>
                </c:pt>
                <c:pt idx="46">
                  <c:v>2.7642E-2</c:v>
                </c:pt>
                <c:pt idx="47">
                  <c:v>2.8280800000000002E-2</c:v>
                </c:pt>
                <c:pt idx="48">
                  <c:v>2.9035399999999999E-2</c:v>
                </c:pt>
                <c:pt idx="49">
                  <c:v>2.9835400000000002E-2</c:v>
                </c:pt>
                <c:pt idx="50">
                  <c:v>3.0839399999999999E-2</c:v>
                </c:pt>
                <c:pt idx="51">
                  <c:v>3.2040200000000005E-2</c:v>
                </c:pt>
                <c:pt idx="52">
                  <c:v>3.3502799999999999E-2</c:v>
                </c:pt>
                <c:pt idx="53">
                  <c:v>3.5212399999999998E-2</c:v>
                </c:pt>
                <c:pt idx="54">
                  <c:v>3.7182599999999996E-2</c:v>
                </c:pt>
                <c:pt idx="55">
                  <c:v>3.9344799999999999E-2</c:v>
                </c:pt>
                <c:pt idx="56">
                  <c:v>4.1525400000000004E-2</c:v>
                </c:pt>
                <c:pt idx="57">
                  <c:v>4.3684199999999999E-2</c:v>
                </c:pt>
                <c:pt idx="58">
                  <c:v>4.5664799999999998E-2</c:v>
                </c:pt>
                <c:pt idx="59">
                  <c:v>4.7597600000000004E-2</c:v>
                </c:pt>
                <c:pt idx="60">
                  <c:v>4.9307999999999998E-2</c:v>
                </c:pt>
                <c:pt idx="61">
                  <c:v>5.1033599999999998E-2</c:v>
                </c:pt>
                <c:pt idx="62">
                  <c:v>5.2696599999999996E-2</c:v>
                </c:pt>
                <c:pt idx="63">
                  <c:v>5.4264199999999999E-2</c:v>
                </c:pt>
                <c:pt idx="64">
                  <c:v>5.5773000000000003E-2</c:v>
                </c:pt>
                <c:pt idx="65">
                  <c:v>5.7488000000000004E-2</c:v>
                </c:pt>
                <c:pt idx="66">
                  <c:v>5.9311800000000005E-2</c:v>
                </c:pt>
                <c:pt idx="67">
                  <c:v>6.1291800000000007E-2</c:v>
                </c:pt>
                <c:pt idx="68">
                  <c:v>6.3607800000000006E-2</c:v>
                </c:pt>
                <c:pt idx="69">
                  <c:v>6.6197000000000006E-2</c:v>
                </c:pt>
                <c:pt idx="70">
                  <c:v>6.9155599999999998E-2</c:v>
                </c:pt>
                <c:pt idx="71">
                  <c:v>7.2725600000000001E-2</c:v>
                </c:pt>
                <c:pt idx="72">
                  <c:v>7.7016399999999999E-2</c:v>
                </c:pt>
                <c:pt idx="73">
                  <c:v>8.160959999999999E-2</c:v>
                </c:pt>
                <c:pt idx="74">
                  <c:v>8.6608600000000008E-2</c:v>
                </c:pt>
                <c:pt idx="75">
                  <c:v>9.1933200000000007E-2</c:v>
                </c:pt>
                <c:pt idx="76">
                  <c:v>9.7091800000000006E-2</c:v>
                </c:pt>
                <c:pt idx="77">
                  <c:v>0.1017226</c:v>
                </c:pt>
                <c:pt idx="78">
                  <c:v>0.10653300000000002</c:v>
                </c:pt>
                <c:pt idx="79">
                  <c:v>0.11083179999999999</c:v>
                </c:pt>
                <c:pt idx="80">
                  <c:v>0.11508180000000001</c:v>
                </c:pt>
                <c:pt idx="81">
                  <c:v>0.11936843999999999</c:v>
                </c:pt>
                <c:pt idx="82">
                  <c:v>0.12471164000000001</c:v>
                </c:pt>
                <c:pt idx="83">
                  <c:v>0.13048004000000002</c:v>
                </c:pt>
                <c:pt idx="84">
                  <c:v>0.13719684000000001</c:v>
                </c:pt>
                <c:pt idx="85">
                  <c:v>0.14495823999999999</c:v>
                </c:pt>
                <c:pt idx="86">
                  <c:v>0.15279699999999999</c:v>
                </c:pt>
                <c:pt idx="87">
                  <c:v>0.16134100000000001</c:v>
                </c:pt>
                <c:pt idx="88">
                  <c:v>0.16837240000000001</c:v>
                </c:pt>
                <c:pt idx="89">
                  <c:v>0.17364760000000001</c:v>
                </c:pt>
                <c:pt idx="90">
                  <c:v>0.18105099999999999</c:v>
                </c:pt>
                <c:pt idx="91">
                  <c:v>0.19082480000000002</c:v>
                </c:pt>
                <c:pt idx="92">
                  <c:v>0.20408940000000003</c:v>
                </c:pt>
                <c:pt idx="93">
                  <c:v>0.22474080000000002</c:v>
                </c:pt>
                <c:pt idx="94">
                  <c:v>0.25341720000000001</c:v>
                </c:pt>
                <c:pt idx="95">
                  <c:v>0.28541260000000002</c:v>
                </c:pt>
                <c:pt idx="96">
                  <c:v>0.31258660000000005</c:v>
                </c:pt>
                <c:pt idx="97">
                  <c:v>0.33911540000000001</c:v>
                </c:pt>
                <c:pt idx="98">
                  <c:v>0.34311580000000003</c:v>
                </c:pt>
                <c:pt idx="99">
                  <c:v>0.34309120000000004</c:v>
                </c:pt>
                <c:pt idx="100">
                  <c:v>0.33802699999999997</c:v>
                </c:pt>
                <c:pt idx="101">
                  <c:v>0.33822079999999999</c:v>
                </c:pt>
                <c:pt idx="102">
                  <c:v>0.33753540000000004</c:v>
                </c:pt>
                <c:pt idx="103">
                  <c:v>0.3590062</c:v>
                </c:pt>
                <c:pt idx="104">
                  <c:v>0.38226159999999998</c:v>
                </c:pt>
                <c:pt idx="105">
                  <c:v>0.40795599999999999</c:v>
                </c:pt>
                <c:pt idx="106">
                  <c:v>0.43598180000000009</c:v>
                </c:pt>
                <c:pt idx="107">
                  <c:v>0.46467000000000003</c:v>
                </c:pt>
                <c:pt idx="108">
                  <c:v>0.49664799999999998</c:v>
                </c:pt>
                <c:pt idx="109">
                  <c:v>0.531138</c:v>
                </c:pt>
                <c:pt idx="110">
                  <c:v>0.56962999999999997</c:v>
                </c:pt>
                <c:pt idx="111">
                  <c:v>0.61207800000000001</c:v>
                </c:pt>
                <c:pt idx="112">
                  <c:v>0.66253200000000001</c:v>
                </c:pt>
                <c:pt idx="113">
                  <c:v>0.71881000000000006</c:v>
                </c:pt>
                <c:pt idx="114">
                  <c:v>0.78441000000000005</c:v>
                </c:pt>
                <c:pt idx="115">
                  <c:v>0.85819200000000007</c:v>
                </c:pt>
                <c:pt idx="116">
                  <c:v>0.9475380000000001</c:v>
                </c:pt>
                <c:pt idx="117">
                  <c:v>1.049266</c:v>
                </c:pt>
                <c:pt idx="118">
                  <c:v>1.1535139999999999</c:v>
                </c:pt>
                <c:pt idx="119">
                  <c:v>1.2693379999999999</c:v>
                </c:pt>
                <c:pt idx="120">
                  <c:v>1.3988579999999999</c:v>
                </c:pt>
                <c:pt idx="121">
                  <c:v>1.5598460000000001</c:v>
                </c:pt>
                <c:pt idx="122">
                  <c:v>1.6820059999999999</c:v>
                </c:pt>
                <c:pt idx="123">
                  <c:v>1.767266</c:v>
                </c:pt>
                <c:pt idx="124">
                  <c:v>1.8886980000000002</c:v>
                </c:pt>
                <c:pt idx="125">
                  <c:v>1.97634</c:v>
                </c:pt>
                <c:pt idx="126">
                  <c:v>2.0073979999999998</c:v>
                </c:pt>
                <c:pt idx="127">
                  <c:v>2.0257399999999999</c:v>
                </c:pt>
                <c:pt idx="128">
                  <c:v>2.0401670272942578</c:v>
                </c:pt>
                <c:pt idx="129">
                  <c:v>1.9573670326012238</c:v>
                </c:pt>
                <c:pt idx="130">
                  <c:v>1.8876281637580832</c:v>
                </c:pt>
                <c:pt idx="131">
                  <c:v>1.8190166894071005</c:v>
                </c:pt>
                <c:pt idx="132">
                  <c:v>1.7537487827750191</c:v>
                </c:pt>
                <c:pt idx="133">
                  <c:v>1.7032147220939422</c:v>
                </c:pt>
                <c:pt idx="134">
                  <c:v>1.6898914937366729</c:v>
                </c:pt>
                <c:pt idx="135">
                  <c:v>1.6626604598797563</c:v>
                </c:pt>
                <c:pt idx="136">
                  <c:v>1.6448825460739145</c:v>
                </c:pt>
                <c:pt idx="137">
                  <c:v>1.6601030383211057</c:v>
                </c:pt>
                <c:pt idx="138">
                  <c:v>1.6895298854576388</c:v>
                </c:pt>
                <c:pt idx="139">
                  <c:v>1.7368799067197096</c:v>
                </c:pt>
                <c:pt idx="140">
                  <c:v>1.8194754569418152</c:v>
                </c:pt>
                <c:pt idx="141">
                  <c:v>1.9010738464706365</c:v>
                </c:pt>
                <c:pt idx="142">
                  <c:v>1.9753627392801683</c:v>
                </c:pt>
                <c:pt idx="143">
                  <c:v>2.0343314788387707</c:v>
                </c:pt>
                <c:pt idx="144">
                  <c:v>2.0691128720186436</c:v>
                </c:pt>
                <c:pt idx="145">
                  <c:v>2.0666611126247081</c:v>
                </c:pt>
                <c:pt idx="146">
                  <c:v>2.0796129866953632</c:v>
                </c:pt>
                <c:pt idx="147">
                  <c:v>2.0745882261079633</c:v>
                </c:pt>
                <c:pt idx="148">
                  <c:v>2.0932541780558229</c:v>
                </c:pt>
                <c:pt idx="149">
                  <c:v>2.1122503979770841</c:v>
                </c:pt>
                <c:pt idx="150">
                  <c:v>2.1465287557662904</c:v>
                </c:pt>
                <c:pt idx="151">
                  <c:v>2.2172169714987993</c:v>
                </c:pt>
                <c:pt idx="152">
                  <c:v>2.3369870896045386</c:v>
                </c:pt>
                <c:pt idx="153">
                  <c:v>2.469121962545993</c:v>
                </c:pt>
                <c:pt idx="154">
                  <c:v>2.6390557139319695</c:v>
                </c:pt>
                <c:pt idx="155">
                  <c:v>2.8220653603173855</c:v>
                </c:pt>
                <c:pt idx="156">
                  <c:v>2.9865495332553218</c:v>
                </c:pt>
                <c:pt idx="157">
                  <c:v>3.1292139678221922</c:v>
                </c:pt>
                <c:pt idx="158">
                  <c:v>3.2743456921873553</c:v>
                </c:pt>
                <c:pt idx="159">
                  <c:v>3.3961375310223474</c:v>
                </c:pt>
                <c:pt idx="160">
                  <c:v>3.5340050525476174</c:v>
                </c:pt>
                <c:pt idx="161">
                  <c:v>3.6390746890834449</c:v>
                </c:pt>
                <c:pt idx="162">
                  <c:v>3.7679813299634426</c:v>
                </c:pt>
                <c:pt idx="163">
                  <c:v>3.8925193920547825</c:v>
                </c:pt>
                <c:pt idx="164">
                  <c:v>3.9964184466866719</c:v>
                </c:pt>
                <c:pt idx="165">
                  <c:v>4.0860725314484414</c:v>
                </c:pt>
                <c:pt idx="166">
                  <c:v>4.1691278799586815</c:v>
                </c:pt>
                <c:pt idx="167">
                  <c:v>4.2304533341969544</c:v>
                </c:pt>
                <c:pt idx="168">
                  <c:v>4.2473427119285265</c:v>
                </c:pt>
                <c:pt idx="169">
                  <c:v>4.2872885222951043</c:v>
                </c:pt>
              </c:numCache>
            </c:numRef>
          </c:val>
          <c:extLst>
            <c:ext xmlns:c16="http://schemas.microsoft.com/office/drawing/2014/chart" uri="{C3380CC4-5D6E-409C-BE32-E72D297353CC}">
              <c16:uniqueId val="{00000006-C8B6-F74B-9447-297B316DF24B}"/>
            </c:ext>
          </c:extLst>
        </c:ser>
        <c:ser>
          <c:idx val="3"/>
          <c:order val="7"/>
          <c:tx>
            <c:strRef>
              <c:f>'data-F6.1'!$D$2</c:f>
              <c:strCache>
                <c:ptCount val="1"/>
                <c:pt idx="0">
                  <c:v>Europe</c:v>
                </c:pt>
              </c:strCache>
            </c:strRef>
          </c:tx>
          <c:spPr>
            <a:solidFill>
              <a:schemeClr val="accent1"/>
            </a:solidFill>
            <a:ln>
              <a:noFill/>
            </a:ln>
            <a:effectLst/>
          </c:spPr>
          <c:cat>
            <c:numRef>
              <c:f>'data-F6.1'!$A$3:$A$172</c:f>
              <c:numCache>
                <c:formatCode>General</c:formatCode>
                <c:ptCount val="170"/>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pt idx="169">
                  <c:v>2019</c:v>
                </c:pt>
              </c:numCache>
            </c:numRef>
          </c:cat>
          <c:val>
            <c:numRef>
              <c:f>'data-F6.1'!$D$3:$D$172</c:f>
              <c:numCache>
                <c:formatCode>General</c:formatCode>
                <c:ptCount val="170"/>
                <c:pt idx="0">
                  <c:v>0.37015779999999998</c:v>
                </c:pt>
                <c:pt idx="1">
                  <c:v>0.36896109999999999</c:v>
                </c:pt>
                <c:pt idx="2">
                  <c:v>0.38511186000000003</c:v>
                </c:pt>
                <c:pt idx="3">
                  <c:v>0.39621603999999999</c:v>
                </c:pt>
                <c:pt idx="4">
                  <c:v>0.41115299999999999</c:v>
                </c:pt>
                <c:pt idx="5">
                  <c:v>0.42519938000000002</c:v>
                </c:pt>
                <c:pt idx="6">
                  <c:v>0.43869722</c:v>
                </c:pt>
                <c:pt idx="7">
                  <c:v>0.44807153999999993</c:v>
                </c:pt>
                <c:pt idx="8">
                  <c:v>0.46274275999999998</c:v>
                </c:pt>
                <c:pt idx="9">
                  <c:v>0.47829465999999998</c:v>
                </c:pt>
                <c:pt idx="10">
                  <c:v>0.49472073999999999</c:v>
                </c:pt>
                <c:pt idx="11">
                  <c:v>0.51402347999999998</c:v>
                </c:pt>
                <c:pt idx="12">
                  <c:v>0.53590833999999998</c:v>
                </c:pt>
                <c:pt idx="13">
                  <c:v>0.55770443999999997</c:v>
                </c:pt>
                <c:pt idx="14">
                  <c:v>0.57798833999999988</c:v>
                </c:pt>
                <c:pt idx="15">
                  <c:v>0.60110577999999992</c:v>
                </c:pt>
                <c:pt idx="16">
                  <c:v>0.62213585999999998</c:v>
                </c:pt>
                <c:pt idx="17">
                  <c:v>0.64181262000000006</c:v>
                </c:pt>
                <c:pt idx="18">
                  <c:v>0.65808997999999996</c:v>
                </c:pt>
                <c:pt idx="19">
                  <c:v>0.67809190000000008</c:v>
                </c:pt>
                <c:pt idx="20">
                  <c:v>0.70200792000000001</c:v>
                </c:pt>
                <c:pt idx="21">
                  <c:v>0.73057748</c:v>
                </c:pt>
                <c:pt idx="22">
                  <c:v>0.74804873999999999</c:v>
                </c:pt>
                <c:pt idx="23">
                  <c:v>0.77478367999999997</c:v>
                </c:pt>
                <c:pt idx="24">
                  <c:v>0.79866631999999993</c:v>
                </c:pt>
                <c:pt idx="25">
                  <c:v>0.81515424000000003</c:v>
                </c:pt>
                <c:pt idx="26">
                  <c:v>0.82693548000000006</c:v>
                </c:pt>
                <c:pt idx="27">
                  <c:v>0.85031878000000005</c:v>
                </c:pt>
                <c:pt idx="28">
                  <c:v>0.87750724000000013</c:v>
                </c:pt>
                <c:pt idx="29">
                  <c:v>0.90554106000000001</c:v>
                </c:pt>
                <c:pt idx="30">
                  <c:v>0.93854723999999989</c:v>
                </c:pt>
                <c:pt idx="31">
                  <c:v>0.97845090000000001</c:v>
                </c:pt>
                <c:pt idx="32">
                  <c:v>1.0139143799999999</c:v>
                </c:pt>
                <c:pt idx="33">
                  <c:v>1.0355413599999999</c:v>
                </c:pt>
                <c:pt idx="34">
                  <c:v>1.0537890000000001</c:v>
                </c:pt>
                <c:pt idx="35">
                  <c:v>1.0728742</c:v>
                </c:pt>
                <c:pt idx="36">
                  <c:v>1.0934362</c:v>
                </c:pt>
                <c:pt idx="37">
                  <c:v>1.1222682000000002</c:v>
                </c:pt>
                <c:pt idx="38">
                  <c:v>1.1539728</c:v>
                </c:pt>
                <c:pt idx="39">
                  <c:v>1.194164</c:v>
                </c:pt>
                <c:pt idx="40">
                  <c:v>1.2289926</c:v>
                </c:pt>
                <c:pt idx="41">
                  <c:v>1.2515471999999999</c:v>
                </c:pt>
                <c:pt idx="42">
                  <c:v>1.2835564000000002</c:v>
                </c:pt>
                <c:pt idx="43">
                  <c:v>1.3185585999999998</c:v>
                </c:pt>
                <c:pt idx="44">
                  <c:v>1.355621</c:v>
                </c:pt>
                <c:pt idx="45">
                  <c:v>1.4028475999999999</c:v>
                </c:pt>
                <c:pt idx="46">
                  <c:v>1.4601742000000002</c:v>
                </c:pt>
                <c:pt idx="47">
                  <c:v>1.5137204</c:v>
                </c:pt>
                <c:pt idx="48">
                  <c:v>1.5712734000000002</c:v>
                </c:pt>
                <c:pt idx="49">
                  <c:v>1.6154404</c:v>
                </c:pt>
                <c:pt idx="50">
                  <c:v>1.6495184000000003</c:v>
                </c:pt>
                <c:pt idx="51">
                  <c:v>1.6865060000000001</c:v>
                </c:pt>
                <c:pt idx="52">
                  <c:v>1.7125513999999999</c:v>
                </c:pt>
                <c:pt idx="53">
                  <c:v>1.7366256</c:v>
                </c:pt>
                <c:pt idx="54">
                  <c:v>1.7689319999999999</c:v>
                </c:pt>
                <c:pt idx="55">
                  <c:v>1.8274518</c:v>
                </c:pt>
                <c:pt idx="56">
                  <c:v>1.8803256000000002</c:v>
                </c:pt>
                <c:pt idx="57">
                  <c:v>1.9292741999999996</c:v>
                </c:pt>
                <c:pt idx="58">
                  <c:v>1.9736384</c:v>
                </c:pt>
                <c:pt idx="59">
                  <c:v>2.0184582</c:v>
                </c:pt>
                <c:pt idx="60">
                  <c:v>2.0454104000000002</c:v>
                </c:pt>
                <c:pt idx="61">
                  <c:v>2.0928578</c:v>
                </c:pt>
                <c:pt idx="62">
                  <c:v>2.1048358</c:v>
                </c:pt>
                <c:pt idx="63">
                  <c:v>2.0976530000000002</c:v>
                </c:pt>
                <c:pt idx="64">
                  <c:v>2.0962524</c:v>
                </c:pt>
                <c:pt idx="65">
                  <c:v>2.0815899999999998</c:v>
                </c:pt>
                <c:pt idx="66">
                  <c:v>2.0242139999999997</c:v>
                </c:pt>
                <c:pt idx="67">
                  <c:v>1.9616887999999999</c:v>
                </c:pt>
                <c:pt idx="68">
                  <c:v>1.9536597999999998</c:v>
                </c:pt>
                <c:pt idx="69">
                  <c:v>1.9100587999999998</c:v>
                </c:pt>
                <c:pt idx="70">
                  <c:v>1.9008455999999998</c:v>
                </c:pt>
                <c:pt idx="71">
                  <c:v>1.8994351999999999</c:v>
                </c:pt>
                <c:pt idx="72">
                  <c:v>1.9816455999999998</c:v>
                </c:pt>
                <c:pt idx="73">
                  <c:v>2.0246784</c:v>
                </c:pt>
                <c:pt idx="74">
                  <c:v>2.0467658000000002</c:v>
                </c:pt>
                <c:pt idx="75">
                  <c:v>2.1129736000000001</c:v>
                </c:pt>
                <c:pt idx="76">
                  <c:v>2.1894286000000003</c:v>
                </c:pt>
                <c:pt idx="77">
                  <c:v>2.2535955999999997</c:v>
                </c:pt>
                <c:pt idx="78">
                  <c:v>2.2918917999999997</c:v>
                </c:pt>
                <c:pt idx="79">
                  <c:v>2.3471675999999997</c:v>
                </c:pt>
                <c:pt idx="80">
                  <c:v>2.3020088000000003</c:v>
                </c:pt>
                <c:pt idx="81">
                  <c:v>2.2617616000000003</c:v>
                </c:pt>
                <c:pt idx="82">
                  <c:v>2.2133485999999998</c:v>
                </c:pt>
                <c:pt idx="83">
                  <c:v>2.2019259999999994</c:v>
                </c:pt>
                <c:pt idx="84">
                  <c:v>2.2323949999999999</c:v>
                </c:pt>
                <c:pt idx="85">
                  <c:v>2.320503</c:v>
                </c:pt>
                <c:pt idx="86">
                  <c:v>2.4029075999999998</c:v>
                </c:pt>
                <c:pt idx="87">
                  <c:v>2.4738556000000003</c:v>
                </c:pt>
                <c:pt idx="88">
                  <c:v>2.5471110000000001</c:v>
                </c:pt>
                <c:pt idx="89">
                  <c:v>2.6004610000000001</c:v>
                </c:pt>
                <c:pt idx="90">
                  <c:v>2.6278546</c:v>
                </c:pt>
                <c:pt idx="91">
                  <c:v>2.6579918</c:v>
                </c:pt>
                <c:pt idx="92">
                  <c:v>2.6410100000000001</c:v>
                </c:pt>
                <c:pt idx="93">
                  <c:v>2.4787334000000003</c:v>
                </c:pt>
                <c:pt idx="94">
                  <c:v>2.402955</c:v>
                </c:pt>
                <c:pt idx="95">
                  <c:v>2.3620226000000004</c:v>
                </c:pt>
                <c:pt idx="96">
                  <c:v>2.3467092000000003</c:v>
                </c:pt>
                <c:pt idx="97">
                  <c:v>2.3973228</c:v>
                </c:pt>
                <c:pt idx="98">
                  <c:v>2.5967835999999997</c:v>
                </c:pt>
                <c:pt idx="99">
                  <c:v>2.7579984</c:v>
                </c:pt>
                <c:pt idx="100">
                  <c:v>2.8916963999999998</c:v>
                </c:pt>
                <c:pt idx="101">
                  <c:v>3.0110528000000003</c:v>
                </c:pt>
                <c:pt idx="102">
                  <c:v>3.1310070000000003</c:v>
                </c:pt>
                <c:pt idx="103">
                  <c:v>3.2728852000000002</c:v>
                </c:pt>
                <c:pt idx="104">
                  <c:v>3.4058657999999999</c:v>
                </c:pt>
                <c:pt idx="105">
                  <c:v>3.5449536000000004</c:v>
                </c:pt>
                <c:pt idx="106">
                  <c:v>3.6699032000000003</c:v>
                </c:pt>
                <c:pt idx="107">
                  <c:v>3.7773526000000004</c:v>
                </c:pt>
                <c:pt idx="108">
                  <c:v>3.8863894000000001</c:v>
                </c:pt>
                <c:pt idx="109">
                  <c:v>3.9886374000000004</c:v>
                </c:pt>
                <c:pt idx="110">
                  <c:v>4.1117295999999994</c:v>
                </c:pt>
                <c:pt idx="111">
                  <c:v>4.2807878000000006</c:v>
                </c:pt>
                <c:pt idx="112">
                  <c:v>4.4650976</c:v>
                </c:pt>
                <c:pt idx="113">
                  <c:v>4.6287816000000008</c:v>
                </c:pt>
                <c:pt idx="114">
                  <c:v>4.7849229999999991</c:v>
                </c:pt>
                <c:pt idx="115">
                  <c:v>4.9162176000000004</c:v>
                </c:pt>
                <c:pt idx="116">
                  <c:v>5.0470774000000009</c:v>
                </c:pt>
                <c:pt idx="117">
                  <c:v>5.1984861999999996</c:v>
                </c:pt>
                <c:pt idx="118">
                  <c:v>5.3669101999999995</c:v>
                </c:pt>
                <c:pt idx="119">
                  <c:v>5.5374269999999992</c:v>
                </c:pt>
                <c:pt idx="120">
                  <c:v>5.7181258000000001</c:v>
                </c:pt>
                <c:pt idx="121">
                  <c:v>5.9049218000000003</c:v>
                </c:pt>
                <c:pt idx="122">
                  <c:v>6.0317077999999995</c:v>
                </c:pt>
                <c:pt idx="123">
                  <c:v>6.0979924000000008</c:v>
                </c:pt>
                <c:pt idx="124">
                  <c:v>6.2070765999999997</c:v>
                </c:pt>
                <c:pt idx="125">
                  <c:v>6.2800440000000002</c:v>
                </c:pt>
                <c:pt idx="126">
                  <c:v>6.3383512</c:v>
                </c:pt>
                <c:pt idx="127">
                  <c:v>6.4483964</c:v>
                </c:pt>
                <c:pt idx="128">
                  <c:v>6.6653785096233005</c:v>
                </c:pt>
                <c:pt idx="129">
                  <c:v>6.7365819485831606</c:v>
                </c:pt>
                <c:pt idx="130">
                  <c:v>6.7922254513456197</c:v>
                </c:pt>
                <c:pt idx="131">
                  <c:v>6.7940568342841932</c:v>
                </c:pt>
                <c:pt idx="132">
                  <c:v>6.7633558583345721</c:v>
                </c:pt>
                <c:pt idx="133">
                  <c:v>6.683521790970711</c:v>
                </c:pt>
                <c:pt idx="134">
                  <c:v>6.7178061236495452</c:v>
                </c:pt>
                <c:pt idx="135">
                  <c:v>6.7937768666729426</c:v>
                </c:pt>
                <c:pt idx="136">
                  <c:v>6.8812141084492495</c:v>
                </c:pt>
                <c:pt idx="137">
                  <c:v>6.9640378285755586</c:v>
                </c:pt>
                <c:pt idx="138">
                  <c:v>6.9958429947833825</c:v>
                </c:pt>
                <c:pt idx="139">
                  <c:v>6.987757489665742</c:v>
                </c:pt>
                <c:pt idx="140">
                  <c:v>7.0317231310539627</c:v>
                </c:pt>
                <c:pt idx="141">
                  <c:v>6.9994065800814225</c:v>
                </c:pt>
                <c:pt idx="142">
                  <c:v>6.9487035491893181</c:v>
                </c:pt>
                <c:pt idx="143">
                  <c:v>6.9371599358630478</c:v>
                </c:pt>
                <c:pt idx="144">
                  <c:v>6.9359969005196218</c:v>
                </c:pt>
                <c:pt idx="145">
                  <c:v>6.8446370469854543</c:v>
                </c:pt>
                <c:pt idx="146">
                  <c:v>6.8674178659282692</c:v>
                </c:pt>
                <c:pt idx="147">
                  <c:v>6.8855424471218356</c:v>
                </c:pt>
                <c:pt idx="148">
                  <c:v>6.9062946975972803</c:v>
                </c:pt>
                <c:pt idx="149">
                  <c:v>6.9107802215069158</c:v>
                </c:pt>
                <c:pt idx="150">
                  <c:v>6.939955750703211</c:v>
                </c:pt>
                <c:pt idx="151">
                  <c:v>6.970132576372281</c:v>
                </c:pt>
                <c:pt idx="152">
                  <c:v>7.0566209796133892</c:v>
                </c:pt>
                <c:pt idx="153">
                  <c:v>7.1134518785499594</c:v>
                </c:pt>
                <c:pt idx="154">
                  <c:v>7.2280853744717799</c:v>
                </c:pt>
                <c:pt idx="155">
                  <c:v>7.3246175622619969</c:v>
                </c:pt>
                <c:pt idx="156">
                  <c:v>7.3600049393257878</c:v>
                </c:pt>
                <c:pt idx="157">
                  <c:v>7.2409856492007307</c:v>
                </c:pt>
                <c:pt idx="158">
                  <c:v>7.1509897647623051</c:v>
                </c:pt>
                <c:pt idx="159">
                  <c:v>7.0037530195572888</c:v>
                </c:pt>
                <c:pt idx="160">
                  <c:v>6.8086880977424844</c:v>
                </c:pt>
                <c:pt idx="161">
                  <c:v>6.601370408694561</c:v>
                </c:pt>
                <c:pt idx="162">
                  <c:v>6.4849208793469604</c:v>
                </c:pt>
                <c:pt idx="163">
                  <c:v>6.3296969197583435</c:v>
                </c:pt>
                <c:pt idx="164">
                  <c:v>6.1678787577352345</c:v>
                </c:pt>
                <c:pt idx="165">
                  <c:v>6.08617895567434</c:v>
                </c:pt>
                <c:pt idx="166">
                  <c:v>6.0416963868993996</c:v>
                </c:pt>
                <c:pt idx="167">
                  <c:v>5.9865010055488082</c:v>
                </c:pt>
                <c:pt idx="168">
                  <c:v>5.9701966312785526</c:v>
                </c:pt>
                <c:pt idx="169">
                  <c:v>5.9733136020698083</c:v>
                </c:pt>
              </c:numCache>
            </c:numRef>
          </c:val>
          <c:extLst>
            <c:ext xmlns:c16="http://schemas.microsoft.com/office/drawing/2014/chart" uri="{C3380CC4-5D6E-409C-BE32-E72D297353CC}">
              <c16:uniqueId val="{00000007-C8B6-F74B-9447-297B316DF24B}"/>
            </c:ext>
          </c:extLst>
        </c:ser>
        <c:ser>
          <c:idx val="6"/>
          <c:order val="8"/>
          <c:tx>
            <c:strRef>
              <c:f>'data-F6.1'!$G$2</c:f>
              <c:strCache>
                <c:ptCount val="1"/>
                <c:pt idx="0">
                  <c:v>North America</c:v>
                </c:pt>
              </c:strCache>
            </c:strRef>
          </c:tx>
          <c:spPr>
            <a:solidFill>
              <a:schemeClr val="accent2">
                <a:lumMod val="50000"/>
              </a:schemeClr>
            </a:solidFill>
            <a:ln>
              <a:noFill/>
            </a:ln>
            <a:effectLst/>
          </c:spPr>
          <c:cat>
            <c:numRef>
              <c:f>'data-F6.1'!$A$3:$A$172</c:f>
              <c:numCache>
                <c:formatCode>General</c:formatCode>
                <c:ptCount val="170"/>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pt idx="169">
                  <c:v>2019</c:v>
                </c:pt>
              </c:numCache>
            </c:numRef>
          </c:cat>
          <c:val>
            <c:numRef>
              <c:f>'data-F6.1'!$G$3:$G$172</c:f>
              <c:numCache>
                <c:formatCode>General</c:formatCode>
                <c:ptCount val="170"/>
                <c:pt idx="0">
                  <c:v>0.23954800000000001</c:v>
                </c:pt>
                <c:pt idx="1">
                  <c:v>0.2479999</c:v>
                </c:pt>
                <c:pt idx="2">
                  <c:v>0.25393588</c:v>
                </c:pt>
                <c:pt idx="3">
                  <c:v>0.26146585999999999</c:v>
                </c:pt>
                <c:pt idx="4">
                  <c:v>0.26842386000000001</c:v>
                </c:pt>
                <c:pt idx="5">
                  <c:v>0.27498388000000001</c:v>
                </c:pt>
                <c:pt idx="6">
                  <c:v>0.28078796</c:v>
                </c:pt>
                <c:pt idx="7">
                  <c:v>0.28701622000000004</c:v>
                </c:pt>
                <c:pt idx="8">
                  <c:v>0.2925065</c:v>
                </c:pt>
                <c:pt idx="9">
                  <c:v>0.29707677999999998</c:v>
                </c:pt>
                <c:pt idx="10">
                  <c:v>0.30203128000000001</c:v>
                </c:pt>
                <c:pt idx="11">
                  <c:v>0.30925775999999999</c:v>
                </c:pt>
                <c:pt idx="12">
                  <c:v>0.31648628000000001</c:v>
                </c:pt>
                <c:pt idx="13">
                  <c:v>0.32333701999999998</c:v>
                </c:pt>
                <c:pt idx="14">
                  <c:v>0.33106979999999997</c:v>
                </c:pt>
                <c:pt idx="15">
                  <c:v>0.34276261999999996</c:v>
                </c:pt>
                <c:pt idx="16">
                  <c:v>0.35506567999999999</c:v>
                </c:pt>
                <c:pt idx="17">
                  <c:v>0.36992875999999997</c:v>
                </c:pt>
                <c:pt idx="18">
                  <c:v>0.38645187999999997</c:v>
                </c:pt>
                <c:pt idx="19">
                  <c:v>0.40449526000000002</c:v>
                </c:pt>
                <c:pt idx="20">
                  <c:v>0.42603917999999996</c:v>
                </c:pt>
                <c:pt idx="21">
                  <c:v>0.44936363999999995</c:v>
                </c:pt>
                <c:pt idx="22">
                  <c:v>0.46848872000000003</c:v>
                </c:pt>
                <c:pt idx="23">
                  <c:v>0.48725442000000002</c:v>
                </c:pt>
                <c:pt idx="24">
                  <c:v>0.5043609</c:v>
                </c:pt>
                <c:pt idx="25">
                  <c:v>0.51906772000000001</c:v>
                </c:pt>
                <c:pt idx="26">
                  <c:v>0.52899460000000009</c:v>
                </c:pt>
                <c:pt idx="27">
                  <c:v>0.55044143999999995</c:v>
                </c:pt>
                <c:pt idx="28">
                  <c:v>0.57918819999999993</c:v>
                </c:pt>
                <c:pt idx="29">
                  <c:v>0.61187446000000001</c:v>
                </c:pt>
                <c:pt idx="30">
                  <c:v>0.64778014000000006</c:v>
                </c:pt>
                <c:pt idx="31">
                  <c:v>0.69022552000000004</c:v>
                </c:pt>
                <c:pt idx="32">
                  <c:v>0.72685062</c:v>
                </c:pt>
                <c:pt idx="33">
                  <c:v>0.75675565999999994</c:v>
                </c:pt>
                <c:pt idx="34">
                  <c:v>0.7880007200000001</c:v>
                </c:pt>
                <c:pt idx="35">
                  <c:v>0.81764577999999999</c:v>
                </c:pt>
                <c:pt idx="36">
                  <c:v>0.86283082000000011</c:v>
                </c:pt>
                <c:pt idx="37">
                  <c:v>0.89107610000000004</c:v>
                </c:pt>
                <c:pt idx="38">
                  <c:v>0.93640507999999989</c:v>
                </c:pt>
                <c:pt idx="39">
                  <c:v>0.98127145999999998</c:v>
                </c:pt>
                <c:pt idx="40">
                  <c:v>1.02359548</c:v>
                </c:pt>
                <c:pt idx="41">
                  <c:v>1.04487734</c:v>
                </c:pt>
                <c:pt idx="42">
                  <c:v>1.0725174</c:v>
                </c:pt>
                <c:pt idx="43">
                  <c:v>1.0929521999999998</c:v>
                </c:pt>
                <c:pt idx="44">
                  <c:v>1.1098284</c:v>
                </c:pt>
                <c:pt idx="45">
                  <c:v>1.125626</c:v>
                </c:pt>
                <c:pt idx="46">
                  <c:v>1.1502050000000001</c:v>
                </c:pt>
                <c:pt idx="47">
                  <c:v>1.1985049999999999</c:v>
                </c:pt>
                <c:pt idx="48">
                  <c:v>1.2456461999999999</c:v>
                </c:pt>
                <c:pt idx="49">
                  <c:v>1.3058688000000001</c:v>
                </c:pt>
                <c:pt idx="50">
                  <c:v>1.3728934000000002</c:v>
                </c:pt>
                <c:pt idx="51">
                  <c:v>1.4586200000000002</c:v>
                </c:pt>
                <c:pt idx="52">
                  <c:v>1.5273890000000001</c:v>
                </c:pt>
                <c:pt idx="53">
                  <c:v>1.6102004000000001</c:v>
                </c:pt>
                <c:pt idx="54">
                  <c:v>1.6915536000000002</c:v>
                </c:pt>
                <c:pt idx="55">
                  <c:v>1.8010480000000002</c:v>
                </c:pt>
                <c:pt idx="56">
                  <c:v>1.8546032000000001</c:v>
                </c:pt>
                <c:pt idx="57">
                  <c:v>1.9321581999999999</c:v>
                </c:pt>
                <c:pt idx="58">
                  <c:v>2.010812</c:v>
                </c:pt>
                <c:pt idx="59">
                  <c:v>2.0761844000000003</c:v>
                </c:pt>
                <c:pt idx="60">
                  <c:v>2.1247753999999999</c:v>
                </c:pt>
                <c:pt idx="61">
                  <c:v>2.2273049999999999</c:v>
                </c:pt>
                <c:pt idx="62">
                  <c:v>2.2786935999999995</c:v>
                </c:pt>
                <c:pt idx="63">
                  <c:v>2.3161615999999996</c:v>
                </c:pt>
                <c:pt idx="64">
                  <c:v>2.3879494000000001</c:v>
                </c:pt>
                <c:pt idx="65">
                  <c:v>2.4739968000000001</c:v>
                </c:pt>
                <c:pt idx="66">
                  <c:v>2.5505238000000001</c:v>
                </c:pt>
                <c:pt idx="67">
                  <c:v>2.5978104000000002</c:v>
                </c:pt>
                <c:pt idx="68">
                  <c:v>2.6891766000000006</c:v>
                </c:pt>
                <c:pt idx="69">
                  <c:v>2.6805224000000001</c:v>
                </c:pt>
                <c:pt idx="70">
                  <c:v>2.6357477999999999</c:v>
                </c:pt>
                <c:pt idx="71">
                  <c:v>2.6708527999999996</c:v>
                </c:pt>
                <c:pt idx="72">
                  <c:v>2.7180574000000002</c:v>
                </c:pt>
                <c:pt idx="73">
                  <c:v>2.7166018000000003</c:v>
                </c:pt>
                <c:pt idx="74">
                  <c:v>2.812586</c:v>
                </c:pt>
                <c:pt idx="75">
                  <c:v>2.9001898000000002</c:v>
                </c:pt>
                <c:pt idx="76">
                  <c:v>2.8823734000000001</c:v>
                </c:pt>
                <c:pt idx="77">
                  <c:v>2.9337369999999998</c:v>
                </c:pt>
                <c:pt idx="78">
                  <c:v>2.9320604000000001</c:v>
                </c:pt>
                <c:pt idx="79">
                  <c:v>2.8420037999999996</c:v>
                </c:pt>
                <c:pt idx="80">
                  <c:v>2.7131474000000004</c:v>
                </c:pt>
                <c:pt idx="81">
                  <c:v>2.6104114000000003</c:v>
                </c:pt>
                <c:pt idx="82">
                  <c:v>2.499536</c:v>
                </c:pt>
                <c:pt idx="83">
                  <c:v>2.4460812000000005</c:v>
                </c:pt>
                <c:pt idx="84">
                  <c:v>2.4947270000000001</c:v>
                </c:pt>
                <c:pt idx="85">
                  <c:v>2.6061535999999998</c:v>
                </c:pt>
                <c:pt idx="86">
                  <c:v>2.6437806000000004</c:v>
                </c:pt>
                <c:pt idx="87">
                  <c:v>2.6957477999999999</c:v>
                </c:pt>
                <c:pt idx="88">
                  <c:v>2.7797556000000001</c:v>
                </c:pt>
                <c:pt idx="89">
                  <c:v>2.8578440000000001</c:v>
                </c:pt>
                <c:pt idx="90">
                  <c:v>2.9591935999999999</c:v>
                </c:pt>
                <c:pt idx="91">
                  <c:v>3.1365049999999997</c:v>
                </c:pt>
                <c:pt idx="92">
                  <c:v>3.324519</c:v>
                </c:pt>
                <c:pt idx="93">
                  <c:v>3.4572151999999994</c:v>
                </c:pt>
                <c:pt idx="94">
                  <c:v>3.5393737999999999</c:v>
                </c:pt>
                <c:pt idx="95">
                  <c:v>3.6373539999999998</c:v>
                </c:pt>
                <c:pt idx="96">
                  <c:v>3.7455352</c:v>
                </c:pt>
                <c:pt idx="97">
                  <c:v>3.7305147999999995</c:v>
                </c:pt>
                <c:pt idx="98">
                  <c:v>3.8032550000000001</c:v>
                </c:pt>
                <c:pt idx="99">
                  <c:v>3.9100766</c:v>
                </c:pt>
                <c:pt idx="100">
                  <c:v>3.9527228000000001</c:v>
                </c:pt>
                <c:pt idx="101">
                  <c:v>3.9817904</c:v>
                </c:pt>
                <c:pt idx="102">
                  <c:v>4.0739577999999996</c:v>
                </c:pt>
                <c:pt idx="103">
                  <c:v>4.1446490000000002</c:v>
                </c:pt>
                <c:pt idx="104">
                  <c:v>4.2279439999999999</c:v>
                </c:pt>
                <c:pt idx="105">
                  <c:v>4.3187883999999999</c:v>
                </c:pt>
                <c:pt idx="106">
                  <c:v>4.3805937999999998</c:v>
                </c:pt>
                <c:pt idx="107">
                  <c:v>4.4819661999999996</c:v>
                </c:pt>
                <c:pt idx="108">
                  <c:v>4.5483152000000002</c:v>
                </c:pt>
                <c:pt idx="109">
                  <c:v>4.5802265999999996</c:v>
                </c:pt>
                <c:pt idx="110">
                  <c:v>4.6454824000000006</c:v>
                </c:pt>
                <c:pt idx="111">
                  <c:v>4.7553842</c:v>
                </c:pt>
                <c:pt idx="112">
                  <c:v>4.8822098</c:v>
                </c:pt>
                <c:pt idx="113">
                  <c:v>5.0267578000000004</c:v>
                </c:pt>
                <c:pt idx="114">
                  <c:v>5.2060795999999998</c:v>
                </c:pt>
                <c:pt idx="115">
                  <c:v>5.3929501999999996</c:v>
                </c:pt>
                <c:pt idx="116">
                  <c:v>5.5835467999999988</c:v>
                </c:pt>
                <c:pt idx="117">
                  <c:v>5.7786755999999997</c:v>
                </c:pt>
                <c:pt idx="118">
                  <c:v>6.0058073999999992</c:v>
                </c:pt>
                <c:pt idx="119">
                  <c:v>6.2021667999999996</c:v>
                </c:pt>
                <c:pt idx="120">
                  <c:v>6.4210702</c:v>
                </c:pt>
                <c:pt idx="121">
                  <c:v>6.6501824000000003</c:v>
                </c:pt>
                <c:pt idx="122">
                  <c:v>6.7994572000000009</c:v>
                </c:pt>
                <c:pt idx="123">
                  <c:v>6.8402257999999989</c:v>
                </c:pt>
                <c:pt idx="124">
                  <c:v>6.9312246000000002</c:v>
                </c:pt>
                <c:pt idx="125">
                  <c:v>6.986900799999999</c:v>
                </c:pt>
                <c:pt idx="126">
                  <c:v>7.0251719999999995</c:v>
                </c:pt>
                <c:pt idx="127">
                  <c:v>7.1215104</c:v>
                </c:pt>
                <c:pt idx="128">
                  <c:v>7.2572252682218323</c:v>
                </c:pt>
                <c:pt idx="129">
                  <c:v>7.3137604292742235</c:v>
                </c:pt>
                <c:pt idx="130">
                  <c:v>7.2892105635261357</c:v>
                </c:pt>
                <c:pt idx="131">
                  <c:v>7.2580006238513661</c:v>
                </c:pt>
                <c:pt idx="132">
                  <c:v>7.2854611378822742</c:v>
                </c:pt>
                <c:pt idx="133">
                  <c:v>7.322491265291438</c:v>
                </c:pt>
                <c:pt idx="134">
                  <c:v>7.3420014531374864</c:v>
                </c:pt>
                <c:pt idx="135">
                  <c:v>7.4634589829418303</c:v>
                </c:pt>
                <c:pt idx="136">
                  <c:v>7.6156542655480592</c:v>
                </c:pt>
                <c:pt idx="137">
                  <c:v>7.7200482519184872</c:v>
                </c:pt>
                <c:pt idx="138">
                  <c:v>7.7504312138375919</c:v>
                </c:pt>
                <c:pt idx="139">
                  <c:v>7.8313559785967737</c:v>
                </c:pt>
                <c:pt idx="140">
                  <c:v>7.916310555191453</c:v>
                </c:pt>
                <c:pt idx="141">
                  <c:v>7.9576537399951635</c:v>
                </c:pt>
                <c:pt idx="142">
                  <c:v>7.999159097224438</c:v>
                </c:pt>
                <c:pt idx="143">
                  <c:v>8.1284480869424307</c:v>
                </c:pt>
                <c:pt idx="144">
                  <c:v>8.2914086486537943</c:v>
                </c:pt>
                <c:pt idx="145">
                  <c:v>8.4507185304011863</c:v>
                </c:pt>
                <c:pt idx="146">
                  <c:v>8.6598376215787365</c:v>
                </c:pt>
                <c:pt idx="147">
                  <c:v>8.8728170312955328</c:v>
                </c:pt>
                <c:pt idx="148">
                  <c:v>9.1420614280468229</c:v>
                </c:pt>
                <c:pt idx="149">
                  <c:v>9.3307053114161782</c:v>
                </c:pt>
                <c:pt idx="150">
                  <c:v>9.5039422915031029</c:v>
                </c:pt>
                <c:pt idx="151">
                  <c:v>9.6369914616073942</c:v>
                </c:pt>
                <c:pt idx="152">
                  <c:v>9.7949462504774942</c:v>
                </c:pt>
                <c:pt idx="153">
                  <c:v>9.8814733872058973</c:v>
                </c:pt>
                <c:pt idx="154">
                  <c:v>10.017496332827783</c:v>
                </c:pt>
                <c:pt idx="155">
                  <c:v>10.129084321105987</c:v>
                </c:pt>
                <c:pt idx="156">
                  <c:v>10.144724021895405</c:v>
                </c:pt>
                <c:pt idx="157">
                  <c:v>9.9707042482609189</c:v>
                </c:pt>
                <c:pt idx="158">
                  <c:v>9.8417591502412218</c:v>
                </c:pt>
                <c:pt idx="159">
                  <c:v>9.6820338836707585</c:v>
                </c:pt>
                <c:pt idx="160">
                  <c:v>9.4764024714872512</c:v>
                </c:pt>
                <c:pt idx="161">
                  <c:v>9.3584805515578289</c:v>
                </c:pt>
                <c:pt idx="162">
                  <c:v>9.380746956842632</c:v>
                </c:pt>
                <c:pt idx="163">
                  <c:v>9.3151167783493527</c:v>
                </c:pt>
                <c:pt idx="164">
                  <c:v>9.2286946997125447</c:v>
                </c:pt>
                <c:pt idx="165">
                  <c:v>9.1848092043596488</c:v>
                </c:pt>
                <c:pt idx="166">
                  <c:v>9.1701342469126335</c:v>
                </c:pt>
                <c:pt idx="167">
                  <c:v>9.1060323814046278</c:v>
                </c:pt>
                <c:pt idx="168">
                  <c:v>9.0814347214622781</c:v>
                </c:pt>
                <c:pt idx="169">
                  <c:v>9.1056710300281125</c:v>
                </c:pt>
              </c:numCache>
            </c:numRef>
          </c:val>
          <c:extLst>
            <c:ext xmlns:c16="http://schemas.microsoft.com/office/drawing/2014/chart" uri="{C3380CC4-5D6E-409C-BE32-E72D297353CC}">
              <c16:uniqueId val="{00000008-C8B6-F74B-9447-297B316DF24B}"/>
            </c:ext>
          </c:extLst>
        </c:ser>
        <c:dLbls>
          <c:showLegendKey val="0"/>
          <c:showVal val="0"/>
          <c:showCatName val="0"/>
          <c:showSerName val="0"/>
          <c:showPercent val="0"/>
          <c:showBubbleSize val="0"/>
        </c:dLbls>
        <c:axId val="308181568"/>
        <c:axId val="334489344"/>
      </c:areaChart>
      <c:catAx>
        <c:axId val="30818156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334489344"/>
        <c:crosses val="autoZero"/>
        <c:auto val="1"/>
        <c:lblAlgn val="ctr"/>
        <c:lblOffset val="100"/>
        <c:tickLblSkip val="20"/>
        <c:tickMarkSkip val="20"/>
        <c:noMultiLvlLbl val="0"/>
      </c:catAx>
      <c:valAx>
        <c:axId val="334489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sz="1400">
                    <a:solidFill>
                      <a:schemeClr val="tx1"/>
                    </a:solidFill>
                    <a:latin typeface="Arial" panose="020B0604020202020204" pitchFamily="34" charset="0"/>
                    <a:cs typeface="Arial" panose="020B0604020202020204" pitchFamily="34" charset="0"/>
                  </a:rPr>
                  <a:t>Annual emissions</a:t>
                </a:r>
                <a:r>
                  <a:rPr lang="fr-FR" sz="1400" baseline="0">
                    <a:solidFill>
                      <a:schemeClr val="tx1"/>
                    </a:solidFill>
                    <a:latin typeface="Arial" panose="020B0604020202020204" pitchFamily="34" charset="0"/>
                    <a:cs typeface="Arial" panose="020B0604020202020204" pitchFamily="34" charset="0"/>
                  </a:rPr>
                  <a:t> (billion tonnes of CO2)</a:t>
                </a:r>
                <a:endParaRPr lang="fr-FR" sz="1400">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308181568"/>
        <c:crosses val="autoZero"/>
        <c:crossBetween val="midCat"/>
      </c:valAx>
      <c:spPr>
        <a:noFill/>
        <a:ln>
          <a:solidFill>
            <a:sysClr val="windowText" lastClr="000000"/>
          </a:solidFill>
        </a:ln>
        <a:effectLst/>
      </c:spPr>
    </c:plotArea>
    <c:legend>
      <c:legendPos val="r"/>
      <c:layout>
        <c:manualLayout>
          <c:xMode val="edge"/>
          <c:yMode val="edge"/>
          <c:x val="0.8462625231650488"/>
          <c:y val="0.12534276399672165"/>
          <c:w val="0.1433522167195164"/>
          <c:h val="0.653763111071790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3023850516094815"/>
          <c:y val="0.11131618759455371"/>
          <c:w val="0.83068189792338132"/>
          <c:h val="0.65577115094655725"/>
        </c:manualLayout>
      </c:layout>
      <c:lineChart>
        <c:grouping val="standard"/>
        <c:varyColors val="0"/>
        <c:ser>
          <c:idx val="2"/>
          <c:order val="0"/>
          <c:tx>
            <c:v>Top 1%</c:v>
          </c:tx>
          <c:spPr>
            <a:ln w="28575" cap="rnd">
              <a:solidFill>
                <a:srgbClr val="4472C4">
                  <a:lumMod val="75000"/>
                </a:srgbClr>
              </a:solidFill>
              <a:round/>
            </a:ln>
            <a:effectLst/>
          </c:spPr>
          <c:marker>
            <c:symbol val="none"/>
          </c:marker>
          <c:cat>
            <c:numRef>
              <c:f>'data-F6.7'!$A$2:$A$31</c:f>
              <c:numCache>
                <c:formatCode>0</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'data-F6.7'!$C$2:$C$31</c:f>
              <c:numCache>
                <c:formatCode>0.00%</c:formatCode>
                <c:ptCount val="30"/>
                <c:pt idx="0">
                  <c:v>0.14170977473258972</c:v>
                </c:pt>
                <c:pt idx="1">
                  <c:v>0.14067986607551575</c:v>
                </c:pt>
                <c:pt idx="2">
                  <c:v>0.14195862412452698</c:v>
                </c:pt>
                <c:pt idx="3">
                  <c:v>0.14705795049667358</c:v>
                </c:pt>
                <c:pt idx="4">
                  <c:v>0.15220452845096588</c:v>
                </c:pt>
                <c:pt idx="5">
                  <c:v>0.15499618649482727</c:v>
                </c:pt>
                <c:pt idx="6">
                  <c:v>0.15574809908866882</c:v>
                </c:pt>
                <c:pt idx="7">
                  <c:v>0.16715061664581299</c:v>
                </c:pt>
                <c:pt idx="8">
                  <c:v>0.16410242021083832</c:v>
                </c:pt>
                <c:pt idx="9">
                  <c:v>0.16432404518127441</c:v>
                </c:pt>
                <c:pt idx="10">
                  <c:v>0.16843236982822418</c:v>
                </c:pt>
                <c:pt idx="11">
                  <c:v>0.16570736467838287</c:v>
                </c:pt>
                <c:pt idx="12">
                  <c:v>0.16370661556720734</c:v>
                </c:pt>
                <c:pt idx="13">
                  <c:v>0.16230320930480957</c:v>
                </c:pt>
                <c:pt idx="14">
                  <c:v>0.16577613353729248</c:v>
                </c:pt>
                <c:pt idx="15">
                  <c:v>0.16405349969863892</c:v>
                </c:pt>
                <c:pt idx="16">
                  <c:v>0.16829106211662292</c:v>
                </c:pt>
                <c:pt idx="17">
                  <c:v>0.17094661295413971</c:v>
                </c:pt>
                <c:pt idx="18">
                  <c:v>0.17175935208797455</c:v>
                </c:pt>
                <c:pt idx="19">
                  <c:v>0.16278046369552612</c:v>
                </c:pt>
                <c:pt idx="20">
                  <c:v>0.16638216376304626</c:v>
                </c:pt>
                <c:pt idx="21">
                  <c:v>0.16559161245822906</c:v>
                </c:pt>
                <c:pt idx="22">
                  <c:v>0.16619011759757996</c:v>
                </c:pt>
                <c:pt idx="23">
                  <c:v>0.16782981157302856</c:v>
                </c:pt>
                <c:pt idx="24">
                  <c:v>0.17112764716148376</c:v>
                </c:pt>
                <c:pt idx="25">
                  <c:v>0.17133414745330811</c:v>
                </c:pt>
                <c:pt idx="26">
                  <c:v>0.16950529813766479</c:v>
                </c:pt>
                <c:pt idx="27">
                  <c:v>0.16820397973060608</c:v>
                </c:pt>
                <c:pt idx="28">
                  <c:v>0.16915717720985413</c:v>
                </c:pt>
                <c:pt idx="29">
                  <c:v>0.16789515316486359</c:v>
                </c:pt>
              </c:numCache>
            </c:numRef>
          </c:val>
          <c:smooth val="1"/>
          <c:extLst>
            <c:ext xmlns:c16="http://schemas.microsoft.com/office/drawing/2014/chart" uri="{C3380CC4-5D6E-409C-BE32-E72D297353CC}">
              <c16:uniqueId val="{00000000-4A16-C644-9570-BF76819858CD}"/>
            </c:ext>
          </c:extLst>
        </c:ser>
        <c:ser>
          <c:idx val="1"/>
          <c:order val="1"/>
          <c:tx>
            <c:v>Bottom 50%</c:v>
          </c:tx>
          <c:spPr>
            <a:ln w="28575" cap="rnd">
              <a:solidFill>
                <a:srgbClr val="C00000"/>
              </a:solidFill>
              <a:round/>
            </a:ln>
            <a:effectLst/>
          </c:spPr>
          <c:marker>
            <c:symbol val="none"/>
          </c:marker>
          <c:cat>
            <c:numRef>
              <c:f>'data-F6.7'!$A$2:$A$31</c:f>
              <c:numCache>
                <c:formatCode>0</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'data-F6.7'!$B$2:$B$31</c:f>
              <c:numCache>
                <c:formatCode>0.00%</c:formatCode>
                <c:ptCount val="30"/>
                <c:pt idx="0">
                  <c:v>9.6642971038818359E-2</c:v>
                </c:pt>
                <c:pt idx="1">
                  <c:v>9.8900914192199707E-2</c:v>
                </c:pt>
                <c:pt idx="2">
                  <c:v>0.10415637493133545</c:v>
                </c:pt>
                <c:pt idx="3">
                  <c:v>0.10319685935974121</c:v>
                </c:pt>
                <c:pt idx="4">
                  <c:v>0.10043793916702271</c:v>
                </c:pt>
                <c:pt idx="5">
                  <c:v>0.10253781080245972</c:v>
                </c:pt>
                <c:pt idx="6">
                  <c:v>0.10416895151138306</c:v>
                </c:pt>
                <c:pt idx="7">
                  <c:v>9.8245680332183838E-2</c:v>
                </c:pt>
                <c:pt idx="8">
                  <c:v>0.10237586498260498</c:v>
                </c:pt>
                <c:pt idx="9">
                  <c:v>0.1050255298614502</c:v>
                </c:pt>
                <c:pt idx="10">
                  <c:v>0.10202127695083618</c:v>
                </c:pt>
                <c:pt idx="11">
                  <c:v>0.1040002703666687</c:v>
                </c:pt>
                <c:pt idx="12">
                  <c:v>0.10437273979187012</c:v>
                </c:pt>
                <c:pt idx="13">
                  <c:v>0.10522615909576416</c:v>
                </c:pt>
                <c:pt idx="14">
                  <c:v>0.10422509908676147</c:v>
                </c:pt>
                <c:pt idx="15">
                  <c:v>0.10551291704177856</c:v>
                </c:pt>
                <c:pt idx="16">
                  <c:v>0.10415327548980713</c:v>
                </c:pt>
                <c:pt idx="17">
                  <c:v>0.10441982746124268</c:v>
                </c:pt>
                <c:pt idx="18">
                  <c:v>0.1063385009765625</c:v>
                </c:pt>
                <c:pt idx="19">
                  <c:v>0.11274147033691406</c:v>
                </c:pt>
                <c:pt idx="20">
                  <c:v>0.10794389247894287</c:v>
                </c:pt>
                <c:pt idx="21">
                  <c:v>0.10722166299819946</c:v>
                </c:pt>
                <c:pt idx="22">
                  <c:v>0.10938996076583862</c:v>
                </c:pt>
                <c:pt idx="23">
                  <c:v>0.11004620790481567</c:v>
                </c:pt>
                <c:pt idx="24">
                  <c:v>0.11124938726425171</c:v>
                </c:pt>
                <c:pt idx="25">
                  <c:v>0.11325061321258545</c:v>
                </c:pt>
                <c:pt idx="26">
                  <c:v>0.11669677495956421</c:v>
                </c:pt>
                <c:pt idx="27">
                  <c:v>0.11730575561523438</c:v>
                </c:pt>
                <c:pt idx="28">
                  <c:v>0.11791938543319702</c:v>
                </c:pt>
                <c:pt idx="29">
                  <c:v>0.12011009454727173</c:v>
                </c:pt>
              </c:numCache>
            </c:numRef>
          </c:val>
          <c:smooth val="1"/>
          <c:extLst>
            <c:ext xmlns:c16="http://schemas.microsoft.com/office/drawing/2014/chart" uri="{C3380CC4-5D6E-409C-BE32-E72D297353CC}">
              <c16:uniqueId val="{00000001-4A16-C644-9570-BF76819858CD}"/>
            </c:ext>
          </c:extLst>
        </c:ser>
        <c:dLbls>
          <c:showLegendKey val="0"/>
          <c:showVal val="0"/>
          <c:showCatName val="0"/>
          <c:showSerName val="0"/>
          <c:showPercent val="0"/>
          <c:showBubbleSize val="0"/>
        </c:dLbls>
        <c:smooth val="0"/>
        <c:axId val="177954112"/>
        <c:axId val="177954896"/>
      </c:lineChart>
      <c:catAx>
        <c:axId val="177954112"/>
        <c:scaling>
          <c:orientation val="minMax"/>
        </c:scaling>
        <c:delete val="0"/>
        <c:axPos val="b"/>
        <c:majorGridlines>
          <c:spPr>
            <a:ln w="9525" cap="flat" cmpd="sng" algn="ctr">
              <a:solidFill>
                <a:schemeClr val="tx1">
                  <a:lumMod val="15000"/>
                  <a:lumOff val="85000"/>
                </a:schemeClr>
              </a:solidFill>
              <a:prstDash val="dash"/>
              <a:round/>
            </a:ln>
            <a:effectLst/>
          </c:spPr>
        </c:majorGridlines>
        <c:numFmt formatCode="0"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177954896"/>
        <c:crosses val="autoZero"/>
        <c:auto val="0"/>
        <c:lblAlgn val="ctr"/>
        <c:lblOffset val="100"/>
        <c:tickLblSkip val="10"/>
        <c:tickMarkSkip val="10"/>
        <c:noMultiLvlLbl val="0"/>
      </c:catAx>
      <c:valAx>
        <c:axId val="177954896"/>
        <c:scaling>
          <c:orientation val="minMax"/>
          <c:max val="0.2"/>
          <c:min val="7.0000000000000007E-2"/>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r>
                  <a:rPr lang="fr-FR"/>
                  <a:t>Share of total emissions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177954112"/>
        <c:crosses val="autoZero"/>
        <c:crossBetween val="midCat"/>
      </c:valAx>
      <c:spPr>
        <a:noFill/>
        <a:ln>
          <a:solidFill>
            <a:schemeClr val="tx1"/>
          </a:solidFill>
          <a:prstDash val="solid"/>
        </a:ln>
        <a:effectLst/>
      </c:spPr>
    </c:plotArea>
    <c:legend>
      <c:legendPos val="b"/>
      <c:layout>
        <c:manualLayout>
          <c:xMode val="edge"/>
          <c:yMode val="edge"/>
          <c:x val="0.13818984849995017"/>
          <c:y val="0.1345836823588541"/>
          <c:w val="0.15798752755905512"/>
          <c:h val="0.11845483806441054"/>
        </c:manualLayout>
      </c:layout>
      <c:overlay val="0"/>
      <c:spPr>
        <a:solidFill>
          <a:schemeClr val="bg1"/>
        </a:solidFill>
        <a:ln>
          <a:solidFill>
            <a:schemeClr val="tx1"/>
          </a:solid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span"/>
    <c:showDLblsOverMax val="0"/>
    <c:extLst/>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4"/>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197756399696899"/>
          <c:y val="0.12204502889824194"/>
          <c:w val="0.81683188753948133"/>
          <c:h val="0.61421894194172022"/>
        </c:manualLayout>
      </c:layout>
      <c:lineChart>
        <c:grouping val="standard"/>
        <c:varyColors val="0"/>
        <c:ser>
          <c:idx val="0"/>
          <c:order val="0"/>
          <c:tx>
            <c:v>Between country</c:v>
          </c:tx>
          <c:spPr>
            <a:ln w="28575" cap="rnd">
              <a:solidFill>
                <a:srgbClr val="C00000"/>
              </a:solidFill>
              <a:round/>
            </a:ln>
            <a:effectLst/>
          </c:spPr>
          <c:marker>
            <c:symbol val="none"/>
          </c:marker>
          <c:cat>
            <c:numRef>
              <c:f>'data-F6.8'!$A$2:$A$31</c:f>
              <c:numCache>
                <c:formatCode>0</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'data-F6.8'!$B$2:$B$31</c:f>
              <c:numCache>
                <c:formatCode>0.0%</c:formatCode>
                <c:ptCount val="30"/>
                <c:pt idx="0">
                  <c:v>0.62144672870635986</c:v>
                </c:pt>
                <c:pt idx="1">
                  <c:v>0.61282235383987427</c:v>
                </c:pt>
                <c:pt idx="2">
                  <c:v>0.61251121759414673</c:v>
                </c:pt>
                <c:pt idx="3">
                  <c:v>0.59889465570449829</c:v>
                </c:pt>
                <c:pt idx="4">
                  <c:v>0.598868727684021</c:v>
                </c:pt>
                <c:pt idx="5">
                  <c:v>0.58567154407501221</c:v>
                </c:pt>
                <c:pt idx="6">
                  <c:v>0.58378070592880249</c:v>
                </c:pt>
                <c:pt idx="7">
                  <c:v>0.5619475245475769</c:v>
                </c:pt>
                <c:pt idx="8">
                  <c:v>0.58560574054718018</c:v>
                </c:pt>
                <c:pt idx="9">
                  <c:v>0.5777478814125061</c:v>
                </c:pt>
                <c:pt idx="10">
                  <c:v>0.58183139562606812</c:v>
                </c:pt>
                <c:pt idx="11">
                  <c:v>0.57288432121276855</c:v>
                </c:pt>
                <c:pt idx="12">
                  <c:v>0.57454526424407959</c:v>
                </c:pt>
                <c:pt idx="13">
                  <c:v>0.56658518314361572</c:v>
                </c:pt>
                <c:pt idx="14">
                  <c:v>0.55310750007629395</c:v>
                </c:pt>
                <c:pt idx="15">
                  <c:v>0.54432791471481323</c:v>
                </c:pt>
                <c:pt idx="16">
                  <c:v>0.52545976638793945</c:v>
                </c:pt>
                <c:pt idx="17">
                  <c:v>0.49866381287574768</c:v>
                </c:pt>
                <c:pt idx="18">
                  <c:v>0.47553831338882446</c:v>
                </c:pt>
                <c:pt idx="19">
                  <c:v>0.46207410097122192</c:v>
                </c:pt>
                <c:pt idx="20">
                  <c:v>0.44324406981468201</c:v>
                </c:pt>
                <c:pt idx="21">
                  <c:v>0.42442730069160461</c:v>
                </c:pt>
                <c:pt idx="22">
                  <c:v>0.41816991567611694</c:v>
                </c:pt>
                <c:pt idx="23">
                  <c:v>0.41780054569244385</c:v>
                </c:pt>
                <c:pt idx="24">
                  <c:v>0.40708035230636597</c:v>
                </c:pt>
                <c:pt idx="25">
                  <c:v>0.39110103249549866</c:v>
                </c:pt>
                <c:pt idx="26">
                  <c:v>0.38306531310081482</c:v>
                </c:pt>
                <c:pt idx="27">
                  <c:v>0.38061940670013428</c:v>
                </c:pt>
                <c:pt idx="28">
                  <c:v>0.37811180949211121</c:v>
                </c:pt>
                <c:pt idx="29">
                  <c:v>0.37228146195411682</c:v>
                </c:pt>
              </c:numCache>
            </c:numRef>
          </c:val>
          <c:smooth val="1"/>
          <c:extLst>
            <c:ext xmlns:c16="http://schemas.microsoft.com/office/drawing/2014/chart" uri="{C3380CC4-5D6E-409C-BE32-E72D297353CC}">
              <c16:uniqueId val="{00000000-5940-D245-9493-40C82A0DD901}"/>
            </c:ext>
          </c:extLst>
        </c:ser>
        <c:ser>
          <c:idx val="1"/>
          <c:order val="1"/>
          <c:tx>
            <c:v>Within country</c:v>
          </c:tx>
          <c:spPr>
            <a:ln w="28575" cap="rnd">
              <a:solidFill>
                <a:schemeClr val="accent1">
                  <a:lumMod val="75000"/>
                </a:schemeClr>
              </a:solidFill>
              <a:prstDash val="sysDash"/>
              <a:round/>
            </a:ln>
            <a:effectLst/>
          </c:spPr>
          <c:marker>
            <c:symbol val="none"/>
          </c:marker>
          <c:cat>
            <c:numRef>
              <c:f>'data-F6.8'!$A$2:$A$31</c:f>
              <c:numCache>
                <c:formatCode>0</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'data-F6.8'!$C$2:$C$31</c:f>
              <c:numCache>
                <c:formatCode>0.0%</c:formatCode>
                <c:ptCount val="30"/>
                <c:pt idx="0">
                  <c:v>0.37855330109596252</c:v>
                </c:pt>
                <c:pt idx="1">
                  <c:v>0.38717767596244812</c:v>
                </c:pt>
                <c:pt idx="2">
                  <c:v>0.38748878240585327</c:v>
                </c:pt>
                <c:pt idx="3">
                  <c:v>0.40110528469085693</c:v>
                </c:pt>
                <c:pt idx="4">
                  <c:v>0.40113124251365662</c:v>
                </c:pt>
                <c:pt idx="5">
                  <c:v>0.41432848572731018</c:v>
                </c:pt>
                <c:pt idx="6">
                  <c:v>0.41621923446655273</c:v>
                </c:pt>
                <c:pt idx="7">
                  <c:v>0.43805244565010071</c:v>
                </c:pt>
                <c:pt idx="8">
                  <c:v>0.41439425945281982</c:v>
                </c:pt>
                <c:pt idx="9">
                  <c:v>0.42225205898284912</c:v>
                </c:pt>
                <c:pt idx="10">
                  <c:v>0.4181685745716095</c:v>
                </c:pt>
                <c:pt idx="11">
                  <c:v>0.42711570858955383</c:v>
                </c:pt>
                <c:pt idx="12">
                  <c:v>0.4254547655582428</c:v>
                </c:pt>
                <c:pt idx="13">
                  <c:v>0.43341484665870667</c:v>
                </c:pt>
                <c:pt idx="14">
                  <c:v>0.44689247012138367</c:v>
                </c:pt>
                <c:pt idx="15">
                  <c:v>0.45567208528518677</c:v>
                </c:pt>
                <c:pt idx="16">
                  <c:v>0.47454029321670532</c:v>
                </c:pt>
                <c:pt idx="17">
                  <c:v>0.50133615732192993</c:v>
                </c:pt>
                <c:pt idx="18">
                  <c:v>0.52446168661117554</c:v>
                </c:pt>
                <c:pt idx="19">
                  <c:v>0.53792589902877808</c:v>
                </c:pt>
                <c:pt idx="20">
                  <c:v>0.55675595998764038</c:v>
                </c:pt>
                <c:pt idx="21">
                  <c:v>0.575572669506073</c:v>
                </c:pt>
                <c:pt idx="22">
                  <c:v>0.58183008432388306</c:v>
                </c:pt>
                <c:pt idx="23">
                  <c:v>0.58219945430755615</c:v>
                </c:pt>
                <c:pt idx="24">
                  <c:v>0.59291970729827881</c:v>
                </c:pt>
                <c:pt idx="25">
                  <c:v>0.60889899730682373</c:v>
                </c:pt>
                <c:pt idx="26">
                  <c:v>0.61693471670150757</c:v>
                </c:pt>
                <c:pt idx="27">
                  <c:v>0.61938059329986572</c:v>
                </c:pt>
                <c:pt idx="28">
                  <c:v>0.62188822031021118</c:v>
                </c:pt>
                <c:pt idx="29">
                  <c:v>0.62771862745285034</c:v>
                </c:pt>
              </c:numCache>
            </c:numRef>
          </c:val>
          <c:smooth val="1"/>
          <c:extLst>
            <c:ext xmlns:c16="http://schemas.microsoft.com/office/drawing/2014/chart" uri="{C3380CC4-5D6E-409C-BE32-E72D297353CC}">
              <c16:uniqueId val="{00000001-5940-D245-9493-40C82A0DD901}"/>
            </c:ext>
          </c:extLst>
        </c:ser>
        <c:dLbls>
          <c:showLegendKey val="0"/>
          <c:showVal val="0"/>
          <c:showCatName val="0"/>
          <c:showSerName val="0"/>
          <c:showPercent val="0"/>
          <c:showBubbleSize val="0"/>
        </c:dLbls>
        <c:smooth val="0"/>
        <c:axId val="177954504"/>
        <c:axId val="177951760"/>
      </c:lineChart>
      <c:catAx>
        <c:axId val="1779545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177951760"/>
        <c:crosses val="autoZero"/>
        <c:auto val="1"/>
        <c:lblAlgn val="ctr"/>
        <c:lblOffset val="100"/>
        <c:tickLblSkip val="5"/>
        <c:tickMarkSkip val="5"/>
        <c:noMultiLvlLbl val="0"/>
      </c:catAx>
      <c:valAx>
        <c:axId val="177951760"/>
        <c:scaling>
          <c:orientation val="minMax"/>
          <c:min val="0.3500000000000000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r>
                  <a:rPr lang="fr-FR" sz="1200"/>
                  <a:t>Share of global inequality (%) </a:t>
                </a:r>
              </a:p>
              <a:p>
                <a:pPr>
                  <a:defRPr/>
                </a:pPr>
                <a:r>
                  <a:rPr lang="fr-FR" sz="1200"/>
                  <a:t>(share</a:t>
                </a:r>
                <a:r>
                  <a:rPr lang="fr-FR" sz="1200" baseline="0"/>
                  <a:t> of </a:t>
                </a:r>
                <a:r>
                  <a:rPr lang="fr-FR" sz="1200"/>
                  <a:t>Theil index)</a:t>
                </a:r>
              </a:p>
            </c:rich>
          </c:tx>
          <c:layout>
            <c:manualLayout>
              <c:xMode val="edge"/>
              <c:yMode val="edge"/>
              <c:x val="1.1344676344526482E-2"/>
              <c:y val="0.322618622849163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177954504"/>
        <c:crosses val="autoZero"/>
        <c:crossBetween val="between"/>
      </c:valAx>
      <c:spPr>
        <a:noFill/>
        <a:ln>
          <a:noFill/>
        </a:ln>
        <a:effectLst/>
      </c:spPr>
    </c:plotArea>
    <c:legend>
      <c:legendPos val="b"/>
      <c:layout>
        <c:manualLayout>
          <c:xMode val="edge"/>
          <c:yMode val="edge"/>
          <c:x val="0.1992290850578351"/>
          <c:y val="0.79542756752180166"/>
          <c:w val="0.67985557709808886"/>
          <c:h val="6.4833841334349329E-2"/>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652744969378826"/>
          <c:y val="5.8900674866813801E-2"/>
          <c:w val="0.69579764187507653"/>
          <c:h val="0.69020510368062093"/>
        </c:manualLayout>
      </c:layout>
      <c:areaChart>
        <c:grouping val="stacked"/>
        <c:varyColors val="0"/>
        <c:ser>
          <c:idx val="5"/>
          <c:order val="0"/>
          <c:tx>
            <c:strRef>
              <c:f>'data-F6.9a'!$G$2</c:f>
              <c:strCache>
                <c:ptCount val="1"/>
                <c:pt idx="0">
                  <c:v>Sub-Saharan Africa</c:v>
                </c:pt>
              </c:strCache>
            </c:strRef>
          </c:tx>
          <c:spPr>
            <a:solidFill>
              <a:srgbClr val="70AD47">
                <a:lumMod val="50000"/>
              </a:srgbClr>
            </a:solidFill>
          </c:spPr>
          <c:cat>
            <c:numRef>
              <c:f>'data-F6.9a'!$A$8:$A$122</c:f>
              <c:numCache>
                <c:formatCode>0</c:formatCode>
                <c:ptCount val="115"/>
                <c:pt idx="5">
                  <c:v>10</c:v>
                </c:pt>
                <c:pt idx="15">
                  <c:v>20</c:v>
                </c:pt>
                <c:pt idx="25">
                  <c:v>30</c:v>
                </c:pt>
                <c:pt idx="35">
                  <c:v>40</c:v>
                </c:pt>
                <c:pt idx="45">
                  <c:v>50</c:v>
                </c:pt>
                <c:pt idx="55">
                  <c:v>60</c:v>
                </c:pt>
                <c:pt idx="65">
                  <c:v>70</c:v>
                </c:pt>
                <c:pt idx="75">
                  <c:v>80</c:v>
                </c:pt>
                <c:pt idx="85">
                  <c:v>90</c:v>
                </c:pt>
                <c:pt idx="94">
                  <c:v>99</c:v>
                </c:pt>
                <c:pt idx="102">
                  <c:v>99.9</c:v>
                </c:pt>
                <c:pt idx="111">
                  <c:v>99.99</c:v>
                </c:pt>
              </c:numCache>
            </c:numRef>
          </c:cat>
          <c:val>
            <c:numRef>
              <c:f>'data-F6.9a'!$G$8:$G$122</c:f>
              <c:numCache>
                <c:formatCode>0%</c:formatCode>
                <c:ptCount val="115"/>
                <c:pt idx="0">
                  <c:v>0.48020000000000002</c:v>
                </c:pt>
                <c:pt idx="1">
                  <c:v>0.41710000000000003</c:v>
                </c:pt>
                <c:pt idx="2">
                  <c:v>0.3775</c:v>
                </c:pt>
                <c:pt idx="3">
                  <c:v>0.36509999999999998</c:v>
                </c:pt>
                <c:pt idx="4">
                  <c:v>0.37269999999999998</c:v>
                </c:pt>
                <c:pt idx="5">
                  <c:v>0.36969999999999997</c:v>
                </c:pt>
                <c:pt idx="6">
                  <c:v>0.35220000000000001</c:v>
                </c:pt>
                <c:pt idx="7">
                  <c:v>0.33429999999999999</c:v>
                </c:pt>
                <c:pt idx="8">
                  <c:v>0.31909999999999999</c:v>
                </c:pt>
                <c:pt idx="9">
                  <c:v>0.30309999999999998</c:v>
                </c:pt>
                <c:pt idx="10">
                  <c:v>0.28570000000000001</c:v>
                </c:pt>
                <c:pt idx="11">
                  <c:v>0.26669999999999999</c:v>
                </c:pt>
                <c:pt idx="12">
                  <c:v>0.24890000000000001</c:v>
                </c:pt>
                <c:pt idx="13">
                  <c:v>0.23319999999999999</c:v>
                </c:pt>
                <c:pt idx="14">
                  <c:v>0.22539999999999999</c:v>
                </c:pt>
                <c:pt idx="15">
                  <c:v>0.22170000000000001</c:v>
                </c:pt>
                <c:pt idx="16">
                  <c:v>0.21829999999999999</c:v>
                </c:pt>
                <c:pt idx="17">
                  <c:v>0.21479999999999999</c:v>
                </c:pt>
                <c:pt idx="18">
                  <c:v>0.2089</c:v>
                </c:pt>
                <c:pt idx="19">
                  <c:v>0.20330000000000001</c:v>
                </c:pt>
                <c:pt idx="20">
                  <c:v>0.1968</c:v>
                </c:pt>
                <c:pt idx="21">
                  <c:v>0.183</c:v>
                </c:pt>
                <c:pt idx="22">
                  <c:v>0.16600000000000001</c:v>
                </c:pt>
                <c:pt idx="23">
                  <c:v>0.1515</c:v>
                </c:pt>
                <c:pt idx="24">
                  <c:v>0.13950000000000001</c:v>
                </c:pt>
                <c:pt idx="25">
                  <c:v>0.13120000000000001</c:v>
                </c:pt>
                <c:pt idx="26">
                  <c:v>0.12640000000000001</c:v>
                </c:pt>
                <c:pt idx="27">
                  <c:v>0.12570000000000001</c:v>
                </c:pt>
                <c:pt idx="28">
                  <c:v>0.12470000000000001</c:v>
                </c:pt>
                <c:pt idx="29">
                  <c:v>0.1246</c:v>
                </c:pt>
                <c:pt idx="30">
                  <c:v>0.12570000000000001</c:v>
                </c:pt>
                <c:pt idx="31">
                  <c:v>0.12529999999999999</c:v>
                </c:pt>
                <c:pt idx="32">
                  <c:v>0.12529999999999999</c:v>
                </c:pt>
                <c:pt idx="33">
                  <c:v>0.12470000000000001</c:v>
                </c:pt>
                <c:pt idx="34">
                  <c:v>0.1212</c:v>
                </c:pt>
                <c:pt idx="35">
                  <c:v>0.1187</c:v>
                </c:pt>
                <c:pt idx="36">
                  <c:v>0.1205</c:v>
                </c:pt>
                <c:pt idx="37">
                  <c:v>0.1232</c:v>
                </c:pt>
                <c:pt idx="38">
                  <c:v>0.1195</c:v>
                </c:pt>
                <c:pt idx="39">
                  <c:v>0.1134</c:v>
                </c:pt>
                <c:pt idx="40">
                  <c:v>0.109</c:v>
                </c:pt>
                <c:pt idx="41">
                  <c:v>0.10580000000000001</c:v>
                </c:pt>
                <c:pt idx="42">
                  <c:v>0.1047</c:v>
                </c:pt>
                <c:pt idx="43">
                  <c:v>0.1017</c:v>
                </c:pt>
                <c:pt idx="44">
                  <c:v>9.5899999999999999E-2</c:v>
                </c:pt>
                <c:pt idx="45">
                  <c:v>8.9800000000000005E-2</c:v>
                </c:pt>
                <c:pt idx="46">
                  <c:v>8.5999999999999993E-2</c:v>
                </c:pt>
                <c:pt idx="47">
                  <c:v>8.2500000000000004E-2</c:v>
                </c:pt>
                <c:pt idx="48">
                  <c:v>7.8100000000000003E-2</c:v>
                </c:pt>
                <c:pt idx="49">
                  <c:v>7.4700000000000003E-2</c:v>
                </c:pt>
                <c:pt idx="50">
                  <c:v>7.2999999999999995E-2</c:v>
                </c:pt>
                <c:pt idx="51">
                  <c:v>6.9000000000000006E-2</c:v>
                </c:pt>
                <c:pt idx="52">
                  <c:v>6.4600000000000005E-2</c:v>
                </c:pt>
                <c:pt idx="53">
                  <c:v>6.1800000000000001E-2</c:v>
                </c:pt>
                <c:pt idx="54">
                  <c:v>5.9200000000000003E-2</c:v>
                </c:pt>
                <c:pt idx="55">
                  <c:v>5.5399999999999998E-2</c:v>
                </c:pt>
                <c:pt idx="56">
                  <c:v>5.3600000000000002E-2</c:v>
                </c:pt>
                <c:pt idx="57">
                  <c:v>5.1200000000000002E-2</c:v>
                </c:pt>
                <c:pt idx="58">
                  <c:v>4.99E-2</c:v>
                </c:pt>
                <c:pt idx="59">
                  <c:v>5.0799999999999998E-2</c:v>
                </c:pt>
                <c:pt idx="60">
                  <c:v>5.1900000000000002E-2</c:v>
                </c:pt>
                <c:pt idx="61">
                  <c:v>5.1200000000000002E-2</c:v>
                </c:pt>
                <c:pt idx="62">
                  <c:v>5.1900000000000002E-2</c:v>
                </c:pt>
                <c:pt idx="63">
                  <c:v>5.3499999999999999E-2</c:v>
                </c:pt>
                <c:pt idx="64">
                  <c:v>5.1499999999999997E-2</c:v>
                </c:pt>
                <c:pt idx="65">
                  <c:v>4.5699999999999998E-2</c:v>
                </c:pt>
                <c:pt idx="66">
                  <c:v>3.9399999999999998E-2</c:v>
                </c:pt>
                <c:pt idx="67">
                  <c:v>3.3399999999999999E-2</c:v>
                </c:pt>
                <c:pt idx="68">
                  <c:v>3.0599999999999999E-2</c:v>
                </c:pt>
                <c:pt idx="69">
                  <c:v>2.9899999999999999E-2</c:v>
                </c:pt>
                <c:pt idx="70">
                  <c:v>2.6499999999999999E-2</c:v>
                </c:pt>
                <c:pt idx="71">
                  <c:v>2.1700000000000001E-2</c:v>
                </c:pt>
                <c:pt idx="72">
                  <c:v>2.0199999999999999E-2</c:v>
                </c:pt>
                <c:pt idx="73">
                  <c:v>1.9900000000000001E-2</c:v>
                </c:pt>
                <c:pt idx="74">
                  <c:v>1.95E-2</c:v>
                </c:pt>
                <c:pt idx="75">
                  <c:v>2.07E-2</c:v>
                </c:pt>
                <c:pt idx="76">
                  <c:v>2.0799999999999999E-2</c:v>
                </c:pt>
                <c:pt idx="77">
                  <c:v>1.9900000000000001E-2</c:v>
                </c:pt>
                <c:pt idx="78">
                  <c:v>2.0299999999999999E-2</c:v>
                </c:pt>
                <c:pt idx="79">
                  <c:v>2.07E-2</c:v>
                </c:pt>
                <c:pt idx="80">
                  <c:v>2.12E-2</c:v>
                </c:pt>
                <c:pt idx="81">
                  <c:v>2.06E-2</c:v>
                </c:pt>
                <c:pt idx="82">
                  <c:v>1.72E-2</c:v>
                </c:pt>
                <c:pt idx="83">
                  <c:v>1.2E-2</c:v>
                </c:pt>
                <c:pt idx="84">
                  <c:v>7.9000000000000008E-3</c:v>
                </c:pt>
                <c:pt idx="85">
                  <c:v>8.3999999999999995E-3</c:v>
                </c:pt>
                <c:pt idx="86">
                  <c:v>1.0699999999999999E-2</c:v>
                </c:pt>
                <c:pt idx="87">
                  <c:v>1.23E-2</c:v>
                </c:pt>
                <c:pt idx="88">
                  <c:v>1.32E-2</c:v>
                </c:pt>
                <c:pt idx="89">
                  <c:v>1.37E-2</c:v>
                </c:pt>
                <c:pt idx="90">
                  <c:v>1.4E-2</c:v>
                </c:pt>
                <c:pt idx="91">
                  <c:v>1.4200000000000001E-2</c:v>
                </c:pt>
                <c:pt idx="92">
                  <c:v>1.41E-2</c:v>
                </c:pt>
                <c:pt idx="93">
                  <c:v>1.38E-2</c:v>
                </c:pt>
                <c:pt idx="94">
                  <c:v>1.32E-2</c:v>
                </c:pt>
                <c:pt idx="95">
                  <c:v>1.26E-2</c:v>
                </c:pt>
                <c:pt idx="96">
                  <c:v>1.21E-2</c:v>
                </c:pt>
                <c:pt idx="97">
                  <c:v>1.29E-2</c:v>
                </c:pt>
                <c:pt idx="98">
                  <c:v>1.7500000000000002E-2</c:v>
                </c:pt>
                <c:pt idx="99">
                  <c:v>2.3099999999999999E-2</c:v>
                </c:pt>
                <c:pt idx="100">
                  <c:v>2.6800000000000001E-2</c:v>
                </c:pt>
                <c:pt idx="101">
                  <c:v>2.7900000000000001E-2</c:v>
                </c:pt>
                <c:pt idx="102">
                  <c:v>2.8199999999999999E-2</c:v>
                </c:pt>
                <c:pt idx="103">
                  <c:v>2.8799999999999999E-2</c:v>
                </c:pt>
                <c:pt idx="104">
                  <c:v>2.8299999999999999E-2</c:v>
                </c:pt>
                <c:pt idx="105">
                  <c:v>2.5600000000000001E-2</c:v>
                </c:pt>
                <c:pt idx="106">
                  <c:v>2.1000000000000001E-2</c:v>
                </c:pt>
                <c:pt idx="107">
                  <c:v>1.66E-2</c:v>
                </c:pt>
                <c:pt idx="108">
                  <c:v>1.49E-2</c:v>
                </c:pt>
                <c:pt idx="109">
                  <c:v>1.38E-2</c:v>
                </c:pt>
                <c:pt idx="110">
                  <c:v>1.2E-2</c:v>
                </c:pt>
                <c:pt idx="111">
                  <c:v>9.4999999999999998E-3</c:v>
                </c:pt>
                <c:pt idx="112">
                  <c:v>8.0000000000000002E-3</c:v>
                </c:pt>
                <c:pt idx="113">
                  <c:v>1.0500000000000001E-2</c:v>
                </c:pt>
                <c:pt idx="114">
                  <c:v>1.43E-2</c:v>
                </c:pt>
              </c:numCache>
            </c:numRef>
          </c:val>
          <c:extLst>
            <c:ext xmlns:c16="http://schemas.microsoft.com/office/drawing/2014/chart" uri="{C3380CC4-5D6E-409C-BE32-E72D297353CC}">
              <c16:uniqueId val="{00000005-4C39-4A45-95C4-2E9D94A5AE2D}"/>
            </c:ext>
          </c:extLst>
        </c:ser>
        <c:ser>
          <c:idx val="0"/>
          <c:order val="1"/>
          <c:tx>
            <c:strRef>
              <c:f>'data-F6.9a'!$C$2</c:f>
              <c:strCache>
                <c:ptCount val="1"/>
                <c:pt idx="0">
                  <c:v>India</c:v>
                </c:pt>
              </c:strCache>
            </c:strRef>
          </c:tx>
          <c:spPr>
            <a:solidFill>
              <a:srgbClr val="92D050"/>
            </a:solidFill>
            <a:ln w="19050"/>
          </c:spPr>
          <c:cat>
            <c:numRef>
              <c:f>'data-F6.9a'!$A$8:$A$122</c:f>
              <c:numCache>
                <c:formatCode>0</c:formatCode>
                <c:ptCount val="115"/>
                <c:pt idx="5">
                  <c:v>10</c:v>
                </c:pt>
                <c:pt idx="15">
                  <c:v>20</c:v>
                </c:pt>
                <c:pt idx="25">
                  <c:v>30</c:v>
                </c:pt>
                <c:pt idx="35">
                  <c:v>40</c:v>
                </c:pt>
                <c:pt idx="45">
                  <c:v>50</c:v>
                </c:pt>
                <c:pt idx="55">
                  <c:v>60</c:v>
                </c:pt>
                <c:pt idx="65">
                  <c:v>70</c:v>
                </c:pt>
                <c:pt idx="75">
                  <c:v>80</c:v>
                </c:pt>
                <c:pt idx="85">
                  <c:v>90</c:v>
                </c:pt>
                <c:pt idx="94">
                  <c:v>99</c:v>
                </c:pt>
                <c:pt idx="102">
                  <c:v>99.9</c:v>
                </c:pt>
                <c:pt idx="111">
                  <c:v>99.99</c:v>
                </c:pt>
              </c:numCache>
            </c:numRef>
          </c:cat>
          <c:val>
            <c:numRef>
              <c:f>'data-F6.9a'!$C$8:$C$122</c:f>
              <c:numCache>
                <c:formatCode>0%</c:formatCode>
                <c:ptCount val="115"/>
                <c:pt idx="0">
                  <c:v>0.3261</c:v>
                </c:pt>
                <c:pt idx="1">
                  <c:v>0.3468</c:v>
                </c:pt>
                <c:pt idx="2">
                  <c:v>0.34300000000000003</c:v>
                </c:pt>
                <c:pt idx="3">
                  <c:v>0.31359999999999999</c:v>
                </c:pt>
                <c:pt idx="4">
                  <c:v>0.27529999999999999</c:v>
                </c:pt>
                <c:pt idx="5">
                  <c:v>0.2646</c:v>
                </c:pt>
                <c:pt idx="6">
                  <c:v>0.28639999999999999</c:v>
                </c:pt>
                <c:pt idx="7">
                  <c:v>0.32419999999999999</c:v>
                </c:pt>
                <c:pt idx="8">
                  <c:v>0.36809999999999998</c:v>
                </c:pt>
                <c:pt idx="9">
                  <c:v>0.4153</c:v>
                </c:pt>
                <c:pt idx="10">
                  <c:v>0.45789999999999997</c:v>
                </c:pt>
                <c:pt idx="11">
                  <c:v>0.48309999999999997</c:v>
                </c:pt>
                <c:pt idx="12">
                  <c:v>0.49409999999999998</c:v>
                </c:pt>
                <c:pt idx="13">
                  <c:v>0.49709999999999999</c:v>
                </c:pt>
                <c:pt idx="14">
                  <c:v>0.49440000000000001</c:v>
                </c:pt>
                <c:pt idx="15">
                  <c:v>0.49180000000000001</c:v>
                </c:pt>
                <c:pt idx="16">
                  <c:v>0.48509999999999998</c:v>
                </c:pt>
                <c:pt idx="17">
                  <c:v>0.4768</c:v>
                </c:pt>
                <c:pt idx="18">
                  <c:v>0.46800000000000003</c:v>
                </c:pt>
                <c:pt idx="19">
                  <c:v>0.45469999999999999</c:v>
                </c:pt>
                <c:pt idx="20">
                  <c:v>0.43630000000000002</c:v>
                </c:pt>
                <c:pt idx="21">
                  <c:v>0.40899999999999997</c:v>
                </c:pt>
                <c:pt idx="22">
                  <c:v>0.37680000000000002</c:v>
                </c:pt>
                <c:pt idx="23">
                  <c:v>0.34329999999999999</c:v>
                </c:pt>
                <c:pt idx="24">
                  <c:v>0.31540000000000001</c:v>
                </c:pt>
                <c:pt idx="25">
                  <c:v>0.29759999999999998</c:v>
                </c:pt>
                <c:pt idx="26">
                  <c:v>0.28710000000000002</c:v>
                </c:pt>
                <c:pt idx="27">
                  <c:v>0.28370000000000001</c:v>
                </c:pt>
                <c:pt idx="28">
                  <c:v>0.28000000000000003</c:v>
                </c:pt>
                <c:pt idx="29">
                  <c:v>0.27529999999999999</c:v>
                </c:pt>
                <c:pt idx="30">
                  <c:v>0.27429999999999999</c:v>
                </c:pt>
                <c:pt idx="31">
                  <c:v>0.2767</c:v>
                </c:pt>
                <c:pt idx="32">
                  <c:v>0.27339999999999998</c:v>
                </c:pt>
                <c:pt idx="33">
                  <c:v>0.2646</c:v>
                </c:pt>
                <c:pt idx="34">
                  <c:v>0.25659999999999999</c:v>
                </c:pt>
                <c:pt idx="35">
                  <c:v>0.24410000000000001</c:v>
                </c:pt>
                <c:pt idx="36">
                  <c:v>0.2276</c:v>
                </c:pt>
                <c:pt idx="37">
                  <c:v>0.21490000000000001</c:v>
                </c:pt>
                <c:pt idx="38">
                  <c:v>0.20760000000000001</c:v>
                </c:pt>
                <c:pt idx="39">
                  <c:v>0.19950000000000001</c:v>
                </c:pt>
                <c:pt idx="40">
                  <c:v>0.1885</c:v>
                </c:pt>
                <c:pt idx="41">
                  <c:v>0.17710000000000001</c:v>
                </c:pt>
                <c:pt idx="42">
                  <c:v>0.16439999999999999</c:v>
                </c:pt>
                <c:pt idx="43">
                  <c:v>0.15609999999999999</c:v>
                </c:pt>
                <c:pt idx="44">
                  <c:v>0.15079999999999999</c:v>
                </c:pt>
                <c:pt idx="45">
                  <c:v>0.13869999999999999</c:v>
                </c:pt>
                <c:pt idx="46">
                  <c:v>0.1242</c:v>
                </c:pt>
                <c:pt idx="47">
                  <c:v>0.1103</c:v>
                </c:pt>
                <c:pt idx="48">
                  <c:v>0.10050000000000001</c:v>
                </c:pt>
                <c:pt idx="49">
                  <c:v>9.2799999999999994E-2</c:v>
                </c:pt>
                <c:pt idx="50">
                  <c:v>8.5199999999999998E-2</c:v>
                </c:pt>
                <c:pt idx="51">
                  <c:v>7.6799999999999993E-2</c:v>
                </c:pt>
                <c:pt idx="52">
                  <c:v>6.8599999999999994E-2</c:v>
                </c:pt>
                <c:pt idx="53">
                  <c:v>6.2600000000000003E-2</c:v>
                </c:pt>
                <c:pt idx="54">
                  <c:v>5.9799999999999999E-2</c:v>
                </c:pt>
                <c:pt idx="55">
                  <c:v>5.9499999999999997E-2</c:v>
                </c:pt>
                <c:pt idx="56">
                  <c:v>5.9900000000000002E-2</c:v>
                </c:pt>
                <c:pt idx="57">
                  <c:v>5.6500000000000002E-2</c:v>
                </c:pt>
                <c:pt idx="58">
                  <c:v>5.11E-2</c:v>
                </c:pt>
                <c:pt idx="59">
                  <c:v>5.1299999999999998E-2</c:v>
                </c:pt>
                <c:pt idx="60">
                  <c:v>5.1400000000000001E-2</c:v>
                </c:pt>
                <c:pt idx="61">
                  <c:v>4.82E-2</c:v>
                </c:pt>
                <c:pt idx="62">
                  <c:v>4.53E-2</c:v>
                </c:pt>
                <c:pt idx="63">
                  <c:v>4.48E-2</c:v>
                </c:pt>
                <c:pt idx="64">
                  <c:v>4.58E-2</c:v>
                </c:pt>
                <c:pt idx="65">
                  <c:v>4.9000000000000002E-2</c:v>
                </c:pt>
                <c:pt idx="66">
                  <c:v>5.2299999999999999E-2</c:v>
                </c:pt>
                <c:pt idx="67">
                  <c:v>5.2200000000000003E-2</c:v>
                </c:pt>
                <c:pt idx="68">
                  <c:v>5.2200000000000003E-2</c:v>
                </c:pt>
                <c:pt idx="69">
                  <c:v>5.7700000000000001E-2</c:v>
                </c:pt>
                <c:pt idx="70">
                  <c:v>6.13E-2</c:v>
                </c:pt>
                <c:pt idx="71">
                  <c:v>5.8999999999999997E-2</c:v>
                </c:pt>
                <c:pt idx="72">
                  <c:v>5.4100000000000002E-2</c:v>
                </c:pt>
                <c:pt idx="73">
                  <c:v>5.3199999999999997E-2</c:v>
                </c:pt>
                <c:pt idx="74">
                  <c:v>5.21E-2</c:v>
                </c:pt>
                <c:pt idx="75">
                  <c:v>4.7699999999999999E-2</c:v>
                </c:pt>
                <c:pt idx="76">
                  <c:v>4.1799999999999997E-2</c:v>
                </c:pt>
                <c:pt idx="77">
                  <c:v>3.5200000000000002E-2</c:v>
                </c:pt>
                <c:pt idx="78">
                  <c:v>3.4700000000000002E-2</c:v>
                </c:pt>
                <c:pt idx="79">
                  <c:v>3.9199999999999999E-2</c:v>
                </c:pt>
                <c:pt idx="80">
                  <c:v>3.9899999999999998E-2</c:v>
                </c:pt>
                <c:pt idx="81">
                  <c:v>3.5299999999999998E-2</c:v>
                </c:pt>
                <c:pt idx="82">
                  <c:v>3.1300000000000001E-2</c:v>
                </c:pt>
                <c:pt idx="83">
                  <c:v>3.27E-2</c:v>
                </c:pt>
                <c:pt idx="84">
                  <c:v>3.4099999999999998E-2</c:v>
                </c:pt>
                <c:pt idx="85">
                  <c:v>3.15E-2</c:v>
                </c:pt>
                <c:pt idx="86">
                  <c:v>2.5700000000000001E-2</c:v>
                </c:pt>
                <c:pt idx="87">
                  <c:v>2.0799999999999999E-2</c:v>
                </c:pt>
                <c:pt idx="88">
                  <c:v>2.06E-2</c:v>
                </c:pt>
                <c:pt idx="89">
                  <c:v>2.07E-2</c:v>
                </c:pt>
                <c:pt idx="90">
                  <c:v>1.8700000000000001E-2</c:v>
                </c:pt>
                <c:pt idx="91">
                  <c:v>1.61E-2</c:v>
                </c:pt>
                <c:pt idx="92">
                  <c:v>1.47E-2</c:v>
                </c:pt>
                <c:pt idx="93">
                  <c:v>1.3899999999999999E-2</c:v>
                </c:pt>
                <c:pt idx="94">
                  <c:v>1.32E-2</c:v>
                </c:pt>
                <c:pt idx="95">
                  <c:v>1.2699999999999999E-2</c:v>
                </c:pt>
                <c:pt idx="96">
                  <c:v>1.24E-2</c:v>
                </c:pt>
                <c:pt idx="97">
                  <c:v>1.2500000000000001E-2</c:v>
                </c:pt>
                <c:pt idx="98">
                  <c:v>1.2200000000000001E-2</c:v>
                </c:pt>
                <c:pt idx="99">
                  <c:v>1.26E-2</c:v>
                </c:pt>
                <c:pt idx="100">
                  <c:v>1.6199999999999999E-2</c:v>
                </c:pt>
                <c:pt idx="101">
                  <c:v>2.0799999999999999E-2</c:v>
                </c:pt>
                <c:pt idx="102">
                  <c:v>2.3900000000000001E-2</c:v>
                </c:pt>
                <c:pt idx="103">
                  <c:v>2.5600000000000001E-2</c:v>
                </c:pt>
                <c:pt idx="104">
                  <c:v>2.76E-2</c:v>
                </c:pt>
                <c:pt idx="105">
                  <c:v>3.0700000000000002E-2</c:v>
                </c:pt>
                <c:pt idx="106">
                  <c:v>3.3099999999999997E-2</c:v>
                </c:pt>
                <c:pt idx="107">
                  <c:v>3.2300000000000002E-2</c:v>
                </c:pt>
                <c:pt idx="108">
                  <c:v>2.7799999999999998E-2</c:v>
                </c:pt>
                <c:pt idx="109">
                  <c:v>2.2499999999999999E-2</c:v>
                </c:pt>
                <c:pt idx="110">
                  <c:v>2.1700000000000001E-2</c:v>
                </c:pt>
                <c:pt idx="111">
                  <c:v>2.64E-2</c:v>
                </c:pt>
                <c:pt idx="112">
                  <c:v>3.09E-2</c:v>
                </c:pt>
                <c:pt idx="113">
                  <c:v>3.2500000000000001E-2</c:v>
                </c:pt>
                <c:pt idx="114">
                  <c:v>3.3399999999999999E-2</c:v>
                </c:pt>
              </c:numCache>
            </c:numRef>
          </c:val>
          <c:extLst>
            <c:ext xmlns:c16="http://schemas.microsoft.com/office/drawing/2014/chart" uri="{C3380CC4-5D6E-409C-BE32-E72D297353CC}">
              <c16:uniqueId val="{00000001-4C39-4A45-95C4-2E9D94A5AE2D}"/>
            </c:ext>
          </c:extLst>
        </c:ser>
        <c:ser>
          <c:idx val="2"/>
          <c:order val="2"/>
          <c:tx>
            <c:strRef>
              <c:f>'data-F6.9a'!$D$2</c:f>
              <c:strCache>
                <c:ptCount val="1"/>
                <c:pt idx="0">
                  <c:v>Other Asia</c:v>
                </c:pt>
              </c:strCache>
            </c:strRef>
          </c:tx>
          <c:spPr>
            <a:solidFill>
              <a:srgbClr val="00B050"/>
            </a:solidFill>
          </c:spPr>
          <c:cat>
            <c:numRef>
              <c:f>'data-F6.9a'!$A$8:$A$122</c:f>
              <c:numCache>
                <c:formatCode>0</c:formatCode>
                <c:ptCount val="115"/>
                <c:pt idx="5">
                  <c:v>10</c:v>
                </c:pt>
                <c:pt idx="15">
                  <c:v>20</c:v>
                </c:pt>
                <c:pt idx="25">
                  <c:v>30</c:v>
                </c:pt>
                <c:pt idx="35">
                  <c:v>40</c:v>
                </c:pt>
                <c:pt idx="45">
                  <c:v>50</c:v>
                </c:pt>
                <c:pt idx="55">
                  <c:v>60</c:v>
                </c:pt>
                <c:pt idx="65">
                  <c:v>70</c:v>
                </c:pt>
                <c:pt idx="75">
                  <c:v>80</c:v>
                </c:pt>
                <c:pt idx="85">
                  <c:v>90</c:v>
                </c:pt>
                <c:pt idx="94">
                  <c:v>99</c:v>
                </c:pt>
                <c:pt idx="102">
                  <c:v>99.9</c:v>
                </c:pt>
                <c:pt idx="111">
                  <c:v>99.99</c:v>
                </c:pt>
              </c:numCache>
            </c:numRef>
          </c:cat>
          <c:val>
            <c:numRef>
              <c:f>'data-F6.9a'!$D$8:$D$122</c:f>
              <c:numCache>
                <c:formatCode>0%</c:formatCode>
                <c:ptCount val="115"/>
                <c:pt idx="0">
                  <c:v>0.15640000000000001</c:v>
                </c:pt>
                <c:pt idx="1">
                  <c:v>0.1905</c:v>
                </c:pt>
                <c:pt idx="2">
                  <c:v>0.22559999999999999</c:v>
                </c:pt>
                <c:pt idx="3">
                  <c:v>0.25769999999999998</c:v>
                </c:pt>
                <c:pt idx="4">
                  <c:v>0.2777</c:v>
                </c:pt>
                <c:pt idx="5">
                  <c:v>0.28389999999999999</c:v>
                </c:pt>
                <c:pt idx="6">
                  <c:v>0.2787</c:v>
                </c:pt>
                <c:pt idx="7">
                  <c:v>0.26250000000000001</c:v>
                </c:pt>
                <c:pt idx="8">
                  <c:v>0.2397</c:v>
                </c:pt>
                <c:pt idx="9">
                  <c:v>0.21579999999999999</c:v>
                </c:pt>
                <c:pt idx="10">
                  <c:v>0.19489999999999999</c:v>
                </c:pt>
                <c:pt idx="11">
                  <c:v>0.18390000000000001</c:v>
                </c:pt>
                <c:pt idx="12">
                  <c:v>0.1797</c:v>
                </c:pt>
                <c:pt idx="13">
                  <c:v>0.18079999999999999</c:v>
                </c:pt>
                <c:pt idx="14">
                  <c:v>0.18229999999999999</c:v>
                </c:pt>
                <c:pt idx="15">
                  <c:v>0.1852</c:v>
                </c:pt>
                <c:pt idx="16">
                  <c:v>0.19489999999999999</c:v>
                </c:pt>
                <c:pt idx="17">
                  <c:v>0.20830000000000001</c:v>
                </c:pt>
                <c:pt idx="18">
                  <c:v>0.223</c:v>
                </c:pt>
                <c:pt idx="19">
                  <c:v>0.2316</c:v>
                </c:pt>
                <c:pt idx="20">
                  <c:v>0.2336</c:v>
                </c:pt>
                <c:pt idx="21">
                  <c:v>0.23960000000000001</c:v>
                </c:pt>
                <c:pt idx="22">
                  <c:v>0.248</c:v>
                </c:pt>
                <c:pt idx="23">
                  <c:v>0.25369999999999998</c:v>
                </c:pt>
                <c:pt idx="24">
                  <c:v>0.2525</c:v>
                </c:pt>
                <c:pt idx="25">
                  <c:v>0.24740000000000001</c:v>
                </c:pt>
                <c:pt idx="26">
                  <c:v>0.24179999999999999</c:v>
                </c:pt>
                <c:pt idx="27">
                  <c:v>0.23369999999999999</c:v>
                </c:pt>
                <c:pt idx="28">
                  <c:v>0.22700000000000001</c:v>
                </c:pt>
                <c:pt idx="29">
                  <c:v>0.2185</c:v>
                </c:pt>
                <c:pt idx="30">
                  <c:v>0.20799999999999999</c:v>
                </c:pt>
                <c:pt idx="31">
                  <c:v>0.1986</c:v>
                </c:pt>
                <c:pt idx="32">
                  <c:v>0.19170000000000001</c:v>
                </c:pt>
                <c:pt idx="33">
                  <c:v>0.1885</c:v>
                </c:pt>
                <c:pt idx="34">
                  <c:v>0.188</c:v>
                </c:pt>
                <c:pt idx="35">
                  <c:v>0.1933</c:v>
                </c:pt>
                <c:pt idx="36">
                  <c:v>0.2034</c:v>
                </c:pt>
                <c:pt idx="37">
                  <c:v>0.21240000000000001</c:v>
                </c:pt>
                <c:pt idx="38">
                  <c:v>0.21940000000000001</c:v>
                </c:pt>
                <c:pt idx="39">
                  <c:v>0.22259999999999999</c:v>
                </c:pt>
                <c:pt idx="40">
                  <c:v>0.2243</c:v>
                </c:pt>
                <c:pt idx="41">
                  <c:v>0.2283</c:v>
                </c:pt>
                <c:pt idx="42">
                  <c:v>0.23069999999999999</c:v>
                </c:pt>
                <c:pt idx="43">
                  <c:v>0.2273</c:v>
                </c:pt>
                <c:pt idx="44">
                  <c:v>0.2185</c:v>
                </c:pt>
                <c:pt idx="45">
                  <c:v>0.21240000000000001</c:v>
                </c:pt>
                <c:pt idx="46">
                  <c:v>0.21609999999999999</c:v>
                </c:pt>
                <c:pt idx="47">
                  <c:v>0.22189999999999999</c:v>
                </c:pt>
                <c:pt idx="48">
                  <c:v>0.2225</c:v>
                </c:pt>
                <c:pt idx="49">
                  <c:v>0.21709999999999999</c:v>
                </c:pt>
                <c:pt idx="50">
                  <c:v>0.2097</c:v>
                </c:pt>
                <c:pt idx="51">
                  <c:v>0.2044</c:v>
                </c:pt>
                <c:pt idx="52">
                  <c:v>0.1951</c:v>
                </c:pt>
                <c:pt idx="53">
                  <c:v>0.182</c:v>
                </c:pt>
                <c:pt idx="54">
                  <c:v>0.16869999999999999</c:v>
                </c:pt>
                <c:pt idx="55">
                  <c:v>0.15720000000000001</c:v>
                </c:pt>
                <c:pt idx="56">
                  <c:v>0.14749999999999999</c:v>
                </c:pt>
                <c:pt idx="57">
                  <c:v>0.13930000000000001</c:v>
                </c:pt>
                <c:pt idx="58">
                  <c:v>0.1358</c:v>
                </c:pt>
                <c:pt idx="59">
                  <c:v>0.1371</c:v>
                </c:pt>
                <c:pt idx="60">
                  <c:v>0.13730000000000001</c:v>
                </c:pt>
                <c:pt idx="61">
                  <c:v>0.1358</c:v>
                </c:pt>
                <c:pt idx="62">
                  <c:v>0.1328</c:v>
                </c:pt>
                <c:pt idx="63">
                  <c:v>0.13039999999999999</c:v>
                </c:pt>
                <c:pt idx="64">
                  <c:v>0.1295</c:v>
                </c:pt>
                <c:pt idx="65">
                  <c:v>0.12479999999999999</c:v>
                </c:pt>
                <c:pt idx="66">
                  <c:v>0.11840000000000001</c:v>
                </c:pt>
                <c:pt idx="67">
                  <c:v>0.1179</c:v>
                </c:pt>
                <c:pt idx="68">
                  <c:v>0.1217</c:v>
                </c:pt>
                <c:pt idx="69">
                  <c:v>0.1231</c:v>
                </c:pt>
                <c:pt idx="70">
                  <c:v>0.1217</c:v>
                </c:pt>
                <c:pt idx="71">
                  <c:v>0.1255</c:v>
                </c:pt>
                <c:pt idx="72">
                  <c:v>0.1353</c:v>
                </c:pt>
                <c:pt idx="73">
                  <c:v>0.14449999999999999</c:v>
                </c:pt>
                <c:pt idx="74">
                  <c:v>0.14979999999999999</c:v>
                </c:pt>
                <c:pt idx="75">
                  <c:v>0.1474</c:v>
                </c:pt>
                <c:pt idx="76">
                  <c:v>0.1459</c:v>
                </c:pt>
                <c:pt idx="77">
                  <c:v>0.14760000000000001</c:v>
                </c:pt>
                <c:pt idx="78">
                  <c:v>0.1454</c:v>
                </c:pt>
                <c:pt idx="79">
                  <c:v>0.1384</c:v>
                </c:pt>
                <c:pt idx="80">
                  <c:v>0.13300000000000001</c:v>
                </c:pt>
                <c:pt idx="81">
                  <c:v>0.1333</c:v>
                </c:pt>
                <c:pt idx="82">
                  <c:v>0.13930000000000001</c:v>
                </c:pt>
                <c:pt idx="83">
                  <c:v>0.14599999999999999</c:v>
                </c:pt>
                <c:pt idx="84">
                  <c:v>0.14779999999999999</c:v>
                </c:pt>
                <c:pt idx="85">
                  <c:v>0.14649999999999999</c:v>
                </c:pt>
                <c:pt idx="86">
                  <c:v>0.14729999999999999</c:v>
                </c:pt>
                <c:pt idx="87">
                  <c:v>0.1457</c:v>
                </c:pt>
                <c:pt idx="88">
                  <c:v>0.13869999999999999</c:v>
                </c:pt>
                <c:pt idx="89">
                  <c:v>0.128</c:v>
                </c:pt>
                <c:pt idx="90">
                  <c:v>0.11700000000000001</c:v>
                </c:pt>
                <c:pt idx="91">
                  <c:v>0.11260000000000001</c:v>
                </c:pt>
                <c:pt idx="92">
                  <c:v>0.1169</c:v>
                </c:pt>
                <c:pt idx="93">
                  <c:v>0.121</c:v>
                </c:pt>
                <c:pt idx="94">
                  <c:v>0.1196</c:v>
                </c:pt>
                <c:pt idx="95">
                  <c:v>0.11550000000000001</c:v>
                </c:pt>
                <c:pt idx="96">
                  <c:v>0.1147</c:v>
                </c:pt>
                <c:pt idx="97">
                  <c:v>0.115</c:v>
                </c:pt>
                <c:pt idx="98">
                  <c:v>0.11559999999999999</c:v>
                </c:pt>
                <c:pt idx="99">
                  <c:v>0.1108</c:v>
                </c:pt>
                <c:pt idx="100">
                  <c:v>0.104</c:v>
                </c:pt>
                <c:pt idx="101">
                  <c:v>0.1062</c:v>
                </c:pt>
                <c:pt idx="102">
                  <c:v>0.113</c:v>
                </c:pt>
                <c:pt idx="103">
                  <c:v>0.11849999999999999</c:v>
                </c:pt>
                <c:pt idx="104">
                  <c:v>0.1232</c:v>
                </c:pt>
                <c:pt idx="105">
                  <c:v>0.1237</c:v>
                </c:pt>
                <c:pt idx="106">
                  <c:v>0.1225</c:v>
                </c:pt>
                <c:pt idx="107">
                  <c:v>0.1164</c:v>
                </c:pt>
                <c:pt idx="108">
                  <c:v>0.106</c:v>
                </c:pt>
                <c:pt idx="109">
                  <c:v>9.2100000000000001E-2</c:v>
                </c:pt>
                <c:pt idx="110">
                  <c:v>8.3599999999999994E-2</c:v>
                </c:pt>
                <c:pt idx="111">
                  <c:v>8.3199999999999996E-2</c:v>
                </c:pt>
                <c:pt idx="112">
                  <c:v>8.0299999999999996E-2</c:v>
                </c:pt>
                <c:pt idx="113">
                  <c:v>7.4499999999999997E-2</c:v>
                </c:pt>
                <c:pt idx="114">
                  <c:v>7.0800000000000002E-2</c:v>
                </c:pt>
              </c:numCache>
            </c:numRef>
          </c:val>
          <c:extLst>
            <c:ext xmlns:c16="http://schemas.microsoft.com/office/drawing/2014/chart" uri="{C3380CC4-5D6E-409C-BE32-E72D297353CC}">
              <c16:uniqueId val="{00000002-4C39-4A45-95C4-2E9D94A5AE2D}"/>
            </c:ext>
          </c:extLst>
        </c:ser>
        <c:ser>
          <c:idx val="1"/>
          <c:order val="3"/>
          <c:tx>
            <c:strRef>
              <c:f>'data-F6.9a'!$B$2</c:f>
              <c:strCache>
                <c:ptCount val="1"/>
                <c:pt idx="0">
                  <c:v>China</c:v>
                </c:pt>
              </c:strCache>
            </c:strRef>
          </c:tx>
          <c:spPr>
            <a:solidFill>
              <a:srgbClr val="C00000"/>
            </a:solidFill>
            <a:ln w="19050"/>
          </c:spPr>
          <c:cat>
            <c:numRef>
              <c:f>'data-F6.9a'!$A$8:$A$122</c:f>
              <c:numCache>
                <c:formatCode>0</c:formatCode>
                <c:ptCount val="115"/>
                <c:pt idx="5">
                  <c:v>10</c:v>
                </c:pt>
                <c:pt idx="15">
                  <c:v>20</c:v>
                </c:pt>
                <c:pt idx="25">
                  <c:v>30</c:v>
                </c:pt>
                <c:pt idx="35">
                  <c:v>40</c:v>
                </c:pt>
                <c:pt idx="45">
                  <c:v>50</c:v>
                </c:pt>
                <c:pt idx="55">
                  <c:v>60</c:v>
                </c:pt>
                <c:pt idx="65">
                  <c:v>70</c:v>
                </c:pt>
                <c:pt idx="75">
                  <c:v>80</c:v>
                </c:pt>
                <c:pt idx="85">
                  <c:v>90</c:v>
                </c:pt>
                <c:pt idx="94">
                  <c:v>99</c:v>
                </c:pt>
                <c:pt idx="102">
                  <c:v>99.9</c:v>
                </c:pt>
                <c:pt idx="111">
                  <c:v>99.99</c:v>
                </c:pt>
              </c:numCache>
            </c:numRef>
          </c:cat>
          <c:val>
            <c:numRef>
              <c:f>'data-F6.9a'!$B$8:$B$122</c:f>
              <c:numCache>
                <c:formatCode>0%</c:formatCode>
                <c:ptCount val="1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2.0999999999999999E-3</c:v>
                </c:pt>
                <c:pt idx="20">
                  <c:v>1.29E-2</c:v>
                </c:pt>
                <c:pt idx="21">
                  <c:v>3.6700000000000003E-2</c:v>
                </c:pt>
                <c:pt idx="22">
                  <c:v>7.0400000000000004E-2</c:v>
                </c:pt>
                <c:pt idx="23">
                  <c:v>0.1082</c:v>
                </c:pt>
                <c:pt idx="24">
                  <c:v>0.14399999999999999</c:v>
                </c:pt>
                <c:pt idx="25">
                  <c:v>0.1772</c:v>
                </c:pt>
                <c:pt idx="26">
                  <c:v>0.2046</c:v>
                </c:pt>
                <c:pt idx="27">
                  <c:v>0.22070000000000001</c:v>
                </c:pt>
                <c:pt idx="28">
                  <c:v>0.22520000000000001</c:v>
                </c:pt>
                <c:pt idx="29">
                  <c:v>0.2185</c:v>
                </c:pt>
                <c:pt idx="30">
                  <c:v>0.20799999999999999</c:v>
                </c:pt>
                <c:pt idx="31">
                  <c:v>0.1986</c:v>
                </c:pt>
                <c:pt idx="32">
                  <c:v>0.19170000000000001</c:v>
                </c:pt>
                <c:pt idx="33">
                  <c:v>0.1885</c:v>
                </c:pt>
                <c:pt idx="34">
                  <c:v>0.188</c:v>
                </c:pt>
                <c:pt idx="35">
                  <c:v>0.1915</c:v>
                </c:pt>
                <c:pt idx="36">
                  <c:v>0.1948</c:v>
                </c:pt>
                <c:pt idx="37">
                  <c:v>0.19589999999999999</c:v>
                </c:pt>
                <c:pt idx="38">
                  <c:v>0.19769999999999999</c:v>
                </c:pt>
                <c:pt idx="39">
                  <c:v>0.19889999999999999</c:v>
                </c:pt>
                <c:pt idx="40">
                  <c:v>0.19900000000000001</c:v>
                </c:pt>
                <c:pt idx="41">
                  <c:v>0.1973</c:v>
                </c:pt>
                <c:pt idx="42">
                  <c:v>0.1971</c:v>
                </c:pt>
                <c:pt idx="43">
                  <c:v>0.2016</c:v>
                </c:pt>
                <c:pt idx="44">
                  <c:v>0.2094</c:v>
                </c:pt>
                <c:pt idx="45">
                  <c:v>0.221</c:v>
                </c:pt>
                <c:pt idx="46">
                  <c:v>0.23300000000000001</c:v>
                </c:pt>
                <c:pt idx="47">
                  <c:v>0.24859999999999999</c:v>
                </c:pt>
                <c:pt idx="48">
                  <c:v>0.26889999999999997</c:v>
                </c:pt>
                <c:pt idx="49">
                  <c:v>0.29020000000000001</c:v>
                </c:pt>
                <c:pt idx="50">
                  <c:v>0.3085</c:v>
                </c:pt>
                <c:pt idx="51">
                  <c:v>0.32300000000000001</c:v>
                </c:pt>
                <c:pt idx="52">
                  <c:v>0.33689999999999998</c:v>
                </c:pt>
                <c:pt idx="53">
                  <c:v>0.35189999999999999</c:v>
                </c:pt>
                <c:pt idx="54">
                  <c:v>0.36359999999999998</c:v>
                </c:pt>
                <c:pt idx="55">
                  <c:v>0.37269999999999998</c:v>
                </c:pt>
                <c:pt idx="56">
                  <c:v>0.38240000000000002</c:v>
                </c:pt>
                <c:pt idx="57">
                  <c:v>0.39400000000000002</c:v>
                </c:pt>
                <c:pt idx="58">
                  <c:v>0.40560000000000002</c:v>
                </c:pt>
                <c:pt idx="59">
                  <c:v>0.41049999999999998</c:v>
                </c:pt>
                <c:pt idx="60">
                  <c:v>0.41299999999999998</c:v>
                </c:pt>
                <c:pt idx="61">
                  <c:v>0.41299999999999998</c:v>
                </c:pt>
                <c:pt idx="62">
                  <c:v>0.40570000000000001</c:v>
                </c:pt>
                <c:pt idx="63">
                  <c:v>0.39269999999999999</c:v>
                </c:pt>
                <c:pt idx="64">
                  <c:v>0.37680000000000002</c:v>
                </c:pt>
                <c:pt idx="65">
                  <c:v>0.36149999999999999</c:v>
                </c:pt>
                <c:pt idx="66">
                  <c:v>0.34749999999999998</c:v>
                </c:pt>
                <c:pt idx="67">
                  <c:v>0.3357</c:v>
                </c:pt>
                <c:pt idx="68">
                  <c:v>0.32769999999999999</c:v>
                </c:pt>
                <c:pt idx="69">
                  <c:v>0.31950000000000001</c:v>
                </c:pt>
                <c:pt idx="70">
                  <c:v>0.31740000000000002</c:v>
                </c:pt>
                <c:pt idx="71">
                  <c:v>0.31659999999999999</c:v>
                </c:pt>
                <c:pt idx="72">
                  <c:v>0.31040000000000001</c:v>
                </c:pt>
                <c:pt idx="73">
                  <c:v>0.30359999999999998</c:v>
                </c:pt>
                <c:pt idx="74">
                  <c:v>0.2979</c:v>
                </c:pt>
                <c:pt idx="75">
                  <c:v>0.29420000000000002</c:v>
                </c:pt>
                <c:pt idx="76">
                  <c:v>0.28710000000000002</c:v>
                </c:pt>
                <c:pt idx="77">
                  <c:v>0.27629999999999999</c:v>
                </c:pt>
                <c:pt idx="78">
                  <c:v>0.26379999999999998</c:v>
                </c:pt>
                <c:pt idx="79">
                  <c:v>0.25259999999999999</c:v>
                </c:pt>
                <c:pt idx="80">
                  <c:v>0.2455</c:v>
                </c:pt>
                <c:pt idx="81">
                  <c:v>0.23669999999999999</c:v>
                </c:pt>
                <c:pt idx="82">
                  <c:v>0.21859999999999999</c:v>
                </c:pt>
                <c:pt idx="83">
                  <c:v>0.19869999999999999</c:v>
                </c:pt>
                <c:pt idx="84">
                  <c:v>0.1842</c:v>
                </c:pt>
                <c:pt idx="85">
                  <c:v>0.1749</c:v>
                </c:pt>
                <c:pt idx="86">
                  <c:v>0.16339999999999999</c:v>
                </c:pt>
                <c:pt idx="87">
                  <c:v>0.15429999999999999</c:v>
                </c:pt>
                <c:pt idx="88">
                  <c:v>0.15290000000000001</c:v>
                </c:pt>
                <c:pt idx="89">
                  <c:v>0.1676</c:v>
                </c:pt>
                <c:pt idx="90">
                  <c:v>0.20050000000000001</c:v>
                </c:pt>
                <c:pt idx="91">
                  <c:v>0.22969999999999999</c:v>
                </c:pt>
                <c:pt idx="92">
                  <c:v>0.2477</c:v>
                </c:pt>
                <c:pt idx="93">
                  <c:v>0.25900000000000001</c:v>
                </c:pt>
                <c:pt idx="94">
                  <c:v>0.2742</c:v>
                </c:pt>
                <c:pt idx="95">
                  <c:v>0.29570000000000002</c:v>
                </c:pt>
                <c:pt idx="96">
                  <c:v>0.30380000000000001</c:v>
                </c:pt>
                <c:pt idx="97">
                  <c:v>0.29849999999999999</c:v>
                </c:pt>
                <c:pt idx="98">
                  <c:v>0.27860000000000001</c:v>
                </c:pt>
                <c:pt idx="99">
                  <c:v>0.25829999999999997</c:v>
                </c:pt>
                <c:pt idx="100">
                  <c:v>0.25009999999999999</c:v>
                </c:pt>
                <c:pt idx="101">
                  <c:v>0.2397</c:v>
                </c:pt>
                <c:pt idx="102">
                  <c:v>0.22320000000000001</c:v>
                </c:pt>
                <c:pt idx="103">
                  <c:v>0.2024</c:v>
                </c:pt>
                <c:pt idx="104">
                  <c:v>0.1895</c:v>
                </c:pt>
                <c:pt idx="105">
                  <c:v>0.1908</c:v>
                </c:pt>
                <c:pt idx="106">
                  <c:v>0.19339999999999999</c:v>
                </c:pt>
                <c:pt idx="107">
                  <c:v>0.19750000000000001</c:v>
                </c:pt>
                <c:pt idx="108">
                  <c:v>0.21060000000000001</c:v>
                </c:pt>
                <c:pt idx="109">
                  <c:v>0.22059999999999999</c:v>
                </c:pt>
                <c:pt idx="110">
                  <c:v>0.21870000000000001</c:v>
                </c:pt>
                <c:pt idx="111">
                  <c:v>0.21299999999999999</c:v>
                </c:pt>
                <c:pt idx="112">
                  <c:v>0.21529999999999999</c:v>
                </c:pt>
                <c:pt idx="113">
                  <c:v>0.23619999999999999</c:v>
                </c:pt>
                <c:pt idx="114">
                  <c:v>0.26919999999999999</c:v>
                </c:pt>
              </c:numCache>
            </c:numRef>
          </c:val>
          <c:extLst>
            <c:ext xmlns:c16="http://schemas.microsoft.com/office/drawing/2014/chart" uri="{C3380CC4-5D6E-409C-BE32-E72D297353CC}">
              <c16:uniqueId val="{00000000-4C39-4A45-95C4-2E9D94A5AE2D}"/>
            </c:ext>
          </c:extLst>
        </c:ser>
        <c:ser>
          <c:idx val="3"/>
          <c:order val="4"/>
          <c:tx>
            <c:strRef>
              <c:f>'data-F6.9a'!$E$2</c:f>
              <c:strCache>
                <c:ptCount val="1"/>
                <c:pt idx="0">
                  <c:v>Europe</c:v>
                </c:pt>
              </c:strCache>
            </c:strRef>
          </c:tx>
          <c:spPr>
            <a:solidFill>
              <a:srgbClr val="00B0F0"/>
            </a:solidFill>
          </c:spPr>
          <c:cat>
            <c:numRef>
              <c:f>'data-F6.9a'!$A$8:$A$122</c:f>
              <c:numCache>
                <c:formatCode>0</c:formatCode>
                <c:ptCount val="115"/>
                <c:pt idx="5">
                  <c:v>10</c:v>
                </c:pt>
                <c:pt idx="15">
                  <c:v>20</c:v>
                </c:pt>
                <c:pt idx="25">
                  <c:v>30</c:v>
                </c:pt>
                <c:pt idx="35">
                  <c:v>40</c:v>
                </c:pt>
                <c:pt idx="45">
                  <c:v>50</c:v>
                </c:pt>
                <c:pt idx="55">
                  <c:v>60</c:v>
                </c:pt>
                <c:pt idx="65">
                  <c:v>70</c:v>
                </c:pt>
                <c:pt idx="75">
                  <c:v>80</c:v>
                </c:pt>
                <c:pt idx="85">
                  <c:v>90</c:v>
                </c:pt>
                <c:pt idx="94">
                  <c:v>99</c:v>
                </c:pt>
                <c:pt idx="102">
                  <c:v>99.9</c:v>
                </c:pt>
                <c:pt idx="111">
                  <c:v>99.99</c:v>
                </c:pt>
              </c:numCache>
            </c:numRef>
          </c:cat>
          <c:val>
            <c:numRef>
              <c:f>'data-F6.9a'!$E$8:$E$122</c:f>
              <c:numCache>
                <c:formatCode>0%</c:formatCode>
                <c:ptCount val="115"/>
                <c:pt idx="0">
                  <c:v>0</c:v>
                </c:pt>
                <c:pt idx="1">
                  <c:v>0</c:v>
                </c:pt>
                <c:pt idx="2">
                  <c:v>0</c:v>
                </c:pt>
                <c:pt idx="3">
                  <c:v>0</c:v>
                </c:pt>
                <c:pt idx="4">
                  <c:v>0</c:v>
                </c:pt>
                <c:pt idx="5">
                  <c:v>0</c:v>
                </c:pt>
                <c:pt idx="6">
                  <c:v>0</c:v>
                </c:pt>
                <c:pt idx="7">
                  <c:v>0</c:v>
                </c:pt>
                <c:pt idx="8">
                  <c:v>0</c:v>
                </c:pt>
                <c:pt idx="9">
                  <c:v>0</c:v>
                </c:pt>
                <c:pt idx="10">
                  <c:v>5.9999999999999995E-4</c:v>
                </c:pt>
                <c:pt idx="11">
                  <c:v>2.8999999999999998E-3</c:v>
                </c:pt>
                <c:pt idx="12">
                  <c:v>5.4999999999999997E-3</c:v>
                </c:pt>
                <c:pt idx="13">
                  <c:v>7.3000000000000001E-3</c:v>
                </c:pt>
                <c:pt idx="14">
                  <c:v>8.0999999999999996E-3</c:v>
                </c:pt>
                <c:pt idx="15">
                  <c:v>8.2000000000000007E-3</c:v>
                </c:pt>
                <c:pt idx="16">
                  <c:v>8.0999999999999996E-3</c:v>
                </c:pt>
                <c:pt idx="17">
                  <c:v>7.3000000000000001E-3</c:v>
                </c:pt>
                <c:pt idx="18">
                  <c:v>5.4999999999999997E-3</c:v>
                </c:pt>
                <c:pt idx="19">
                  <c:v>2.8999999999999998E-3</c:v>
                </c:pt>
                <c:pt idx="20">
                  <c:v>5.9999999999999995E-4</c:v>
                </c:pt>
                <c:pt idx="21">
                  <c:v>0</c:v>
                </c:pt>
                <c:pt idx="22">
                  <c:v>0</c:v>
                </c:pt>
                <c:pt idx="23">
                  <c:v>0</c:v>
                </c:pt>
                <c:pt idx="24">
                  <c:v>0</c:v>
                </c:pt>
                <c:pt idx="25">
                  <c:v>0</c:v>
                </c:pt>
                <c:pt idx="26">
                  <c:v>0</c:v>
                </c:pt>
                <c:pt idx="27">
                  <c:v>5.9999999999999995E-4</c:v>
                </c:pt>
                <c:pt idx="28">
                  <c:v>2.8E-3</c:v>
                </c:pt>
                <c:pt idx="29">
                  <c:v>5.4999999999999997E-3</c:v>
                </c:pt>
                <c:pt idx="30">
                  <c:v>7.3000000000000001E-3</c:v>
                </c:pt>
                <c:pt idx="31">
                  <c:v>8.0000000000000002E-3</c:v>
                </c:pt>
                <c:pt idx="32">
                  <c:v>8.8000000000000005E-3</c:v>
                </c:pt>
                <c:pt idx="33">
                  <c:v>1.12E-2</c:v>
                </c:pt>
                <c:pt idx="34">
                  <c:v>1.3899999999999999E-2</c:v>
                </c:pt>
                <c:pt idx="35">
                  <c:v>1.6199999999999999E-2</c:v>
                </c:pt>
                <c:pt idx="36">
                  <c:v>1.7600000000000001E-2</c:v>
                </c:pt>
                <c:pt idx="37">
                  <c:v>1.9699999999999999E-2</c:v>
                </c:pt>
                <c:pt idx="38">
                  <c:v>2.3199999999999998E-2</c:v>
                </c:pt>
                <c:pt idx="39">
                  <c:v>2.6700000000000002E-2</c:v>
                </c:pt>
                <c:pt idx="40">
                  <c:v>2.9100000000000001E-2</c:v>
                </c:pt>
                <c:pt idx="41">
                  <c:v>3.1300000000000001E-2</c:v>
                </c:pt>
                <c:pt idx="42">
                  <c:v>3.2399999999999998E-2</c:v>
                </c:pt>
                <c:pt idx="43">
                  <c:v>3.2300000000000002E-2</c:v>
                </c:pt>
                <c:pt idx="44">
                  <c:v>3.2800000000000003E-2</c:v>
                </c:pt>
                <c:pt idx="45">
                  <c:v>3.5799999999999998E-2</c:v>
                </c:pt>
                <c:pt idx="46">
                  <c:v>3.8300000000000001E-2</c:v>
                </c:pt>
                <c:pt idx="47">
                  <c:v>3.8600000000000002E-2</c:v>
                </c:pt>
                <c:pt idx="48">
                  <c:v>3.7600000000000001E-2</c:v>
                </c:pt>
                <c:pt idx="49">
                  <c:v>3.78E-2</c:v>
                </c:pt>
                <c:pt idx="50">
                  <c:v>3.9199999999999999E-2</c:v>
                </c:pt>
                <c:pt idx="51">
                  <c:v>4.0399999999999998E-2</c:v>
                </c:pt>
                <c:pt idx="52">
                  <c:v>3.95E-2</c:v>
                </c:pt>
                <c:pt idx="53">
                  <c:v>3.8399999999999997E-2</c:v>
                </c:pt>
                <c:pt idx="54">
                  <c:v>0.04</c:v>
                </c:pt>
                <c:pt idx="55">
                  <c:v>4.4200000000000003E-2</c:v>
                </c:pt>
                <c:pt idx="56">
                  <c:v>4.7300000000000002E-2</c:v>
                </c:pt>
                <c:pt idx="57">
                  <c:v>4.8800000000000003E-2</c:v>
                </c:pt>
                <c:pt idx="58">
                  <c:v>5.0900000000000001E-2</c:v>
                </c:pt>
                <c:pt idx="59">
                  <c:v>5.4899999999999997E-2</c:v>
                </c:pt>
                <c:pt idx="60">
                  <c:v>6.2E-2</c:v>
                </c:pt>
                <c:pt idx="61">
                  <c:v>7.0199999999999999E-2</c:v>
                </c:pt>
                <c:pt idx="62">
                  <c:v>7.8700000000000006E-2</c:v>
                </c:pt>
                <c:pt idx="63">
                  <c:v>8.5699999999999998E-2</c:v>
                </c:pt>
                <c:pt idx="64">
                  <c:v>9.2499999999999999E-2</c:v>
                </c:pt>
                <c:pt idx="65">
                  <c:v>0.1018</c:v>
                </c:pt>
                <c:pt idx="66">
                  <c:v>0.1132</c:v>
                </c:pt>
                <c:pt idx="67">
                  <c:v>0.1236</c:v>
                </c:pt>
                <c:pt idx="68">
                  <c:v>0.13039999999999999</c:v>
                </c:pt>
                <c:pt idx="69">
                  <c:v>0.13769999999999999</c:v>
                </c:pt>
                <c:pt idx="70">
                  <c:v>0.1472</c:v>
                </c:pt>
                <c:pt idx="71">
                  <c:v>0.15609999999999999</c:v>
                </c:pt>
                <c:pt idx="72">
                  <c:v>0.1636</c:v>
                </c:pt>
                <c:pt idx="73">
                  <c:v>0.1673</c:v>
                </c:pt>
                <c:pt idx="74">
                  <c:v>0.1691</c:v>
                </c:pt>
                <c:pt idx="75">
                  <c:v>0.1706</c:v>
                </c:pt>
                <c:pt idx="76">
                  <c:v>0.17249999999999999</c:v>
                </c:pt>
                <c:pt idx="77">
                  <c:v>0.17449999999999999</c:v>
                </c:pt>
                <c:pt idx="78">
                  <c:v>0.17399999999999999</c:v>
                </c:pt>
                <c:pt idx="79">
                  <c:v>0.17330000000000001</c:v>
                </c:pt>
                <c:pt idx="80">
                  <c:v>0.1721</c:v>
                </c:pt>
                <c:pt idx="81">
                  <c:v>0.17019999999999999</c:v>
                </c:pt>
                <c:pt idx="82">
                  <c:v>0.1701</c:v>
                </c:pt>
                <c:pt idx="83">
                  <c:v>0.16900000000000001</c:v>
                </c:pt>
                <c:pt idx="84">
                  <c:v>0.1651</c:v>
                </c:pt>
                <c:pt idx="85">
                  <c:v>0.1588</c:v>
                </c:pt>
                <c:pt idx="86">
                  <c:v>0.1522</c:v>
                </c:pt>
                <c:pt idx="87">
                  <c:v>0.14560000000000001</c:v>
                </c:pt>
                <c:pt idx="88">
                  <c:v>0.13539999999999999</c:v>
                </c:pt>
                <c:pt idx="89">
                  <c:v>0.1216</c:v>
                </c:pt>
                <c:pt idx="90">
                  <c:v>0.10580000000000001</c:v>
                </c:pt>
                <c:pt idx="91">
                  <c:v>9.0899999999999995E-2</c:v>
                </c:pt>
                <c:pt idx="92">
                  <c:v>8.0199999999999994E-2</c:v>
                </c:pt>
                <c:pt idx="93">
                  <c:v>7.2499999999999995E-2</c:v>
                </c:pt>
                <c:pt idx="94">
                  <c:v>6.59E-2</c:v>
                </c:pt>
                <c:pt idx="95">
                  <c:v>6.08E-2</c:v>
                </c:pt>
                <c:pt idx="96">
                  <c:v>5.8599999999999999E-2</c:v>
                </c:pt>
                <c:pt idx="97">
                  <c:v>5.9200000000000003E-2</c:v>
                </c:pt>
                <c:pt idx="98">
                  <c:v>5.9799999999999999E-2</c:v>
                </c:pt>
                <c:pt idx="99">
                  <c:v>5.7799999999999997E-2</c:v>
                </c:pt>
                <c:pt idx="100">
                  <c:v>5.3999999999999999E-2</c:v>
                </c:pt>
                <c:pt idx="101">
                  <c:v>5.1700000000000003E-2</c:v>
                </c:pt>
                <c:pt idx="102">
                  <c:v>5.16E-2</c:v>
                </c:pt>
                <c:pt idx="103">
                  <c:v>5.1700000000000003E-2</c:v>
                </c:pt>
                <c:pt idx="104">
                  <c:v>5.1700000000000003E-2</c:v>
                </c:pt>
                <c:pt idx="105">
                  <c:v>5.2200000000000003E-2</c:v>
                </c:pt>
                <c:pt idx="106">
                  <c:v>5.3199999999999997E-2</c:v>
                </c:pt>
                <c:pt idx="107">
                  <c:v>5.4399999999999997E-2</c:v>
                </c:pt>
                <c:pt idx="108">
                  <c:v>5.3499999999999999E-2</c:v>
                </c:pt>
                <c:pt idx="109">
                  <c:v>4.9099999999999998E-2</c:v>
                </c:pt>
                <c:pt idx="110">
                  <c:v>4.4299999999999999E-2</c:v>
                </c:pt>
                <c:pt idx="111">
                  <c:v>4.1099999999999998E-2</c:v>
                </c:pt>
                <c:pt idx="112">
                  <c:v>3.8100000000000002E-2</c:v>
                </c:pt>
                <c:pt idx="113">
                  <c:v>3.5099999999999999E-2</c:v>
                </c:pt>
                <c:pt idx="114">
                  <c:v>3.2500000000000001E-2</c:v>
                </c:pt>
              </c:numCache>
            </c:numRef>
          </c:val>
          <c:extLst>
            <c:ext xmlns:c16="http://schemas.microsoft.com/office/drawing/2014/chart" uri="{C3380CC4-5D6E-409C-BE32-E72D297353CC}">
              <c16:uniqueId val="{00000003-4C39-4A45-95C4-2E9D94A5AE2D}"/>
            </c:ext>
          </c:extLst>
        </c:ser>
        <c:ser>
          <c:idx val="4"/>
          <c:order val="5"/>
          <c:tx>
            <c:strRef>
              <c:f>'data-F6.9a'!$F$2</c:f>
              <c:strCache>
                <c:ptCount val="1"/>
                <c:pt idx="0">
                  <c:v>North America</c:v>
                </c:pt>
              </c:strCache>
            </c:strRef>
          </c:tx>
          <c:spPr>
            <a:solidFill>
              <a:srgbClr val="FFFF00"/>
            </a:solidFill>
          </c:spPr>
          <c:cat>
            <c:numRef>
              <c:f>'data-F6.9a'!$A$8:$A$122</c:f>
              <c:numCache>
                <c:formatCode>0</c:formatCode>
                <c:ptCount val="115"/>
                <c:pt idx="5">
                  <c:v>10</c:v>
                </c:pt>
                <c:pt idx="15">
                  <c:v>20</c:v>
                </c:pt>
                <c:pt idx="25">
                  <c:v>30</c:v>
                </c:pt>
                <c:pt idx="35">
                  <c:v>40</c:v>
                </c:pt>
                <c:pt idx="45">
                  <c:v>50</c:v>
                </c:pt>
                <c:pt idx="55">
                  <c:v>60</c:v>
                </c:pt>
                <c:pt idx="65">
                  <c:v>70</c:v>
                </c:pt>
                <c:pt idx="75">
                  <c:v>80</c:v>
                </c:pt>
                <c:pt idx="85">
                  <c:v>90</c:v>
                </c:pt>
                <c:pt idx="94">
                  <c:v>99</c:v>
                </c:pt>
                <c:pt idx="102">
                  <c:v>99.9</c:v>
                </c:pt>
                <c:pt idx="111">
                  <c:v>99.99</c:v>
                </c:pt>
              </c:numCache>
            </c:numRef>
          </c:cat>
          <c:val>
            <c:numRef>
              <c:f>'data-F6.9a'!$F$8:$F$122</c:f>
              <c:numCache>
                <c:formatCode>0%</c:formatCode>
                <c:ptCount val="1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5.0000000000000001E-4</c:v>
                </c:pt>
                <c:pt idx="61">
                  <c:v>2.3999999999999998E-3</c:v>
                </c:pt>
                <c:pt idx="62">
                  <c:v>8.9999999999999993E-3</c:v>
                </c:pt>
                <c:pt idx="63">
                  <c:v>2.6700000000000002E-2</c:v>
                </c:pt>
                <c:pt idx="64">
                  <c:v>4.7E-2</c:v>
                </c:pt>
                <c:pt idx="65">
                  <c:v>6.2899999999999998E-2</c:v>
                </c:pt>
                <c:pt idx="66">
                  <c:v>7.3499999999999996E-2</c:v>
                </c:pt>
                <c:pt idx="67">
                  <c:v>7.9899999999999999E-2</c:v>
                </c:pt>
                <c:pt idx="68">
                  <c:v>8.3000000000000004E-2</c:v>
                </c:pt>
                <c:pt idx="69">
                  <c:v>8.0500000000000002E-2</c:v>
                </c:pt>
                <c:pt idx="70">
                  <c:v>7.1400000000000005E-2</c:v>
                </c:pt>
                <c:pt idx="71">
                  <c:v>5.8599999999999999E-2</c:v>
                </c:pt>
                <c:pt idx="72">
                  <c:v>4.9500000000000002E-2</c:v>
                </c:pt>
                <c:pt idx="73">
                  <c:v>5.0599999999999999E-2</c:v>
                </c:pt>
                <c:pt idx="74">
                  <c:v>5.62E-2</c:v>
                </c:pt>
                <c:pt idx="75">
                  <c:v>6.3700000000000007E-2</c:v>
                </c:pt>
                <c:pt idx="76">
                  <c:v>7.4399999999999994E-2</c:v>
                </c:pt>
                <c:pt idx="77">
                  <c:v>8.9399999999999993E-2</c:v>
                </c:pt>
                <c:pt idx="78">
                  <c:v>0.1065</c:v>
                </c:pt>
                <c:pt idx="79">
                  <c:v>0.1232</c:v>
                </c:pt>
                <c:pt idx="80">
                  <c:v>0.13850000000000001</c:v>
                </c:pt>
                <c:pt idx="81">
                  <c:v>0.15490000000000001</c:v>
                </c:pt>
                <c:pt idx="82">
                  <c:v>0.17519999999999999</c:v>
                </c:pt>
                <c:pt idx="83">
                  <c:v>0.1971</c:v>
                </c:pt>
                <c:pt idx="84">
                  <c:v>0.221</c:v>
                </c:pt>
                <c:pt idx="85">
                  <c:v>0.2455</c:v>
                </c:pt>
                <c:pt idx="86">
                  <c:v>0.27010000000000001</c:v>
                </c:pt>
                <c:pt idx="87">
                  <c:v>0.29470000000000002</c:v>
                </c:pt>
                <c:pt idx="88">
                  <c:v>0.31819999999999998</c:v>
                </c:pt>
                <c:pt idx="89">
                  <c:v>0.33639999999999998</c:v>
                </c:pt>
                <c:pt idx="90">
                  <c:v>0.34699999999999998</c:v>
                </c:pt>
                <c:pt idx="91">
                  <c:v>0.35349999999999998</c:v>
                </c:pt>
                <c:pt idx="92">
                  <c:v>0.35039999999999999</c:v>
                </c:pt>
                <c:pt idx="93">
                  <c:v>0.34749999999999998</c:v>
                </c:pt>
                <c:pt idx="94">
                  <c:v>0.34689999999999999</c:v>
                </c:pt>
                <c:pt idx="95">
                  <c:v>0.34060000000000001</c:v>
                </c:pt>
                <c:pt idx="96">
                  <c:v>0.33560000000000001</c:v>
                </c:pt>
                <c:pt idx="97">
                  <c:v>0.32529999999999998</c:v>
                </c:pt>
                <c:pt idx="98">
                  <c:v>0.31180000000000002</c:v>
                </c:pt>
                <c:pt idx="99">
                  <c:v>0.30840000000000001</c:v>
                </c:pt>
                <c:pt idx="100">
                  <c:v>0.30990000000000001</c:v>
                </c:pt>
                <c:pt idx="101">
                  <c:v>0.30919999999999997</c:v>
                </c:pt>
                <c:pt idx="102">
                  <c:v>0.308</c:v>
                </c:pt>
                <c:pt idx="103">
                  <c:v>0.3135</c:v>
                </c:pt>
                <c:pt idx="104">
                  <c:v>0.31919999999999998</c:v>
                </c:pt>
                <c:pt idx="105">
                  <c:v>0.32440000000000002</c:v>
                </c:pt>
                <c:pt idx="106">
                  <c:v>0.33379999999999999</c:v>
                </c:pt>
                <c:pt idx="107">
                  <c:v>0.34060000000000001</c:v>
                </c:pt>
                <c:pt idx="108">
                  <c:v>0.33779999999999999</c:v>
                </c:pt>
                <c:pt idx="109">
                  <c:v>0.35020000000000001</c:v>
                </c:pt>
                <c:pt idx="110">
                  <c:v>0.36990000000000001</c:v>
                </c:pt>
                <c:pt idx="111">
                  <c:v>0.37559999999999999</c:v>
                </c:pt>
                <c:pt idx="112">
                  <c:v>0.3785</c:v>
                </c:pt>
                <c:pt idx="113">
                  <c:v>0.37259999999999999</c:v>
                </c:pt>
                <c:pt idx="114">
                  <c:v>0.35410000000000003</c:v>
                </c:pt>
              </c:numCache>
            </c:numRef>
          </c:val>
          <c:extLst>
            <c:ext xmlns:c16="http://schemas.microsoft.com/office/drawing/2014/chart" uri="{C3380CC4-5D6E-409C-BE32-E72D297353CC}">
              <c16:uniqueId val="{00000004-4C39-4A45-95C4-2E9D94A5AE2D}"/>
            </c:ext>
          </c:extLst>
        </c:ser>
        <c:ser>
          <c:idx val="6"/>
          <c:order val="6"/>
          <c:tx>
            <c:strRef>
              <c:f>'data-F6.9a'!$H$2</c:f>
              <c:strCache>
                <c:ptCount val="1"/>
                <c:pt idx="0">
                  <c:v>Latin America</c:v>
                </c:pt>
              </c:strCache>
            </c:strRef>
          </c:tx>
          <c:spPr>
            <a:solidFill>
              <a:srgbClr val="FFC000"/>
            </a:solidFill>
          </c:spPr>
          <c:cat>
            <c:numRef>
              <c:f>'data-F6.9a'!$A$8:$A$122</c:f>
              <c:numCache>
                <c:formatCode>0</c:formatCode>
                <c:ptCount val="115"/>
                <c:pt idx="5">
                  <c:v>10</c:v>
                </c:pt>
                <c:pt idx="15">
                  <c:v>20</c:v>
                </c:pt>
                <c:pt idx="25">
                  <c:v>30</c:v>
                </c:pt>
                <c:pt idx="35">
                  <c:v>40</c:v>
                </c:pt>
                <c:pt idx="45">
                  <c:v>50</c:v>
                </c:pt>
                <c:pt idx="55">
                  <c:v>60</c:v>
                </c:pt>
                <c:pt idx="65">
                  <c:v>70</c:v>
                </c:pt>
                <c:pt idx="75">
                  <c:v>80</c:v>
                </c:pt>
                <c:pt idx="85">
                  <c:v>90</c:v>
                </c:pt>
                <c:pt idx="94">
                  <c:v>99</c:v>
                </c:pt>
                <c:pt idx="102">
                  <c:v>99.9</c:v>
                </c:pt>
                <c:pt idx="111">
                  <c:v>99.99</c:v>
                </c:pt>
              </c:numCache>
            </c:numRef>
          </c:cat>
          <c:val>
            <c:numRef>
              <c:f>'data-F6.9a'!$H$8:$H$122</c:f>
              <c:numCache>
                <c:formatCode>0%</c:formatCode>
                <c:ptCount val="115"/>
                <c:pt idx="0">
                  <c:v>1.7399999999999999E-2</c:v>
                </c:pt>
                <c:pt idx="1">
                  <c:v>2.0400000000000001E-2</c:v>
                </c:pt>
                <c:pt idx="2">
                  <c:v>2.1399999999999999E-2</c:v>
                </c:pt>
                <c:pt idx="3">
                  <c:v>2.18E-2</c:v>
                </c:pt>
                <c:pt idx="4">
                  <c:v>2.23E-2</c:v>
                </c:pt>
                <c:pt idx="5">
                  <c:v>2.3800000000000002E-2</c:v>
                </c:pt>
                <c:pt idx="6">
                  <c:v>2.4500000000000001E-2</c:v>
                </c:pt>
                <c:pt idx="7">
                  <c:v>2.4799999999999999E-2</c:v>
                </c:pt>
                <c:pt idx="8">
                  <c:v>2.3900000000000001E-2</c:v>
                </c:pt>
                <c:pt idx="9">
                  <c:v>2.2599999999999999E-2</c:v>
                </c:pt>
                <c:pt idx="10">
                  <c:v>2.5399999999999999E-2</c:v>
                </c:pt>
                <c:pt idx="11">
                  <c:v>3.3599999999999998E-2</c:v>
                </c:pt>
                <c:pt idx="12">
                  <c:v>4.4499999999999998E-2</c:v>
                </c:pt>
                <c:pt idx="13">
                  <c:v>5.4399999999999997E-2</c:v>
                </c:pt>
                <c:pt idx="14">
                  <c:v>6.0499999999999998E-2</c:v>
                </c:pt>
                <c:pt idx="15">
                  <c:v>6.3100000000000003E-2</c:v>
                </c:pt>
                <c:pt idx="16">
                  <c:v>6.4899999999999999E-2</c:v>
                </c:pt>
                <c:pt idx="17">
                  <c:v>6.5699999999999995E-2</c:v>
                </c:pt>
                <c:pt idx="18">
                  <c:v>6.8199999999999997E-2</c:v>
                </c:pt>
                <c:pt idx="19">
                  <c:v>7.7399999999999997E-2</c:v>
                </c:pt>
                <c:pt idx="20">
                  <c:v>8.9800000000000005E-2</c:v>
                </c:pt>
                <c:pt idx="21">
                  <c:v>0.1002</c:v>
                </c:pt>
                <c:pt idx="22">
                  <c:v>0.10630000000000001</c:v>
                </c:pt>
                <c:pt idx="23">
                  <c:v>0.1099</c:v>
                </c:pt>
                <c:pt idx="24">
                  <c:v>0.11210000000000001</c:v>
                </c:pt>
                <c:pt idx="25">
                  <c:v>0.1069</c:v>
                </c:pt>
                <c:pt idx="26">
                  <c:v>9.4200000000000006E-2</c:v>
                </c:pt>
                <c:pt idx="27">
                  <c:v>7.9100000000000004E-2</c:v>
                </c:pt>
                <c:pt idx="28">
                  <c:v>7.2900000000000006E-2</c:v>
                </c:pt>
                <c:pt idx="29">
                  <c:v>7.8700000000000006E-2</c:v>
                </c:pt>
                <c:pt idx="30">
                  <c:v>8.8599999999999998E-2</c:v>
                </c:pt>
                <c:pt idx="31">
                  <c:v>9.69E-2</c:v>
                </c:pt>
                <c:pt idx="32">
                  <c:v>0.1061</c:v>
                </c:pt>
                <c:pt idx="33">
                  <c:v>0.11609999999999999</c:v>
                </c:pt>
                <c:pt idx="34">
                  <c:v>0.12509999999999999</c:v>
                </c:pt>
                <c:pt idx="35">
                  <c:v>0.13089999999999999</c:v>
                </c:pt>
                <c:pt idx="36">
                  <c:v>0.13200000000000001</c:v>
                </c:pt>
                <c:pt idx="37">
                  <c:v>0.1305</c:v>
                </c:pt>
                <c:pt idx="38">
                  <c:v>0.1313</c:v>
                </c:pt>
                <c:pt idx="39">
                  <c:v>0.13700000000000001</c:v>
                </c:pt>
                <c:pt idx="40">
                  <c:v>0.14560000000000001</c:v>
                </c:pt>
                <c:pt idx="41">
                  <c:v>0.15290000000000001</c:v>
                </c:pt>
                <c:pt idx="42">
                  <c:v>0.15939999999999999</c:v>
                </c:pt>
                <c:pt idx="43">
                  <c:v>0.16569999999999999</c:v>
                </c:pt>
                <c:pt idx="44">
                  <c:v>0.1731</c:v>
                </c:pt>
                <c:pt idx="45">
                  <c:v>0.17829999999999999</c:v>
                </c:pt>
                <c:pt idx="46">
                  <c:v>0.1769</c:v>
                </c:pt>
                <c:pt idx="47">
                  <c:v>0.1736</c:v>
                </c:pt>
                <c:pt idx="48">
                  <c:v>0.1709</c:v>
                </c:pt>
                <c:pt idx="49">
                  <c:v>0.1681</c:v>
                </c:pt>
                <c:pt idx="50">
                  <c:v>0.1638</c:v>
                </c:pt>
                <c:pt idx="51">
                  <c:v>0.1603</c:v>
                </c:pt>
                <c:pt idx="52">
                  <c:v>0.1593</c:v>
                </c:pt>
                <c:pt idx="53">
                  <c:v>0.15790000000000001</c:v>
                </c:pt>
                <c:pt idx="54">
                  <c:v>0.1555</c:v>
                </c:pt>
                <c:pt idx="55">
                  <c:v>0.15190000000000001</c:v>
                </c:pt>
                <c:pt idx="56">
                  <c:v>0.14729999999999999</c:v>
                </c:pt>
                <c:pt idx="57">
                  <c:v>0.1454</c:v>
                </c:pt>
                <c:pt idx="58">
                  <c:v>0.1421</c:v>
                </c:pt>
                <c:pt idx="59">
                  <c:v>0.1346</c:v>
                </c:pt>
                <c:pt idx="60">
                  <c:v>0.12640000000000001</c:v>
                </c:pt>
                <c:pt idx="61">
                  <c:v>0.121</c:v>
                </c:pt>
                <c:pt idx="62">
                  <c:v>0.11609999999999999</c:v>
                </c:pt>
                <c:pt idx="63">
                  <c:v>0.1075</c:v>
                </c:pt>
                <c:pt idx="64">
                  <c:v>9.9199999999999997E-2</c:v>
                </c:pt>
                <c:pt idx="65">
                  <c:v>9.5399999999999999E-2</c:v>
                </c:pt>
                <c:pt idx="66">
                  <c:v>9.4899999999999998E-2</c:v>
                </c:pt>
                <c:pt idx="67">
                  <c:v>9.5600000000000004E-2</c:v>
                </c:pt>
                <c:pt idx="68">
                  <c:v>9.3399999999999997E-2</c:v>
                </c:pt>
                <c:pt idx="69">
                  <c:v>8.7599999999999997E-2</c:v>
                </c:pt>
                <c:pt idx="70">
                  <c:v>8.2699999999999996E-2</c:v>
                </c:pt>
                <c:pt idx="71">
                  <c:v>8.1299999999999997E-2</c:v>
                </c:pt>
                <c:pt idx="72">
                  <c:v>7.9399999999999998E-2</c:v>
                </c:pt>
                <c:pt idx="73">
                  <c:v>7.2700000000000001E-2</c:v>
                </c:pt>
                <c:pt idx="74">
                  <c:v>6.5600000000000006E-2</c:v>
                </c:pt>
                <c:pt idx="75">
                  <c:v>6.3399999999999998E-2</c:v>
                </c:pt>
                <c:pt idx="76">
                  <c:v>6.4600000000000005E-2</c:v>
                </c:pt>
                <c:pt idx="77">
                  <c:v>6.5600000000000006E-2</c:v>
                </c:pt>
                <c:pt idx="78">
                  <c:v>6.5500000000000003E-2</c:v>
                </c:pt>
                <c:pt idx="79">
                  <c:v>6.3799999999999996E-2</c:v>
                </c:pt>
                <c:pt idx="80">
                  <c:v>6.1600000000000002E-2</c:v>
                </c:pt>
                <c:pt idx="81">
                  <c:v>5.9700000000000003E-2</c:v>
                </c:pt>
                <c:pt idx="82">
                  <c:v>5.62E-2</c:v>
                </c:pt>
                <c:pt idx="83">
                  <c:v>5.1299999999999998E-2</c:v>
                </c:pt>
                <c:pt idx="84">
                  <c:v>4.6800000000000001E-2</c:v>
                </c:pt>
                <c:pt idx="85">
                  <c:v>4.4200000000000003E-2</c:v>
                </c:pt>
                <c:pt idx="86">
                  <c:v>4.2000000000000003E-2</c:v>
                </c:pt>
                <c:pt idx="87">
                  <c:v>0.04</c:v>
                </c:pt>
                <c:pt idx="88">
                  <c:v>3.9100000000000003E-2</c:v>
                </c:pt>
                <c:pt idx="89">
                  <c:v>3.8399999999999997E-2</c:v>
                </c:pt>
                <c:pt idx="90">
                  <c:v>3.6799999999999999E-2</c:v>
                </c:pt>
                <c:pt idx="91">
                  <c:v>3.7699999999999997E-2</c:v>
                </c:pt>
                <c:pt idx="92">
                  <c:v>4.1599999999999998E-2</c:v>
                </c:pt>
                <c:pt idx="93">
                  <c:v>4.48E-2</c:v>
                </c:pt>
                <c:pt idx="94">
                  <c:v>4.5199999999999997E-2</c:v>
                </c:pt>
                <c:pt idx="95">
                  <c:v>4.5699999999999998E-2</c:v>
                </c:pt>
                <c:pt idx="96">
                  <c:v>4.6800000000000001E-2</c:v>
                </c:pt>
                <c:pt idx="97">
                  <c:v>4.9700000000000001E-2</c:v>
                </c:pt>
                <c:pt idx="98">
                  <c:v>5.0799999999999998E-2</c:v>
                </c:pt>
                <c:pt idx="99">
                  <c:v>5.04E-2</c:v>
                </c:pt>
                <c:pt idx="100">
                  <c:v>5.11E-2</c:v>
                </c:pt>
                <c:pt idx="101">
                  <c:v>5.5599999999999997E-2</c:v>
                </c:pt>
                <c:pt idx="102">
                  <c:v>6.1800000000000001E-2</c:v>
                </c:pt>
                <c:pt idx="103">
                  <c:v>6.7400000000000002E-2</c:v>
                </c:pt>
                <c:pt idx="104">
                  <c:v>7.22E-2</c:v>
                </c:pt>
                <c:pt idx="105">
                  <c:v>7.5700000000000003E-2</c:v>
                </c:pt>
                <c:pt idx="106">
                  <c:v>7.7299999999999994E-2</c:v>
                </c:pt>
                <c:pt idx="107">
                  <c:v>7.5300000000000006E-2</c:v>
                </c:pt>
                <c:pt idx="108">
                  <c:v>7.0699999999999999E-2</c:v>
                </c:pt>
                <c:pt idx="109">
                  <c:v>6.83E-2</c:v>
                </c:pt>
                <c:pt idx="110">
                  <c:v>6.8400000000000002E-2</c:v>
                </c:pt>
                <c:pt idx="111">
                  <c:v>7.0099999999999996E-2</c:v>
                </c:pt>
                <c:pt idx="112">
                  <c:v>7.0099999999999996E-2</c:v>
                </c:pt>
                <c:pt idx="113">
                  <c:v>6.8400000000000002E-2</c:v>
                </c:pt>
                <c:pt idx="114">
                  <c:v>6.5799999999999997E-2</c:v>
                </c:pt>
              </c:numCache>
            </c:numRef>
          </c:val>
          <c:extLst>
            <c:ext xmlns:c16="http://schemas.microsoft.com/office/drawing/2014/chart" uri="{C3380CC4-5D6E-409C-BE32-E72D297353CC}">
              <c16:uniqueId val="{00000006-4C39-4A45-95C4-2E9D94A5AE2D}"/>
            </c:ext>
          </c:extLst>
        </c:ser>
        <c:ser>
          <c:idx val="7"/>
          <c:order val="7"/>
          <c:tx>
            <c:strRef>
              <c:f>'data-F6.9a'!$I$2</c:f>
              <c:strCache>
                <c:ptCount val="1"/>
                <c:pt idx="0">
                  <c:v>MENA</c:v>
                </c:pt>
              </c:strCache>
            </c:strRef>
          </c:tx>
          <c:spPr>
            <a:solidFill>
              <a:srgbClr val="ED7D31">
                <a:lumMod val="50000"/>
              </a:srgbClr>
            </a:solidFill>
          </c:spPr>
          <c:cat>
            <c:numRef>
              <c:f>'data-F6.9a'!$A$8:$A$122</c:f>
              <c:numCache>
                <c:formatCode>0</c:formatCode>
                <c:ptCount val="115"/>
                <c:pt idx="5">
                  <c:v>10</c:v>
                </c:pt>
                <c:pt idx="15">
                  <c:v>20</c:v>
                </c:pt>
                <c:pt idx="25">
                  <c:v>30</c:v>
                </c:pt>
                <c:pt idx="35">
                  <c:v>40</c:v>
                </c:pt>
                <c:pt idx="45">
                  <c:v>50</c:v>
                </c:pt>
                <c:pt idx="55">
                  <c:v>60</c:v>
                </c:pt>
                <c:pt idx="65">
                  <c:v>70</c:v>
                </c:pt>
                <c:pt idx="75">
                  <c:v>80</c:v>
                </c:pt>
                <c:pt idx="85">
                  <c:v>90</c:v>
                </c:pt>
                <c:pt idx="94">
                  <c:v>99</c:v>
                </c:pt>
                <c:pt idx="102">
                  <c:v>99.9</c:v>
                </c:pt>
                <c:pt idx="111">
                  <c:v>99.99</c:v>
                </c:pt>
              </c:numCache>
            </c:numRef>
          </c:cat>
          <c:val>
            <c:numRef>
              <c:f>'data-F6.9a'!$I$8:$I$122</c:f>
              <c:numCache>
                <c:formatCode>0%</c:formatCode>
                <c:ptCount val="115"/>
                <c:pt idx="0">
                  <c:v>1.66E-2</c:v>
                </c:pt>
                <c:pt idx="1">
                  <c:v>2.07E-2</c:v>
                </c:pt>
                <c:pt idx="2">
                  <c:v>2.76E-2</c:v>
                </c:pt>
                <c:pt idx="3">
                  <c:v>3.6799999999999999E-2</c:v>
                </c:pt>
                <c:pt idx="4">
                  <c:v>4.7100000000000003E-2</c:v>
                </c:pt>
                <c:pt idx="5">
                  <c:v>5.3600000000000002E-2</c:v>
                </c:pt>
                <c:pt idx="6">
                  <c:v>5.4899999999999997E-2</c:v>
                </c:pt>
                <c:pt idx="7">
                  <c:v>5.2499999999999998E-2</c:v>
                </c:pt>
                <c:pt idx="8">
                  <c:v>4.87E-2</c:v>
                </c:pt>
                <c:pt idx="9">
                  <c:v>4.2700000000000002E-2</c:v>
                </c:pt>
                <c:pt idx="10">
                  <c:v>3.3599999999999998E-2</c:v>
                </c:pt>
                <c:pt idx="11">
                  <c:v>2.5999999999999999E-2</c:v>
                </c:pt>
                <c:pt idx="12">
                  <c:v>2.2100000000000002E-2</c:v>
                </c:pt>
                <c:pt idx="13">
                  <c:v>2.1499999999999998E-2</c:v>
                </c:pt>
                <c:pt idx="14">
                  <c:v>2.3400000000000001E-2</c:v>
                </c:pt>
                <c:pt idx="15">
                  <c:v>2.4400000000000002E-2</c:v>
                </c:pt>
                <c:pt idx="16">
                  <c:v>2.3599999999999999E-2</c:v>
                </c:pt>
                <c:pt idx="17">
                  <c:v>2.3199999999999998E-2</c:v>
                </c:pt>
                <c:pt idx="18">
                  <c:v>2.41E-2</c:v>
                </c:pt>
                <c:pt idx="19">
                  <c:v>2.5600000000000001E-2</c:v>
                </c:pt>
                <c:pt idx="20">
                  <c:v>2.6200000000000001E-2</c:v>
                </c:pt>
                <c:pt idx="21">
                  <c:v>2.64E-2</c:v>
                </c:pt>
                <c:pt idx="22">
                  <c:v>2.6800000000000001E-2</c:v>
                </c:pt>
                <c:pt idx="23">
                  <c:v>2.7199999999999998E-2</c:v>
                </c:pt>
                <c:pt idx="24">
                  <c:v>2.9000000000000001E-2</c:v>
                </c:pt>
                <c:pt idx="25">
                  <c:v>3.0599999999999999E-2</c:v>
                </c:pt>
                <c:pt idx="26">
                  <c:v>3.5400000000000001E-2</c:v>
                </c:pt>
                <c:pt idx="27">
                  <c:v>4.4999999999999998E-2</c:v>
                </c:pt>
                <c:pt idx="28">
                  <c:v>5.4699999999999999E-2</c:v>
                </c:pt>
                <c:pt idx="29">
                  <c:v>6.4399999999999999E-2</c:v>
                </c:pt>
                <c:pt idx="30">
                  <c:v>7.2499999999999995E-2</c:v>
                </c:pt>
                <c:pt idx="31">
                  <c:v>7.9500000000000001E-2</c:v>
                </c:pt>
                <c:pt idx="32">
                  <c:v>8.6999999999999994E-2</c:v>
                </c:pt>
                <c:pt idx="33">
                  <c:v>9.2100000000000001E-2</c:v>
                </c:pt>
                <c:pt idx="34">
                  <c:v>9.4700000000000006E-2</c:v>
                </c:pt>
                <c:pt idx="35">
                  <c:v>9.4100000000000003E-2</c:v>
                </c:pt>
                <c:pt idx="36">
                  <c:v>9.35E-2</c:v>
                </c:pt>
                <c:pt idx="37">
                  <c:v>9.35E-2</c:v>
                </c:pt>
                <c:pt idx="38">
                  <c:v>9.2100000000000001E-2</c:v>
                </c:pt>
                <c:pt idx="39">
                  <c:v>9.2899999999999996E-2</c:v>
                </c:pt>
                <c:pt idx="40">
                  <c:v>9.4700000000000006E-2</c:v>
                </c:pt>
                <c:pt idx="41">
                  <c:v>9.5899999999999999E-2</c:v>
                </c:pt>
                <c:pt idx="42">
                  <c:v>9.8699999999999996E-2</c:v>
                </c:pt>
                <c:pt idx="43">
                  <c:v>0.1016</c:v>
                </c:pt>
                <c:pt idx="44">
                  <c:v>0.1047</c:v>
                </c:pt>
                <c:pt idx="45">
                  <c:v>0.1074</c:v>
                </c:pt>
                <c:pt idx="46">
                  <c:v>0.108</c:v>
                </c:pt>
                <c:pt idx="47">
                  <c:v>0.1074</c:v>
                </c:pt>
                <c:pt idx="48">
                  <c:v>0.1047</c:v>
                </c:pt>
                <c:pt idx="49">
                  <c:v>0.1014</c:v>
                </c:pt>
                <c:pt idx="50">
                  <c:v>0.1004</c:v>
                </c:pt>
                <c:pt idx="51">
                  <c:v>0.1018</c:v>
                </c:pt>
                <c:pt idx="52">
                  <c:v>0.1043</c:v>
                </c:pt>
                <c:pt idx="53">
                  <c:v>0.1046</c:v>
                </c:pt>
                <c:pt idx="54">
                  <c:v>0.1037</c:v>
                </c:pt>
                <c:pt idx="55">
                  <c:v>0.1028</c:v>
                </c:pt>
                <c:pt idx="56">
                  <c:v>0.1019</c:v>
                </c:pt>
                <c:pt idx="57">
                  <c:v>0.1019</c:v>
                </c:pt>
                <c:pt idx="58">
                  <c:v>9.9900000000000003E-2</c:v>
                </c:pt>
                <c:pt idx="59">
                  <c:v>9.6500000000000002E-2</c:v>
                </c:pt>
                <c:pt idx="60">
                  <c:v>9.5799999999999996E-2</c:v>
                </c:pt>
                <c:pt idx="61">
                  <c:v>9.8199999999999996E-2</c:v>
                </c:pt>
                <c:pt idx="62">
                  <c:v>9.9299999999999999E-2</c:v>
                </c:pt>
                <c:pt idx="63">
                  <c:v>9.69E-2</c:v>
                </c:pt>
                <c:pt idx="64">
                  <c:v>9.5600000000000004E-2</c:v>
                </c:pt>
                <c:pt idx="65">
                  <c:v>9.6500000000000002E-2</c:v>
                </c:pt>
                <c:pt idx="66">
                  <c:v>9.7500000000000003E-2</c:v>
                </c:pt>
                <c:pt idx="67">
                  <c:v>9.6799999999999997E-2</c:v>
                </c:pt>
                <c:pt idx="68">
                  <c:v>9.35E-2</c:v>
                </c:pt>
                <c:pt idx="69">
                  <c:v>9.1800000000000007E-2</c:v>
                </c:pt>
                <c:pt idx="70">
                  <c:v>9.2999999999999999E-2</c:v>
                </c:pt>
                <c:pt idx="71">
                  <c:v>9.4299999999999995E-2</c:v>
                </c:pt>
                <c:pt idx="72">
                  <c:v>9.2100000000000001E-2</c:v>
                </c:pt>
                <c:pt idx="73">
                  <c:v>8.6400000000000005E-2</c:v>
                </c:pt>
                <c:pt idx="74">
                  <c:v>8.2400000000000001E-2</c:v>
                </c:pt>
                <c:pt idx="75">
                  <c:v>8.0600000000000005E-2</c:v>
                </c:pt>
                <c:pt idx="76">
                  <c:v>7.8399999999999997E-2</c:v>
                </c:pt>
                <c:pt idx="77">
                  <c:v>7.51E-2</c:v>
                </c:pt>
                <c:pt idx="78">
                  <c:v>7.2099999999999997E-2</c:v>
                </c:pt>
                <c:pt idx="79">
                  <c:v>7.1300000000000002E-2</c:v>
                </c:pt>
                <c:pt idx="80">
                  <c:v>7.2099999999999997E-2</c:v>
                </c:pt>
                <c:pt idx="81">
                  <c:v>7.4700000000000003E-2</c:v>
                </c:pt>
                <c:pt idx="82">
                  <c:v>7.7799999999999994E-2</c:v>
                </c:pt>
                <c:pt idx="83">
                  <c:v>8.0699999999999994E-2</c:v>
                </c:pt>
                <c:pt idx="84">
                  <c:v>8.4599999999999995E-2</c:v>
                </c:pt>
                <c:pt idx="85">
                  <c:v>8.9099999999999999E-2</c:v>
                </c:pt>
                <c:pt idx="86">
                  <c:v>9.4600000000000004E-2</c:v>
                </c:pt>
                <c:pt idx="87">
                  <c:v>9.8500000000000004E-2</c:v>
                </c:pt>
                <c:pt idx="88">
                  <c:v>0.10009999999999999</c:v>
                </c:pt>
                <c:pt idx="89">
                  <c:v>0.1004</c:v>
                </c:pt>
                <c:pt idx="90">
                  <c:v>9.69E-2</c:v>
                </c:pt>
                <c:pt idx="91">
                  <c:v>9.1200000000000003E-2</c:v>
                </c:pt>
                <c:pt idx="92">
                  <c:v>8.7400000000000005E-2</c:v>
                </c:pt>
                <c:pt idx="93">
                  <c:v>8.5199999999999998E-2</c:v>
                </c:pt>
                <c:pt idx="94">
                  <c:v>8.3799999999999999E-2</c:v>
                </c:pt>
                <c:pt idx="95">
                  <c:v>8.2400000000000001E-2</c:v>
                </c:pt>
                <c:pt idx="96">
                  <c:v>8.3699999999999997E-2</c:v>
                </c:pt>
                <c:pt idx="97">
                  <c:v>9.3100000000000002E-2</c:v>
                </c:pt>
                <c:pt idx="98">
                  <c:v>0.11840000000000001</c:v>
                </c:pt>
                <c:pt idx="99">
                  <c:v>0.14349999999999999</c:v>
                </c:pt>
                <c:pt idx="100">
                  <c:v>0.1537</c:v>
                </c:pt>
                <c:pt idx="101">
                  <c:v>0.15340000000000001</c:v>
                </c:pt>
                <c:pt idx="102">
                  <c:v>0.15359999999999999</c:v>
                </c:pt>
                <c:pt idx="103">
                  <c:v>0.1542</c:v>
                </c:pt>
                <c:pt idx="104">
                  <c:v>0.1492</c:v>
                </c:pt>
                <c:pt idx="105">
                  <c:v>0.13539999999999999</c:v>
                </c:pt>
                <c:pt idx="106">
                  <c:v>0.1171</c:v>
                </c:pt>
                <c:pt idx="107">
                  <c:v>0.1016</c:v>
                </c:pt>
                <c:pt idx="108">
                  <c:v>9.7500000000000003E-2</c:v>
                </c:pt>
                <c:pt idx="109">
                  <c:v>9.2799999999999994E-2</c:v>
                </c:pt>
                <c:pt idx="110">
                  <c:v>8.6300000000000002E-2</c:v>
                </c:pt>
                <c:pt idx="111">
                  <c:v>8.3199999999999996E-2</c:v>
                </c:pt>
                <c:pt idx="112">
                  <c:v>8.14E-2</c:v>
                </c:pt>
                <c:pt idx="113">
                  <c:v>7.8399999999999997E-2</c:v>
                </c:pt>
                <c:pt idx="114">
                  <c:v>7.7100000000000002E-2</c:v>
                </c:pt>
              </c:numCache>
            </c:numRef>
          </c:val>
          <c:extLst>
            <c:ext xmlns:c16="http://schemas.microsoft.com/office/drawing/2014/chart" uri="{C3380CC4-5D6E-409C-BE32-E72D297353CC}">
              <c16:uniqueId val="{00000007-4C39-4A45-95C4-2E9D94A5AE2D}"/>
            </c:ext>
          </c:extLst>
        </c:ser>
        <c:ser>
          <c:idx val="8"/>
          <c:order val="8"/>
          <c:tx>
            <c:strRef>
              <c:f>'data-F6.9a'!$J$2</c:f>
              <c:strCache>
                <c:ptCount val="1"/>
                <c:pt idx="0">
                  <c:v>Russia &amp; Central Asia</c:v>
                </c:pt>
              </c:strCache>
            </c:strRef>
          </c:tx>
          <c:spPr>
            <a:solidFill>
              <a:srgbClr val="7030A0"/>
            </a:solidFill>
          </c:spPr>
          <c:cat>
            <c:numRef>
              <c:f>'data-F6.9a'!$A$8:$A$122</c:f>
              <c:numCache>
                <c:formatCode>0</c:formatCode>
                <c:ptCount val="115"/>
                <c:pt idx="5">
                  <c:v>10</c:v>
                </c:pt>
                <c:pt idx="15">
                  <c:v>20</c:v>
                </c:pt>
                <c:pt idx="25">
                  <c:v>30</c:v>
                </c:pt>
                <c:pt idx="35">
                  <c:v>40</c:v>
                </c:pt>
                <c:pt idx="45">
                  <c:v>50</c:v>
                </c:pt>
                <c:pt idx="55">
                  <c:v>60</c:v>
                </c:pt>
                <c:pt idx="65">
                  <c:v>70</c:v>
                </c:pt>
                <c:pt idx="75">
                  <c:v>80</c:v>
                </c:pt>
                <c:pt idx="85">
                  <c:v>90</c:v>
                </c:pt>
                <c:pt idx="94">
                  <c:v>99</c:v>
                </c:pt>
                <c:pt idx="102">
                  <c:v>99.9</c:v>
                </c:pt>
                <c:pt idx="111">
                  <c:v>99.99</c:v>
                </c:pt>
              </c:numCache>
            </c:numRef>
          </c:cat>
          <c:val>
            <c:numRef>
              <c:f>'data-F6.9a'!$J$8:$J$122</c:f>
              <c:numCache>
                <c:formatCode>0%</c:formatCode>
                <c:ptCount val="115"/>
                <c:pt idx="0">
                  <c:v>3.3E-3</c:v>
                </c:pt>
                <c:pt idx="1">
                  <c:v>4.4000000000000003E-3</c:v>
                </c:pt>
                <c:pt idx="2">
                  <c:v>4.7999999999999996E-3</c:v>
                </c:pt>
                <c:pt idx="3">
                  <c:v>4.8999999999999998E-3</c:v>
                </c:pt>
                <c:pt idx="4">
                  <c:v>4.7999999999999996E-3</c:v>
                </c:pt>
                <c:pt idx="5">
                  <c:v>4.4000000000000003E-3</c:v>
                </c:pt>
                <c:pt idx="6">
                  <c:v>3.3E-3</c:v>
                </c:pt>
                <c:pt idx="7">
                  <c:v>1.6999999999999999E-3</c:v>
                </c:pt>
                <c:pt idx="8">
                  <c:v>4.0000000000000002E-4</c:v>
                </c:pt>
                <c:pt idx="9">
                  <c:v>4.0000000000000002E-4</c:v>
                </c:pt>
                <c:pt idx="10">
                  <c:v>2E-3</c:v>
                </c:pt>
                <c:pt idx="11">
                  <c:v>3.8999999999999998E-3</c:v>
                </c:pt>
                <c:pt idx="12">
                  <c:v>5.1999999999999998E-3</c:v>
                </c:pt>
                <c:pt idx="13">
                  <c:v>5.7000000000000002E-3</c:v>
                </c:pt>
                <c:pt idx="14">
                  <c:v>5.7999999999999996E-3</c:v>
                </c:pt>
                <c:pt idx="15">
                  <c:v>5.7000000000000002E-3</c:v>
                </c:pt>
                <c:pt idx="16">
                  <c:v>5.1999999999999998E-3</c:v>
                </c:pt>
                <c:pt idx="17">
                  <c:v>3.8999999999999998E-3</c:v>
                </c:pt>
                <c:pt idx="18">
                  <c:v>2.3999999999999998E-3</c:v>
                </c:pt>
                <c:pt idx="19">
                  <c:v>2.3999999999999998E-3</c:v>
                </c:pt>
                <c:pt idx="20">
                  <c:v>3.8999999999999998E-3</c:v>
                </c:pt>
                <c:pt idx="21">
                  <c:v>5.1000000000000004E-3</c:v>
                </c:pt>
                <c:pt idx="22">
                  <c:v>5.7000000000000002E-3</c:v>
                </c:pt>
                <c:pt idx="23">
                  <c:v>6.1000000000000004E-3</c:v>
                </c:pt>
                <c:pt idx="24">
                  <c:v>7.4999999999999997E-3</c:v>
                </c:pt>
                <c:pt idx="25">
                  <c:v>8.9999999999999993E-3</c:v>
                </c:pt>
                <c:pt idx="26">
                  <c:v>1.0500000000000001E-2</c:v>
                </c:pt>
                <c:pt idx="27">
                  <c:v>1.14E-2</c:v>
                </c:pt>
                <c:pt idx="28">
                  <c:v>1.2699999999999999E-2</c:v>
                </c:pt>
                <c:pt idx="29">
                  <c:v>1.4500000000000001E-2</c:v>
                </c:pt>
                <c:pt idx="30">
                  <c:v>1.5699999999999999E-2</c:v>
                </c:pt>
                <c:pt idx="31">
                  <c:v>1.6400000000000001E-2</c:v>
                </c:pt>
                <c:pt idx="32">
                  <c:v>1.6E-2</c:v>
                </c:pt>
                <c:pt idx="33">
                  <c:v>1.44E-2</c:v>
                </c:pt>
                <c:pt idx="34">
                  <c:v>1.2500000000000001E-2</c:v>
                </c:pt>
                <c:pt idx="35">
                  <c:v>1.12E-2</c:v>
                </c:pt>
                <c:pt idx="36">
                  <c:v>1.06E-2</c:v>
                </c:pt>
                <c:pt idx="37">
                  <c:v>9.7999999999999997E-3</c:v>
                </c:pt>
                <c:pt idx="38">
                  <c:v>9.1999999999999998E-3</c:v>
                </c:pt>
                <c:pt idx="39">
                  <c:v>9.1000000000000004E-3</c:v>
                </c:pt>
                <c:pt idx="40">
                  <c:v>9.7000000000000003E-3</c:v>
                </c:pt>
                <c:pt idx="41">
                  <c:v>1.14E-2</c:v>
                </c:pt>
                <c:pt idx="42">
                  <c:v>1.2699999999999999E-2</c:v>
                </c:pt>
                <c:pt idx="43">
                  <c:v>1.37E-2</c:v>
                </c:pt>
                <c:pt idx="44">
                  <c:v>1.47E-2</c:v>
                </c:pt>
                <c:pt idx="45">
                  <c:v>1.66E-2</c:v>
                </c:pt>
                <c:pt idx="46">
                  <c:v>1.7600000000000001E-2</c:v>
                </c:pt>
                <c:pt idx="47">
                  <c:v>1.7000000000000001E-2</c:v>
                </c:pt>
                <c:pt idx="48">
                  <c:v>1.67E-2</c:v>
                </c:pt>
                <c:pt idx="49">
                  <c:v>1.7899999999999999E-2</c:v>
                </c:pt>
                <c:pt idx="50">
                  <c:v>2.01E-2</c:v>
                </c:pt>
                <c:pt idx="51">
                  <c:v>2.4199999999999999E-2</c:v>
                </c:pt>
                <c:pt idx="52">
                  <c:v>3.1600000000000003E-2</c:v>
                </c:pt>
                <c:pt idx="53">
                  <c:v>4.0800000000000003E-2</c:v>
                </c:pt>
                <c:pt idx="54">
                  <c:v>4.9599999999999998E-2</c:v>
                </c:pt>
                <c:pt idx="55">
                  <c:v>5.6300000000000003E-2</c:v>
                </c:pt>
                <c:pt idx="56">
                  <c:v>6.0100000000000001E-2</c:v>
                </c:pt>
                <c:pt idx="57">
                  <c:v>6.2899999999999998E-2</c:v>
                </c:pt>
                <c:pt idx="58">
                  <c:v>6.4699999999999994E-2</c:v>
                </c:pt>
                <c:pt idx="59">
                  <c:v>6.4299999999999996E-2</c:v>
                </c:pt>
                <c:pt idx="60">
                  <c:v>6.1800000000000001E-2</c:v>
                </c:pt>
                <c:pt idx="61">
                  <c:v>0.06</c:v>
                </c:pt>
                <c:pt idx="62">
                  <c:v>6.1199999999999997E-2</c:v>
                </c:pt>
                <c:pt idx="63">
                  <c:v>6.1899999999999997E-2</c:v>
                </c:pt>
                <c:pt idx="64">
                  <c:v>6.2100000000000002E-2</c:v>
                </c:pt>
                <c:pt idx="65">
                  <c:v>6.2399999999999997E-2</c:v>
                </c:pt>
                <c:pt idx="66">
                  <c:v>6.3200000000000006E-2</c:v>
                </c:pt>
                <c:pt idx="67">
                  <c:v>6.5000000000000002E-2</c:v>
                </c:pt>
                <c:pt idx="68">
                  <c:v>6.7500000000000004E-2</c:v>
                </c:pt>
                <c:pt idx="69">
                  <c:v>7.22E-2</c:v>
                </c:pt>
                <c:pt idx="70">
                  <c:v>7.8700000000000006E-2</c:v>
                </c:pt>
                <c:pt idx="71">
                  <c:v>8.6800000000000002E-2</c:v>
                </c:pt>
                <c:pt idx="72">
                  <c:v>9.5399999999999999E-2</c:v>
                </c:pt>
                <c:pt idx="73">
                  <c:v>0.1017</c:v>
                </c:pt>
                <c:pt idx="74">
                  <c:v>0.1075</c:v>
                </c:pt>
                <c:pt idx="75">
                  <c:v>0.11169999999999999</c:v>
                </c:pt>
                <c:pt idx="76">
                  <c:v>0.1144</c:v>
                </c:pt>
                <c:pt idx="77">
                  <c:v>0.11650000000000001</c:v>
                </c:pt>
                <c:pt idx="78">
                  <c:v>0.1176</c:v>
                </c:pt>
                <c:pt idx="79">
                  <c:v>0.1176</c:v>
                </c:pt>
                <c:pt idx="80">
                  <c:v>0.11600000000000001</c:v>
                </c:pt>
                <c:pt idx="81">
                  <c:v>0.1145</c:v>
                </c:pt>
                <c:pt idx="82">
                  <c:v>0.1144</c:v>
                </c:pt>
                <c:pt idx="83">
                  <c:v>0.11260000000000001</c:v>
                </c:pt>
                <c:pt idx="84">
                  <c:v>0.1085</c:v>
                </c:pt>
                <c:pt idx="85">
                  <c:v>0.1013</c:v>
                </c:pt>
                <c:pt idx="86">
                  <c:v>9.3899999999999997E-2</c:v>
                </c:pt>
                <c:pt idx="87">
                  <c:v>8.8200000000000001E-2</c:v>
                </c:pt>
                <c:pt idx="88">
                  <c:v>8.1900000000000001E-2</c:v>
                </c:pt>
                <c:pt idx="89">
                  <c:v>7.3200000000000001E-2</c:v>
                </c:pt>
                <c:pt idx="90">
                  <c:v>6.3200000000000006E-2</c:v>
                </c:pt>
                <c:pt idx="91">
                  <c:v>5.3999999999999999E-2</c:v>
                </c:pt>
                <c:pt idx="92">
                  <c:v>4.7E-2</c:v>
                </c:pt>
                <c:pt idx="93">
                  <c:v>4.2299999999999997E-2</c:v>
                </c:pt>
                <c:pt idx="94">
                  <c:v>3.7999999999999999E-2</c:v>
                </c:pt>
                <c:pt idx="95">
                  <c:v>3.4000000000000002E-2</c:v>
                </c:pt>
                <c:pt idx="96">
                  <c:v>3.2399999999999998E-2</c:v>
                </c:pt>
                <c:pt idx="97">
                  <c:v>3.3700000000000001E-2</c:v>
                </c:pt>
                <c:pt idx="98">
                  <c:v>3.5299999999999998E-2</c:v>
                </c:pt>
                <c:pt idx="99">
                  <c:v>3.5200000000000002E-2</c:v>
                </c:pt>
                <c:pt idx="100">
                  <c:v>3.44E-2</c:v>
                </c:pt>
                <c:pt idx="101">
                  <c:v>3.56E-2</c:v>
                </c:pt>
                <c:pt idx="102">
                  <c:v>3.6900000000000002E-2</c:v>
                </c:pt>
                <c:pt idx="103">
                  <c:v>3.7900000000000003E-2</c:v>
                </c:pt>
                <c:pt idx="104">
                  <c:v>3.9100000000000003E-2</c:v>
                </c:pt>
                <c:pt idx="105">
                  <c:v>4.1300000000000003E-2</c:v>
                </c:pt>
                <c:pt idx="106">
                  <c:v>4.8500000000000001E-2</c:v>
                </c:pt>
                <c:pt idx="107">
                  <c:v>6.54E-2</c:v>
                </c:pt>
                <c:pt idx="108">
                  <c:v>8.1199999999999994E-2</c:v>
                </c:pt>
                <c:pt idx="109">
                  <c:v>9.0399999999999994E-2</c:v>
                </c:pt>
                <c:pt idx="110">
                  <c:v>9.5000000000000001E-2</c:v>
                </c:pt>
                <c:pt idx="111">
                  <c:v>9.7900000000000001E-2</c:v>
                </c:pt>
                <c:pt idx="112">
                  <c:v>9.7199999999999995E-2</c:v>
                </c:pt>
                <c:pt idx="113">
                  <c:v>9.1899999999999996E-2</c:v>
                </c:pt>
                <c:pt idx="114">
                  <c:v>8.2699999999999996E-2</c:v>
                </c:pt>
              </c:numCache>
            </c:numRef>
          </c:val>
          <c:extLst>
            <c:ext xmlns:c16="http://schemas.microsoft.com/office/drawing/2014/chart" uri="{C3380CC4-5D6E-409C-BE32-E72D297353CC}">
              <c16:uniqueId val="{00000008-4C39-4A45-95C4-2E9D94A5AE2D}"/>
            </c:ext>
          </c:extLst>
        </c:ser>
        <c:dLbls>
          <c:showLegendKey val="0"/>
          <c:showVal val="0"/>
          <c:showCatName val="0"/>
          <c:showSerName val="0"/>
          <c:showPercent val="0"/>
          <c:showBubbleSize val="0"/>
        </c:dLbls>
        <c:axId val="649215920"/>
        <c:axId val="649213176"/>
      </c:areaChart>
      <c:catAx>
        <c:axId val="649215920"/>
        <c:scaling>
          <c:orientation val="minMax"/>
        </c:scaling>
        <c:delete val="0"/>
        <c:axPos val="b"/>
        <c:minorGridlines>
          <c:spPr>
            <a:ln>
              <a:noFill/>
            </a:ln>
          </c:spPr>
        </c:minorGridlines>
        <c:numFmt formatCode="General" sourceLinked="0"/>
        <c:majorTickMark val="cross"/>
        <c:minorTickMark val="none"/>
        <c:tickLblPos val="low"/>
        <c:spPr>
          <a:ln w="3175">
            <a:solidFill>
              <a:srgbClr val="000000"/>
            </a:solidFill>
            <a:prstDash val="solid"/>
          </a:ln>
        </c:spPr>
        <c:txPr>
          <a:bodyPr rot="0" vert="horz"/>
          <a:lstStyle/>
          <a:p>
            <a:pPr>
              <a:defRPr sz="1000" b="1"/>
            </a:pPr>
            <a:endParaRPr lang="fr-FR"/>
          </a:p>
        </c:txPr>
        <c:crossAx val="649213176"/>
        <c:crossesAt val="0"/>
        <c:auto val="1"/>
        <c:lblAlgn val="ctr"/>
        <c:lblOffset val="100"/>
        <c:tickLblSkip val="1"/>
        <c:tickMarkSkip val="5"/>
        <c:noMultiLvlLbl val="0"/>
      </c:catAx>
      <c:valAx>
        <c:axId val="649213176"/>
        <c:scaling>
          <c:orientation val="minMax"/>
          <c:max val="1"/>
          <c:min val="0"/>
        </c:scaling>
        <c:delete val="0"/>
        <c:axPos val="l"/>
        <c:majorGridlines>
          <c:spPr>
            <a:ln w="12700">
              <a:solidFill>
                <a:sysClr val="window" lastClr="FFFFFF">
                  <a:lumMod val="65000"/>
                </a:sysClr>
              </a:solidFill>
              <a:prstDash val="sysDash"/>
            </a:ln>
          </c:spPr>
        </c:majorGridlines>
        <c:title>
          <c:tx>
            <c:rich>
              <a:bodyPr/>
              <a:lstStyle/>
              <a:p>
                <a:pPr>
                  <a:defRPr/>
                </a:pPr>
                <a:r>
                  <a:rPr lang="fr-FR"/>
                  <a:t>Share of total pollution (%)</a:t>
                </a:r>
              </a:p>
            </c:rich>
          </c:tx>
          <c:layout>
            <c:manualLayout>
              <c:xMode val="edge"/>
              <c:yMode val="edge"/>
              <c:x val="5.0147395745754166E-3"/>
              <c:y val="0.24555338663942297"/>
            </c:manualLayout>
          </c:layout>
          <c:overlay val="0"/>
        </c:title>
        <c:numFmt formatCode="0%" sourceLinked="0"/>
        <c:majorTickMark val="out"/>
        <c:minorTickMark val="none"/>
        <c:tickLblPos val="nextTo"/>
        <c:crossAx val="649215920"/>
        <c:crosses val="autoZero"/>
        <c:crossBetween val="midCat"/>
      </c:valAx>
      <c:spPr>
        <a:noFill/>
        <a:ln w="25400">
          <a:noFill/>
        </a:ln>
      </c:spPr>
    </c:plotArea>
    <c:legend>
      <c:legendPos val="r"/>
      <c:layout>
        <c:manualLayout>
          <c:xMode val="edge"/>
          <c:yMode val="edge"/>
          <c:x val="0.80255808956522912"/>
          <c:y val="7.2577379839650638E-2"/>
          <c:w val="0.18082939632545933"/>
          <c:h val="0.66300097519952061"/>
        </c:manualLayout>
      </c:layout>
      <c:overlay val="0"/>
      <c:txPr>
        <a:bodyPr/>
        <a:lstStyle/>
        <a:p>
          <a:pPr>
            <a:defRPr b="1"/>
          </a:pPr>
          <a:endParaRPr lang="fr-FR"/>
        </a:p>
      </c:txPr>
    </c:legend>
    <c:plotVisOnly val="1"/>
    <c:dispBlanksAs val="span"/>
    <c:showDLblsOverMax val="0"/>
  </c:chart>
  <c:spPr>
    <a:solidFill>
      <a:sysClr val="window" lastClr="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c:pageMargins b="0.75" l="0.7" r="0.7" t="0.75" header="0.3" footer="0.3"/>
    <c:pageSetup/>
  </c:printSettings>
  <c:userShapes r:id="rId2"/>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137817172186062E-2"/>
          <c:y val="5.5757959021711649E-2"/>
          <c:w val="0.89075397277231338"/>
          <c:h val="0.67794969245543357"/>
        </c:manualLayout>
      </c:layout>
      <c:areaChart>
        <c:grouping val="stacked"/>
        <c:varyColors val="0"/>
        <c:ser>
          <c:idx val="1"/>
          <c:order val="0"/>
          <c:tx>
            <c:strRef>
              <c:f>'data-F6.9b.'!$D$2</c:f>
              <c:strCache>
                <c:ptCount val="1"/>
                <c:pt idx="0">
                  <c:v>North America &amp; Oceania</c:v>
                </c:pt>
              </c:strCache>
            </c:strRef>
          </c:tx>
          <c:spPr>
            <a:solidFill>
              <a:srgbClr val="FFFF00"/>
            </a:solidFill>
            <a:ln>
              <a:noFill/>
            </a:ln>
            <a:effectLst/>
          </c:spPr>
          <c:cat>
            <c:numRef>
              <c:f>'data-F6.9b.'!$B$3:$B$152</c:f>
              <c:numCache>
                <c:formatCode>0</c:formatCode>
                <c:ptCount val="150"/>
                <c:pt idx="12" formatCode="0.0">
                  <c:v>0</c:v>
                </c:pt>
                <c:pt idx="13" formatCode="0.0">
                  <c:v>0</c:v>
                </c:pt>
                <c:pt idx="14" formatCode="0.0">
                  <c:v>0</c:v>
                </c:pt>
                <c:pt idx="15" formatCode="0.0">
                  <c:v>0.1</c:v>
                </c:pt>
                <c:pt idx="16" formatCode="0.0">
                  <c:v>0.1</c:v>
                </c:pt>
                <c:pt idx="17" formatCode="0.0">
                  <c:v>0.1</c:v>
                </c:pt>
                <c:pt idx="18" formatCode="0.0">
                  <c:v>0.1</c:v>
                </c:pt>
                <c:pt idx="19" formatCode="0.0">
                  <c:v>0.1</c:v>
                </c:pt>
                <c:pt idx="20" formatCode="0.0">
                  <c:v>0.1</c:v>
                </c:pt>
                <c:pt idx="21" formatCode="0.0">
                  <c:v>0.1</c:v>
                </c:pt>
                <c:pt idx="22" formatCode="0.0">
                  <c:v>0.1</c:v>
                </c:pt>
                <c:pt idx="23" formatCode="0.0">
                  <c:v>0.1</c:v>
                </c:pt>
                <c:pt idx="24" formatCode="0.0">
                  <c:v>0.1</c:v>
                </c:pt>
                <c:pt idx="25" formatCode="0.0">
                  <c:v>0.1</c:v>
                </c:pt>
                <c:pt idx="26" formatCode="0.0">
                  <c:v>0.1</c:v>
                </c:pt>
                <c:pt idx="27" formatCode="0.0">
                  <c:v>0.1</c:v>
                </c:pt>
                <c:pt idx="28" formatCode="0.0">
                  <c:v>0.1</c:v>
                </c:pt>
                <c:pt idx="29" formatCode="0.0">
                  <c:v>0.1</c:v>
                </c:pt>
                <c:pt idx="30" formatCode="0.0">
                  <c:v>0.1</c:v>
                </c:pt>
                <c:pt idx="31" formatCode="0.0">
                  <c:v>0.1</c:v>
                </c:pt>
                <c:pt idx="32" formatCode="0.0">
                  <c:v>0.2</c:v>
                </c:pt>
                <c:pt idx="33" formatCode="0.0">
                  <c:v>0.2</c:v>
                </c:pt>
                <c:pt idx="34" formatCode="0.0">
                  <c:v>0.2</c:v>
                </c:pt>
                <c:pt idx="35" formatCode="0.0">
                  <c:v>0.2</c:v>
                </c:pt>
                <c:pt idx="36" formatCode="0.0">
                  <c:v>0.2</c:v>
                </c:pt>
                <c:pt idx="37" formatCode="0.0">
                  <c:v>0.2</c:v>
                </c:pt>
                <c:pt idx="38" formatCode="0.0">
                  <c:v>0.2</c:v>
                </c:pt>
                <c:pt idx="39" formatCode="0.0">
                  <c:v>0.3</c:v>
                </c:pt>
                <c:pt idx="40" formatCode="0.0">
                  <c:v>0.3</c:v>
                </c:pt>
                <c:pt idx="41" formatCode="0.0">
                  <c:v>0.3</c:v>
                </c:pt>
                <c:pt idx="42" formatCode="0.0">
                  <c:v>0.3</c:v>
                </c:pt>
                <c:pt idx="43" formatCode="0.0">
                  <c:v>0.3</c:v>
                </c:pt>
                <c:pt idx="44" formatCode="0.0">
                  <c:v>0.4</c:v>
                </c:pt>
                <c:pt idx="45" formatCode="0.0">
                  <c:v>0.4</c:v>
                </c:pt>
                <c:pt idx="46" formatCode="0.0">
                  <c:v>0.4</c:v>
                </c:pt>
                <c:pt idx="47" formatCode="0.0">
                  <c:v>0.4</c:v>
                </c:pt>
                <c:pt idx="48" formatCode="0.0">
                  <c:v>0.5</c:v>
                </c:pt>
                <c:pt idx="49" formatCode="0.0">
                  <c:v>0.5</c:v>
                </c:pt>
                <c:pt idx="50" formatCode="0.0">
                  <c:v>0.5</c:v>
                </c:pt>
                <c:pt idx="51" formatCode="0.0">
                  <c:v>0.6</c:v>
                </c:pt>
                <c:pt idx="52" formatCode="0.0">
                  <c:v>0.6</c:v>
                </c:pt>
                <c:pt idx="53" formatCode="0.0">
                  <c:v>0.6</c:v>
                </c:pt>
                <c:pt idx="54" formatCode="0.0">
                  <c:v>0.7</c:v>
                </c:pt>
                <c:pt idx="55" formatCode="0.0">
                  <c:v>0.7</c:v>
                </c:pt>
                <c:pt idx="56" formatCode="0.0">
                  <c:v>0.8</c:v>
                </c:pt>
                <c:pt idx="57" formatCode="0.0">
                  <c:v>0.8</c:v>
                </c:pt>
                <c:pt idx="58" formatCode="0.0">
                  <c:v>0.9</c:v>
                </c:pt>
                <c:pt idx="59" formatCode="0.0">
                  <c:v>1</c:v>
                </c:pt>
                <c:pt idx="60" formatCode="0.0">
                  <c:v>1</c:v>
                </c:pt>
                <c:pt idx="61" formatCode="0.0">
                  <c:v>1.1000000000000001</c:v>
                </c:pt>
                <c:pt idx="62" formatCode="0.0">
                  <c:v>1.2</c:v>
                </c:pt>
                <c:pt idx="63" formatCode="0.0">
                  <c:v>1.3</c:v>
                </c:pt>
                <c:pt idx="64" formatCode="0.0">
                  <c:v>1.3</c:v>
                </c:pt>
                <c:pt idx="65" formatCode="0.0">
                  <c:v>1.4</c:v>
                </c:pt>
                <c:pt idx="66" formatCode="0.0">
                  <c:v>1.5</c:v>
                </c:pt>
                <c:pt idx="67" formatCode="0.0">
                  <c:v>1.6</c:v>
                </c:pt>
                <c:pt idx="68" formatCode="0.0">
                  <c:v>1.8</c:v>
                </c:pt>
                <c:pt idx="69" formatCode="0.0">
                  <c:v>1.9</c:v>
                </c:pt>
                <c:pt idx="70" formatCode="0.0">
                  <c:v>2</c:v>
                </c:pt>
                <c:pt idx="71" formatCode="0.0">
                  <c:v>2.1</c:v>
                </c:pt>
                <c:pt idx="72" formatCode="0.0">
                  <c:v>2.2999999999999998</c:v>
                </c:pt>
                <c:pt idx="73" formatCode="0.0">
                  <c:v>2.5</c:v>
                </c:pt>
                <c:pt idx="74" formatCode="0.0">
                  <c:v>2.6</c:v>
                </c:pt>
                <c:pt idx="75" formatCode="0.0">
                  <c:v>2.8</c:v>
                </c:pt>
                <c:pt idx="76" formatCode="0.0">
                  <c:v>3</c:v>
                </c:pt>
                <c:pt idx="77" formatCode="0.0">
                  <c:v>3.2</c:v>
                </c:pt>
                <c:pt idx="78" formatCode="0.0">
                  <c:v>3.4</c:v>
                </c:pt>
                <c:pt idx="79" formatCode="0.0">
                  <c:v>3.7</c:v>
                </c:pt>
                <c:pt idx="80" formatCode="0.0">
                  <c:v>3.9</c:v>
                </c:pt>
                <c:pt idx="81" formatCode="0.0">
                  <c:v>4.2</c:v>
                </c:pt>
                <c:pt idx="82" formatCode="0.0">
                  <c:v>4.5</c:v>
                </c:pt>
                <c:pt idx="83" formatCode="0.0">
                  <c:v>4.8</c:v>
                </c:pt>
                <c:pt idx="84" formatCode="0.0">
                  <c:v>5.0999999999999996</c:v>
                </c:pt>
                <c:pt idx="85" formatCode="0.0">
                  <c:v>5.5</c:v>
                </c:pt>
                <c:pt idx="86" formatCode="0.0">
                  <c:v>5.9</c:v>
                </c:pt>
                <c:pt idx="87" formatCode="0.0">
                  <c:v>6.3</c:v>
                </c:pt>
                <c:pt idx="88" formatCode="0.0">
                  <c:v>6.7</c:v>
                </c:pt>
                <c:pt idx="89" formatCode="0.0">
                  <c:v>7.2</c:v>
                </c:pt>
                <c:pt idx="90" formatCode="0.0">
                  <c:v>7.7</c:v>
                </c:pt>
                <c:pt idx="91" formatCode="0.0">
                  <c:v>8.1999999999999993</c:v>
                </c:pt>
                <c:pt idx="92" formatCode="0.0">
                  <c:v>8.8000000000000007</c:v>
                </c:pt>
                <c:pt idx="93" formatCode="0.0">
                  <c:v>9.4</c:v>
                </c:pt>
                <c:pt idx="94">
                  <c:v>10</c:v>
                </c:pt>
                <c:pt idx="95">
                  <c:v>11</c:v>
                </c:pt>
                <c:pt idx="96">
                  <c:v>12</c:v>
                </c:pt>
                <c:pt idx="97">
                  <c:v>12</c:v>
                </c:pt>
                <c:pt idx="98">
                  <c:v>13</c:v>
                </c:pt>
                <c:pt idx="99">
                  <c:v>14</c:v>
                </c:pt>
                <c:pt idx="100">
                  <c:v>15</c:v>
                </c:pt>
                <c:pt idx="101">
                  <c:v>16</c:v>
                </c:pt>
                <c:pt idx="102">
                  <c:v>17</c:v>
                </c:pt>
                <c:pt idx="103">
                  <c:v>18</c:v>
                </c:pt>
                <c:pt idx="104">
                  <c:v>20</c:v>
                </c:pt>
                <c:pt idx="105">
                  <c:v>21</c:v>
                </c:pt>
                <c:pt idx="106">
                  <c:v>23</c:v>
                </c:pt>
                <c:pt idx="107">
                  <c:v>24</c:v>
                </c:pt>
                <c:pt idx="108">
                  <c:v>26</c:v>
                </c:pt>
                <c:pt idx="109">
                  <c:v>28</c:v>
                </c:pt>
                <c:pt idx="110">
                  <c:v>29</c:v>
                </c:pt>
                <c:pt idx="111">
                  <c:v>31</c:v>
                </c:pt>
                <c:pt idx="112">
                  <c:v>34</c:v>
                </c:pt>
                <c:pt idx="113">
                  <c:v>36</c:v>
                </c:pt>
                <c:pt idx="114">
                  <c:v>39</c:v>
                </c:pt>
                <c:pt idx="115">
                  <c:v>41</c:v>
                </c:pt>
                <c:pt idx="116">
                  <c:v>44</c:v>
                </c:pt>
                <c:pt idx="117">
                  <c:v>47</c:v>
                </c:pt>
                <c:pt idx="118">
                  <c:v>50</c:v>
                </c:pt>
                <c:pt idx="119">
                  <c:v>54</c:v>
                </c:pt>
                <c:pt idx="120">
                  <c:v>58</c:v>
                </c:pt>
                <c:pt idx="121">
                  <c:v>62</c:v>
                </c:pt>
                <c:pt idx="122">
                  <c:v>66</c:v>
                </c:pt>
                <c:pt idx="123">
                  <c:v>70</c:v>
                </c:pt>
                <c:pt idx="124">
                  <c:v>75</c:v>
                </c:pt>
                <c:pt idx="125">
                  <c:v>81</c:v>
                </c:pt>
                <c:pt idx="126">
                  <c:v>86</c:v>
                </c:pt>
                <c:pt idx="127">
                  <c:v>92</c:v>
                </c:pt>
                <c:pt idx="128">
                  <c:v>99</c:v>
                </c:pt>
                <c:pt idx="129">
                  <c:v>105</c:v>
                </c:pt>
                <c:pt idx="130">
                  <c:v>113</c:v>
                </c:pt>
                <c:pt idx="131">
                  <c:v>121</c:v>
                </c:pt>
                <c:pt idx="132">
                  <c:v>129</c:v>
                </c:pt>
                <c:pt idx="133">
                  <c:v>138</c:v>
                </c:pt>
                <c:pt idx="134">
                  <c:v>147</c:v>
                </c:pt>
                <c:pt idx="135">
                  <c:v>158</c:v>
                </c:pt>
                <c:pt idx="136">
                  <c:v>169</c:v>
                </c:pt>
                <c:pt idx="137">
                  <c:v>180</c:v>
                </c:pt>
                <c:pt idx="138">
                  <c:v>193</c:v>
                </c:pt>
                <c:pt idx="139">
                  <c:v>206</c:v>
                </c:pt>
                <c:pt idx="140">
                  <c:v>221</c:v>
                </c:pt>
                <c:pt idx="141">
                  <c:v>236</c:v>
                </c:pt>
                <c:pt idx="142">
                  <c:v>252</c:v>
                </c:pt>
                <c:pt idx="143">
                  <c:v>270</c:v>
                </c:pt>
                <c:pt idx="144">
                  <c:v>288</c:v>
                </c:pt>
                <c:pt idx="145">
                  <c:v>308</c:v>
                </c:pt>
                <c:pt idx="146">
                  <c:v>330</c:v>
                </c:pt>
                <c:pt idx="147">
                  <c:v>353</c:v>
                </c:pt>
                <c:pt idx="148">
                  <c:v>377</c:v>
                </c:pt>
                <c:pt idx="149">
                  <c:v>403</c:v>
                </c:pt>
              </c:numCache>
            </c:numRef>
          </c:cat>
          <c:val>
            <c:numRef>
              <c:f>'data-F6.9b.'!$D$3:$D$152</c:f>
              <c:numCache>
                <c:formatCode>0%</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6.6217212812210447E-5</c:v>
                </c:pt>
                <c:pt idx="79">
                  <c:v>1.1450838610844226E-3</c:v>
                </c:pt>
                <c:pt idx="80">
                  <c:v>2.9709683256545836E-3</c:v>
                </c:pt>
                <c:pt idx="81">
                  <c:v>4.7676688874171607E-3</c:v>
                </c:pt>
                <c:pt idx="82">
                  <c:v>6.5447769408973899E-3</c:v>
                </c:pt>
                <c:pt idx="83">
                  <c:v>8.2749379843637619E-3</c:v>
                </c:pt>
                <c:pt idx="84">
                  <c:v>9.9615161065944834E-3</c:v>
                </c:pt>
                <c:pt idx="85">
                  <c:v>1.1638580250798752E-2</c:v>
                </c:pt>
                <c:pt idx="86">
                  <c:v>1.3469497845090838E-2</c:v>
                </c:pt>
                <c:pt idx="87">
                  <c:v>1.5475896876036293E-2</c:v>
                </c:pt>
                <c:pt idx="88">
                  <c:v>1.772724076698835E-2</c:v>
                </c:pt>
                <c:pt idx="89">
                  <c:v>1.9942106809635204E-2</c:v>
                </c:pt>
                <c:pt idx="90">
                  <c:v>2.1932368379168638E-2</c:v>
                </c:pt>
                <c:pt idx="91">
                  <c:v>2.3588711976901995E-2</c:v>
                </c:pt>
                <c:pt idx="92">
                  <c:v>2.4840026488526006E-2</c:v>
                </c:pt>
                <c:pt idx="93">
                  <c:v>2.5746735344284996E-2</c:v>
                </c:pt>
                <c:pt idx="94">
                  <c:v>2.7675032367177665E-2</c:v>
                </c:pt>
                <c:pt idx="95">
                  <c:v>2.9597953346122877E-2</c:v>
                </c:pt>
                <c:pt idx="96">
                  <c:v>3.1130463689267741E-2</c:v>
                </c:pt>
                <c:pt idx="97">
                  <c:v>3.2195589049342853E-2</c:v>
                </c:pt>
                <c:pt idx="98">
                  <c:v>3.2683197845940613E-2</c:v>
                </c:pt>
                <c:pt idx="99">
                  <c:v>3.259929238681681E-2</c:v>
                </c:pt>
                <c:pt idx="100">
                  <c:v>3.1966744317501981E-2</c:v>
                </c:pt>
                <c:pt idx="101">
                  <c:v>3.100966616342481E-2</c:v>
                </c:pt>
                <c:pt idx="102">
                  <c:v>2.98533793043903E-2</c:v>
                </c:pt>
                <c:pt idx="103">
                  <c:v>2.8697475451954172E-2</c:v>
                </c:pt>
                <c:pt idx="104">
                  <c:v>2.7326686462112098E-2</c:v>
                </c:pt>
                <c:pt idx="105">
                  <c:v>2.5708547864560942E-2</c:v>
                </c:pt>
                <c:pt idx="106">
                  <c:v>2.3938719151428846E-2</c:v>
                </c:pt>
                <c:pt idx="107">
                  <c:v>2.212946867417406E-2</c:v>
                </c:pt>
                <c:pt idx="108">
                  <c:v>2.0281287769101441E-2</c:v>
                </c:pt>
                <c:pt idx="109">
                  <c:v>1.8445303754211349E-2</c:v>
                </c:pt>
                <c:pt idx="110">
                  <c:v>1.66760325248555E-2</c:v>
                </c:pt>
                <c:pt idx="111">
                  <c:v>1.4978309295568371E-2</c:v>
                </c:pt>
                <c:pt idx="112">
                  <c:v>1.3419519138573038E-2</c:v>
                </c:pt>
                <c:pt idx="113">
                  <c:v>1.1866073319325689E-2</c:v>
                </c:pt>
                <c:pt idx="114">
                  <c:v>1.0469423082198481E-2</c:v>
                </c:pt>
                <c:pt idx="115">
                  <c:v>9.0681444099554986E-3</c:v>
                </c:pt>
                <c:pt idx="116">
                  <c:v>7.9166771727478113E-3</c:v>
                </c:pt>
                <c:pt idx="117">
                  <c:v>6.8590495348835019E-3</c:v>
                </c:pt>
                <c:pt idx="118">
                  <c:v>5.8902627425916248E-3</c:v>
                </c:pt>
                <c:pt idx="119">
                  <c:v>5.088417186898132E-3</c:v>
                </c:pt>
                <c:pt idx="120">
                  <c:v>4.4616949830655755E-3</c:v>
                </c:pt>
                <c:pt idx="121">
                  <c:v>3.8780731728927514E-3</c:v>
                </c:pt>
                <c:pt idx="122">
                  <c:v>3.3513929200583983E-3</c:v>
                </c:pt>
                <c:pt idx="123">
                  <c:v>2.8811229004723042E-3</c:v>
                </c:pt>
                <c:pt idx="124">
                  <c:v>2.4575212265168268E-3</c:v>
                </c:pt>
                <c:pt idx="125">
                  <c:v>2.0718761848395129E-3</c:v>
                </c:pt>
                <c:pt idx="126">
                  <c:v>1.7065962036329923E-3</c:v>
                </c:pt>
                <c:pt idx="127">
                  <c:v>1.3758933382131079E-3</c:v>
                </c:pt>
                <c:pt idx="128">
                  <c:v>1.0957062423866749E-3</c:v>
                </c:pt>
                <c:pt idx="129">
                  <c:v>8.3840109267424633E-4</c:v>
                </c:pt>
                <c:pt idx="130">
                  <c:v>5.5999411949353103E-4</c:v>
                </c:pt>
                <c:pt idx="131">
                  <c:v>4.2304098238711026E-4</c:v>
                </c:pt>
                <c:pt idx="132">
                  <c:v>2.5602994022023978E-4</c:v>
                </c:pt>
                <c:pt idx="133">
                  <c:v>5.8958619800516886E-5</c:v>
                </c:pt>
                <c:pt idx="134">
                  <c:v>0</c:v>
                </c:pt>
                <c:pt idx="135">
                  <c:v>0</c:v>
                </c:pt>
                <c:pt idx="136">
                  <c:v>1.5727682675099506E-4</c:v>
                </c:pt>
                <c:pt idx="137">
                  <c:v>3.399239007276639E-4</c:v>
                </c:pt>
                <c:pt idx="138">
                  <c:v>4.9251079893353276E-4</c:v>
                </c:pt>
                <c:pt idx="139">
                  <c:v>6.1503892583020681E-4</c:v>
                </c:pt>
                <c:pt idx="140">
                  <c:v>7.075088316199138E-4</c:v>
                </c:pt>
                <c:pt idx="141">
                  <c:v>7.6991920233373298E-4</c:v>
                </c:pt>
                <c:pt idx="142">
                  <c:v>8.0227092481013808E-4</c:v>
                </c:pt>
                <c:pt idx="143">
                  <c:v>8.045635393411026E-4</c:v>
                </c:pt>
                <c:pt idx="144">
                  <c:v>7.7679707850420582E-4</c:v>
                </c:pt>
                <c:pt idx="145">
                  <c:v>7.1897193685231556E-4</c:v>
                </c:pt>
                <c:pt idx="146">
                  <c:v>6.3108729270211668E-4</c:v>
                </c:pt>
                <c:pt idx="147">
                  <c:v>5.1314439486737176E-4</c:v>
                </c:pt>
                <c:pt idx="148">
                  <c:v>3.651415674038711E-4</c:v>
                </c:pt>
                <c:pt idx="149">
                  <c:v>1.8708091338627162E-4</c:v>
                </c:pt>
              </c:numCache>
            </c:numRef>
          </c:val>
          <c:extLst>
            <c:ext xmlns:c16="http://schemas.microsoft.com/office/drawing/2014/chart" uri="{C3380CC4-5D6E-409C-BE32-E72D297353CC}">
              <c16:uniqueId val="{00000000-8D23-9743-BECF-321C07E4DA12}"/>
            </c:ext>
          </c:extLst>
        </c:ser>
        <c:ser>
          <c:idx val="3"/>
          <c:order val="1"/>
          <c:tx>
            <c:strRef>
              <c:f>'data-F6.9b.'!$F$2</c:f>
              <c:strCache>
                <c:ptCount val="1"/>
                <c:pt idx="0">
                  <c:v>Europe</c:v>
                </c:pt>
              </c:strCache>
            </c:strRef>
          </c:tx>
          <c:spPr>
            <a:solidFill>
              <a:srgbClr val="00B0F0"/>
            </a:solidFill>
            <a:ln>
              <a:noFill/>
            </a:ln>
            <a:effectLst/>
          </c:spPr>
          <c:cat>
            <c:numRef>
              <c:f>'data-F6.9b.'!$B$3:$B$152</c:f>
              <c:numCache>
                <c:formatCode>0</c:formatCode>
                <c:ptCount val="150"/>
                <c:pt idx="12" formatCode="0.0">
                  <c:v>0</c:v>
                </c:pt>
                <c:pt idx="13" formatCode="0.0">
                  <c:v>0</c:v>
                </c:pt>
                <c:pt idx="14" formatCode="0.0">
                  <c:v>0</c:v>
                </c:pt>
                <c:pt idx="15" formatCode="0.0">
                  <c:v>0.1</c:v>
                </c:pt>
                <c:pt idx="16" formatCode="0.0">
                  <c:v>0.1</c:v>
                </c:pt>
                <c:pt idx="17" formatCode="0.0">
                  <c:v>0.1</c:v>
                </c:pt>
                <c:pt idx="18" formatCode="0.0">
                  <c:v>0.1</c:v>
                </c:pt>
                <c:pt idx="19" formatCode="0.0">
                  <c:v>0.1</c:v>
                </c:pt>
                <c:pt idx="20" formatCode="0.0">
                  <c:v>0.1</c:v>
                </c:pt>
                <c:pt idx="21" formatCode="0.0">
                  <c:v>0.1</c:v>
                </c:pt>
                <c:pt idx="22" formatCode="0.0">
                  <c:v>0.1</c:v>
                </c:pt>
                <c:pt idx="23" formatCode="0.0">
                  <c:v>0.1</c:v>
                </c:pt>
                <c:pt idx="24" formatCode="0.0">
                  <c:v>0.1</c:v>
                </c:pt>
                <c:pt idx="25" formatCode="0.0">
                  <c:v>0.1</c:v>
                </c:pt>
                <c:pt idx="26" formatCode="0.0">
                  <c:v>0.1</c:v>
                </c:pt>
                <c:pt idx="27" formatCode="0.0">
                  <c:v>0.1</c:v>
                </c:pt>
                <c:pt idx="28" formatCode="0.0">
                  <c:v>0.1</c:v>
                </c:pt>
                <c:pt idx="29" formatCode="0.0">
                  <c:v>0.1</c:v>
                </c:pt>
                <c:pt idx="30" formatCode="0.0">
                  <c:v>0.1</c:v>
                </c:pt>
                <c:pt idx="31" formatCode="0.0">
                  <c:v>0.1</c:v>
                </c:pt>
                <c:pt idx="32" formatCode="0.0">
                  <c:v>0.2</c:v>
                </c:pt>
                <c:pt idx="33" formatCode="0.0">
                  <c:v>0.2</c:v>
                </c:pt>
                <c:pt idx="34" formatCode="0.0">
                  <c:v>0.2</c:v>
                </c:pt>
                <c:pt idx="35" formatCode="0.0">
                  <c:v>0.2</c:v>
                </c:pt>
                <c:pt idx="36" formatCode="0.0">
                  <c:v>0.2</c:v>
                </c:pt>
                <c:pt idx="37" formatCode="0.0">
                  <c:v>0.2</c:v>
                </c:pt>
                <c:pt idx="38" formatCode="0.0">
                  <c:v>0.2</c:v>
                </c:pt>
                <c:pt idx="39" formatCode="0.0">
                  <c:v>0.3</c:v>
                </c:pt>
                <c:pt idx="40" formatCode="0.0">
                  <c:v>0.3</c:v>
                </c:pt>
                <c:pt idx="41" formatCode="0.0">
                  <c:v>0.3</c:v>
                </c:pt>
                <c:pt idx="42" formatCode="0.0">
                  <c:v>0.3</c:v>
                </c:pt>
                <c:pt idx="43" formatCode="0.0">
                  <c:v>0.3</c:v>
                </c:pt>
                <c:pt idx="44" formatCode="0.0">
                  <c:v>0.4</c:v>
                </c:pt>
                <c:pt idx="45" formatCode="0.0">
                  <c:v>0.4</c:v>
                </c:pt>
                <c:pt idx="46" formatCode="0.0">
                  <c:v>0.4</c:v>
                </c:pt>
                <c:pt idx="47" formatCode="0.0">
                  <c:v>0.4</c:v>
                </c:pt>
                <c:pt idx="48" formatCode="0.0">
                  <c:v>0.5</c:v>
                </c:pt>
                <c:pt idx="49" formatCode="0.0">
                  <c:v>0.5</c:v>
                </c:pt>
                <c:pt idx="50" formatCode="0.0">
                  <c:v>0.5</c:v>
                </c:pt>
                <c:pt idx="51" formatCode="0.0">
                  <c:v>0.6</c:v>
                </c:pt>
                <c:pt idx="52" formatCode="0.0">
                  <c:v>0.6</c:v>
                </c:pt>
                <c:pt idx="53" formatCode="0.0">
                  <c:v>0.6</c:v>
                </c:pt>
                <c:pt idx="54" formatCode="0.0">
                  <c:v>0.7</c:v>
                </c:pt>
                <c:pt idx="55" formatCode="0.0">
                  <c:v>0.7</c:v>
                </c:pt>
                <c:pt idx="56" formatCode="0.0">
                  <c:v>0.8</c:v>
                </c:pt>
                <c:pt idx="57" formatCode="0.0">
                  <c:v>0.8</c:v>
                </c:pt>
                <c:pt idx="58" formatCode="0.0">
                  <c:v>0.9</c:v>
                </c:pt>
                <c:pt idx="59" formatCode="0.0">
                  <c:v>1</c:v>
                </c:pt>
                <c:pt idx="60" formatCode="0.0">
                  <c:v>1</c:v>
                </c:pt>
                <c:pt idx="61" formatCode="0.0">
                  <c:v>1.1000000000000001</c:v>
                </c:pt>
                <c:pt idx="62" formatCode="0.0">
                  <c:v>1.2</c:v>
                </c:pt>
                <c:pt idx="63" formatCode="0.0">
                  <c:v>1.3</c:v>
                </c:pt>
                <c:pt idx="64" formatCode="0.0">
                  <c:v>1.3</c:v>
                </c:pt>
                <c:pt idx="65" formatCode="0.0">
                  <c:v>1.4</c:v>
                </c:pt>
                <c:pt idx="66" formatCode="0.0">
                  <c:v>1.5</c:v>
                </c:pt>
                <c:pt idx="67" formatCode="0.0">
                  <c:v>1.6</c:v>
                </c:pt>
                <c:pt idx="68" formatCode="0.0">
                  <c:v>1.8</c:v>
                </c:pt>
                <c:pt idx="69" formatCode="0.0">
                  <c:v>1.9</c:v>
                </c:pt>
                <c:pt idx="70" formatCode="0.0">
                  <c:v>2</c:v>
                </c:pt>
                <c:pt idx="71" formatCode="0.0">
                  <c:v>2.1</c:v>
                </c:pt>
                <c:pt idx="72" formatCode="0.0">
                  <c:v>2.2999999999999998</c:v>
                </c:pt>
                <c:pt idx="73" formatCode="0.0">
                  <c:v>2.5</c:v>
                </c:pt>
                <c:pt idx="74" formatCode="0.0">
                  <c:v>2.6</c:v>
                </c:pt>
                <c:pt idx="75" formatCode="0.0">
                  <c:v>2.8</c:v>
                </c:pt>
                <c:pt idx="76" formatCode="0.0">
                  <c:v>3</c:v>
                </c:pt>
                <c:pt idx="77" formatCode="0.0">
                  <c:v>3.2</c:v>
                </c:pt>
                <c:pt idx="78" formatCode="0.0">
                  <c:v>3.4</c:v>
                </c:pt>
                <c:pt idx="79" formatCode="0.0">
                  <c:v>3.7</c:v>
                </c:pt>
                <c:pt idx="80" formatCode="0.0">
                  <c:v>3.9</c:v>
                </c:pt>
                <c:pt idx="81" formatCode="0.0">
                  <c:v>4.2</c:v>
                </c:pt>
                <c:pt idx="82" formatCode="0.0">
                  <c:v>4.5</c:v>
                </c:pt>
                <c:pt idx="83" formatCode="0.0">
                  <c:v>4.8</c:v>
                </c:pt>
                <c:pt idx="84" formatCode="0.0">
                  <c:v>5.0999999999999996</c:v>
                </c:pt>
                <c:pt idx="85" formatCode="0.0">
                  <c:v>5.5</c:v>
                </c:pt>
                <c:pt idx="86" formatCode="0.0">
                  <c:v>5.9</c:v>
                </c:pt>
                <c:pt idx="87" formatCode="0.0">
                  <c:v>6.3</c:v>
                </c:pt>
                <c:pt idx="88" formatCode="0.0">
                  <c:v>6.7</c:v>
                </c:pt>
                <c:pt idx="89" formatCode="0.0">
                  <c:v>7.2</c:v>
                </c:pt>
                <c:pt idx="90" formatCode="0.0">
                  <c:v>7.7</c:v>
                </c:pt>
                <c:pt idx="91" formatCode="0.0">
                  <c:v>8.1999999999999993</c:v>
                </c:pt>
                <c:pt idx="92" formatCode="0.0">
                  <c:v>8.8000000000000007</c:v>
                </c:pt>
                <c:pt idx="93" formatCode="0.0">
                  <c:v>9.4</c:v>
                </c:pt>
                <c:pt idx="94">
                  <c:v>10</c:v>
                </c:pt>
                <c:pt idx="95">
                  <c:v>11</c:v>
                </c:pt>
                <c:pt idx="96">
                  <c:v>12</c:v>
                </c:pt>
                <c:pt idx="97">
                  <c:v>12</c:v>
                </c:pt>
                <c:pt idx="98">
                  <c:v>13</c:v>
                </c:pt>
                <c:pt idx="99">
                  <c:v>14</c:v>
                </c:pt>
                <c:pt idx="100">
                  <c:v>15</c:v>
                </c:pt>
                <c:pt idx="101">
                  <c:v>16</c:v>
                </c:pt>
                <c:pt idx="102">
                  <c:v>17</c:v>
                </c:pt>
                <c:pt idx="103">
                  <c:v>18</c:v>
                </c:pt>
                <c:pt idx="104">
                  <c:v>20</c:v>
                </c:pt>
                <c:pt idx="105">
                  <c:v>21</c:v>
                </c:pt>
                <c:pt idx="106">
                  <c:v>23</c:v>
                </c:pt>
                <c:pt idx="107">
                  <c:v>24</c:v>
                </c:pt>
                <c:pt idx="108">
                  <c:v>26</c:v>
                </c:pt>
                <c:pt idx="109">
                  <c:v>28</c:v>
                </c:pt>
                <c:pt idx="110">
                  <c:v>29</c:v>
                </c:pt>
                <c:pt idx="111">
                  <c:v>31</c:v>
                </c:pt>
                <c:pt idx="112">
                  <c:v>34</c:v>
                </c:pt>
                <c:pt idx="113">
                  <c:v>36</c:v>
                </c:pt>
                <c:pt idx="114">
                  <c:v>39</c:v>
                </c:pt>
                <c:pt idx="115">
                  <c:v>41</c:v>
                </c:pt>
                <c:pt idx="116">
                  <c:v>44</c:v>
                </c:pt>
                <c:pt idx="117">
                  <c:v>47</c:v>
                </c:pt>
                <c:pt idx="118">
                  <c:v>50</c:v>
                </c:pt>
                <c:pt idx="119">
                  <c:v>54</c:v>
                </c:pt>
                <c:pt idx="120">
                  <c:v>58</c:v>
                </c:pt>
                <c:pt idx="121">
                  <c:v>62</c:v>
                </c:pt>
                <c:pt idx="122">
                  <c:v>66</c:v>
                </c:pt>
                <c:pt idx="123">
                  <c:v>70</c:v>
                </c:pt>
                <c:pt idx="124">
                  <c:v>75</c:v>
                </c:pt>
                <c:pt idx="125">
                  <c:v>81</c:v>
                </c:pt>
                <c:pt idx="126">
                  <c:v>86</c:v>
                </c:pt>
                <c:pt idx="127">
                  <c:v>92</c:v>
                </c:pt>
                <c:pt idx="128">
                  <c:v>99</c:v>
                </c:pt>
                <c:pt idx="129">
                  <c:v>105</c:v>
                </c:pt>
                <c:pt idx="130">
                  <c:v>113</c:v>
                </c:pt>
                <c:pt idx="131">
                  <c:v>121</c:v>
                </c:pt>
                <c:pt idx="132">
                  <c:v>129</c:v>
                </c:pt>
                <c:pt idx="133">
                  <c:v>138</c:v>
                </c:pt>
                <c:pt idx="134">
                  <c:v>147</c:v>
                </c:pt>
                <c:pt idx="135">
                  <c:v>158</c:v>
                </c:pt>
                <c:pt idx="136">
                  <c:v>169</c:v>
                </c:pt>
                <c:pt idx="137">
                  <c:v>180</c:v>
                </c:pt>
                <c:pt idx="138">
                  <c:v>193</c:v>
                </c:pt>
                <c:pt idx="139">
                  <c:v>206</c:v>
                </c:pt>
                <c:pt idx="140">
                  <c:v>221</c:v>
                </c:pt>
                <c:pt idx="141">
                  <c:v>236</c:v>
                </c:pt>
                <c:pt idx="142">
                  <c:v>252</c:v>
                </c:pt>
                <c:pt idx="143">
                  <c:v>270</c:v>
                </c:pt>
                <c:pt idx="144">
                  <c:v>288</c:v>
                </c:pt>
                <c:pt idx="145">
                  <c:v>308</c:v>
                </c:pt>
                <c:pt idx="146">
                  <c:v>330</c:v>
                </c:pt>
                <c:pt idx="147">
                  <c:v>353</c:v>
                </c:pt>
                <c:pt idx="148">
                  <c:v>377</c:v>
                </c:pt>
                <c:pt idx="149">
                  <c:v>403</c:v>
                </c:pt>
              </c:numCache>
            </c:numRef>
          </c:cat>
          <c:val>
            <c:numRef>
              <c:f>'data-F6.9b.'!$F$3:$F$152</c:f>
              <c:numCache>
                <c:formatCode>0%</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2.2351971050844845E-4</c:v>
                </c:pt>
                <c:pt idx="58">
                  <c:v>4.7653280194122929E-4</c:v>
                </c:pt>
                <c:pt idx="59">
                  <c:v>6.7966527820086803E-4</c:v>
                </c:pt>
                <c:pt idx="60">
                  <c:v>8.3291714759350564E-4</c:v>
                </c:pt>
                <c:pt idx="61">
                  <c:v>9.3628842713219232E-4</c:v>
                </c:pt>
                <c:pt idx="62">
                  <c:v>9.8977910217182274E-4</c:v>
                </c:pt>
                <c:pt idx="63">
                  <c:v>1.0112881247923923E-3</c:v>
                </c:pt>
                <c:pt idx="64">
                  <c:v>1.2527609142790423E-3</c:v>
                </c:pt>
                <c:pt idx="65">
                  <c:v>1.3944725782785792E-3</c:v>
                </c:pt>
                <c:pt idx="66">
                  <c:v>1.6066030144553257E-3</c:v>
                </c:pt>
                <c:pt idx="67">
                  <c:v>2.0143539385909038E-3</c:v>
                </c:pt>
                <c:pt idx="68">
                  <c:v>2.6797003034575097E-3</c:v>
                </c:pt>
                <c:pt idx="69">
                  <c:v>3.4028474639360628E-3</c:v>
                </c:pt>
                <c:pt idx="70">
                  <c:v>4.6234459501426749E-3</c:v>
                </c:pt>
                <c:pt idx="71">
                  <c:v>5.9293703380119411E-3</c:v>
                </c:pt>
                <c:pt idx="72">
                  <c:v>7.3274634378897871E-3</c:v>
                </c:pt>
                <c:pt idx="73">
                  <c:v>8.6006974309164666E-3</c:v>
                </c:pt>
                <c:pt idx="74">
                  <c:v>9.7752538992897896E-3</c:v>
                </c:pt>
                <c:pt idx="75">
                  <c:v>1.077562208859298E-2</c:v>
                </c:pt>
                <c:pt idx="76">
                  <c:v>1.1705075908146831E-2</c:v>
                </c:pt>
                <c:pt idx="77">
                  <c:v>1.2682006061693275E-2</c:v>
                </c:pt>
                <c:pt idx="78">
                  <c:v>1.348900347462575E-2</c:v>
                </c:pt>
                <c:pt idx="79">
                  <c:v>1.4579773549328568E-2</c:v>
                </c:pt>
                <c:pt idx="80">
                  <c:v>1.6206772030968077E-2</c:v>
                </c:pt>
                <c:pt idx="81">
                  <c:v>1.8242019914072666E-2</c:v>
                </c:pt>
                <c:pt idx="82">
                  <c:v>2.0717253994464262E-2</c:v>
                </c:pt>
                <c:pt idx="83">
                  <c:v>2.3526472972582854E-2</c:v>
                </c:pt>
                <c:pt idx="84">
                  <c:v>2.6812736951886889E-2</c:v>
                </c:pt>
                <c:pt idx="85">
                  <c:v>3.0125438225828114E-2</c:v>
                </c:pt>
                <c:pt idx="86">
                  <c:v>3.3281176564461147E-2</c:v>
                </c:pt>
                <c:pt idx="87">
                  <c:v>3.6071344928274275E-2</c:v>
                </c:pt>
                <c:pt idx="88">
                  <c:v>3.8338896115958337E-2</c:v>
                </c:pt>
                <c:pt idx="89">
                  <c:v>3.9735629430015039E-2</c:v>
                </c:pt>
                <c:pt idx="90">
                  <c:v>4.0253464800855912E-2</c:v>
                </c:pt>
                <c:pt idx="91">
                  <c:v>3.984757440466468E-2</c:v>
                </c:pt>
                <c:pt idx="92">
                  <c:v>3.8667977038571041E-2</c:v>
                </c:pt>
                <c:pt idx="93">
                  <c:v>3.6919052692926557E-2</c:v>
                </c:pt>
                <c:pt idx="94">
                  <c:v>3.4639324241814366E-2</c:v>
                </c:pt>
                <c:pt idx="95">
                  <c:v>3.1995940017264711E-2</c:v>
                </c:pt>
                <c:pt idx="96">
                  <c:v>2.9143464425622715E-2</c:v>
                </c:pt>
                <c:pt idx="97">
                  <c:v>2.6174908871643341E-2</c:v>
                </c:pt>
                <c:pt idx="98">
                  <c:v>2.3266141655069666E-2</c:v>
                </c:pt>
                <c:pt idx="99">
                  <c:v>2.0472046951756275E-2</c:v>
                </c:pt>
                <c:pt idx="100">
                  <c:v>1.7894792615763596E-2</c:v>
                </c:pt>
                <c:pt idx="101">
                  <c:v>1.5475452659336019E-2</c:v>
                </c:pt>
                <c:pt idx="102">
                  <c:v>1.3375082656843625E-2</c:v>
                </c:pt>
                <c:pt idx="103">
                  <c:v>1.1312848830580246E-2</c:v>
                </c:pt>
                <c:pt idx="104">
                  <c:v>9.6275221071556484E-3</c:v>
                </c:pt>
                <c:pt idx="105">
                  <c:v>8.0902887503668114E-3</c:v>
                </c:pt>
                <c:pt idx="106">
                  <c:v>6.7156818299363681E-3</c:v>
                </c:pt>
                <c:pt idx="107">
                  <c:v>5.6350081010572263E-3</c:v>
                </c:pt>
                <c:pt idx="108">
                  <c:v>4.8370355770804545E-3</c:v>
                </c:pt>
                <c:pt idx="109">
                  <c:v>4.0662269496831794E-3</c:v>
                </c:pt>
                <c:pt idx="110">
                  <c:v>3.4022375821887432E-3</c:v>
                </c:pt>
                <c:pt idx="111">
                  <c:v>2.814437512479004E-3</c:v>
                </c:pt>
                <c:pt idx="112">
                  <c:v>2.2884841925998761E-3</c:v>
                </c:pt>
                <c:pt idx="113">
                  <c:v>1.8647473515349224E-3</c:v>
                </c:pt>
                <c:pt idx="114">
                  <c:v>1.4586498585686695E-3</c:v>
                </c:pt>
                <c:pt idx="115">
                  <c:v>1.1299964573778171E-3</c:v>
                </c:pt>
                <c:pt idx="116">
                  <c:v>7.6237814826394721E-4</c:v>
                </c:pt>
                <c:pt idx="117">
                  <c:v>5.8413770526065866E-4</c:v>
                </c:pt>
                <c:pt idx="118">
                  <c:v>3.5601663482539702E-4</c:v>
                </c:pt>
                <c:pt idx="119">
                  <c:v>7.801493695816206E-5</c:v>
                </c:pt>
                <c:pt idx="120">
                  <c:v>0</c:v>
                </c:pt>
                <c:pt idx="121">
                  <c:v>2.2635912106176782E-4</c:v>
                </c:pt>
                <c:pt idx="122">
                  <c:v>4.7886305218863563E-4</c:v>
                </c:pt>
                <c:pt idx="123">
                  <c:v>6.8148473907965381E-4</c:v>
                </c:pt>
                <c:pt idx="124">
                  <c:v>8.3422706094712906E-4</c:v>
                </c:pt>
                <c:pt idx="125">
                  <c:v>9.3708784736964664E-4</c:v>
                </c:pt>
                <c:pt idx="126">
                  <c:v>9.9006855997772975E-4</c:v>
                </c:pt>
                <c:pt idx="127">
                  <c:v>9.9316844593174683E-4</c:v>
                </c:pt>
                <c:pt idx="128">
                  <c:v>9.4638805884860735E-4</c:v>
                </c:pt>
                <c:pt idx="129">
                  <c:v>8.4972653476595404E-4</c:v>
                </c:pt>
                <c:pt idx="130">
                  <c:v>7.0318524721431396E-4</c:v>
                </c:pt>
                <c:pt idx="131">
                  <c:v>5.0676211387226829E-4</c:v>
                </c:pt>
                <c:pt idx="132">
                  <c:v>2.6045992585212765E-4</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extLst>
            <c:ext xmlns:c16="http://schemas.microsoft.com/office/drawing/2014/chart" uri="{C3380CC4-5D6E-409C-BE32-E72D297353CC}">
              <c16:uniqueId val="{00000002-8D23-9743-BECF-321C07E4DA12}"/>
            </c:ext>
          </c:extLst>
        </c:ser>
        <c:ser>
          <c:idx val="2"/>
          <c:order val="2"/>
          <c:tx>
            <c:strRef>
              <c:f>'data-F6.9b.'!$E$2</c:f>
              <c:strCache>
                <c:ptCount val="1"/>
                <c:pt idx="0">
                  <c:v>Russia &amp; Central Asia</c:v>
                </c:pt>
              </c:strCache>
            </c:strRef>
          </c:tx>
          <c:spPr>
            <a:solidFill>
              <a:srgbClr val="7030A0"/>
            </a:solidFill>
            <a:ln>
              <a:noFill/>
            </a:ln>
            <a:effectLst/>
          </c:spPr>
          <c:cat>
            <c:numRef>
              <c:f>'data-F6.9b.'!$B$3:$B$152</c:f>
              <c:numCache>
                <c:formatCode>0</c:formatCode>
                <c:ptCount val="150"/>
                <c:pt idx="12" formatCode="0.0">
                  <c:v>0</c:v>
                </c:pt>
                <c:pt idx="13" formatCode="0.0">
                  <c:v>0</c:v>
                </c:pt>
                <c:pt idx="14" formatCode="0.0">
                  <c:v>0</c:v>
                </c:pt>
                <c:pt idx="15" formatCode="0.0">
                  <c:v>0.1</c:v>
                </c:pt>
                <c:pt idx="16" formatCode="0.0">
                  <c:v>0.1</c:v>
                </c:pt>
                <c:pt idx="17" formatCode="0.0">
                  <c:v>0.1</c:v>
                </c:pt>
                <c:pt idx="18" formatCode="0.0">
                  <c:v>0.1</c:v>
                </c:pt>
                <c:pt idx="19" formatCode="0.0">
                  <c:v>0.1</c:v>
                </c:pt>
                <c:pt idx="20" formatCode="0.0">
                  <c:v>0.1</c:v>
                </c:pt>
                <c:pt idx="21" formatCode="0.0">
                  <c:v>0.1</c:v>
                </c:pt>
                <c:pt idx="22" formatCode="0.0">
                  <c:v>0.1</c:v>
                </c:pt>
                <c:pt idx="23" formatCode="0.0">
                  <c:v>0.1</c:v>
                </c:pt>
                <c:pt idx="24" formatCode="0.0">
                  <c:v>0.1</c:v>
                </c:pt>
                <c:pt idx="25" formatCode="0.0">
                  <c:v>0.1</c:v>
                </c:pt>
                <c:pt idx="26" formatCode="0.0">
                  <c:v>0.1</c:v>
                </c:pt>
                <c:pt idx="27" formatCode="0.0">
                  <c:v>0.1</c:v>
                </c:pt>
                <c:pt idx="28" formatCode="0.0">
                  <c:v>0.1</c:v>
                </c:pt>
                <c:pt idx="29" formatCode="0.0">
                  <c:v>0.1</c:v>
                </c:pt>
                <c:pt idx="30" formatCode="0.0">
                  <c:v>0.1</c:v>
                </c:pt>
                <c:pt idx="31" formatCode="0.0">
                  <c:v>0.1</c:v>
                </c:pt>
                <c:pt idx="32" formatCode="0.0">
                  <c:v>0.2</c:v>
                </c:pt>
                <c:pt idx="33" formatCode="0.0">
                  <c:v>0.2</c:v>
                </c:pt>
                <c:pt idx="34" formatCode="0.0">
                  <c:v>0.2</c:v>
                </c:pt>
                <c:pt idx="35" formatCode="0.0">
                  <c:v>0.2</c:v>
                </c:pt>
                <c:pt idx="36" formatCode="0.0">
                  <c:v>0.2</c:v>
                </c:pt>
                <c:pt idx="37" formatCode="0.0">
                  <c:v>0.2</c:v>
                </c:pt>
                <c:pt idx="38" formatCode="0.0">
                  <c:v>0.2</c:v>
                </c:pt>
                <c:pt idx="39" formatCode="0.0">
                  <c:v>0.3</c:v>
                </c:pt>
                <c:pt idx="40" formatCode="0.0">
                  <c:v>0.3</c:v>
                </c:pt>
                <c:pt idx="41" formatCode="0.0">
                  <c:v>0.3</c:v>
                </c:pt>
                <c:pt idx="42" formatCode="0.0">
                  <c:v>0.3</c:v>
                </c:pt>
                <c:pt idx="43" formatCode="0.0">
                  <c:v>0.3</c:v>
                </c:pt>
                <c:pt idx="44" formatCode="0.0">
                  <c:v>0.4</c:v>
                </c:pt>
                <c:pt idx="45" formatCode="0.0">
                  <c:v>0.4</c:v>
                </c:pt>
                <c:pt idx="46" formatCode="0.0">
                  <c:v>0.4</c:v>
                </c:pt>
                <c:pt idx="47" formatCode="0.0">
                  <c:v>0.4</c:v>
                </c:pt>
                <c:pt idx="48" formatCode="0.0">
                  <c:v>0.5</c:v>
                </c:pt>
                <c:pt idx="49" formatCode="0.0">
                  <c:v>0.5</c:v>
                </c:pt>
                <c:pt idx="50" formatCode="0.0">
                  <c:v>0.5</c:v>
                </c:pt>
                <c:pt idx="51" formatCode="0.0">
                  <c:v>0.6</c:v>
                </c:pt>
                <c:pt idx="52" formatCode="0.0">
                  <c:v>0.6</c:v>
                </c:pt>
                <c:pt idx="53" formatCode="0.0">
                  <c:v>0.6</c:v>
                </c:pt>
                <c:pt idx="54" formatCode="0.0">
                  <c:v>0.7</c:v>
                </c:pt>
                <c:pt idx="55" formatCode="0.0">
                  <c:v>0.7</c:v>
                </c:pt>
                <c:pt idx="56" formatCode="0.0">
                  <c:v>0.8</c:v>
                </c:pt>
                <c:pt idx="57" formatCode="0.0">
                  <c:v>0.8</c:v>
                </c:pt>
                <c:pt idx="58" formatCode="0.0">
                  <c:v>0.9</c:v>
                </c:pt>
                <c:pt idx="59" formatCode="0.0">
                  <c:v>1</c:v>
                </c:pt>
                <c:pt idx="60" formatCode="0.0">
                  <c:v>1</c:v>
                </c:pt>
                <c:pt idx="61" formatCode="0.0">
                  <c:v>1.1000000000000001</c:v>
                </c:pt>
                <c:pt idx="62" formatCode="0.0">
                  <c:v>1.2</c:v>
                </c:pt>
                <c:pt idx="63" formatCode="0.0">
                  <c:v>1.3</c:v>
                </c:pt>
                <c:pt idx="64" formatCode="0.0">
                  <c:v>1.3</c:v>
                </c:pt>
                <c:pt idx="65" formatCode="0.0">
                  <c:v>1.4</c:v>
                </c:pt>
                <c:pt idx="66" formatCode="0.0">
                  <c:v>1.5</c:v>
                </c:pt>
                <c:pt idx="67" formatCode="0.0">
                  <c:v>1.6</c:v>
                </c:pt>
                <c:pt idx="68" formatCode="0.0">
                  <c:v>1.8</c:v>
                </c:pt>
                <c:pt idx="69" formatCode="0.0">
                  <c:v>1.9</c:v>
                </c:pt>
                <c:pt idx="70" formatCode="0.0">
                  <c:v>2</c:v>
                </c:pt>
                <c:pt idx="71" formatCode="0.0">
                  <c:v>2.1</c:v>
                </c:pt>
                <c:pt idx="72" formatCode="0.0">
                  <c:v>2.2999999999999998</c:v>
                </c:pt>
                <c:pt idx="73" formatCode="0.0">
                  <c:v>2.5</c:v>
                </c:pt>
                <c:pt idx="74" formatCode="0.0">
                  <c:v>2.6</c:v>
                </c:pt>
                <c:pt idx="75" formatCode="0.0">
                  <c:v>2.8</c:v>
                </c:pt>
                <c:pt idx="76" formatCode="0.0">
                  <c:v>3</c:v>
                </c:pt>
                <c:pt idx="77" formatCode="0.0">
                  <c:v>3.2</c:v>
                </c:pt>
                <c:pt idx="78" formatCode="0.0">
                  <c:v>3.4</c:v>
                </c:pt>
                <c:pt idx="79" formatCode="0.0">
                  <c:v>3.7</c:v>
                </c:pt>
                <c:pt idx="80" formatCode="0.0">
                  <c:v>3.9</c:v>
                </c:pt>
                <c:pt idx="81" formatCode="0.0">
                  <c:v>4.2</c:v>
                </c:pt>
                <c:pt idx="82" formatCode="0.0">
                  <c:v>4.5</c:v>
                </c:pt>
                <c:pt idx="83" formatCode="0.0">
                  <c:v>4.8</c:v>
                </c:pt>
                <c:pt idx="84" formatCode="0.0">
                  <c:v>5.0999999999999996</c:v>
                </c:pt>
                <c:pt idx="85" formatCode="0.0">
                  <c:v>5.5</c:v>
                </c:pt>
                <c:pt idx="86" formatCode="0.0">
                  <c:v>5.9</c:v>
                </c:pt>
                <c:pt idx="87" formatCode="0.0">
                  <c:v>6.3</c:v>
                </c:pt>
                <c:pt idx="88" formatCode="0.0">
                  <c:v>6.7</c:v>
                </c:pt>
                <c:pt idx="89" formatCode="0.0">
                  <c:v>7.2</c:v>
                </c:pt>
                <c:pt idx="90" formatCode="0.0">
                  <c:v>7.7</c:v>
                </c:pt>
                <c:pt idx="91" formatCode="0.0">
                  <c:v>8.1999999999999993</c:v>
                </c:pt>
                <c:pt idx="92" formatCode="0.0">
                  <c:v>8.8000000000000007</c:v>
                </c:pt>
                <c:pt idx="93" formatCode="0.0">
                  <c:v>9.4</c:v>
                </c:pt>
                <c:pt idx="94">
                  <c:v>10</c:v>
                </c:pt>
                <c:pt idx="95">
                  <c:v>11</c:v>
                </c:pt>
                <c:pt idx="96">
                  <c:v>12</c:v>
                </c:pt>
                <c:pt idx="97">
                  <c:v>12</c:v>
                </c:pt>
                <c:pt idx="98">
                  <c:v>13</c:v>
                </c:pt>
                <c:pt idx="99">
                  <c:v>14</c:v>
                </c:pt>
                <c:pt idx="100">
                  <c:v>15</c:v>
                </c:pt>
                <c:pt idx="101">
                  <c:v>16</c:v>
                </c:pt>
                <c:pt idx="102">
                  <c:v>17</c:v>
                </c:pt>
                <c:pt idx="103">
                  <c:v>18</c:v>
                </c:pt>
                <c:pt idx="104">
                  <c:v>20</c:v>
                </c:pt>
                <c:pt idx="105">
                  <c:v>21</c:v>
                </c:pt>
                <c:pt idx="106">
                  <c:v>23</c:v>
                </c:pt>
                <c:pt idx="107">
                  <c:v>24</c:v>
                </c:pt>
                <c:pt idx="108">
                  <c:v>26</c:v>
                </c:pt>
                <c:pt idx="109">
                  <c:v>28</c:v>
                </c:pt>
                <c:pt idx="110">
                  <c:v>29</c:v>
                </c:pt>
                <c:pt idx="111">
                  <c:v>31</c:v>
                </c:pt>
                <c:pt idx="112">
                  <c:v>34</c:v>
                </c:pt>
                <c:pt idx="113">
                  <c:v>36</c:v>
                </c:pt>
                <c:pt idx="114">
                  <c:v>39</c:v>
                </c:pt>
                <c:pt idx="115">
                  <c:v>41</c:v>
                </c:pt>
                <c:pt idx="116">
                  <c:v>44</c:v>
                </c:pt>
                <c:pt idx="117">
                  <c:v>47</c:v>
                </c:pt>
                <c:pt idx="118">
                  <c:v>50</c:v>
                </c:pt>
                <c:pt idx="119">
                  <c:v>54</c:v>
                </c:pt>
                <c:pt idx="120">
                  <c:v>58</c:v>
                </c:pt>
                <c:pt idx="121">
                  <c:v>62</c:v>
                </c:pt>
                <c:pt idx="122">
                  <c:v>66</c:v>
                </c:pt>
                <c:pt idx="123">
                  <c:v>70</c:v>
                </c:pt>
                <c:pt idx="124">
                  <c:v>75</c:v>
                </c:pt>
                <c:pt idx="125">
                  <c:v>81</c:v>
                </c:pt>
                <c:pt idx="126">
                  <c:v>86</c:v>
                </c:pt>
                <c:pt idx="127">
                  <c:v>92</c:v>
                </c:pt>
                <c:pt idx="128">
                  <c:v>99</c:v>
                </c:pt>
                <c:pt idx="129">
                  <c:v>105</c:v>
                </c:pt>
                <c:pt idx="130">
                  <c:v>113</c:v>
                </c:pt>
                <c:pt idx="131">
                  <c:v>121</c:v>
                </c:pt>
                <c:pt idx="132">
                  <c:v>129</c:v>
                </c:pt>
                <c:pt idx="133">
                  <c:v>138</c:v>
                </c:pt>
                <c:pt idx="134">
                  <c:v>147</c:v>
                </c:pt>
                <c:pt idx="135">
                  <c:v>158</c:v>
                </c:pt>
                <c:pt idx="136">
                  <c:v>169</c:v>
                </c:pt>
                <c:pt idx="137">
                  <c:v>180</c:v>
                </c:pt>
                <c:pt idx="138">
                  <c:v>193</c:v>
                </c:pt>
                <c:pt idx="139">
                  <c:v>206</c:v>
                </c:pt>
                <c:pt idx="140">
                  <c:v>221</c:v>
                </c:pt>
                <c:pt idx="141">
                  <c:v>236</c:v>
                </c:pt>
                <c:pt idx="142">
                  <c:v>252</c:v>
                </c:pt>
                <c:pt idx="143">
                  <c:v>270</c:v>
                </c:pt>
                <c:pt idx="144">
                  <c:v>288</c:v>
                </c:pt>
                <c:pt idx="145">
                  <c:v>308</c:v>
                </c:pt>
                <c:pt idx="146">
                  <c:v>330</c:v>
                </c:pt>
                <c:pt idx="147">
                  <c:v>353</c:v>
                </c:pt>
                <c:pt idx="148">
                  <c:v>377</c:v>
                </c:pt>
                <c:pt idx="149">
                  <c:v>403</c:v>
                </c:pt>
              </c:numCache>
            </c:numRef>
          </c:cat>
          <c:val>
            <c:numRef>
              <c:f>'data-F6.9b.'!$E$3:$E$152</c:f>
              <c:numCache>
                <c:formatCode>0%</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5.0050059313500343E-5</c:v>
                </c:pt>
                <c:pt idx="48">
                  <c:v>1.9036392810784392E-4</c:v>
                </c:pt>
                <c:pt idx="49">
                  <c:v>3.0927624882743466E-4</c:v>
                </c:pt>
                <c:pt idx="50">
                  <c:v>4.0678688735464893E-4</c:v>
                </c:pt>
                <c:pt idx="51">
                  <c:v>4.8289578559994713E-4</c:v>
                </c:pt>
                <c:pt idx="52">
                  <c:v>5.3760307874943394E-4</c:v>
                </c:pt>
                <c:pt idx="53">
                  <c:v>5.7090867966879332E-4</c:v>
                </c:pt>
                <c:pt idx="54">
                  <c:v>5.8281261740279733E-4</c:v>
                </c:pt>
                <c:pt idx="55">
                  <c:v>6.1851923552087807E-4</c:v>
                </c:pt>
                <c:pt idx="56">
                  <c:v>7.2861893817082054E-4</c:v>
                </c:pt>
                <c:pt idx="57">
                  <c:v>7.9591531445005271E-4</c:v>
                </c:pt>
                <c:pt idx="58">
                  <c:v>8.2040836504494502E-4</c:v>
                </c:pt>
                <c:pt idx="59">
                  <c:v>8.7658796400145425E-4</c:v>
                </c:pt>
                <c:pt idx="60">
                  <c:v>9.5228402927866442E-4</c:v>
                </c:pt>
                <c:pt idx="61">
                  <c:v>1.0676887100796897E-3</c:v>
                </c:pt>
                <c:pt idx="62">
                  <c:v>1.3853561699766089E-3</c:v>
                </c:pt>
                <c:pt idx="63">
                  <c:v>1.8339384252806733E-3</c:v>
                </c:pt>
                <c:pt idx="64">
                  <c:v>2.2693223156651401E-3</c:v>
                </c:pt>
                <c:pt idx="65">
                  <c:v>2.6378674111820787E-3</c:v>
                </c:pt>
                <c:pt idx="66">
                  <c:v>2.9862435148809555E-3</c:v>
                </c:pt>
                <c:pt idx="67">
                  <c:v>3.2681430228487167E-3</c:v>
                </c:pt>
                <c:pt idx="68">
                  <c:v>3.5038487134832208E-3</c:v>
                </c:pt>
                <c:pt idx="69">
                  <c:v>3.7124835921642403E-3</c:v>
                </c:pt>
                <c:pt idx="70">
                  <c:v>3.9775603611534784E-3</c:v>
                </c:pt>
                <c:pt idx="71">
                  <c:v>4.2875224170660312E-3</c:v>
                </c:pt>
                <c:pt idx="72">
                  <c:v>4.5866857178597795E-3</c:v>
                </c:pt>
                <c:pt idx="73">
                  <c:v>4.9108562978346501E-3</c:v>
                </c:pt>
                <c:pt idx="74">
                  <c:v>5.855063918291447E-3</c:v>
                </c:pt>
                <c:pt idx="75">
                  <c:v>6.8833925657281652E-3</c:v>
                </c:pt>
                <c:pt idx="76">
                  <c:v>8.0793046154593925E-3</c:v>
                </c:pt>
                <c:pt idx="77">
                  <c:v>9.4693618831078238E-3</c:v>
                </c:pt>
                <c:pt idx="78">
                  <c:v>1.0912023498935514E-2</c:v>
                </c:pt>
                <c:pt idx="79">
                  <c:v>1.2365264340862818E-2</c:v>
                </c:pt>
                <c:pt idx="80">
                  <c:v>1.3690810946648837E-2</c:v>
                </c:pt>
                <c:pt idx="81">
                  <c:v>1.4970497592166867E-2</c:v>
                </c:pt>
                <c:pt idx="82">
                  <c:v>1.6296531293235328E-2</c:v>
                </c:pt>
                <c:pt idx="83">
                  <c:v>1.7710819569372968E-2</c:v>
                </c:pt>
                <c:pt idx="84">
                  <c:v>1.9120288079557221E-2</c:v>
                </c:pt>
                <c:pt idx="85">
                  <c:v>2.0385688623621261E-2</c:v>
                </c:pt>
                <c:pt idx="86">
                  <c:v>2.1470653033749457E-2</c:v>
                </c:pt>
                <c:pt idx="87">
                  <c:v>2.2314965135480491E-2</c:v>
                </c:pt>
                <c:pt idx="88">
                  <c:v>2.2951409590365898E-2</c:v>
                </c:pt>
                <c:pt idx="89">
                  <c:v>2.3745732501638257E-2</c:v>
                </c:pt>
                <c:pt idx="90">
                  <c:v>2.4230590121158153E-2</c:v>
                </c:pt>
                <c:pt idx="91">
                  <c:v>2.4371137242601048E-2</c:v>
                </c:pt>
                <c:pt idx="92">
                  <c:v>2.4175810475039087E-2</c:v>
                </c:pt>
                <c:pt idx="93">
                  <c:v>2.3551667371791637E-2</c:v>
                </c:pt>
                <c:pt idx="94">
                  <c:v>2.2435684398269182E-2</c:v>
                </c:pt>
                <c:pt idx="95">
                  <c:v>2.0849917920987001E-2</c:v>
                </c:pt>
                <c:pt idx="96">
                  <c:v>1.8858887177324025E-2</c:v>
                </c:pt>
                <c:pt idx="97">
                  <c:v>1.6809963066731413E-2</c:v>
                </c:pt>
                <c:pt idx="98">
                  <c:v>1.4781544507374973E-2</c:v>
                </c:pt>
                <c:pt idx="99">
                  <c:v>1.2817456481943821E-2</c:v>
                </c:pt>
                <c:pt idx="100">
                  <c:v>1.096814503561438E-2</c:v>
                </c:pt>
                <c:pt idx="101">
                  <c:v>9.3257661129841594E-3</c:v>
                </c:pt>
                <c:pt idx="102">
                  <c:v>7.842888705965426E-3</c:v>
                </c:pt>
                <c:pt idx="103">
                  <c:v>6.5532497462442614E-3</c:v>
                </c:pt>
                <c:pt idx="104">
                  <c:v>5.5161780643616072E-3</c:v>
                </c:pt>
                <c:pt idx="105">
                  <c:v>4.6708435363838072E-3</c:v>
                </c:pt>
                <c:pt idx="106">
                  <c:v>3.9599924148225581E-3</c:v>
                </c:pt>
                <c:pt idx="107">
                  <c:v>3.3754291364736936E-3</c:v>
                </c:pt>
                <c:pt idx="108">
                  <c:v>3.0276994997580379E-3</c:v>
                </c:pt>
                <c:pt idx="109">
                  <c:v>2.6930004406662826E-3</c:v>
                </c:pt>
                <c:pt idx="110">
                  <c:v>2.3481200437675456E-3</c:v>
                </c:pt>
                <c:pt idx="111">
                  <c:v>2.013503878709761E-3</c:v>
                </c:pt>
                <c:pt idx="112">
                  <c:v>1.7164493555447487E-3</c:v>
                </c:pt>
                <c:pt idx="113">
                  <c:v>1.4534261681417649E-3</c:v>
                </c:pt>
                <c:pt idx="114">
                  <c:v>1.2066948710181542E-3</c:v>
                </c:pt>
                <c:pt idx="115">
                  <c:v>9.7558005157013844E-4</c:v>
                </c:pt>
                <c:pt idx="116">
                  <c:v>8.2534009997453032E-4</c:v>
                </c:pt>
                <c:pt idx="117">
                  <c:v>6.5303145764853754E-4</c:v>
                </c:pt>
                <c:pt idx="118">
                  <c:v>4.3935334334001643E-4</c:v>
                </c:pt>
                <c:pt idx="119">
                  <c:v>3.5028167190655218E-4</c:v>
                </c:pt>
                <c:pt idx="120">
                  <c:v>2.398083182807117E-4</c:v>
                </c:pt>
                <c:pt idx="121">
                  <c:v>1.0793378895399886E-4</c:v>
                </c:pt>
                <c:pt idx="122">
                  <c:v>0</c:v>
                </c:pt>
                <c:pt idx="123">
                  <c:v>0</c:v>
                </c:pt>
                <c:pt idx="124">
                  <c:v>0</c:v>
                </c:pt>
                <c:pt idx="125">
                  <c:v>0</c:v>
                </c:pt>
                <c:pt idx="126">
                  <c:v>0</c:v>
                </c:pt>
                <c:pt idx="127">
                  <c:v>1.1854761388249093E-4</c:v>
                </c:pt>
                <c:pt idx="128">
                  <c:v>2.4881993271209024E-4</c:v>
                </c:pt>
                <c:pt idx="129">
                  <c:v>3.5769141889258033E-4</c:v>
                </c:pt>
                <c:pt idx="130">
                  <c:v>4.4516052539362802E-4</c:v>
                </c:pt>
                <c:pt idx="131">
                  <c:v>5.1122849513316447E-4</c:v>
                </c:pt>
                <c:pt idx="132">
                  <c:v>5.5589438930566054E-4</c:v>
                </c:pt>
                <c:pt idx="133">
                  <c:v>5.791588426042434E-4</c:v>
                </c:pt>
                <c:pt idx="134">
                  <c:v>5.8102152444818771E-4</c:v>
                </c:pt>
                <c:pt idx="135">
                  <c:v>5.614824613058172E-4</c:v>
                </c:pt>
                <c:pt idx="136">
                  <c:v>5.2054193082120962E-4</c:v>
                </c:pt>
                <c:pt idx="137">
                  <c:v>4.5819935123788563E-4</c:v>
                </c:pt>
                <c:pt idx="138">
                  <c:v>3.7445560842472639E-4</c:v>
                </c:pt>
                <c:pt idx="139">
                  <c:v>2.6931033547512168E-4</c:v>
                </c:pt>
                <c:pt idx="140">
                  <c:v>1.4276255725873796E-4</c:v>
                </c:pt>
                <c:pt idx="141">
                  <c:v>0</c:v>
                </c:pt>
                <c:pt idx="142">
                  <c:v>0</c:v>
                </c:pt>
                <c:pt idx="143">
                  <c:v>0</c:v>
                </c:pt>
                <c:pt idx="144">
                  <c:v>0</c:v>
                </c:pt>
                <c:pt idx="145">
                  <c:v>0</c:v>
                </c:pt>
                <c:pt idx="146">
                  <c:v>0</c:v>
                </c:pt>
                <c:pt idx="147">
                  <c:v>0</c:v>
                </c:pt>
                <c:pt idx="148">
                  <c:v>0</c:v>
                </c:pt>
                <c:pt idx="149">
                  <c:v>0</c:v>
                </c:pt>
              </c:numCache>
            </c:numRef>
          </c:val>
          <c:extLst>
            <c:ext xmlns:c16="http://schemas.microsoft.com/office/drawing/2014/chart" uri="{C3380CC4-5D6E-409C-BE32-E72D297353CC}">
              <c16:uniqueId val="{00000001-8D23-9743-BECF-321C07E4DA12}"/>
            </c:ext>
          </c:extLst>
        </c:ser>
        <c:ser>
          <c:idx val="4"/>
          <c:order val="3"/>
          <c:tx>
            <c:strRef>
              <c:f>'data-F6.9b.'!$G$2</c:f>
              <c:strCache>
                <c:ptCount val="1"/>
                <c:pt idx="0">
                  <c:v>Latin America</c:v>
                </c:pt>
              </c:strCache>
            </c:strRef>
          </c:tx>
          <c:spPr>
            <a:solidFill>
              <a:srgbClr val="FFC000"/>
            </a:solidFill>
            <a:ln>
              <a:noFill/>
            </a:ln>
            <a:effectLst/>
          </c:spPr>
          <c:cat>
            <c:numRef>
              <c:f>'data-F6.9b.'!$B$3:$B$152</c:f>
              <c:numCache>
                <c:formatCode>0</c:formatCode>
                <c:ptCount val="150"/>
                <c:pt idx="12" formatCode="0.0">
                  <c:v>0</c:v>
                </c:pt>
                <c:pt idx="13" formatCode="0.0">
                  <c:v>0</c:v>
                </c:pt>
                <c:pt idx="14" formatCode="0.0">
                  <c:v>0</c:v>
                </c:pt>
                <c:pt idx="15" formatCode="0.0">
                  <c:v>0.1</c:v>
                </c:pt>
                <c:pt idx="16" formatCode="0.0">
                  <c:v>0.1</c:v>
                </c:pt>
                <c:pt idx="17" formatCode="0.0">
                  <c:v>0.1</c:v>
                </c:pt>
                <c:pt idx="18" formatCode="0.0">
                  <c:v>0.1</c:v>
                </c:pt>
                <c:pt idx="19" formatCode="0.0">
                  <c:v>0.1</c:v>
                </c:pt>
                <c:pt idx="20" formatCode="0.0">
                  <c:v>0.1</c:v>
                </c:pt>
                <c:pt idx="21" formatCode="0.0">
                  <c:v>0.1</c:v>
                </c:pt>
                <c:pt idx="22" formatCode="0.0">
                  <c:v>0.1</c:v>
                </c:pt>
                <c:pt idx="23" formatCode="0.0">
                  <c:v>0.1</c:v>
                </c:pt>
                <c:pt idx="24" formatCode="0.0">
                  <c:v>0.1</c:v>
                </c:pt>
                <c:pt idx="25" formatCode="0.0">
                  <c:v>0.1</c:v>
                </c:pt>
                <c:pt idx="26" formatCode="0.0">
                  <c:v>0.1</c:v>
                </c:pt>
                <c:pt idx="27" formatCode="0.0">
                  <c:v>0.1</c:v>
                </c:pt>
                <c:pt idx="28" formatCode="0.0">
                  <c:v>0.1</c:v>
                </c:pt>
                <c:pt idx="29" formatCode="0.0">
                  <c:v>0.1</c:v>
                </c:pt>
                <c:pt idx="30" formatCode="0.0">
                  <c:v>0.1</c:v>
                </c:pt>
                <c:pt idx="31" formatCode="0.0">
                  <c:v>0.1</c:v>
                </c:pt>
                <c:pt idx="32" formatCode="0.0">
                  <c:v>0.2</c:v>
                </c:pt>
                <c:pt idx="33" formatCode="0.0">
                  <c:v>0.2</c:v>
                </c:pt>
                <c:pt idx="34" formatCode="0.0">
                  <c:v>0.2</c:v>
                </c:pt>
                <c:pt idx="35" formatCode="0.0">
                  <c:v>0.2</c:v>
                </c:pt>
                <c:pt idx="36" formatCode="0.0">
                  <c:v>0.2</c:v>
                </c:pt>
                <c:pt idx="37" formatCode="0.0">
                  <c:v>0.2</c:v>
                </c:pt>
                <c:pt idx="38" formatCode="0.0">
                  <c:v>0.2</c:v>
                </c:pt>
                <c:pt idx="39" formatCode="0.0">
                  <c:v>0.3</c:v>
                </c:pt>
                <c:pt idx="40" formatCode="0.0">
                  <c:v>0.3</c:v>
                </c:pt>
                <c:pt idx="41" formatCode="0.0">
                  <c:v>0.3</c:v>
                </c:pt>
                <c:pt idx="42" formatCode="0.0">
                  <c:v>0.3</c:v>
                </c:pt>
                <c:pt idx="43" formatCode="0.0">
                  <c:v>0.3</c:v>
                </c:pt>
                <c:pt idx="44" formatCode="0.0">
                  <c:v>0.4</c:v>
                </c:pt>
                <c:pt idx="45" formatCode="0.0">
                  <c:v>0.4</c:v>
                </c:pt>
                <c:pt idx="46" formatCode="0.0">
                  <c:v>0.4</c:v>
                </c:pt>
                <c:pt idx="47" formatCode="0.0">
                  <c:v>0.4</c:v>
                </c:pt>
                <c:pt idx="48" formatCode="0.0">
                  <c:v>0.5</c:v>
                </c:pt>
                <c:pt idx="49" formatCode="0.0">
                  <c:v>0.5</c:v>
                </c:pt>
                <c:pt idx="50" formatCode="0.0">
                  <c:v>0.5</c:v>
                </c:pt>
                <c:pt idx="51" formatCode="0.0">
                  <c:v>0.6</c:v>
                </c:pt>
                <c:pt idx="52" formatCode="0.0">
                  <c:v>0.6</c:v>
                </c:pt>
                <c:pt idx="53" formatCode="0.0">
                  <c:v>0.6</c:v>
                </c:pt>
                <c:pt idx="54" formatCode="0.0">
                  <c:v>0.7</c:v>
                </c:pt>
                <c:pt idx="55" formatCode="0.0">
                  <c:v>0.7</c:v>
                </c:pt>
                <c:pt idx="56" formatCode="0.0">
                  <c:v>0.8</c:v>
                </c:pt>
                <c:pt idx="57" formatCode="0.0">
                  <c:v>0.8</c:v>
                </c:pt>
                <c:pt idx="58" formatCode="0.0">
                  <c:v>0.9</c:v>
                </c:pt>
                <c:pt idx="59" formatCode="0.0">
                  <c:v>1</c:v>
                </c:pt>
                <c:pt idx="60" formatCode="0.0">
                  <c:v>1</c:v>
                </c:pt>
                <c:pt idx="61" formatCode="0.0">
                  <c:v>1.1000000000000001</c:v>
                </c:pt>
                <c:pt idx="62" formatCode="0.0">
                  <c:v>1.2</c:v>
                </c:pt>
                <c:pt idx="63" formatCode="0.0">
                  <c:v>1.3</c:v>
                </c:pt>
                <c:pt idx="64" formatCode="0.0">
                  <c:v>1.3</c:v>
                </c:pt>
                <c:pt idx="65" formatCode="0.0">
                  <c:v>1.4</c:v>
                </c:pt>
                <c:pt idx="66" formatCode="0.0">
                  <c:v>1.5</c:v>
                </c:pt>
                <c:pt idx="67" formatCode="0.0">
                  <c:v>1.6</c:v>
                </c:pt>
                <c:pt idx="68" formatCode="0.0">
                  <c:v>1.8</c:v>
                </c:pt>
                <c:pt idx="69" formatCode="0.0">
                  <c:v>1.9</c:v>
                </c:pt>
                <c:pt idx="70" formatCode="0.0">
                  <c:v>2</c:v>
                </c:pt>
                <c:pt idx="71" formatCode="0.0">
                  <c:v>2.1</c:v>
                </c:pt>
                <c:pt idx="72" formatCode="0.0">
                  <c:v>2.2999999999999998</c:v>
                </c:pt>
                <c:pt idx="73" formatCode="0.0">
                  <c:v>2.5</c:v>
                </c:pt>
                <c:pt idx="74" formatCode="0.0">
                  <c:v>2.6</c:v>
                </c:pt>
                <c:pt idx="75" formatCode="0.0">
                  <c:v>2.8</c:v>
                </c:pt>
                <c:pt idx="76" formatCode="0.0">
                  <c:v>3</c:v>
                </c:pt>
                <c:pt idx="77" formatCode="0.0">
                  <c:v>3.2</c:v>
                </c:pt>
                <c:pt idx="78" formatCode="0.0">
                  <c:v>3.4</c:v>
                </c:pt>
                <c:pt idx="79" formatCode="0.0">
                  <c:v>3.7</c:v>
                </c:pt>
                <c:pt idx="80" formatCode="0.0">
                  <c:v>3.9</c:v>
                </c:pt>
                <c:pt idx="81" formatCode="0.0">
                  <c:v>4.2</c:v>
                </c:pt>
                <c:pt idx="82" formatCode="0.0">
                  <c:v>4.5</c:v>
                </c:pt>
                <c:pt idx="83" formatCode="0.0">
                  <c:v>4.8</c:v>
                </c:pt>
                <c:pt idx="84" formatCode="0.0">
                  <c:v>5.0999999999999996</c:v>
                </c:pt>
                <c:pt idx="85" formatCode="0.0">
                  <c:v>5.5</c:v>
                </c:pt>
                <c:pt idx="86" formatCode="0.0">
                  <c:v>5.9</c:v>
                </c:pt>
                <c:pt idx="87" formatCode="0.0">
                  <c:v>6.3</c:v>
                </c:pt>
                <c:pt idx="88" formatCode="0.0">
                  <c:v>6.7</c:v>
                </c:pt>
                <c:pt idx="89" formatCode="0.0">
                  <c:v>7.2</c:v>
                </c:pt>
                <c:pt idx="90" formatCode="0.0">
                  <c:v>7.7</c:v>
                </c:pt>
                <c:pt idx="91" formatCode="0.0">
                  <c:v>8.1999999999999993</c:v>
                </c:pt>
                <c:pt idx="92" formatCode="0.0">
                  <c:v>8.8000000000000007</c:v>
                </c:pt>
                <c:pt idx="93" formatCode="0.0">
                  <c:v>9.4</c:v>
                </c:pt>
                <c:pt idx="94">
                  <c:v>10</c:v>
                </c:pt>
                <c:pt idx="95">
                  <c:v>11</c:v>
                </c:pt>
                <c:pt idx="96">
                  <c:v>12</c:v>
                </c:pt>
                <c:pt idx="97">
                  <c:v>12</c:v>
                </c:pt>
                <c:pt idx="98">
                  <c:v>13</c:v>
                </c:pt>
                <c:pt idx="99">
                  <c:v>14</c:v>
                </c:pt>
                <c:pt idx="100">
                  <c:v>15</c:v>
                </c:pt>
                <c:pt idx="101">
                  <c:v>16</c:v>
                </c:pt>
                <c:pt idx="102">
                  <c:v>17</c:v>
                </c:pt>
                <c:pt idx="103">
                  <c:v>18</c:v>
                </c:pt>
                <c:pt idx="104">
                  <c:v>20</c:v>
                </c:pt>
                <c:pt idx="105">
                  <c:v>21</c:v>
                </c:pt>
                <c:pt idx="106">
                  <c:v>23</c:v>
                </c:pt>
                <c:pt idx="107">
                  <c:v>24</c:v>
                </c:pt>
                <c:pt idx="108">
                  <c:v>26</c:v>
                </c:pt>
                <c:pt idx="109">
                  <c:v>28</c:v>
                </c:pt>
                <c:pt idx="110">
                  <c:v>29</c:v>
                </c:pt>
                <c:pt idx="111">
                  <c:v>31</c:v>
                </c:pt>
                <c:pt idx="112">
                  <c:v>34</c:v>
                </c:pt>
                <c:pt idx="113">
                  <c:v>36</c:v>
                </c:pt>
                <c:pt idx="114">
                  <c:v>39</c:v>
                </c:pt>
                <c:pt idx="115">
                  <c:v>41</c:v>
                </c:pt>
                <c:pt idx="116">
                  <c:v>44</c:v>
                </c:pt>
                <c:pt idx="117">
                  <c:v>47</c:v>
                </c:pt>
                <c:pt idx="118">
                  <c:v>50</c:v>
                </c:pt>
                <c:pt idx="119">
                  <c:v>54</c:v>
                </c:pt>
                <c:pt idx="120">
                  <c:v>58</c:v>
                </c:pt>
                <c:pt idx="121">
                  <c:v>62</c:v>
                </c:pt>
                <c:pt idx="122">
                  <c:v>66</c:v>
                </c:pt>
                <c:pt idx="123">
                  <c:v>70</c:v>
                </c:pt>
                <c:pt idx="124">
                  <c:v>75</c:v>
                </c:pt>
                <c:pt idx="125">
                  <c:v>81</c:v>
                </c:pt>
                <c:pt idx="126">
                  <c:v>86</c:v>
                </c:pt>
                <c:pt idx="127">
                  <c:v>92</c:v>
                </c:pt>
                <c:pt idx="128">
                  <c:v>99</c:v>
                </c:pt>
                <c:pt idx="129">
                  <c:v>105</c:v>
                </c:pt>
                <c:pt idx="130">
                  <c:v>113</c:v>
                </c:pt>
                <c:pt idx="131">
                  <c:v>121</c:v>
                </c:pt>
                <c:pt idx="132">
                  <c:v>129</c:v>
                </c:pt>
                <c:pt idx="133">
                  <c:v>138</c:v>
                </c:pt>
                <c:pt idx="134">
                  <c:v>147</c:v>
                </c:pt>
                <c:pt idx="135">
                  <c:v>158</c:v>
                </c:pt>
                <c:pt idx="136">
                  <c:v>169</c:v>
                </c:pt>
                <c:pt idx="137">
                  <c:v>180</c:v>
                </c:pt>
                <c:pt idx="138">
                  <c:v>193</c:v>
                </c:pt>
                <c:pt idx="139">
                  <c:v>206</c:v>
                </c:pt>
                <c:pt idx="140">
                  <c:v>221</c:v>
                </c:pt>
                <c:pt idx="141">
                  <c:v>236</c:v>
                </c:pt>
                <c:pt idx="142">
                  <c:v>252</c:v>
                </c:pt>
                <c:pt idx="143">
                  <c:v>270</c:v>
                </c:pt>
                <c:pt idx="144">
                  <c:v>288</c:v>
                </c:pt>
                <c:pt idx="145">
                  <c:v>308</c:v>
                </c:pt>
                <c:pt idx="146">
                  <c:v>330</c:v>
                </c:pt>
                <c:pt idx="147">
                  <c:v>353</c:v>
                </c:pt>
                <c:pt idx="148">
                  <c:v>377</c:v>
                </c:pt>
                <c:pt idx="149">
                  <c:v>403</c:v>
                </c:pt>
              </c:numCache>
            </c:numRef>
          </c:cat>
          <c:val>
            <c:numRef>
              <c:f>'data-F6.9b.'!$G$3:$G$152</c:f>
              <c:numCache>
                <c:formatCode>0%</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6.8719726800902709E-5</c:v>
                </c:pt>
                <c:pt idx="43">
                  <c:v>3.4940430494807872E-4</c:v>
                </c:pt>
                <c:pt idx="44">
                  <c:v>5.9077415595201179E-4</c:v>
                </c:pt>
                <c:pt idx="45">
                  <c:v>7.9282874633862055E-4</c:v>
                </c:pt>
                <c:pt idx="46">
                  <c:v>9.5556807610790466E-4</c:v>
                </c:pt>
                <c:pt idx="47">
                  <c:v>1.0789921452598644E-3</c:v>
                </c:pt>
                <c:pt idx="48">
                  <c:v>1.3149054208113071E-3</c:v>
                </c:pt>
                <c:pt idx="49">
                  <c:v>1.6293037451580864E-3</c:v>
                </c:pt>
                <c:pt idx="50">
                  <c:v>1.930698912343829E-3</c:v>
                </c:pt>
                <c:pt idx="51">
                  <c:v>2.3689254212215542E-3</c:v>
                </c:pt>
                <c:pt idx="52">
                  <c:v>2.6892065898148788E-3</c:v>
                </c:pt>
                <c:pt idx="53">
                  <c:v>3.104831032556057E-3</c:v>
                </c:pt>
                <c:pt idx="54">
                  <c:v>3.4503442686694809E-3</c:v>
                </c:pt>
                <c:pt idx="55">
                  <c:v>4.0621561299888287E-3</c:v>
                </c:pt>
                <c:pt idx="56">
                  <c:v>5.2582807584956592E-3</c:v>
                </c:pt>
                <c:pt idx="57">
                  <c:v>6.4253231572928473E-3</c:v>
                </c:pt>
                <c:pt idx="58">
                  <c:v>7.7110159741822851E-3</c:v>
                </c:pt>
                <c:pt idx="59">
                  <c:v>1.0459479124753483E-2</c:v>
                </c:pt>
                <c:pt idx="60">
                  <c:v>1.3261080174610782E-2</c:v>
                </c:pt>
                <c:pt idx="61">
                  <c:v>1.6005282707215095E-2</c:v>
                </c:pt>
                <c:pt idx="62">
                  <c:v>1.8730437880044026E-2</c:v>
                </c:pt>
                <c:pt idx="63">
                  <c:v>2.1467278662732282E-2</c:v>
                </c:pt>
                <c:pt idx="64">
                  <c:v>2.4430768723060402E-2</c:v>
                </c:pt>
                <c:pt idx="65">
                  <c:v>2.7356366846775018E-2</c:v>
                </c:pt>
                <c:pt idx="66">
                  <c:v>3.02794571474207E-2</c:v>
                </c:pt>
                <c:pt idx="67">
                  <c:v>3.3246276194366063E-2</c:v>
                </c:pt>
                <c:pt idx="68">
                  <c:v>3.6254435432609797E-2</c:v>
                </c:pt>
                <c:pt idx="69">
                  <c:v>3.9157317692552755E-2</c:v>
                </c:pt>
                <c:pt idx="70">
                  <c:v>4.1416992741248389E-2</c:v>
                </c:pt>
                <c:pt idx="71">
                  <c:v>4.3724077176246309E-2</c:v>
                </c:pt>
                <c:pt idx="72">
                  <c:v>4.5757787769903718E-2</c:v>
                </c:pt>
                <c:pt idx="73">
                  <c:v>4.7111187269596504E-2</c:v>
                </c:pt>
                <c:pt idx="74">
                  <c:v>4.7921795472443927E-2</c:v>
                </c:pt>
                <c:pt idx="75">
                  <c:v>4.903130967195387E-2</c:v>
                </c:pt>
                <c:pt idx="76">
                  <c:v>4.9493274205093724E-2</c:v>
                </c:pt>
                <c:pt idx="77">
                  <c:v>4.9136812015576188E-2</c:v>
                </c:pt>
                <c:pt idx="78">
                  <c:v>4.8191223015541004E-2</c:v>
                </c:pt>
                <c:pt idx="79">
                  <c:v>4.6632606045520088E-2</c:v>
                </c:pt>
                <c:pt idx="80">
                  <c:v>4.4601163230622048E-2</c:v>
                </c:pt>
                <c:pt idx="81">
                  <c:v>4.2060172355364758E-2</c:v>
                </c:pt>
                <c:pt idx="82">
                  <c:v>3.9136739783436653E-2</c:v>
                </c:pt>
                <c:pt idx="83">
                  <c:v>3.6204117128185491E-2</c:v>
                </c:pt>
                <c:pt idx="84">
                  <c:v>3.3412137300079969E-2</c:v>
                </c:pt>
                <c:pt idx="85">
                  <c:v>3.0654769418513028E-2</c:v>
                </c:pt>
                <c:pt idx="86">
                  <c:v>2.7953335128077572E-2</c:v>
                </c:pt>
                <c:pt idx="87">
                  <c:v>2.5451856676255248E-2</c:v>
                </c:pt>
                <c:pt idx="88">
                  <c:v>2.305880711877591E-2</c:v>
                </c:pt>
                <c:pt idx="89">
                  <c:v>2.0927789391419507E-2</c:v>
                </c:pt>
                <c:pt idx="90">
                  <c:v>1.8939914670087644E-2</c:v>
                </c:pt>
                <c:pt idx="91">
                  <c:v>1.7066321565189418E-2</c:v>
                </c:pt>
                <c:pt idx="92">
                  <c:v>1.532578344137064E-2</c:v>
                </c:pt>
                <c:pt idx="93">
                  <c:v>1.3720225394106101E-2</c:v>
                </c:pt>
                <c:pt idx="94">
                  <c:v>1.2184772068539263E-2</c:v>
                </c:pt>
                <c:pt idx="95">
                  <c:v>1.0942209594870782E-2</c:v>
                </c:pt>
                <c:pt idx="96">
                  <c:v>9.7294962033453759E-3</c:v>
                </c:pt>
                <c:pt idx="97">
                  <c:v>8.5645194089059486E-3</c:v>
                </c:pt>
                <c:pt idx="98">
                  <c:v>7.5133237079215952E-3</c:v>
                </c:pt>
                <c:pt idx="99">
                  <c:v>6.7543453673249284E-3</c:v>
                </c:pt>
                <c:pt idx="100">
                  <c:v>5.9860950524348476E-3</c:v>
                </c:pt>
                <c:pt idx="101">
                  <c:v>5.2578966543891988E-3</c:v>
                </c:pt>
                <c:pt idx="102">
                  <c:v>4.6034552487784642E-3</c:v>
                </c:pt>
                <c:pt idx="103">
                  <c:v>4.0019872640522794E-3</c:v>
                </c:pt>
                <c:pt idx="104">
                  <c:v>3.4334115882816772E-3</c:v>
                </c:pt>
                <c:pt idx="105">
                  <c:v>2.8908834219513939E-3</c:v>
                </c:pt>
                <c:pt idx="106">
                  <c:v>2.4450395957852115E-3</c:v>
                </c:pt>
                <c:pt idx="107">
                  <c:v>1.9476132178869964E-3</c:v>
                </c:pt>
                <c:pt idx="108">
                  <c:v>1.5657258953981213E-3</c:v>
                </c:pt>
                <c:pt idx="109">
                  <c:v>1.1896588592056054E-3</c:v>
                </c:pt>
                <c:pt idx="110">
                  <c:v>8.4188115070585909E-4</c:v>
                </c:pt>
                <c:pt idx="111">
                  <c:v>6.5072531363553063E-4</c:v>
                </c:pt>
                <c:pt idx="112">
                  <c:v>4.2025421594787775E-4</c:v>
                </c:pt>
                <c:pt idx="113">
                  <c:v>1.5046785764290035E-4</c:v>
                </c:pt>
                <c:pt idx="114">
                  <c:v>0</c:v>
                </c:pt>
                <c:pt idx="115">
                  <c:v>0</c:v>
                </c:pt>
                <c:pt idx="116">
                  <c:v>0</c:v>
                </c:pt>
                <c:pt idx="117">
                  <c:v>1.702366119868594E-4</c:v>
                </c:pt>
                <c:pt idx="118">
                  <c:v>4.3732520237926858E-4</c:v>
                </c:pt>
                <c:pt idx="119">
                  <c:v>6.6509853215435317E-4</c:v>
                </c:pt>
                <c:pt idx="120">
                  <c:v>8.5355660131211338E-4</c:v>
                </c:pt>
                <c:pt idx="121">
                  <c:v>1.0026989498645277E-3</c:v>
                </c:pt>
                <c:pt idx="122">
                  <c:v>1.1125269577756606E-3</c:v>
                </c:pt>
                <c:pt idx="123">
                  <c:v>1.1830390644232988E-3</c:v>
                </c:pt>
                <c:pt idx="124">
                  <c:v>1.2142362717699094E-3</c:v>
                </c:pt>
                <c:pt idx="125">
                  <c:v>1.2061181365127717E-3</c:v>
                </c:pt>
                <c:pt idx="126">
                  <c:v>1.1586845432948608E-3</c:v>
                </c:pt>
                <c:pt idx="127">
                  <c:v>1.0719361661329469E-3</c:v>
                </c:pt>
                <c:pt idx="128">
                  <c:v>9.458728076830854E-4</c:v>
                </c:pt>
                <c:pt idx="129">
                  <c:v>7.8049315328382427E-4</c:v>
                </c:pt>
                <c:pt idx="130">
                  <c:v>5.7579955292918681E-4</c:v>
                </c:pt>
                <c:pt idx="131">
                  <c:v>3.3178909796540362E-4</c:v>
                </c:pt>
                <c:pt idx="132">
                  <c:v>4.8465255705990003E-5</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extLst>
            <c:ext xmlns:c16="http://schemas.microsoft.com/office/drawing/2014/chart" uri="{C3380CC4-5D6E-409C-BE32-E72D297353CC}">
              <c16:uniqueId val="{00000003-8D23-9743-BECF-321C07E4DA12}"/>
            </c:ext>
          </c:extLst>
        </c:ser>
        <c:ser>
          <c:idx val="5"/>
          <c:order val="4"/>
          <c:tx>
            <c:strRef>
              <c:f>'data-F6.9b.'!$H$2</c:f>
              <c:strCache>
                <c:ptCount val="1"/>
                <c:pt idx="0">
                  <c:v>MENA</c:v>
                </c:pt>
              </c:strCache>
            </c:strRef>
          </c:tx>
          <c:spPr>
            <a:solidFill>
              <a:schemeClr val="accent2">
                <a:lumMod val="75000"/>
              </a:schemeClr>
            </a:solidFill>
            <a:ln>
              <a:noFill/>
            </a:ln>
            <a:effectLst/>
          </c:spPr>
          <c:cat>
            <c:numRef>
              <c:f>'data-F6.9b.'!$B$3:$B$152</c:f>
              <c:numCache>
                <c:formatCode>0</c:formatCode>
                <c:ptCount val="150"/>
                <c:pt idx="12" formatCode="0.0">
                  <c:v>0</c:v>
                </c:pt>
                <c:pt idx="13" formatCode="0.0">
                  <c:v>0</c:v>
                </c:pt>
                <c:pt idx="14" formatCode="0.0">
                  <c:v>0</c:v>
                </c:pt>
                <c:pt idx="15" formatCode="0.0">
                  <c:v>0.1</c:v>
                </c:pt>
                <c:pt idx="16" formatCode="0.0">
                  <c:v>0.1</c:v>
                </c:pt>
                <c:pt idx="17" formatCode="0.0">
                  <c:v>0.1</c:v>
                </c:pt>
                <c:pt idx="18" formatCode="0.0">
                  <c:v>0.1</c:v>
                </c:pt>
                <c:pt idx="19" formatCode="0.0">
                  <c:v>0.1</c:v>
                </c:pt>
                <c:pt idx="20" formatCode="0.0">
                  <c:v>0.1</c:v>
                </c:pt>
                <c:pt idx="21" formatCode="0.0">
                  <c:v>0.1</c:v>
                </c:pt>
                <c:pt idx="22" formatCode="0.0">
                  <c:v>0.1</c:v>
                </c:pt>
                <c:pt idx="23" formatCode="0.0">
                  <c:v>0.1</c:v>
                </c:pt>
                <c:pt idx="24" formatCode="0.0">
                  <c:v>0.1</c:v>
                </c:pt>
                <c:pt idx="25" formatCode="0.0">
                  <c:v>0.1</c:v>
                </c:pt>
                <c:pt idx="26" formatCode="0.0">
                  <c:v>0.1</c:v>
                </c:pt>
                <c:pt idx="27" formatCode="0.0">
                  <c:v>0.1</c:v>
                </c:pt>
                <c:pt idx="28" formatCode="0.0">
                  <c:v>0.1</c:v>
                </c:pt>
                <c:pt idx="29" formatCode="0.0">
                  <c:v>0.1</c:v>
                </c:pt>
                <c:pt idx="30" formatCode="0.0">
                  <c:v>0.1</c:v>
                </c:pt>
                <c:pt idx="31" formatCode="0.0">
                  <c:v>0.1</c:v>
                </c:pt>
                <c:pt idx="32" formatCode="0.0">
                  <c:v>0.2</c:v>
                </c:pt>
                <c:pt idx="33" formatCode="0.0">
                  <c:v>0.2</c:v>
                </c:pt>
                <c:pt idx="34" formatCode="0.0">
                  <c:v>0.2</c:v>
                </c:pt>
                <c:pt idx="35" formatCode="0.0">
                  <c:v>0.2</c:v>
                </c:pt>
                <c:pt idx="36" formatCode="0.0">
                  <c:v>0.2</c:v>
                </c:pt>
                <c:pt idx="37" formatCode="0.0">
                  <c:v>0.2</c:v>
                </c:pt>
                <c:pt idx="38" formatCode="0.0">
                  <c:v>0.2</c:v>
                </c:pt>
                <c:pt idx="39" formatCode="0.0">
                  <c:v>0.3</c:v>
                </c:pt>
                <c:pt idx="40" formatCode="0.0">
                  <c:v>0.3</c:v>
                </c:pt>
                <c:pt idx="41" formatCode="0.0">
                  <c:v>0.3</c:v>
                </c:pt>
                <c:pt idx="42" formatCode="0.0">
                  <c:v>0.3</c:v>
                </c:pt>
                <c:pt idx="43" formatCode="0.0">
                  <c:v>0.3</c:v>
                </c:pt>
                <c:pt idx="44" formatCode="0.0">
                  <c:v>0.4</c:v>
                </c:pt>
                <c:pt idx="45" formatCode="0.0">
                  <c:v>0.4</c:v>
                </c:pt>
                <c:pt idx="46" formatCode="0.0">
                  <c:v>0.4</c:v>
                </c:pt>
                <c:pt idx="47" formatCode="0.0">
                  <c:v>0.4</c:v>
                </c:pt>
                <c:pt idx="48" formatCode="0.0">
                  <c:v>0.5</c:v>
                </c:pt>
                <c:pt idx="49" formatCode="0.0">
                  <c:v>0.5</c:v>
                </c:pt>
                <c:pt idx="50" formatCode="0.0">
                  <c:v>0.5</c:v>
                </c:pt>
                <c:pt idx="51" formatCode="0.0">
                  <c:v>0.6</c:v>
                </c:pt>
                <c:pt idx="52" formatCode="0.0">
                  <c:v>0.6</c:v>
                </c:pt>
                <c:pt idx="53" formatCode="0.0">
                  <c:v>0.6</c:v>
                </c:pt>
                <c:pt idx="54" formatCode="0.0">
                  <c:v>0.7</c:v>
                </c:pt>
                <c:pt idx="55" formatCode="0.0">
                  <c:v>0.7</c:v>
                </c:pt>
                <c:pt idx="56" formatCode="0.0">
                  <c:v>0.8</c:v>
                </c:pt>
                <c:pt idx="57" formatCode="0.0">
                  <c:v>0.8</c:v>
                </c:pt>
                <c:pt idx="58" formatCode="0.0">
                  <c:v>0.9</c:v>
                </c:pt>
                <c:pt idx="59" formatCode="0.0">
                  <c:v>1</c:v>
                </c:pt>
                <c:pt idx="60" formatCode="0.0">
                  <c:v>1</c:v>
                </c:pt>
                <c:pt idx="61" formatCode="0.0">
                  <c:v>1.1000000000000001</c:v>
                </c:pt>
                <c:pt idx="62" formatCode="0.0">
                  <c:v>1.2</c:v>
                </c:pt>
                <c:pt idx="63" formatCode="0.0">
                  <c:v>1.3</c:v>
                </c:pt>
                <c:pt idx="64" formatCode="0.0">
                  <c:v>1.3</c:v>
                </c:pt>
                <c:pt idx="65" formatCode="0.0">
                  <c:v>1.4</c:v>
                </c:pt>
                <c:pt idx="66" formatCode="0.0">
                  <c:v>1.5</c:v>
                </c:pt>
                <c:pt idx="67" formatCode="0.0">
                  <c:v>1.6</c:v>
                </c:pt>
                <c:pt idx="68" formatCode="0.0">
                  <c:v>1.8</c:v>
                </c:pt>
                <c:pt idx="69" formatCode="0.0">
                  <c:v>1.9</c:v>
                </c:pt>
                <c:pt idx="70" formatCode="0.0">
                  <c:v>2</c:v>
                </c:pt>
                <c:pt idx="71" formatCode="0.0">
                  <c:v>2.1</c:v>
                </c:pt>
                <c:pt idx="72" formatCode="0.0">
                  <c:v>2.2999999999999998</c:v>
                </c:pt>
                <c:pt idx="73" formatCode="0.0">
                  <c:v>2.5</c:v>
                </c:pt>
                <c:pt idx="74" formatCode="0.0">
                  <c:v>2.6</c:v>
                </c:pt>
                <c:pt idx="75" formatCode="0.0">
                  <c:v>2.8</c:v>
                </c:pt>
                <c:pt idx="76" formatCode="0.0">
                  <c:v>3</c:v>
                </c:pt>
                <c:pt idx="77" formatCode="0.0">
                  <c:v>3.2</c:v>
                </c:pt>
                <c:pt idx="78" formatCode="0.0">
                  <c:v>3.4</c:v>
                </c:pt>
                <c:pt idx="79" formatCode="0.0">
                  <c:v>3.7</c:v>
                </c:pt>
                <c:pt idx="80" formatCode="0.0">
                  <c:v>3.9</c:v>
                </c:pt>
                <c:pt idx="81" formatCode="0.0">
                  <c:v>4.2</c:v>
                </c:pt>
                <c:pt idx="82" formatCode="0.0">
                  <c:v>4.5</c:v>
                </c:pt>
                <c:pt idx="83" formatCode="0.0">
                  <c:v>4.8</c:v>
                </c:pt>
                <c:pt idx="84" formatCode="0.0">
                  <c:v>5.0999999999999996</c:v>
                </c:pt>
                <c:pt idx="85" formatCode="0.0">
                  <c:v>5.5</c:v>
                </c:pt>
                <c:pt idx="86" formatCode="0.0">
                  <c:v>5.9</c:v>
                </c:pt>
                <c:pt idx="87" formatCode="0.0">
                  <c:v>6.3</c:v>
                </c:pt>
                <c:pt idx="88" formatCode="0.0">
                  <c:v>6.7</c:v>
                </c:pt>
                <c:pt idx="89" formatCode="0.0">
                  <c:v>7.2</c:v>
                </c:pt>
                <c:pt idx="90" formatCode="0.0">
                  <c:v>7.7</c:v>
                </c:pt>
                <c:pt idx="91" formatCode="0.0">
                  <c:v>8.1999999999999993</c:v>
                </c:pt>
                <c:pt idx="92" formatCode="0.0">
                  <c:v>8.8000000000000007</c:v>
                </c:pt>
                <c:pt idx="93" formatCode="0.0">
                  <c:v>9.4</c:v>
                </c:pt>
                <c:pt idx="94">
                  <c:v>10</c:v>
                </c:pt>
                <c:pt idx="95">
                  <c:v>11</c:v>
                </c:pt>
                <c:pt idx="96">
                  <c:v>12</c:v>
                </c:pt>
                <c:pt idx="97">
                  <c:v>12</c:v>
                </c:pt>
                <c:pt idx="98">
                  <c:v>13</c:v>
                </c:pt>
                <c:pt idx="99">
                  <c:v>14</c:v>
                </c:pt>
                <c:pt idx="100">
                  <c:v>15</c:v>
                </c:pt>
                <c:pt idx="101">
                  <c:v>16</c:v>
                </c:pt>
                <c:pt idx="102">
                  <c:v>17</c:v>
                </c:pt>
                <c:pt idx="103">
                  <c:v>18</c:v>
                </c:pt>
                <c:pt idx="104">
                  <c:v>20</c:v>
                </c:pt>
                <c:pt idx="105">
                  <c:v>21</c:v>
                </c:pt>
                <c:pt idx="106">
                  <c:v>23</c:v>
                </c:pt>
                <c:pt idx="107">
                  <c:v>24</c:v>
                </c:pt>
                <c:pt idx="108">
                  <c:v>26</c:v>
                </c:pt>
                <c:pt idx="109">
                  <c:v>28</c:v>
                </c:pt>
                <c:pt idx="110">
                  <c:v>29</c:v>
                </c:pt>
                <c:pt idx="111">
                  <c:v>31</c:v>
                </c:pt>
                <c:pt idx="112">
                  <c:v>34</c:v>
                </c:pt>
                <c:pt idx="113">
                  <c:v>36</c:v>
                </c:pt>
                <c:pt idx="114">
                  <c:v>39</c:v>
                </c:pt>
                <c:pt idx="115">
                  <c:v>41</c:v>
                </c:pt>
                <c:pt idx="116">
                  <c:v>44</c:v>
                </c:pt>
                <c:pt idx="117">
                  <c:v>47</c:v>
                </c:pt>
                <c:pt idx="118">
                  <c:v>50</c:v>
                </c:pt>
                <c:pt idx="119">
                  <c:v>54</c:v>
                </c:pt>
                <c:pt idx="120">
                  <c:v>58</c:v>
                </c:pt>
                <c:pt idx="121">
                  <c:v>62</c:v>
                </c:pt>
                <c:pt idx="122">
                  <c:v>66</c:v>
                </c:pt>
                <c:pt idx="123">
                  <c:v>70</c:v>
                </c:pt>
                <c:pt idx="124">
                  <c:v>75</c:v>
                </c:pt>
                <c:pt idx="125">
                  <c:v>81</c:v>
                </c:pt>
                <c:pt idx="126">
                  <c:v>86</c:v>
                </c:pt>
                <c:pt idx="127">
                  <c:v>92</c:v>
                </c:pt>
                <c:pt idx="128">
                  <c:v>99</c:v>
                </c:pt>
                <c:pt idx="129">
                  <c:v>105</c:v>
                </c:pt>
                <c:pt idx="130">
                  <c:v>113</c:v>
                </c:pt>
                <c:pt idx="131">
                  <c:v>121</c:v>
                </c:pt>
                <c:pt idx="132">
                  <c:v>129</c:v>
                </c:pt>
                <c:pt idx="133">
                  <c:v>138</c:v>
                </c:pt>
                <c:pt idx="134">
                  <c:v>147</c:v>
                </c:pt>
                <c:pt idx="135">
                  <c:v>158</c:v>
                </c:pt>
                <c:pt idx="136">
                  <c:v>169</c:v>
                </c:pt>
                <c:pt idx="137">
                  <c:v>180</c:v>
                </c:pt>
                <c:pt idx="138">
                  <c:v>193</c:v>
                </c:pt>
                <c:pt idx="139">
                  <c:v>206</c:v>
                </c:pt>
                <c:pt idx="140">
                  <c:v>221</c:v>
                </c:pt>
                <c:pt idx="141">
                  <c:v>236</c:v>
                </c:pt>
                <c:pt idx="142">
                  <c:v>252</c:v>
                </c:pt>
                <c:pt idx="143">
                  <c:v>270</c:v>
                </c:pt>
                <c:pt idx="144">
                  <c:v>288</c:v>
                </c:pt>
                <c:pt idx="145">
                  <c:v>308</c:v>
                </c:pt>
                <c:pt idx="146">
                  <c:v>330</c:v>
                </c:pt>
                <c:pt idx="147">
                  <c:v>353</c:v>
                </c:pt>
                <c:pt idx="148">
                  <c:v>377</c:v>
                </c:pt>
                <c:pt idx="149">
                  <c:v>403</c:v>
                </c:pt>
              </c:numCache>
            </c:numRef>
          </c:cat>
          <c:val>
            <c:numRef>
              <c:f>'data-F6.9b.'!$H$3:$H$152</c:f>
              <c:numCache>
                <c:formatCode>0%</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7.7438424003435646E-5</c:v>
                </c:pt>
                <c:pt idx="38">
                  <c:v>2.0743207648396834E-4</c:v>
                </c:pt>
                <c:pt idx="39">
                  <c:v>3.2367956216234429E-4</c:v>
                </c:pt>
                <c:pt idx="40">
                  <c:v>4.2618063793279623E-4</c:v>
                </c:pt>
                <c:pt idx="41">
                  <c:v>5.1493530379532419E-4</c:v>
                </c:pt>
                <c:pt idx="42">
                  <c:v>5.8994355974992805E-4</c:v>
                </c:pt>
                <c:pt idx="43">
                  <c:v>6.5120530919051019E-4</c:v>
                </c:pt>
                <c:pt idx="44">
                  <c:v>7.9421809956156306E-4</c:v>
                </c:pt>
                <c:pt idx="45">
                  <c:v>9.5615507337188787E-4</c:v>
                </c:pt>
                <c:pt idx="46">
                  <c:v>1.1609251600449048E-3</c:v>
                </c:pt>
                <c:pt idx="47">
                  <c:v>1.64972259394701E-3</c:v>
                </c:pt>
                <c:pt idx="48">
                  <c:v>2.1898073198079932E-3</c:v>
                </c:pt>
                <c:pt idx="49">
                  <c:v>2.7685495271206444E-3</c:v>
                </c:pt>
                <c:pt idx="50">
                  <c:v>3.3228178988764993E-3</c:v>
                </c:pt>
                <c:pt idx="51">
                  <c:v>3.8705985576913569E-3</c:v>
                </c:pt>
                <c:pt idx="52">
                  <c:v>4.3978921265913134E-3</c:v>
                </c:pt>
                <c:pt idx="53">
                  <c:v>4.9125162892118606E-3</c:v>
                </c:pt>
                <c:pt idx="54">
                  <c:v>5.4358310178025341E-3</c:v>
                </c:pt>
                <c:pt idx="55">
                  <c:v>5.9146982929182265E-3</c:v>
                </c:pt>
                <c:pt idx="56">
                  <c:v>6.3707161782641918E-3</c:v>
                </c:pt>
                <c:pt idx="57">
                  <c:v>6.813423308015527E-3</c:v>
                </c:pt>
                <c:pt idx="58">
                  <c:v>7.3325122082646176E-3</c:v>
                </c:pt>
                <c:pt idx="59">
                  <c:v>8.2069504472735057E-3</c:v>
                </c:pt>
                <c:pt idx="60">
                  <c:v>9.1941807188718628E-3</c:v>
                </c:pt>
                <c:pt idx="61">
                  <c:v>1.0272877284168407E-2</c:v>
                </c:pt>
                <c:pt idx="62">
                  <c:v>1.1526086347806374E-2</c:v>
                </c:pt>
                <c:pt idx="63">
                  <c:v>1.2809815695997921E-2</c:v>
                </c:pt>
                <c:pt idx="64">
                  <c:v>1.4099736084337408E-2</c:v>
                </c:pt>
                <c:pt idx="65">
                  <c:v>1.5634503225199953E-2</c:v>
                </c:pt>
                <c:pt idx="66">
                  <c:v>1.7184362324891653E-2</c:v>
                </c:pt>
                <c:pt idx="67">
                  <c:v>1.8723758050455376E-2</c:v>
                </c:pt>
                <c:pt idx="68">
                  <c:v>2.0505318067633501E-2</c:v>
                </c:pt>
                <c:pt idx="69">
                  <c:v>2.2298450169377114E-2</c:v>
                </c:pt>
                <c:pt idx="70">
                  <c:v>2.4057096999386664E-2</c:v>
                </c:pt>
                <c:pt idx="71">
                  <c:v>2.569402790763026E-2</c:v>
                </c:pt>
                <c:pt idx="72">
                  <c:v>2.7180329592030494E-2</c:v>
                </c:pt>
                <c:pt idx="73">
                  <c:v>2.8468458337840813E-2</c:v>
                </c:pt>
                <c:pt idx="74">
                  <c:v>2.9569801686363674E-2</c:v>
                </c:pt>
                <c:pt idx="75">
                  <c:v>3.0449862190040831E-2</c:v>
                </c:pt>
                <c:pt idx="76">
                  <c:v>3.1011165678347205E-2</c:v>
                </c:pt>
                <c:pt idx="77">
                  <c:v>3.1283824712227973E-2</c:v>
                </c:pt>
                <c:pt idx="78">
                  <c:v>3.1257927075578319E-2</c:v>
                </c:pt>
                <c:pt idx="79">
                  <c:v>3.0923899148449799E-2</c:v>
                </c:pt>
                <c:pt idx="80">
                  <c:v>3.059518593207293E-2</c:v>
                </c:pt>
                <c:pt idx="81">
                  <c:v>3.0048767231115679E-2</c:v>
                </c:pt>
                <c:pt idx="82">
                  <c:v>2.9322294971465625E-2</c:v>
                </c:pt>
                <c:pt idx="83">
                  <c:v>2.8485447009486065E-2</c:v>
                </c:pt>
                <c:pt idx="84">
                  <c:v>2.7516930720513432E-2</c:v>
                </c:pt>
                <c:pt idx="85">
                  <c:v>2.6403755891945022E-2</c:v>
                </c:pt>
                <c:pt idx="86">
                  <c:v>2.5373095055316465E-2</c:v>
                </c:pt>
                <c:pt idx="87">
                  <c:v>2.4345825113669152E-2</c:v>
                </c:pt>
                <c:pt idx="88">
                  <c:v>2.3278268657222618E-2</c:v>
                </c:pt>
                <c:pt idx="89">
                  <c:v>2.2172780891661633E-2</c:v>
                </c:pt>
                <c:pt idx="90">
                  <c:v>2.1076956823661813E-2</c:v>
                </c:pt>
                <c:pt idx="91">
                  <c:v>1.997876482384623E-2</c:v>
                </c:pt>
                <c:pt idx="92">
                  <c:v>1.8892717953491279E-2</c:v>
                </c:pt>
                <c:pt idx="93">
                  <c:v>1.7819979719237641E-2</c:v>
                </c:pt>
                <c:pt idx="94">
                  <c:v>1.6759065143386615E-2</c:v>
                </c:pt>
                <c:pt idx="95">
                  <c:v>1.5740236560826678E-2</c:v>
                </c:pt>
                <c:pt idx="96">
                  <c:v>1.4757790875332646E-2</c:v>
                </c:pt>
                <c:pt idx="97">
                  <c:v>1.3791089167295082E-2</c:v>
                </c:pt>
                <c:pt idx="98">
                  <c:v>1.2858639274516347E-2</c:v>
                </c:pt>
                <c:pt idx="99">
                  <c:v>1.2018842593909821E-2</c:v>
                </c:pt>
                <c:pt idx="100">
                  <c:v>1.1219315054808431E-2</c:v>
                </c:pt>
                <c:pt idx="101">
                  <c:v>1.0453839968912354E-2</c:v>
                </c:pt>
                <c:pt idx="102">
                  <c:v>9.7740080888713866E-3</c:v>
                </c:pt>
                <c:pt idx="103">
                  <c:v>9.08718908307804E-3</c:v>
                </c:pt>
                <c:pt idx="104">
                  <c:v>8.3298034499895753E-3</c:v>
                </c:pt>
                <c:pt idx="105">
                  <c:v>7.5749675527281863E-3</c:v>
                </c:pt>
                <c:pt idx="106">
                  <c:v>6.856804341644678E-3</c:v>
                </c:pt>
                <c:pt idx="107">
                  <c:v>6.2344878868641242E-3</c:v>
                </c:pt>
                <c:pt idx="108">
                  <c:v>5.666073764684202E-3</c:v>
                </c:pt>
                <c:pt idx="109">
                  <c:v>5.1141418795801769E-3</c:v>
                </c:pt>
                <c:pt idx="110">
                  <c:v>4.5676952830544107E-3</c:v>
                </c:pt>
                <c:pt idx="111">
                  <c:v>4.0548848957941246E-3</c:v>
                </c:pt>
                <c:pt idx="112">
                  <c:v>3.5724279986014493E-3</c:v>
                </c:pt>
                <c:pt idx="113">
                  <c:v>3.1275269511226982E-3</c:v>
                </c:pt>
                <c:pt idx="114">
                  <c:v>2.7099079000227014E-3</c:v>
                </c:pt>
                <c:pt idx="115">
                  <c:v>2.329559913548399E-3</c:v>
                </c:pt>
                <c:pt idx="116">
                  <c:v>1.9783195430596104E-3</c:v>
                </c:pt>
                <c:pt idx="117">
                  <c:v>1.6680233841771675E-3</c:v>
                </c:pt>
                <c:pt idx="118">
                  <c:v>1.3880633642427043E-3</c:v>
                </c:pt>
                <c:pt idx="119">
                  <c:v>1.1270086644932162E-3</c:v>
                </c:pt>
                <c:pt idx="120">
                  <c:v>9.2916712598482029E-4</c:v>
                </c:pt>
                <c:pt idx="121">
                  <c:v>8.8017239602980056E-4</c:v>
                </c:pt>
                <c:pt idx="122">
                  <c:v>7.9430650935139715E-4</c:v>
                </c:pt>
                <c:pt idx="123">
                  <c:v>8.0111353640124981E-4</c:v>
                </c:pt>
                <c:pt idx="124">
                  <c:v>7.9630539873848697E-4</c:v>
                </c:pt>
                <c:pt idx="125">
                  <c:v>7.6400457308742993E-4</c:v>
                </c:pt>
                <c:pt idx="126">
                  <c:v>7.0421060046001985E-4</c:v>
                </c:pt>
                <c:pt idx="127">
                  <c:v>6.7279855022906311E-4</c:v>
                </c:pt>
                <c:pt idx="128">
                  <c:v>7.1455101545711585E-4</c:v>
                </c:pt>
                <c:pt idx="129">
                  <c:v>7.4255731859095909E-4</c:v>
                </c:pt>
                <c:pt idx="130">
                  <c:v>7.5681706166963914E-4</c:v>
                </c:pt>
                <c:pt idx="131">
                  <c:v>7.5733044732115848E-4</c:v>
                </c:pt>
                <c:pt idx="132">
                  <c:v>7.4409746825046595E-4</c:v>
                </c:pt>
                <c:pt idx="133">
                  <c:v>7.1711793641966194E-4</c:v>
                </c:pt>
                <c:pt idx="134">
                  <c:v>6.7639223519959629E-4</c:v>
                </c:pt>
                <c:pt idx="135">
                  <c:v>6.2191978588646904E-4</c:v>
                </c:pt>
                <c:pt idx="136">
                  <c:v>5.537013625170308E-4</c:v>
                </c:pt>
                <c:pt idx="137">
                  <c:v>4.7173599572157988E-4</c:v>
                </c:pt>
                <c:pt idx="138">
                  <c:v>3.7602485020276889E-4</c:v>
                </c:pt>
                <c:pt idx="139">
                  <c:v>2.6656739244233552E-4</c:v>
                </c:pt>
                <c:pt idx="140">
                  <c:v>1.433626982568107E-4</c:v>
                </c:pt>
                <c:pt idx="141">
                  <c:v>6.4125183470044518E-6</c:v>
                </c:pt>
                <c:pt idx="142">
                  <c:v>0</c:v>
                </c:pt>
                <c:pt idx="143">
                  <c:v>0</c:v>
                </c:pt>
                <c:pt idx="144">
                  <c:v>0</c:v>
                </c:pt>
                <c:pt idx="145">
                  <c:v>0</c:v>
                </c:pt>
                <c:pt idx="146">
                  <c:v>0</c:v>
                </c:pt>
                <c:pt idx="147">
                  <c:v>0</c:v>
                </c:pt>
                <c:pt idx="148">
                  <c:v>0</c:v>
                </c:pt>
                <c:pt idx="149">
                  <c:v>0</c:v>
                </c:pt>
              </c:numCache>
            </c:numRef>
          </c:val>
          <c:extLst>
            <c:ext xmlns:c16="http://schemas.microsoft.com/office/drawing/2014/chart" uri="{C3380CC4-5D6E-409C-BE32-E72D297353CC}">
              <c16:uniqueId val="{00000004-8D23-9743-BECF-321C07E4DA12}"/>
            </c:ext>
          </c:extLst>
        </c:ser>
        <c:ser>
          <c:idx val="6"/>
          <c:order val="5"/>
          <c:tx>
            <c:strRef>
              <c:f>'data-F6.9b.'!$I$2</c:f>
              <c:strCache>
                <c:ptCount val="1"/>
                <c:pt idx="0">
                  <c:v>East Asia</c:v>
                </c:pt>
              </c:strCache>
            </c:strRef>
          </c:tx>
          <c:spPr>
            <a:solidFill>
              <a:srgbClr val="C00000"/>
            </a:solidFill>
            <a:ln>
              <a:noFill/>
            </a:ln>
            <a:effectLst/>
          </c:spPr>
          <c:cat>
            <c:numRef>
              <c:f>'data-F6.9b.'!$B$3:$B$152</c:f>
              <c:numCache>
                <c:formatCode>0</c:formatCode>
                <c:ptCount val="150"/>
                <c:pt idx="12" formatCode="0.0">
                  <c:v>0</c:v>
                </c:pt>
                <c:pt idx="13" formatCode="0.0">
                  <c:v>0</c:v>
                </c:pt>
                <c:pt idx="14" formatCode="0.0">
                  <c:v>0</c:v>
                </c:pt>
                <c:pt idx="15" formatCode="0.0">
                  <c:v>0.1</c:v>
                </c:pt>
                <c:pt idx="16" formatCode="0.0">
                  <c:v>0.1</c:v>
                </c:pt>
                <c:pt idx="17" formatCode="0.0">
                  <c:v>0.1</c:v>
                </c:pt>
                <c:pt idx="18" formatCode="0.0">
                  <c:v>0.1</c:v>
                </c:pt>
                <c:pt idx="19" formatCode="0.0">
                  <c:v>0.1</c:v>
                </c:pt>
                <c:pt idx="20" formatCode="0.0">
                  <c:v>0.1</c:v>
                </c:pt>
                <c:pt idx="21" formatCode="0.0">
                  <c:v>0.1</c:v>
                </c:pt>
                <c:pt idx="22" formatCode="0.0">
                  <c:v>0.1</c:v>
                </c:pt>
                <c:pt idx="23" formatCode="0.0">
                  <c:v>0.1</c:v>
                </c:pt>
                <c:pt idx="24" formatCode="0.0">
                  <c:v>0.1</c:v>
                </c:pt>
                <c:pt idx="25" formatCode="0.0">
                  <c:v>0.1</c:v>
                </c:pt>
                <c:pt idx="26" formatCode="0.0">
                  <c:v>0.1</c:v>
                </c:pt>
                <c:pt idx="27" formatCode="0.0">
                  <c:v>0.1</c:v>
                </c:pt>
                <c:pt idx="28" formatCode="0.0">
                  <c:v>0.1</c:v>
                </c:pt>
                <c:pt idx="29" formatCode="0.0">
                  <c:v>0.1</c:v>
                </c:pt>
                <c:pt idx="30" formatCode="0.0">
                  <c:v>0.1</c:v>
                </c:pt>
                <c:pt idx="31" formatCode="0.0">
                  <c:v>0.1</c:v>
                </c:pt>
                <c:pt idx="32" formatCode="0.0">
                  <c:v>0.2</c:v>
                </c:pt>
                <c:pt idx="33" formatCode="0.0">
                  <c:v>0.2</c:v>
                </c:pt>
                <c:pt idx="34" formatCode="0.0">
                  <c:v>0.2</c:v>
                </c:pt>
                <c:pt idx="35" formatCode="0.0">
                  <c:v>0.2</c:v>
                </c:pt>
                <c:pt idx="36" formatCode="0.0">
                  <c:v>0.2</c:v>
                </c:pt>
                <c:pt idx="37" formatCode="0.0">
                  <c:v>0.2</c:v>
                </c:pt>
                <c:pt idx="38" formatCode="0.0">
                  <c:v>0.2</c:v>
                </c:pt>
                <c:pt idx="39" formatCode="0.0">
                  <c:v>0.3</c:v>
                </c:pt>
                <c:pt idx="40" formatCode="0.0">
                  <c:v>0.3</c:v>
                </c:pt>
                <c:pt idx="41" formatCode="0.0">
                  <c:v>0.3</c:v>
                </c:pt>
                <c:pt idx="42" formatCode="0.0">
                  <c:v>0.3</c:v>
                </c:pt>
                <c:pt idx="43" formatCode="0.0">
                  <c:v>0.3</c:v>
                </c:pt>
                <c:pt idx="44" formatCode="0.0">
                  <c:v>0.4</c:v>
                </c:pt>
                <c:pt idx="45" formatCode="0.0">
                  <c:v>0.4</c:v>
                </c:pt>
                <c:pt idx="46" formatCode="0.0">
                  <c:v>0.4</c:v>
                </c:pt>
                <c:pt idx="47" formatCode="0.0">
                  <c:v>0.4</c:v>
                </c:pt>
                <c:pt idx="48" formatCode="0.0">
                  <c:v>0.5</c:v>
                </c:pt>
                <c:pt idx="49" formatCode="0.0">
                  <c:v>0.5</c:v>
                </c:pt>
                <c:pt idx="50" formatCode="0.0">
                  <c:v>0.5</c:v>
                </c:pt>
                <c:pt idx="51" formatCode="0.0">
                  <c:v>0.6</c:v>
                </c:pt>
                <c:pt idx="52" formatCode="0.0">
                  <c:v>0.6</c:v>
                </c:pt>
                <c:pt idx="53" formatCode="0.0">
                  <c:v>0.6</c:v>
                </c:pt>
                <c:pt idx="54" formatCode="0.0">
                  <c:v>0.7</c:v>
                </c:pt>
                <c:pt idx="55" formatCode="0.0">
                  <c:v>0.7</c:v>
                </c:pt>
                <c:pt idx="56" formatCode="0.0">
                  <c:v>0.8</c:v>
                </c:pt>
                <c:pt idx="57" formatCode="0.0">
                  <c:v>0.8</c:v>
                </c:pt>
                <c:pt idx="58" formatCode="0.0">
                  <c:v>0.9</c:v>
                </c:pt>
                <c:pt idx="59" formatCode="0.0">
                  <c:v>1</c:v>
                </c:pt>
                <c:pt idx="60" formatCode="0.0">
                  <c:v>1</c:v>
                </c:pt>
                <c:pt idx="61" formatCode="0.0">
                  <c:v>1.1000000000000001</c:v>
                </c:pt>
                <c:pt idx="62" formatCode="0.0">
                  <c:v>1.2</c:v>
                </c:pt>
                <c:pt idx="63" formatCode="0.0">
                  <c:v>1.3</c:v>
                </c:pt>
                <c:pt idx="64" formatCode="0.0">
                  <c:v>1.3</c:v>
                </c:pt>
                <c:pt idx="65" formatCode="0.0">
                  <c:v>1.4</c:v>
                </c:pt>
                <c:pt idx="66" formatCode="0.0">
                  <c:v>1.5</c:v>
                </c:pt>
                <c:pt idx="67" formatCode="0.0">
                  <c:v>1.6</c:v>
                </c:pt>
                <c:pt idx="68" formatCode="0.0">
                  <c:v>1.8</c:v>
                </c:pt>
                <c:pt idx="69" formatCode="0.0">
                  <c:v>1.9</c:v>
                </c:pt>
                <c:pt idx="70" formatCode="0.0">
                  <c:v>2</c:v>
                </c:pt>
                <c:pt idx="71" formatCode="0.0">
                  <c:v>2.1</c:v>
                </c:pt>
                <c:pt idx="72" formatCode="0.0">
                  <c:v>2.2999999999999998</c:v>
                </c:pt>
                <c:pt idx="73" formatCode="0.0">
                  <c:v>2.5</c:v>
                </c:pt>
                <c:pt idx="74" formatCode="0.0">
                  <c:v>2.6</c:v>
                </c:pt>
                <c:pt idx="75" formatCode="0.0">
                  <c:v>2.8</c:v>
                </c:pt>
                <c:pt idx="76" formatCode="0.0">
                  <c:v>3</c:v>
                </c:pt>
                <c:pt idx="77" formatCode="0.0">
                  <c:v>3.2</c:v>
                </c:pt>
                <c:pt idx="78" formatCode="0.0">
                  <c:v>3.4</c:v>
                </c:pt>
                <c:pt idx="79" formatCode="0.0">
                  <c:v>3.7</c:v>
                </c:pt>
                <c:pt idx="80" formatCode="0.0">
                  <c:v>3.9</c:v>
                </c:pt>
                <c:pt idx="81" formatCode="0.0">
                  <c:v>4.2</c:v>
                </c:pt>
                <c:pt idx="82" formatCode="0.0">
                  <c:v>4.5</c:v>
                </c:pt>
                <c:pt idx="83" formatCode="0.0">
                  <c:v>4.8</c:v>
                </c:pt>
                <c:pt idx="84" formatCode="0.0">
                  <c:v>5.0999999999999996</c:v>
                </c:pt>
                <c:pt idx="85" formatCode="0.0">
                  <c:v>5.5</c:v>
                </c:pt>
                <c:pt idx="86" formatCode="0.0">
                  <c:v>5.9</c:v>
                </c:pt>
                <c:pt idx="87" formatCode="0.0">
                  <c:v>6.3</c:v>
                </c:pt>
                <c:pt idx="88" formatCode="0.0">
                  <c:v>6.7</c:v>
                </c:pt>
                <c:pt idx="89" formatCode="0.0">
                  <c:v>7.2</c:v>
                </c:pt>
                <c:pt idx="90" formatCode="0.0">
                  <c:v>7.7</c:v>
                </c:pt>
                <c:pt idx="91" formatCode="0.0">
                  <c:v>8.1999999999999993</c:v>
                </c:pt>
                <c:pt idx="92" formatCode="0.0">
                  <c:v>8.8000000000000007</c:v>
                </c:pt>
                <c:pt idx="93" formatCode="0.0">
                  <c:v>9.4</c:v>
                </c:pt>
                <c:pt idx="94">
                  <c:v>10</c:v>
                </c:pt>
                <c:pt idx="95">
                  <c:v>11</c:v>
                </c:pt>
                <c:pt idx="96">
                  <c:v>12</c:v>
                </c:pt>
                <c:pt idx="97">
                  <c:v>12</c:v>
                </c:pt>
                <c:pt idx="98">
                  <c:v>13</c:v>
                </c:pt>
                <c:pt idx="99">
                  <c:v>14</c:v>
                </c:pt>
                <c:pt idx="100">
                  <c:v>15</c:v>
                </c:pt>
                <c:pt idx="101">
                  <c:v>16</c:v>
                </c:pt>
                <c:pt idx="102">
                  <c:v>17</c:v>
                </c:pt>
                <c:pt idx="103">
                  <c:v>18</c:v>
                </c:pt>
                <c:pt idx="104">
                  <c:v>20</c:v>
                </c:pt>
                <c:pt idx="105">
                  <c:v>21</c:v>
                </c:pt>
                <c:pt idx="106">
                  <c:v>23</c:v>
                </c:pt>
                <c:pt idx="107">
                  <c:v>24</c:v>
                </c:pt>
                <c:pt idx="108">
                  <c:v>26</c:v>
                </c:pt>
                <c:pt idx="109">
                  <c:v>28</c:v>
                </c:pt>
                <c:pt idx="110">
                  <c:v>29</c:v>
                </c:pt>
                <c:pt idx="111">
                  <c:v>31</c:v>
                </c:pt>
                <c:pt idx="112">
                  <c:v>34</c:v>
                </c:pt>
                <c:pt idx="113">
                  <c:v>36</c:v>
                </c:pt>
                <c:pt idx="114">
                  <c:v>39</c:v>
                </c:pt>
                <c:pt idx="115">
                  <c:v>41</c:v>
                </c:pt>
                <c:pt idx="116">
                  <c:v>44</c:v>
                </c:pt>
                <c:pt idx="117">
                  <c:v>47</c:v>
                </c:pt>
                <c:pt idx="118">
                  <c:v>50</c:v>
                </c:pt>
                <c:pt idx="119">
                  <c:v>54</c:v>
                </c:pt>
                <c:pt idx="120">
                  <c:v>58</c:v>
                </c:pt>
                <c:pt idx="121">
                  <c:v>62</c:v>
                </c:pt>
                <c:pt idx="122">
                  <c:v>66</c:v>
                </c:pt>
                <c:pt idx="123">
                  <c:v>70</c:v>
                </c:pt>
                <c:pt idx="124">
                  <c:v>75</c:v>
                </c:pt>
                <c:pt idx="125">
                  <c:v>81</c:v>
                </c:pt>
                <c:pt idx="126">
                  <c:v>86</c:v>
                </c:pt>
                <c:pt idx="127">
                  <c:v>92</c:v>
                </c:pt>
                <c:pt idx="128">
                  <c:v>99</c:v>
                </c:pt>
                <c:pt idx="129">
                  <c:v>105</c:v>
                </c:pt>
                <c:pt idx="130">
                  <c:v>113</c:v>
                </c:pt>
                <c:pt idx="131">
                  <c:v>121</c:v>
                </c:pt>
                <c:pt idx="132">
                  <c:v>129</c:v>
                </c:pt>
                <c:pt idx="133">
                  <c:v>138</c:v>
                </c:pt>
                <c:pt idx="134">
                  <c:v>147</c:v>
                </c:pt>
                <c:pt idx="135">
                  <c:v>158</c:v>
                </c:pt>
                <c:pt idx="136">
                  <c:v>169</c:v>
                </c:pt>
                <c:pt idx="137">
                  <c:v>180</c:v>
                </c:pt>
                <c:pt idx="138">
                  <c:v>193</c:v>
                </c:pt>
                <c:pt idx="139">
                  <c:v>206</c:v>
                </c:pt>
                <c:pt idx="140">
                  <c:v>221</c:v>
                </c:pt>
                <c:pt idx="141">
                  <c:v>236</c:v>
                </c:pt>
                <c:pt idx="142">
                  <c:v>252</c:v>
                </c:pt>
                <c:pt idx="143">
                  <c:v>270</c:v>
                </c:pt>
                <c:pt idx="144">
                  <c:v>288</c:v>
                </c:pt>
                <c:pt idx="145">
                  <c:v>308</c:v>
                </c:pt>
                <c:pt idx="146">
                  <c:v>330</c:v>
                </c:pt>
                <c:pt idx="147">
                  <c:v>353</c:v>
                </c:pt>
                <c:pt idx="148">
                  <c:v>377</c:v>
                </c:pt>
                <c:pt idx="149">
                  <c:v>403</c:v>
                </c:pt>
              </c:numCache>
            </c:numRef>
          </c:cat>
          <c:val>
            <c:numRef>
              <c:f>'data-F6.9b.'!$I$3:$I$152</c:f>
              <c:numCache>
                <c:formatCode>0%</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1.8583329898634753E-4</c:v>
                </c:pt>
                <c:pt idx="57">
                  <c:v>8.0652166157614731E-4</c:v>
                </c:pt>
                <c:pt idx="58">
                  <c:v>1.6061498784199334E-3</c:v>
                </c:pt>
                <c:pt idx="59">
                  <c:v>4.6117309739984692E-3</c:v>
                </c:pt>
                <c:pt idx="60">
                  <c:v>9.2825728399077122E-3</c:v>
                </c:pt>
                <c:pt idx="61">
                  <c:v>1.4094561865103784E-2</c:v>
                </c:pt>
                <c:pt idx="62">
                  <c:v>1.8822348752802601E-2</c:v>
                </c:pt>
                <c:pt idx="63">
                  <c:v>2.326000696249968E-2</c:v>
                </c:pt>
                <c:pt idx="64">
                  <c:v>2.7578745539559291E-2</c:v>
                </c:pt>
                <c:pt idx="65">
                  <c:v>3.2288219760544225E-2</c:v>
                </c:pt>
                <c:pt idx="66">
                  <c:v>3.7311651661773852E-2</c:v>
                </c:pt>
                <c:pt idx="67">
                  <c:v>4.2364729271407379E-2</c:v>
                </c:pt>
                <c:pt idx="68">
                  <c:v>4.7301736115279498E-2</c:v>
                </c:pt>
                <c:pt idx="69">
                  <c:v>5.2800080339779509E-2</c:v>
                </c:pt>
                <c:pt idx="70">
                  <c:v>5.8540804849618024E-2</c:v>
                </c:pt>
                <c:pt idx="71">
                  <c:v>6.4391684371675931E-2</c:v>
                </c:pt>
                <c:pt idx="72">
                  <c:v>6.9940087239662913E-2</c:v>
                </c:pt>
                <c:pt idx="73">
                  <c:v>7.5476767046951471E-2</c:v>
                </c:pt>
                <c:pt idx="74">
                  <c:v>8.0654571525298854E-2</c:v>
                </c:pt>
                <c:pt idx="75">
                  <c:v>8.5659751417309929E-2</c:v>
                </c:pt>
                <c:pt idx="76">
                  <c:v>9.1851873114788166E-2</c:v>
                </c:pt>
                <c:pt idx="77">
                  <c:v>9.8428110199491575E-2</c:v>
                </c:pt>
                <c:pt idx="78">
                  <c:v>0.10438921268911183</c:v>
                </c:pt>
                <c:pt idx="79">
                  <c:v>0.10930089656206968</c:v>
                </c:pt>
                <c:pt idx="80">
                  <c:v>0.11284616191641111</c:v>
                </c:pt>
                <c:pt idx="81">
                  <c:v>0.11479850049691234</c:v>
                </c:pt>
                <c:pt idx="82">
                  <c:v>0.11591354160334275</c:v>
                </c:pt>
                <c:pt idx="83">
                  <c:v>0.11603526001945962</c:v>
                </c:pt>
                <c:pt idx="84">
                  <c:v>0.11463496378319632</c:v>
                </c:pt>
                <c:pt idx="85">
                  <c:v>0.11212897506446227</c:v>
                </c:pt>
                <c:pt idx="86">
                  <c:v>0.10905995005932181</c:v>
                </c:pt>
                <c:pt idx="87">
                  <c:v>0.10510359484760282</c:v>
                </c:pt>
                <c:pt idx="88">
                  <c:v>0.10097386213952649</c:v>
                </c:pt>
                <c:pt idx="89">
                  <c:v>9.5874167455179141E-2</c:v>
                </c:pt>
                <c:pt idx="90">
                  <c:v>9.0432578610972661E-2</c:v>
                </c:pt>
                <c:pt idx="91">
                  <c:v>8.4480974832947392E-2</c:v>
                </c:pt>
                <c:pt idx="92">
                  <c:v>7.851728098225616E-2</c:v>
                </c:pt>
                <c:pt idx="93">
                  <c:v>7.2169805105817025E-2</c:v>
                </c:pt>
                <c:pt idx="94">
                  <c:v>6.5713399244560891E-2</c:v>
                </c:pt>
                <c:pt idx="95">
                  <c:v>5.9440853948763472E-2</c:v>
                </c:pt>
                <c:pt idx="96">
                  <c:v>5.3297140025237895E-2</c:v>
                </c:pt>
                <c:pt idx="97">
                  <c:v>4.7515062618986532E-2</c:v>
                </c:pt>
                <c:pt idx="98">
                  <c:v>4.1756136216232607E-2</c:v>
                </c:pt>
                <c:pt idx="99">
                  <c:v>3.6680947677097779E-2</c:v>
                </c:pt>
                <c:pt idx="100">
                  <c:v>3.2176579811387378E-2</c:v>
                </c:pt>
                <c:pt idx="101">
                  <c:v>2.7884979593161607E-2</c:v>
                </c:pt>
                <c:pt idx="102">
                  <c:v>2.4656344487809147E-2</c:v>
                </c:pt>
                <c:pt idx="103">
                  <c:v>2.185520292202156E-2</c:v>
                </c:pt>
                <c:pt idx="104">
                  <c:v>1.9354849116028111E-2</c:v>
                </c:pt>
                <c:pt idx="105">
                  <c:v>1.7997772198408479E-2</c:v>
                </c:pt>
                <c:pt idx="106">
                  <c:v>1.6561720709125479E-2</c:v>
                </c:pt>
                <c:pt idx="107">
                  <c:v>1.5674305359645032E-2</c:v>
                </c:pt>
                <c:pt idx="108">
                  <c:v>1.4862593176002557E-2</c:v>
                </c:pt>
                <c:pt idx="109">
                  <c:v>1.4104969633199581E-2</c:v>
                </c:pt>
                <c:pt idx="110">
                  <c:v>1.3629844533983335E-2</c:v>
                </c:pt>
                <c:pt idx="111">
                  <c:v>1.3235308188416431E-2</c:v>
                </c:pt>
                <c:pt idx="112">
                  <c:v>1.2707701897270387E-2</c:v>
                </c:pt>
                <c:pt idx="113">
                  <c:v>1.1950642443336898E-2</c:v>
                </c:pt>
                <c:pt idx="114">
                  <c:v>1.1220900581580645E-2</c:v>
                </c:pt>
                <c:pt idx="115">
                  <c:v>1.0272419194594703E-2</c:v>
                </c:pt>
                <c:pt idx="116">
                  <c:v>9.2893949969133777E-3</c:v>
                </c:pt>
                <c:pt idx="117">
                  <c:v>8.2960636671528566E-3</c:v>
                </c:pt>
                <c:pt idx="118">
                  <c:v>6.9779567206311073E-3</c:v>
                </c:pt>
                <c:pt idx="119">
                  <c:v>6.01964074248391E-3</c:v>
                </c:pt>
                <c:pt idx="120">
                  <c:v>4.8532640337012409E-3</c:v>
                </c:pt>
                <c:pt idx="121">
                  <c:v>3.4739722468052864E-3</c:v>
                </c:pt>
                <c:pt idx="122">
                  <c:v>2.548379737525675E-3</c:v>
                </c:pt>
                <c:pt idx="123">
                  <c:v>1.4604065729301374E-3</c:v>
                </c:pt>
                <c:pt idx="124">
                  <c:v>7.9884397937020953E-4</c:v>
                </c:pt>
                <c:pt idx="125">
                  <c:v>1.7708404475131009E-4</c:v>
                </c:pt>
                <c:pt idx="126">
                  <c:v>5.8668901229700005E-4</c:v>
                </c:pt>
                <c:pt idx="127">
                  <c:v>1.1561758534792731E-3</c:v>
                </c:pt>
                <c:pt idx="128">
                  <c:v>1.6444693673424663E-3</c:v>
                </c:pt>
                <c:pt idx="129">
                  <c:v>2.0515721578542E-3</c:v>
                </c:pt>
                <c:pt idx="130">
                  <c:v>2.3774784402090313E-3</c:v>
                </c:pt>
                <c:pt idx="131">
                  <c:v>2.6221928454678981E-3</c:v>
                </c:pt>
                <c:pt idx="132">
                  <c:v>2.7857118963143671E-3</c:v>
                </c:pt>
                <c:pt idx="133">
                  <c:v>2.8680379163203685E-3</c:v>
                </c:pt>
                <c:pt idx="134">
                  <c:v>2.8691697356584768E-3</c:v>
                </c:pt>
                <c:pt idx="135">
                  <c:v>2.789107370411611E-3</c:v>
                </c:pt>
                <c:pt idx="136">
                  <c:v>2.6278519582413578E-3</c:v>
                </c:pt>
                <c:pt idx="137">
                  <c:v>2.3854012077416257E-3</c:v>
                </c:pt>
                <c:pt idx="138">
                  <c:v>2.0617585640630097E-3</c:v>
                </c:pt>
                <c:pt idx="139">
                  <c:v>1.6569225930653149E-3</c:v>
                </c:pt>
                <c:pt idx="140">
                  <c:v>1.1708895531234345E-3</c:v>
                </c:pt>
                <c:pt idx="141">
                  <c:v>6.0366635061737779E-4</c:v>
                </c:pt>
                <c:pt idx="142">
                  <c:v>0</c:v>
                </c:pt>
                <c:pt idx="143">
                  <c:v>0</c:v>
                </c:pt>
                <c:pt idx="144">
                  <c:v>0</c:v>
                </c:pt>
                <c:pt idx="145">
                  <c:v>0</c:v>
                </c:pt>
                <c:pt idx="146">
                  <c:v>0</c:v>
                </c:pt>
                <c:pt idx="147">
                  <c:v>0</c:v>
                </c:pt>
                <c:pt idx="148">
                  <c:v>0</c:v>
                </c:pt>
                <c:pt idx="149">
                  <c:v>0</c:v>
                </c:pt>
              </c:numCache>
            </c:numRef>
          </c:val>
          <c:extLst>
            <c:ext xmlns:c16="http://schemas.microsoft.com/office/drawing/2014/chart" uri="{C3380CC4-5D6E-409C-BE32-E72D297353CC}">
              <c16:uniqueId val="{00000005-8D23-9743-BECF-321C07E4DA12}"/>
            </c:ext>
          </c:extLst>
        </c:ser>
        <c:ser>
          <c:idx val="7"/>
          <c:order val="6"/>
          <c:tx>
            <c:strRef>
              <c:f>'data-F6.9b.'!$J$2</c:f>
              <c:strCache>
                <c:ptCount val="1"/>
                <c:pt idx="0">
                  <c:v>South &amp; South-East Asia</c:v>
                </c:pt>
              </c:strCache>
            </c:strRef>
          </c:tx>
          <c:spPr>
            <a:solidFill>
              <a:srgbClr val="92D050"/>
            </a:solidFill>
            <a:ln>
              <a:noFill/>
            </a:ln>
            <a:effectLst/>
          </c:spPr>
          <c:cat>
            <c:numRef>
              <c:f>'data-F6.9b.'!$B$3:$B$152</c:f>
              <c:numCache>
                <c:formatCode>0</c:formatCode>
                <c:ptCount val="150"/>
                <c:pt idx="12" formatCode="0.0">
                  <c:v>0</c:v>
                </c:pt>
                <c:pt idx="13" formatCode="0.0">
                  <c:v>0</c:v>
                </c:pt>
                <c:pt idx="14" formatCode="0.0">
                  <c:v>0</c:v>
                </c:pt>
                <c:pt idx="15" formatCode="0.0">
                  <c:v>0.1</c:v>
                </c:pt>
                <c:pt idx="16" formatCode="0.0">
                  <c:v>0.1</c:v>
                </c:pt>
                <c:pt idx="17" formatCode="0.0">
                  <c:v>0.1</c:v>
                </c:pt>
                <c:pt idx="18" formatCode="0.0">
                  <c:v>0.1</c:v>
                </c:pt>
                <c:pt idx="19" formatCode="0.0">
                  <c:v>0.1</c:v>
                </c:pt>
                <c:pt idx="20" formatCode="0.0">
                  <c:v>0.1</c:v>
                </c:pt>
                <c:pt idx="21" formatCode="0.0">
                  <c:v>0.1</c:v>
                </c:pt>
                <c:pt idx="22" formatCode="0.0">
                  <c:v>0.1</c:v>
                </c:pt>
                <c:pt idx="23" formatCode="0.0">
                  <c:v>0.1</c:v>
                </c:pt>
                <c:pt idx="24" formatCode="0.0">
                  <c:v>0.1</c:v>
                </c:pt>
                <c:pt idx="25" formatCode="0.0">
                  <c:v>0.1</c:v>
                </c:pt>
                <c:pt idx="26" formatCode="0.0">
                  <c:v>0.1</c:v>
                </c:pt>
                <c:pt idx="27" formatCode="0.0">
                  <c:v>0.1</c:v>
                </c:pt>
                <c:pt idx="28" formatCode="0.0">
                  <c:v>0.1</c:v>
                </c:pt>
                <c:pt idx="29" formatCode="0.0">
                  <c:v>0.1</c:v>
                </c:pt>
                <c:pt idx="30" formatCode="0.0">
                  <c:v>0.1</c:v>
                </c:pt>
                <c:pt idx="31" formatCode="0.0">
                  <c:v>0.1</c:v>
                </c:pt>
                <c:pt idx="32" formatCode="0.0">
                  <c:v>0.2</c:v>
                </c:pt>
                <c:pt idx="33" formatCode="0.0">
                  <c:v>0.2</c:v>
                </c:pt>
                <c:pt idx="34" formatCode="0.0">
                  <c:v>0.2</c:v>
                </c:pt>
                <c:pt idx="35" formatCode="0.0">
                  <c:v>0.2</c:v>
                </c:pt>
                <c:pt idx="36" formatCode="0.0">
                  <c:v>0.2</c:v>
                </c:pt>
                <c:pt idx="37" formatCode="0.0">
                  <c:v>0.2</c:v>
                </c:pt>
                <c:pt idx="38" formatCode="0.0">
                  <c:v>0.2</c:v>
                </c:pt>
                <c:pt idx="39" formatCode="0.0">
                  <c:v>0.3</c:v>
                </c:pt>
                <c:pt idx="40" formatCode="0.0">
                  <c:v>0.3</c:v>
                </c:pt>
                <c:pt idx="41" formatCode="0.0">
                  <c:v>0.3</c:v>
                </c:pt>
                <c:pt idx="42" formatCode="0.0">
                  <c:v>0.3</c:v>
                </c:pt>
                <c:pt idx="43" formatCode="0.0">
                  <c:v>0.3</c:v>
                </c:pt>
                <c:pt idx="44" formatCode="0.0">
                  <c:v>0.4</c:v>
                </c:pt>
                <c:pt idx="45" formatCode="0.0">
                  <c:v>0.4</c:v>
                </c:pt>
                <c:pt idx="46" formatCode="0.0">
                  <c:v>0.4</c:v>
                </c:pt>
                <c:pt idx="47" formatCode="0.0">
                  <c:v>0.4</c:v>
                </c:pt>
                <c:pt idx="48" formatCode="0.0">
                  <c:v>0.5</c:v>
                </c:pt>
                <c:pt idx="49" formatCode="0.0">
                  <c:v>0.5</c:v>
                </c:pt>
                <c:pt idx="50" formatCode="0.0">
                  <c:v>0.5</c:v>
                </c:pt>
                <c:pt idx="51" formatCode="0.0">
                  <c:v>0.6</c:v>
                </c:pt>
                <c:pt idx="52" formatCode="0.0">
                  <c:v>0.6</c:v>
                </c:pt>
                <c:pt idx="53" formatCode="0.0">
                  <c:v>0.6</c:v>
                </c:pt>
                <c:pt idx="54" formatCode="0.0">
                  <c:v>0.7</c:v>
                </c:pt>
                <c:pt idx="55" formatCode="0.0">
                  <c:v>0.7</c:v>
                </c:pt>
                <c:pt idx="56" formatCode="0.0">
                  <c:v>0.8</c:v>
                </c:pt>
                <c:pt idx="57" formatCode="0.0">
                  <c:v>0.8</c:v>
                </c:pt>
                <c:pt idx="58" formatCode="0.0">
                  <c:v>0.9</c:v>
                </c:pt>
                <c:pt idx="59" formatCode="0.0">
                  <c:v>1</c:v>
                </c:pt>
                <c:pt idx="60" formatCode="0.0">
                  <c:v>1</c:v>
                </c:pt>
                <c:pt idx="61" formatCode="0.0">
                  <c:v>1.1000000000000001</c:v>
                </c:pt>
                <c:pt idx="62" formatCode="0.0">
                  <c:v>1.2</c:v>
                </c:pt>
                <c:pt idx="63" formatCode="0.0">
                  <c:v>1.3</c:v>
                </c:pt>
                <c:pt idx="64" formatCode="0.0">
                  <c:v>1.3</c:v>
                </c:pt>
                <c:pt idx="65" formatCode="0.0">
                  <c:v>1.4</c:v>
                </c:pt>
                <c:pt idx="66" formatCode="0.0">
                  <c:v>1.5</c:v>
                </c:pt>
                <c:pt idx="67" formatCode="0.0">
                  <c:v>1.6</c:v>
                </c:pt>
                <c:pt idx="68" formatCode="0.0">
                  <c:v>1.8</c:v>
                </c:pt>
                <c:pt idx="69" formatCode="0.0">
                  <c:v>1.9</c:v>
                </c:pt>
                <c:pt idx="70" formatCode="0.0">
                  <c:v>2</c:v>
                </c:pt>
                <c:pt idx="71" formatCode="0.0">
                  <c:v>2.1</c:v>
                </c:pt>
                <c:pt idx="72" formatCode="0.0">
                  <c:v>2.2999999999999998</c:v>
                </c:pt>
                <c:pt idx="73" formatCode="0.0">
                  <c:v>2.5</c:v>
                </c:pt>
                <c:pt idx="74" formatCode="0.0">
                  <c:v>2.6</c:v>
                </c:pt>
                <c:pt idx="75" formatCode="0.0">
                  <c:v>2.8</c:v>
                </c:pt>
                <c:pt idx="76" formatCode="0.0">
                  <c:v>3</c:v>
                </c:pt>
                <c:pt idx="77" formatCode="0.0">
                  <c:v>3.2</c:v>
                </c:pt>
                <c:pt idx="78" formatCode="0.0">
                  <c:v>3.4</c:v>
                </c:pt>
                <c:pt idx="79" formatCode="0.0">
                  <c:v>3.7</c:v>
                </c:pt>
                <c:pt idx="80" formatCode="0.0">
                  <c:v>3.9</c:v>
                </c:pt>
                <c:pt idx="81" formatCode="0.0">
                  <c:v>4.2</c:v>
                </c:pt>
                <c:pt idx="82" formatCode="0.0">
                  <c:v>4.5</c:v>
                </c:pt>
                <c:pt idx="83" formatCode="0.0">
                  <c:v>4.8</c:v>
                </c:pt>
                <c:pt idx="84" formatCode="0.0">
                  <c:v>5.0999999999999996</c:v>
                </c:pt>
                <c:pt idx="85" formatCode="0.0">
                  <c:v>5.5</c:v>
                </c:pt>
                <c:pt idx="86" formatCode="0.0">
                  <c:v>5.9</c:v>
                </c:pt>
                <c:pt idx="87" formatCode="0.0">
                  <c:v>6.3</c:v>
                </c:pt>
                <c:pt idx="88" formatCode="0.0">
                  <c:v>6.7</c:v>
                </c:pt>
                <c:pt idx="89" formatCode="0.0">
                  <c:v>7.2</c:v>
                </c:pt>
                <c:pt idx="90" formatCode="0.0">
                  <c:v>7.7</c:v>
                </c:pt>
                <c:pt idx="91" formatCode="0.0">
                  <c:v>8.1999999999999993</c:v>
                </c:pt>
                <c:pt idx="92" formatCode="0.0">
                  <c:v>8.8000000000000007</c:v>
                </c:pt>
                <c:pt idx="93" formatCode="0.0">
                  <c:v>9.4</c:v>
                </c:pt>
                <c:pt idx="94">
                  <c:v>10</c:v>
                </c:pt>
                <c:pt idx="95">
                  <c:v>11</c:v>
                </c:pt>
                <c:pt idx="96">
                  <c:v>12</c:v>
                </c:pt>
                <c:pt idx="97">
                  <c:v>12</c:v>
                </c:pt>
                <c:pt idx="98">
                  <c:v>13</c:v>
                </c:pt>
                <c:pt idx="99">
                  <c:v>14</c:v>
                </c:pt>
                <c:pt idx="100">
                  <c:v>15</c:v>
                </c:pt>
                <c:pt idx="101">
                  <c:v>16</c:v>
                </c:pt>
                <c:pt idx="102">
                  <c:v>17</c:v>
                </c:pt>
                <c:pt idx="103">
                  <c:v>18</c:v>
                </c:pt>
                <c:pt idx="104">
                  <c:v>20</c:v>
                </c:pt>
                <c:pt idx="105">
                  <c:v>21</c:v>
                </c:pt>
                <c:pt idx="106">
                  <c:v>23</c:v>
                </c:pt>
                <c:pt idx="107">
                  <c:v>24</c:v>
                </c:pt>
                <c:pt idx="108">
                  <c:v>26</c:v>
                </c:pt>
                <c:pt idx="109">
                  <c:v>28</c:v>
                </c:pt>
                <c:pt idx="110">
                  <c:v>29</c:v>
                </c:pt>
                <c:pt idx="111">
                  <c:v>31</c:v>
                </c:pt>
                <c:pt idx="112">
                  <c:v>34</c:v>
                </c:pt>
                <c:pt idx="113">
                  <c:v>36</c:v>
                </c:pt>
                <c:pt idx="114">
                  <c:v>39</c:v>
                </c:pt>
                <c:pt idx="115">
                  <c:v>41</c:v>
                </c:pt>
                <c:pt idx="116">
                  <c:v>44</c:v>
                </c:pt>
                <c:pt idx="117">
                  <c:v>47</c:v>
                </c:pt>
                <c:pt idx="118">
                  <c:v>50</c:v>
                </c:pt>
                <c:pt idx="119">
                  <c:v>54</c:v>
                </c:pt>
                <c:pt idx="120">
                  <c:v>58</c:v>
                </c:pt>
                <c:pt idx="121">
                  <c:v>62</c:v>
                </c:pt>
                <c:pt idx="122">
                  <c:v>66</c:v>
                </c:pt>
                <c:pt idx="123">
                  <c:v>70</c:v>
                </c:pt>
                <c:pt idx="124">
                  <c:v>75</c:v>
                </c:pt>
                <c:pt idx="125">
                  <c:v>81</c:v>
                </c:pt>
                <c:pt idx="126">
                  <c:v>86</c:v>
                </c:pt>
                <c:pt idx="127">
                  <c:v>92</c:v>
                </c:pt>
                <c:pt idx="128">
                  <c:v>99</c:v>
                </c:pt>
                <c:pt idx="129">
                  <c:v>105</c:v>
                </c:pt>
                <c:pt idx="130">
                  <c:v>113</c:v>
                </c:pt>
                <c:pt idx="131">
                  <c:v>121</c:v>
                </c:pt>
                <c:pt idx="132">
                  <c:v>129</c:v>
                </c:pt>
                <c:pt idx="133">
                  <c:v>138</c:v>
                </c:pt>
                <c:pt idx="134">
                  <c:v>147</c:v>
                </c:pt>
                <c:pt idx="135">
                  <c:v>158</c:v>
                </c:pt>
                <c:pt idx="136">
                  <c:v>169</c:v>
                </c:pt>
                <c:pt idx="137">
                  <c:v>180</c:v>
                </c:pt>
                <c:pt idx="138">
                  <c:v>193</c:v>
                </c:pt>
                <c:pt idx="139">
                  <c:v>206</c:v>
                </c:pt>
                <c:pt idx="140">
                  <c:v>221</c:v>
                </c:pt>
                <c:pt idx="141">
                  <c:v>236</c:v>
                </c:pt>
                <c:pt idx="142">
                  <c:v>252</c:v>
                </c:pt>
                <c:pt idx="143">
                  <c:v>270</c:v>
                </c:pt>
                <c:pt idx="144">
                  <c:v>288</c:v>
                </c:pt>
                <c:pt idx="145">
                  <c:v>308</c:v>
                </c:pt>
                <c:pt idx="146">
                  <c:v>330</c:v>
                </c:pt>
                <c:pt idx="147">
                  <c:v>353</c:v>
                </c:pt>
                <c:pt idx="148">
                  <c:v>377</c:v>
                </c:pt>
                <c:pt idx="149">
                  <c:v>403</c:v>
                </c:pt>
              </c:numCache>
            </c:numRef>
          </c:cat>
          <c:val>
            <c:numRef>
              <c:f>'data-F6.9b.'!$J$3:$J$152</c:f>
              <c:numCache>
                <c:formatCode>0%</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4.1183384217365738E-4</c:v>
                </c:pt>
                <c:pt idx="36">
                  <c:v>1.5668783552277396E-3</c:v>
                </c:pt>
                <c:pt idx="37">
                  <c:v>2.5504880030718302E-3</c:v>
                </c:pt>
                <c:pt idx="38">
                  <c:v>3.3626614953591368E-3</c:v>
                </c:pt>
                <c:pt idx="39">
                  <c:v>4.0034017172889159E-3</c:v>
                </c:pt>
                <c:pt idx="40">
                  <c:v>4.4727070740087013E-3</c:v>
                </c:pt>
                <c:pt idx="41">
                  <c:v>4.7705775655184964E-3</c:v>
                </c:pt>
                <c:pt idx="42">
                  <c:v>5.0663283614546268E-3</c:v>
                </c:pt>
                <c:pt idx="43">
                  <c:v>9.7408454042424448E-3</c:v>
                </c:pt>
                <c:pt idx="44">
                  <c:v>1.5688625761719168E-2</c:v>
                </c:pt>
                <c:pt idx="45">
                  <c:v>2.2124139944476928E-2</c:v>
                </c:pt>
                <c:pt idx="46">
                  <c:v>2.7996148419189546E-2</c:v>
                </c:pt>
                <c:pt idx="47">
                  <c:v>3.3363628589428304E-2</c:v>
                </c:pt>
                <c:pt idx="48">
                  <c:v>3.9754175041247702E-2</c:v>
                </c:pt>
                <c:pt idx="49">
                  <c:v>4.6638696552270369E-2</c:v>
                </c:pt>
                <c:pt idx="50">
                  <c:v>5.3379228557476753E-2</c:v>
                </c:pt>
                <c:pt idx="51">
                  <c:v>6.0578372071321739E-2</c:v>
                </c:pt>
                <c:pt idx="52">
                  <c:v>6.7428020546603795E-2</c:v>
                </c:pt>
                <c:pt idx="53">
                  <c:v>7.5481379541759527E-2</c:v>
                </c:pt>
                <c:pt idx="54">
                  <c:v>8.4652108256367709E-2</c:v>
                </c:pt>
                <c:pt idx="55">
                  <c:v>9.4751970057580126E-2</c:v>
                </c:pt>
                <c:pt idx="56">
                  <c:v>0.1051006893550526</c:v>
                </c:pt>
                <c:pt idx="57">
                  <c:v>0.11466534010085945</c:v>
                </c:pt>
                <c:pt idx="58">
                  <c:v>0.12806861321159718</c:v>
                </c:pt>
                <c:pt idx="59">
                  <c:v>0.14275148108561209</c:v>
                </c:pt>
                <c:pt idx="60">
                  <c:v>0.15776607077272634</c:v>
                </c:pt>
                <c:pt idx="61">
                  <c:v>0.17101857211421503</c:v>
                </c:pt>
                <c:pt idx="62">
                  <c:v>0.18166941553594945</c:v>
                </c:pt>
                <c:pt idx="63">
                  <c:v>0.19043954296660964</c:v>
                </c:pt>
                <c:pt idx="64">
                  <c:v>0.19694687133148409</c:v>
                </c:pt>
                <c:pt idx="65">
                  <c:v>0.20047714813630849</c:v>
                </c:pt>
                <c:pt idx="66">
                  <c:v>0.20011997112221519</c:v>
                </c:pt>
                <c:pt idx="67">
                  <c:v>0.19620084430905249</c:v>
                </c:pt>
                <c:pt idx="68">
                  <c:v>0.18950153683995571</c:v>
                </c:pt>
                <c:pt idx="69">
                  <c:v>0.18100662492210448</c:v>
                </c:pt>
                <c:pt idx="70">
                  <c:v>0.17152804351188039</c:v>
                </c:pt>
                <c:pt idx="71">
                  <c:v>0.16127224502224877</c:v>
                </c:pt>
                <c:pt idx="72">
                  <c:v>0.14998407458579036</c:v>
                </c:pt>
                <c:pt idx="73">
                  <c:v>0.1384209112138145</c:v>
                </c:pt>
                <c:pt idx="74">
                  <c:v>0.12691979616019294</c:v>
                </c:pt>
                <c:pt idx="75">
                  <c:v>0.11568903785365964</c:v>
                </c:pt>
                <c:pt idx="76">
                  <c:v>0.10521030592405642</c:v>
                </c:pt>
                <c:pt idx="77">
                  <c:v>9.5537312351840153E-2</c:v>
                </c:pt>
                <c:pt idx="78">
                  <c:v>8.598176724246949E-2</c:v>
                </c:pt>
                <c:pt idx="79">
                  <c:v>7.6787572363217899E-2</c:v>
                </c:pt>
                <c:pt idx="80">
                  <c:v>6.8883672848508576E-2</c:v>
                </c:pt>
                <c:pt idx="81">
                  <c:v>6.1948859785458436E-2</c:v>
                </c:pt>
                <c:pt idx="82">
                  <c:v>5.6209380146792179E-2</c:v>
                </c:pt>
                <c:pt idx="83">
                  <c:v>5.1083448021743395E-2</c:v>
                </c:pt>
                <c:pt idx="84">
                  <c:v>4.6454759037870802E-2</c:v>
                </c:pt>
                <c:pt idx="85">
                  <c:v>4.2718497011707574E-2</c:v>
                </c:pt>
                <c:pt idx="86">
                  <c:v>3.9162922347884627E-2</c:v>
                </c:pt>
                <c:pt idx="87">
                  <c:v>3.6020412572020995E-2</c:v>
                </c:pt>
                <c:pt idx="88">
                  <c:v>3.3196398489150278E-2</c:v>
                </c:pt>
                <c:pt idx="89">
                  <c:v>3.0161760844412931E-2</c:v>
                </c:pt>
                <c:pt idx="90">
                  <c:v>2.6964521045083945E-2</c:v>
                </c:pt>
                <c:pt idx="91">
                  <c:v>2.4951823282430965E-2</c:v>
                </c:pt>
                <c:pt idx="92">
                  <c:v>2.2899620751014257E-2</c:v>
                </c:pt>
                <c:pt idx="93">
                  <c:v>2.0366437925862686E-2</c:v>
                </c:pt>
                <c:pt idx="94">
                  <c:v>1.7891263282270958E-2</c:v>
                </c:pt>
                <c:pt idx="95">
                  <c:v>1.5399171395726037E-2</c:v>
                </c:pt>
                <c:pt idx="96">
                  <c:v>1.3123506795459991E-2</c:v>
                </c:pt>
                <c:pt idx="97">
                  <c:v>1.0956074647284549E-2</c:v>
                </c:pt>
                <c:pt idx="98">
                  <c:v>9.2806995374658044E-3</c:v>
                </c:pt>
                <c:pt idx="99">
                  <c:v>7.4753651259496521E-3</c:v>
                </c:pt>
                <c:pt idx="100">
                  <c:v>6.2033761238258784E-3</c:v>
                </c:pt>
                <c:pt idx="101">
                  <c:v>4.5885173912821242E-3</c:v>
                </c:pt>
                <c:pt idx="102">
                  <c:v>3.2429696367842443E-3</c:v>
                </c:pt>
                <c:pt idx="103">
                  <c:v>2.403077530038566E-3</c:v>
                </c:pt>
                <c:pt idx="104">
                  <c:v>1.3917505580828961E-3</c:v>
                </c:pt>
                <c:pt idx="105">
                  <c:v>2.0898872091723583E-4</c:v>
                </c:pt>
                <c:pt idx="106">
                  <c:v>0</c:v>
                </c:pt>
                <c:pt idx="107">
                  <c:v>5.1922174455341615E-4</c:v>
                </c:pt>
                <c:pt idx="108">
                  <c:v>1.6593387806497955E-3</c:v>
                </c:pt>
                <c:pt idx="109">
                  <c:v>2.6280178148596206E-3</c:v>
                </c:pt>
                <c:pt idx="110">
                  <c:v>3.4252657295473581E-3</c:v>
                </c:pt>
                <c:pt idx="111">
                  <c:v>4.0510787790251045E-3</c:v>
                </c:pt>
                <c:pt idx="112">
                  <c:v>4.5054569632928601E-3</c:v>
                </c:pt>
                <c:pt idx="113">
                  <c:v>4.7884002823506237E-3</c:v>
                </c:pt>
                <c:pt idx="114">
                  <c:v>4.8999087361983971E-3</c:v>
                </c:pt>
                <c:pt idx="115">
                  <c:v>4.8399823248361767E-3</c:v>
                </c:pt>
                <c:pt idx="116">
                  <c:v>4.6086210482639677E-3</c:v>
                </c:pt>
                <c:pt idx="117">
                  <c:v>4.2058249064817659E-3</c:v>
                </c:pt>
                <c:pt idx="118">
                  <c:v>3.631593899489572E-3</c:v>
                </c:pt>
                <c:pt idx="119">
                  <c:v>2.8859280272873875E-3</c:v>
                </c:pt>
                <c:pt idx="120">
                  <c:v>1.9688272898752122E-3</c:v>
                </c:pt>
                <c:pt idx="121">
                  <c:v>8.8029585871039805E-4</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extLst>
            <c:ext xmlns:c16="http://schemas.microsoft.com/office/drawing/2014/chart" uri="{C3380CC4-5D6E-409C-BE32-E72D297353CC}">
              <c16:uniqueId val="{00000006-8D23-9743-BECF-321C07E4DA12}"/>
            </c:ext>
          </c:extLst>
        </c:ser>
        <c:ser>
          <c:idx val="8"/>
          <c:order val="7"/>
          <c:tx>
            <c:strRef>
              <c:f>'data-F6.9b.'!$K$2</c:f>
              <c:strCache>
                <c:ptCount val="1"/>
                <c:pt idx="0">
                  <c:v>Sub-Saharan Africa</c:v>
                </c:pt>
              </c:strCache>
            </c:strRef>
          </c:tx>
          <c:spPr>
            <a:solidFill>
              <a:srgbClr val="00B050"/>
            </a:solidFill>
            <a:ln>
              <a:noFill/>
            </a:ln>
            <a:effectLst>
              <a:softEdge rad="0"/>
            </a:effectLst>
          </c:spPr>
          <c:cat>
            <c:numRef>
              <c:f>'data-F6.9b.'!$B$3:$B$152</c:f>
              <c:numCache>
                <c:formatCode>0</c:formatCode>
                <c:ptCount val="150"/>
                <c:pt idx="12" formatCode="0.0">
                  <c:v>0</c:v>
                </c:pt>
                <c:pt idx="13" formatCode="0.0">
                  <c:v>0</c:v>
                </c:pt>
                <c:pt idx="14" formatCode="0.0">
                  <c:v>0</c:v>
                </c:pt>
                <c:pt idx="15" formatCode="0.0">
                  <c:v>0.1</c:v>
                </c:pt>
                <c:pt idx="16" formatCode="0.0">
                  <c:v>0.1</c:v>
                </c:pt>
                <c:pt idx="17" formatCode="0.0">
                  <c:v>0.1</c:v>
                </c:pt>
                <c:pt idx="18" formatCode="0.0">
                  <c:v>0.1</c:v>
                </c:pt>
                <c:pt idx="19" formatCode="0.0">
                  <c:v>0.1</c:v>
                </c:pt>
                <c:pt idx="20" formatCode="0.0">
                  <c:v>0.1</c:v>
                </c:pt>
                <c:pt idx="21" formatCode="0.0">
                  <c:v>0.1</c:v>
                </c:pt>
                <c:pt idx="22" formatCode="0.0">
                  <c:v>0.1</c:v>
                </c:pt>
                <c:pt idx="23" formatCode="0.0">
                  <c:v>0.1</c:v>
                </c:pt>
                <c:pt idx="24" formatCode="0.0">
                  <c:v>0.1</c:v>
                </c:pt>
                <c:pt idx="25" formatCode="0.0">
                  <c:v>0.1</c:v>
                </c:pt>
                <c:pt idx="26" formatCode="0.0">
                  <c:v>0.1</c:v>
                </c:pt>
                <c:pt idx="27" formatCode="0.0">
                  <c:v>0.1</c:v>
                </c:pt>
                <c:pt idx="28" formatCode="0.0">
                  <c:v>0.1</c:v>
                </c:pt>
                <c:pt idx="29" formatCode="0.0">
                  <c:v>0.1</c:v>
                </c:pt>
                <c:pt idx="30" formatCode="0.0">
                  <c:v>0.1</c:v>
                </c:pt>
                <c:pt idx="31" formatCode="0.0">
                  <c:v>0.1</c:v>
                </c:pt>
                <c:pt idx="32" formatCode="0.0">
                  <c:v>0.2</c:v>
                </c:pt>
                <c:pt idx="33" formatCode="0.0">
                  <c:v>0.2</c:v>
                </c:pt>
                <c:pt idx="34" formatCode="0.0">
                  <c:v>0.2</c:v>
                </c:pt>
                <c:pt idx="35" formatCode="0.0">
                  <c:v>0.2</c:v>
                </c:pt>
                <c:pt idx="36" formatCode="0.0">
                  <c:v>0.2</c:v>
                </c:pt>
                <c:pt idx="37" formatCode="0.0">
                  <c:v>0.2</c:v>
                </c:pt>
                <c:pt idx="38" formatCode="0.0">
                  <c:v>0.2</c:v>
                </c:pt>
                <c:pt idx="39" formatCode="0.0">
                  <c:v>0.3</c:v>
                </c:pt>
                <c:pt idx="40" formatCode="0.0">
                  <c:v>0.3</c:v>
                </c:pt>
                <c:pt idx="41" formatCode="0.0">
                  <c:v>0.3</c:v>
                </c:pt>
                <c:pt idx="42" formatCode="0.0">
                  <c:v>0.3</c:v>
                </c:pt>
                <c:pt idx="43" formatCode="0.0">
                  <c:v>0.3</c:v>
                </c:pt>
                <c:pt idx="44" formatCode="0.0">
                  <c:v>0.4</c:v>
                </c:pt>
                <c:pt idx="45" formatCode="0.0">
                  <c:v>0.4</c:v>
                </c:pt>
                <c:pt idx="46" formatCode="0.0">
                  <c:v>0.4</c:v>
                </c:pt>
                <c:pt idx="47" formatCode="0.0">
                  <c:v>0.4</c:v>
                </c:pt>
                <c:pt idx="48" formatCode="0.0">
                  <c:v>0.5</c:v>
                </c:pt>
                <c:pt idx="49" formatCode="0.0">
                  <c:v>0.5</c:v>
                </c:pt>
                <c:pt idx="50" formatCode="0.0">
                  <c:v>0.5</c:v>
                </c:pt>
                <c:pt idx="51" formatCode="0.0">
                  <c:v>0.6</c:v>
                </c:pt>
                <c:pt idx="52" formatCode="0.0">
                  <c:v>0.6</c:v>
                </c:pt>
                <c:pt idx="53" formatCode="0.0">
                  <c:v>0.6</c:v>
                </c:pt>
                <c:pt idx="54" formatCode="0.0">
                  <c:v>0.7</c:v>
                </c:pt>
                <c:pt idx="55" formatCode="0.0">
                  <c:v>0.7</c:v>
                </c:pt>
                <c:pt idx="56" formatCode="0.0">
                  <c:v>0.8</c:v>
                </c:pt>
                <c:pt idx="57" formatCode="0.0">
                  <c:v>0.8</c:v>
                </c:pt>
                <c:pt idx="58" formatCode="0.0">
                  <c:v>0.9</c:v>
                </c:pt>
                <c:pt idx="59" formatCode="0.0">
                  <c:v>1</c:v>
                </c:pt>
                <c:pt idx="60" formatCode="0.0">
                  <c:v>1</c:v>
                </c:pt>
                <c:pt idx="61" formatCode="0.0">
                  <c:v>1.1000000000000001</c:v>
                </c:pt>
                <c:pt idx="62" formatCode="0.0">
                  <c:v>1.2</c:v>
                </c:pt>
                <c:pt idx="63" formatCode="0.0">
                  <c:v>1.3</c:v>
                </c:pt>
                <c:pt idx="64" formatCode="0.0">
                  <c:v>1.3</c:v>
                </c:pt>
                <c:pt idx="65" formatCode="0.0">
                  <c:v>1.4</c:v>
                </c:pt>
                <c:pt idx="66" formatCode="0.0">
                  <c:v>1.5</c:v>
                </c:pt>
                <c:pt idx="67" formatCode="0.0">
                  <c:v>1.6</c:v>
                </c:pt>
                <c:pt idx="68" formatCode="0.0">
                  <c:v>1.8</c:v>
                </c:pt>
                <c:pt idx="69" formatCode="0.0">
                  <c:v>1.9</c:v>
                </c:pt>
                <c:pt idx="70" formatCode="0.0">
                  <c:v>2</c:v>
                </c:pt>
                <c:pt idx="71" formatCode="0.0">
                  <c:v>2.1</c:v>
                </c:pt>
                <c:pt idx="72" formatCode="0.0">
                  <c:v>2.2999999999999998</c:v>
                </c:pt>
                <c:pt idx="73" formatCode="0.0">
                  <c:v>2.5</c:v>
                </c:pt>
                <c:pt idx="74" formatCode="0.0">
                  <c:v>2.6</c:v>
                </c:pt>
                <c:pt idx="75" formatCode="0.0">
                  <c:v>2.8</c:v>
                </c:pt>
                <c:pt idx="76" formatCode="0.0">
                  <c:v>3</c:v>
                </c:pt>
                <c:pt idx="77" formatCode="0.0">
                  <c:v>3.2</c:v>
                </c:pt>
                <c:pt idx="78" formatCode="0.0">
                  <c:v>3.4</c:v>
                </c:pt>
                <c:pt idx="79" formatCode="0.0">
                  <c:v>3.7</c:v>
                </c:pt>
                <c:pt idx="80" formatCode="0.0">
                  <c:v>3.9</c:v>
                </c:pt>
                <c:pt idx="81" formatCode="0.0">
                  <c:v>4.2</c:v>
                </c:pt>
                <c:pt idx="82" formatCode="0.0">
                  <c:v>4.5</c:v>
                </c:pt>
                <c:pt idx="83" formatCode="0.0">
                  <c:v>4.8</c:v>
                </c:pt>
                <c:pt idx="84" formatCode="0.0">
                  <c:v>5.0999999999999996</c:v>
                </c:pt>
                <c:pt idx="85" formatCode="0.0">
                  <c:v>5.5</c:v>
                </c:pt>
                <c:pt idx="86" formatCode="0.0">
                  <c:v>5.9</c:v>
                </c:pt>
                <c:pt idx="87" formatCode="0.0">
                  <c:v>6.3</c:v>
                </c:pt>
                <c:pt idx="88" formatCode="0.0">
                  <c:v>6.7</c:v>
                </c:pt>
                <c:pt idx="89" formatCode="0.0">
                  <c:v>7.2</c:v>
                </c:pt>
                <c:pt idx="90" formatCode="0.0">
                  <c:v>7.7</c:v>
                </c:pt>
                <c:pt idx="91" formatCode="0.0">
                  <c:v>8.1999999999999993</c:v>
                </c:pt>
                <c:pt idx="92" formatCode="0.0">
                  <c:v>8.8000000000000007</c:v>
                </c:pt>
                <c:pt idx="93" formatCode="0.0">
                  <c:v>9.4</c:v>
                </c:pt>
                <c:pt idx="94">
                  <c:v>10</c:v>
                </c:pt>
                <c:pt idx="95">
                  <c:v>11</c:v>
                </c:pt>
                <c:pt idx="96">
                  <c:v>12</c:v>
                </c:pt>
                <c:pt idx="97">
                  <c:v>12</c:v>
                </c:pt>
                <c:pt idx="98">
                  <c:v>13</c:v>
                </c:pt>
                <c:pt idx="99">
                  <c:v>14</c:v>
                </c:pt>
                <c:pt idx="100">
                  <c:v>15</c:v>
                </c:pt>
                <c:pt idx="101">
                  <c:v>16</c:v>
                </c:pt>
                <c:pt idx="102">
                  <c:v>17</c:v>
                </c:pt>
                <c:pt idx="103">
                  <c:v>18</c:v>
                </c:pt>
                <c:pt idx="104">
                  <c:v>20</c:v>
                </c:pt>
                <c:pt idx="105">
                  <c:v>21</c:v>
                </c:pt>
                <c:pt idx="106">
                  <c:v>23</c:v>
                </c:pt>
                <c:pt idx="107">
                  <c:v>24</c:v>
                </c:pt>
                <c:pt idx="108">
                  <c:v>26</c:v>
                </c:pt>
                <c:pt idx="109">
                  <c:v>28</c:v>
                </c:pt>
                <c:pt idx="110">
                  <c:v>29</c:v>
                </c:pt>
                <c:pt idx="111">
                  <c:v>31</c:v>
                </c:pt>
                <c:pt idx="112">
                  <c:v>34</c:v>
                </c:pt>
                <c:pt idx="113">
                  <c:v>36</c:v>
                </c:pt>
                <c:pt idx="114">
                  <c:v>39</c:v>
                </c:pt>
                <c:pt idx="115">
                  <c:v>41</c:v>
                </c:pt>
                <c:pt idx="116">
                  <c:v>44</c:v>
                </c:pt>
                <c:pt idx="117">
                  <c:v>47</c:v>
                </c:pt>
                <c:pt idx="118">
                  <c:v>50</c:v>
                </c:pt>
                <c:pt idx="119">
                  <c:v>54</c:v>
                </c:pt>
                <c:pt idx="120">
                  <c:v>58</c:v>
                </c:pt>
                <c:pt idx="121">
                  <c:v>62</c:v>
                </c:pt>
                <c:pt idx="122">
                  <c:v>66</c:v>
                </c:pt>
                <c:pt idx="123">
                  <c:v>70</c:v>
                </c:pt>
                <c:pt idx="124">
                  <c:v>75</c:v>
                </c:pt>
                <c:pt idx="125">
                  <c:v>81</c:v>
                </c:pt>
                <c:pt idx="126">
                  <c:v>86</c:v>
                </c:pt>
                <c:pt idx="127">
                  <c:v>92</c:v>
                </c:pt>
                <c:pt idx="128">
                  <c:v>99</c:v>
                </c:pt>
                <c:pt idx="129">
                  <c:v>105</c:v>
                </c:pt>
                <c:pt idx="130">
                  <c:v>113</c:v>
                </c:pt>
                <c:pt idx="131">
                  <c:v>121</c:v>
                </c:pt>
                <c:pt idx="132">
                  <c:v>129</c:v>
                </c:pt>
                <c:pt idx="133">
                  <c:v>138</c:v>
                </c:pt>
                <c:pt idx="134">
                  <c:v>147</c:v>
                </c:pt>
                <c:pt idx="135">
                  <c:v>158</c:v>
                </c:pt>
                <c:pt idx="136">
                  <c:v>169</c:v>
                </c:pt>
                <c:pt idx="137">
                  <c:v>180</c:v>
                </c:pt>
                <c:pt idx="138">
                  <c:v>193</c:v>
                </c:pt>
                <c:pt idx="139">
                  <c:v>206</c:v>
                </c:pt>
                <c:pt idx="140">
                  <c:v>221</c:v>
                </c:pt>
                <c:pt idx="141">
                  <c:v>236</c:v>
                </c:pt>
                <c:pt idx="142">
                  <c:v>252</c:v>
                </c:pt>
                <c:pt idx="143">
                  <c:v>270</c:v>
                </c:pt>
                <c:pt idx="144">
                  <c:v>288</c:v>
                </c:pt>
                <c:pt idx="145">
                  <c:v>308</c:v>
                </c:pt>
                <c:pt idx="146">
                  <c:v>330</c:v>
                </c:pt>
                <c:pt idx="147">
                  <c:v>353</c:v>
                </c:pt>
                <c:pt idx="148">
                  <c:v>377</c:v>
                </c:pt>
                <c:pt idx="149">
                  <c:v>403</c:v>
                </c:pt>
              </c:numCache>
            </c:numRef>
          </c:cat>
          <c:val>
            <c:numRef>
              <c:f>'data-F6.9b.'!$K$3:$K$152</c:f>
              <c:numCache>
                <c:formatCode>0%</c:formatCode>
                <c:ptCount val="150"/>
                <c:pt idx="0">
                  <c:v>0</c:v>
                </c:pt>
                <c:pt idx="1">
                  <c:v>0</c:v>
                </c:pt>
                <c:pt idx="2">
                  <c:v>6.5768807826551283E-5</c:v>
                </c:pt>
                <c:pt idx="3">
                  <c:v>3.0972696883721306E-4</c:v>
                </c:pt>
                <c:pt idx="4">
                  <c:v>5.3030443302480254E-4</c:v>
                </c:pt>
                <c:pt idx="5">
                  <c:v>7.2750120038931926E-4</c:v>
                </c:pt>
                <c:pt idx="6">
                  <c:v>9.0131669498940824E-4</c:v>
                </c:pt>
                <c:pt idx="7">
                  <c:v>1.0517521517662029E-3</c:v>
                </c:pt>
                <c:pt idx="8">
                  <c:v>1.1788069117199249E-3</c:v>
                </c:pt>
                <c:pt idx="9">
                  <c:v>1.2824809748505743E-3</c:v>
                </c:pt>
                <c:pt idx="10">
                  <c:v>1.3627743411581514E-3</c:v>
                </c:pt>
                <c:pt idx="11">
                  <c:v>1.5192537775496372E-3</c:v>
                </c:pt>
                <c:pt idx="12">
                  <c:v>1.7936339546994725E-3</c:v>
                </c:pt>
                <c:pt idx="13">
                  <c:v>2.0212527382031625E-3</c:v>
                </c:pt>
                <c:pt idx="14">
                  <c:v>2.2021101280607072E-3</c:v>
                </c:pt>
                <c:pt idx="15">
                  <c:v>2.3362061242721073E-3</c:v>
                </c:pt>
                <c:pt idx="16">
                  <c:v>2.5682734763610511E-3</c:v>
                </c:pt>
                <c:pt idx="17">
                  <c:v>2.8454780967050127E-3</c:v>
                </c:pt>
                <c:pt idx="18">
                  <c:v>3.120552930243358E-3</c:v>
                </c:pt>
                <c:pt idx="19">
                  <c:v>3.5012264594138269E-3</c:v>
                </c:pt>
                <c:pt idx="20">
                  <c:v>3.8242211823107867E-3</c:v>
                </c:pt>
                <c:pt idx="21">
                  <c:v>4.2645296207707182E-3</c:v>
                </c:pt>
                <c:pt idx="22">
                  <c:v>4.7834904018131839E-3</c:v>
                </c:pt>
                <c:pt idx="23">
                  <c:v>5.4406529201484815E-3</c:v>
                </c:pt>
                <c:pt idx="24">
                  <c:v>6.1182933549634045E-3</c:v>
                </c:pt>
                <c:pt idx="25">
                  <c:v>7.1428074950211353E-3</c:v>
                </c:pt>
                <c:pt idx="26">
                  <c:v>8.1578342929690007E-3</c:v>
                </c:pt>
                <c:pt idx="27">
                  <c:v>9.1533528214288087E-3</c:v>
                </c:pt>
                <c:pt idx="28">
                  <c:v>1.0076749304774146E-2</c:v>
                </c:pt>
                <c:pt idx="29">
                  <c:v>1.0888648773634525E-2</c:v>
                </c:pt>
                <c:pt idx="30">
                  <c:v>1.1688203906654551E-2</c:v>
                </c:pt>
                <c:pt idx="31">
                  <c:v>1.2471382680416464E-2</c:v>
                </c:pt>
                <c:pt idx="32">
                  <c:v>1.3237689009653534E-2</c:v>
                </c:pt>
                <c:pt idx="33">
                  <c:v>1.4007285754772388E-2</c:v>
                </c:pt>
                <c:pt idx="34">
                  <c:v>1.5196734856379974E-2</c:v>
                </c:pt>
                <c:pt idx="35">
                  <c:v>1.6587905555035896E-2</c:v>
                </c:pt>
                <c:pt idx="36">
                  <c:v>1.7969117823203012E-2</c:v>
                </c:pt>
                <c:pt idx="37">
                  <c:v>1.9318608754295787E-2</c:v>
                </c:pt>
                <c:pt idx="38">
                  <c:v>2.0648148413832241E-2</c:v>
                </c:pt>
                <c:pt idx="39">
                  <c:v>2.2198360450729128E-2</c:v>
                </c:pt>
                <c:pt idx="40">
                  <c:v>2.3629121876766315E-2</c:v>
                </c:pt>
                <c:pt idx="41">
                  <c:v>2.5222374111918303E-2</c:v>
                </c:pt>
                <c:pt idx="42">
                  <c:v>2.6839356078784699E-2</c:v>
                </c:pt>
                <c:pt idx="43">
                  <c:v>2.8515922529241608E-2</c:v>
                </c:pt>
                <c:pt idx="44">
                  <c:v>3.0260471714461178E-2</c:v>
                </c:pt>
                <c:pt idx="45">
                  <c:v>3.2215248134855483E-2</c:v>
                </c:pt>
                <c:pt idx="46">
                  <c:v>3.4220381277680623E-2</c:v>
                </c:pt>
                <c:pt idx="47">
                  <c:v>3.6458939373789544E-2</c:v>
                </c:pt>
                <c:pt idx="48">
                  <c:v>3.8803534269097585E-2</c:v>
                </c:pt>
                <c:pt idx="49">
                  <c:v>4.127902581685762E-2</c:v>
                </c:pt>
                <c:pt idx="50">
                  <c:v>4.366036823108882E-2</c:v>
                </c:pt>
                <c:pt idx="51">
                  <c:v>4.6075024050270995E-2</c:v>
                </c:pt>
                <c:pt idx="52">
                  <c:v>4.8357633007023303E-2</c:v>
                </c:pt>
                <c:pt idx="53">
                  <c:v>5.0527980768445252E-2</c:v>
                </c:pt>
                <c:pt idx="54">
                  <c:v>5.2538191596179569E-2</c:v>
                </c:pt>
                <c:pt idx="55">
                  <c:v>5.4297181614943686E-2</c:v>
                </c:pt>
                <c:pt idx="56">
                  <c:v>5.5889689165471761E-2</c:v>
                </c:pt>
                <c:pt idx="57">
                  <c:v>5.7457214340084987E-2</c:v>
                </c:pt>
                <c:pt idx="58">
                  <c:v>5.8739429271882172E-2</c:v>
                </c:pt>
                <c:pt idx="59">
                  <c:v>5.9627128101324242E-2</c:v>
                </c:pt>
                <c:pt idx="60">
                  <c:v>6.0101208953319683E-2</c:v>
                </c:pt>
                <c:pt idx="61">
                  <c:v>6.0202017956814319E-2</c:v>
                </c:pt>
                <c:pt idx="62">
                  <c:v>5.9905209010147509E-2</c:v>
                </c:pt>
                <c:pt idx="63">
                  <c:v>5.9212912260856149E-2</c:v>
                </c:pt>
                <c:pt idx="64">
                  <c:v>5.8212760851736364E-2</c:v>
                </c:pt>
                <c:pt idx="65">
                  <c:v>5.6785988686132507E-2</c:v>
                </c:pt>
                <c:pt idx="66">
                  <c:v>5.4982334689244905E-2</c:v>
                </c:pt>
                <c:pt idx="67">
                  <c:v>5.285089057566781E-2</c:v>
                </c:pt>
                <c:pt idx="68">
                  <c:v>5.0441125835178367E-2</c:v>
                </c:pt>
                <c:pt idx="69">
                  <c:v>4.7786367550007536E-2</c:v>
                </c:pt>
                <c:pt idx="70">
                  <c:v>4.4997570961253848E-2</c:v>
                </c:pt>
                <c:pt idx="71">
                  <c:v>4.209185851933353E-2</c:v>
                </c:pt>
                <c:pt idx="72">
                  <c:v>3.9230204661340369E-2</c:v>
                </c:pt>
                <c:pt idx="73">
                  <c:v>3.6417000261288621E-2</c:v>
                </c:pt>
                <c:pt idx="74">
                  <c:v>3.3666060420686574E-2</c:v>
                </c:pt>
                <c:pt idx="75">
                  <c:v>3.1052333736159694E-2</c:v>
                </c:pt>
                <c:pt idx="76">
                  <c:v>2.8560606095536376E-2</c:v>
                </c:pt>
                <c:pt idx="77">
                  <c:v>2.6114489120997193E-2</c:v>
                </c:pt>
                <c:pt idx="78">
                  <c:v>2.3987429807442479E-2</c:v>
                </c:pt>
                <c:pt idx="79">
                  <c:v>2.194723541724539E-2</c:v>
                </c:pt>
                <c:pt idx="80">
                  <c:v>1.9985822726353228E-2</c:v>
                </c:pt>
                <c:pt idx="81">
                  <c:v>1.8070692773202876E-2</c:v>
                </c:pt>
                <c:pt idx="82">
                  <c:v>1.6316361405602092E-2</c:v>
                </c:pt>
                <c:pt idx="83">
                  <c:v>1.4748080286892699E-2</c:v>
                </c:pt>
                <c:pt idx="84">
                  <c:v>1.3212512788942478E-2</c:v>
                </c:pt>
                <c:pt idx="85">
                  <c:v>1.1879699666796858E-2</c:v>
                </c:pt>
                <c:pt idx="86">
                  <c:v>1.0605328366305051E-2</c:v>
                </c:pt>
                <c:pt idx="87">
                  <c:v>9.4120407671721782E-3</c:v>
                </c:pt>
                <c:pt idx="88">
                  <c:v>8.3270261514644794E-3</c:v>
                </c:pt>
                <c:pt idx="89">
                  <c:v>7.3087744082417751E-3</c:v>
                </c:pt>
                <c:pt idx="90">
                  <c:v>6.3816980833105684E-3</c:v>
                </c:pt>
                <c:pt idx="91">
                  <c:v>5.5225889120888039E-3</c:v>
                </c:pt>
                <c:pt idx="92">
                  <c:v>4.717867586304561E-3</c:v>
                </c:pt>
                <c:pt idx="93">
                  <c:v>4.0156603675244066E-3</c:v>
                </c:pt>
                <c:pt idx="94">
                  <c:v>3.3738871370967254E-3</c:v>
                </c:pt>
                <c:pt idx="95">
                  <c:v>2.7870366636661929E-3</c:v>
                </c:pt>
                <c:pt idx="96">
                  <c:v>2.3248169979981181E-3</c:v>
                </c:pt>
                <c:pt idx="97">
                  <c:v>1.8379711376806684E-3</c:v>
                </c:pt>
                <c:pt idx="98">
                  <c:v>1.5952212627265061E-3</c:v>
                </c:pt>
                <c:pt idx="99">
                  <c:v>1.465707558167879E-3</c:v>
                </c:pt>
                <c:pt idx="100">
                  <c:v>1.3950919924663021E-3</c:v>
                </c:pt>
                <c:pt idx="101">
                  <c:v>1.4098685011619851E-3</c:v>
                </c:pt>
                <c:pt idx="102">
                  <c:v>1.3778836162115227E-3</c:v>
                </c:pt>
                <c:pt idx="103">
                  <c:v>1.2991373376149162E-3</c:v>
                </c:pt>
                <c:pt idx="104">
                  <c:v>1.1862989508912571E-3</c:v>
                </c:pt>
                <c:pt idx="105">
                  <c:v>1.2884444898684166E-3</c:v>
                </c:pt>
                <c:pt idx="106">
                  <c:v>1.3672093320225035E-3</c:v>
                </c:pt>
                <c:pt idx="107">
                  <c:v>1.4225934773535176E-3</c:v>
                </c:pt>
                <c:pt idx="108">
                  <c:v>1.4545969258614596E-3</c:v>
                </c:pt>
                <c:pt idx="109">
                  <c:v>1.463219688443622E-3</c:v>
                </c:pt>
                <c:pt idx="110">
                  <c:v>1.4484618263638416E-3</c:v>
                </c:pt>
                <c:pt idx="111">
                  <c:v>1.4103232674609889E-3</c:v>
                </c:pt>
                <c:pt idx="112">
                  <c:v>1.3488040117350633E-3</c:v>
                </c:pt>
                <c:pt idx="113">
                  <c:v>1.2639040591860653E-3</c:v>
                </c:pt>
                <c:pt idx="114">
                  <c:v>1.155623409813995E-3</c:v>
                </c:pt>
                <c:pt idx="115">
                  <c:v>1.0239620636188519E-3</c:v>
                </c:pt>
                <c:pt idx="116">
                  <c:v>8.6892002060063656E-4</c:v>
                </c:pt>
                <c:pt idx="117">
                  <c:v>6.9049728075934881E-4</c:v>
                </c:pt>
                <c:pt idx="118">
                  <c:v>4.8869384409498836E-4</c:v>
                </c:pt>
                <c:pt idx="119">
                  <c:v>2.6350971060755586E-4</c:v>
                </c:pt>
                <c:pt idx="120">
                  <c:v>1.4944880297050216E-5</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extLst>
            <c:ext xmlns:c16="http://schemas.microsoft.com/office/drawing/2014/chart" uri="{C3380CC4-5D6E-409C-BE32-E72D297353CC}">
              <c16:uniqueId val="{00000007-8D23-9743-BECF-321C07E4DA12}"/>
            </c:ext>
          </c:extLst>
        </c:ser>
        <c:dLbls>
          <c:showLegendKey val="0"/>
          <c:showVal val="0"/>
          <c:showCatName val="0"/>
          <c:showSerName val="0"/>
          <c:showPercent val="0"/>
          <c:showBubbleSize val="0"/>
        </c:dLbls>
        <c:axId val="2040198767"/>
        <c:axId val="2007147871"/>
      </c:areaChart>
      <c:catAx>
        <c:axId val="2040198767"/>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b="1">
                    <a:solidFill>
                      <a:sysClr val="windowText" lastClr="000000"/>
                    </a:solidFill>
                    <a:latin typeface="Arial" panose="020B0604020202020204" pitchFamily="34" charset="0"/>
                    <a:cs typeface="Arial" panose="020B0604020202020204" pitchFamily="34" charset="0"/>
                  </a:rPr>
                  <a:t>Per</a:t>
                </a:r>
                <a:r>
                  <a:rPr lang="en-US" sz="1200" b="1" baseline="0">
                    <a:solidFill>
                      <a:sysClr val="windowText" lastClr="000000"/>
                    </a:solidFill>
                    <a:latin typeface="Arial" panose="020B0604020202020204" pitchFamily="34" charset="0"/>
                    <a:cs typeface="Arial" panose="020B0604020202020204" pitchFamily="34" charset="0"/>
                  </a:rPr>
                  <a:t> capita annual emissions (tonnes), log axis </a:t>
                </a:r>
                <a:endParaRPr lang="en-US" sz="1200"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title>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2007147871"/>
        <c:crosses val="autoZero"/>
        <c:auto val="1"/>
        <c:lblAlgn val="ctr"/>
        <c:lblOffset val="100"/>
        <c:tickLblSkip val="8"/>
        <c:tickMarkSkip val="2"/>
        <c:noMultiLvlLbl val="0"/>
      </c:catAx>
      <c:valAx>
        <c:axId val="2007147871"/>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900" b="0" i="0" baseline="0">
                    <a:effectLst/>
                  </a:rPr>
                  <a:t>The axis is scaled such that the colored areas correspond to the </a:t>
                </a:r>
                <a:endParaRPr lang="fr-FR" sz="600">
                  <a:effectLst/>
                </a:endParaRPr>
              </a:p>
              <a:p>
                <a:pPr>
                  <a:defRPr sz="1200" b="1">
                    <a:solidFill>
                      <a:sysClr val="windowText" lastClr="000000"/>
                    </a:solidFill>
                    <a:latin typeface="Arial" panose="020B0604020202020204" pitchFamily="34" charset="0"/>
                    <a:cs typeface="Arial" panose="020B0604020202020204" pitchFamily="34" charset="0"/>
                  </a:defRPr>
                </a:pPr>
                <a:r>
                  <a:rPr lang="en-US" sz="900" b="0" i="0" baseline="0">
                    <a:effectLst/>
                  </a:rPr>
                  <a:t> total population in each region</a:t>
                </a:r>
                <a:endParaRPr lang="fr-FR" sz="600">
                  <a:effectLst/>
                </a:endParaRPr>
              </a:p>
              <a:p>
                <a:pPr>
                  <a:defRPr sz="1200" b="1">
                    <a:solidFill>
                      <a:sysClr val="windowText" lastClr="000000"/>
                    </a:solidFill>
                    <a:latin typeface="Arial" panose="020B0604020202020204" pitchFamily="34" charset="0"/>
                    <a:cs typeface="Arial" panose="020B0604020202020204" pitchFamily="34" charset="0"/>
                  </a:defRPr>
                </a:pPr>
                <a:endParaRPr lang="en-US" sz="600" b="0">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1.5120452329491791E-2"/>
              <c:y val="4.083318073612892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title>
        <c:numFmt formatCode="0%" sourceLinked="1"/>
        <c:majorTickMark val="out"/>
        <c:minorTickMark val="none"/>
        <c:tickLblPos val="nextTo"/>
        <c:crossAx val="2040198767"/>
        <c:crosses val="autoZero"/>
        <c:crossBetween val="midCat"/>
      </c:valAx>
      <c:spPr>
        <a:noFill/>
        <a:ln>
          <a:noFill/>
        </a:ln>
        <a:effectLst/>
      </c:spPr>
    </c:plotArea>
    <c:legend>
      <c:legendPos val="b"/>
      <c:layout>
        <c:manualLayout>
          <c:xMode val="edge"/>
          <c:yMode val="edge"/>
          <c:x val="7.3105586672846209E-2"/>
          <c:y val="6.9972747927723303E-2"/>
          <c:w val="0.21304240461697865"/>
          <c:h val="0.57123461311522106"/>
        </c:manualLayout>
      </c:layout>
      <c:overlay val="0"/>
      <c:spPr>
        <a:solidFill>
          <a:schemeClr val="bg1"/>
        </a:solid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r>
              <a:rPr lang="fr-FR" sz="1600" b="1" i="0" baseline="0">
                <a:effectLst/>
              </a:rPr>
              <a:t>Per capita emissions by income group in the US,</a:t>
            </a:r>
          </a:p>
          <a:p>
            <a:pPr>
              <a:defRPr/>
            </a:pPr>
            <a:r>
              <a:rPr lang="fr-FR" sz="1600" b="1" i="0" baseline="0">
                <a:effectLst/>
              </a:rPr>
              <a:t>2019 estimates</a:t>
            </a:r>
            <a:endParaRPr lang="fr-FR" sz="1200">
              <a:effectLst/>
            </a:endParaRPr>
          </a:p>
        </c:rich>
      </c:tx>
      <c:layout>
        <c:manualLayout>
          <c:xMode val="edge"/>
          <c:yMode val="edge"/>
          <c:x val="0.12032567441004484"/>
          <c:y val="3.35941247781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9.1239246525764123E-2"/>
          <c:y val="0.15797709674257523"/>
          <c:w val="0.88649350825983519"/>
          <c:h val="0.73326902342601363"/>
        </c:manualLayout>
      </c:layout>
      <c:barChart>
        <c:barDir val="col"/>
        <c:grouping val="clustered"/>
        <c:varyColors val="0"/>
        <c:ser>
          <c:idx val="0"/>
          <c:order val="0"/>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'data-F6.10a'!$B$3:$B$6</c:f>
              <c:strCache>
                <c:ptCount val="4"/>
                <c:pt idx="0">
                  <c:v>Full population</c:v>
                </c:pt>
                <c:pt idx="1">
                  <c:v>Bottom 50%</c:v>
                </c:pt>
                <c:pt idx="2">
                  <c:v>Middle 40%</c:v>
                </c:pt>
                <c:pt idx="3">
                  <c:v>Top 10%</c:v>
                </c:pt>
              </c:strCache>
            </c:strRef>
          </c:cat>
          <c:val>
            <c:numRef>
              <c:f>'data-F6.10a'!$C$3:$C$6</c:f>
              <c:numCache>
                <c:formatCode>0</c:formatCode>
                <c:ptCount val="4"/>
                <c:pt idx="0">
                  <c:v>21.125017166137695</c:v>
                </c:pt>
                <c:pt idx="1">
                  <c:v>9.7263593673706055</c:v>
                </c:pt>
                <c:pt idx="2">
                  <c:v>21.9708251953125</c:v>
                </c:pt>
                <c:pt idx="3">
                  <c:v>74.735069274902344</c:v>
                </c:pt>
              </c:numCache>
            </c:numRef>
          </c:val>
          <c:extLst>
            <c:ext xmlns:c16="http://schemas.microsoft.com/office/drawing/2014/chart" uri="{C3380CC4-5D6E-409C-BE32-E72D297353CC}">
              <c16:uniqueId val="{00000000-BF8E-784D-907B-6FAD1C83380F}"/>
            </c:ext>
          </c:extLst>
        </c:ser>
        <c:dLbls>
          <c:showLegendKey val="0"/>
          <c:showVal val="0"/>
          <c:showCatName val="0"/>
          <c:showSerName val="0"/>
          <c:showPercent val="0"/>
          <c:showBubbleSize val="0"/>
        </c:dLbls>
        <c:gapWidth val="219"/>
        <c:overlap val="-27"/>
        <c:axId val="585199736"/>
        <c:axId val="585202480"/>
      </c:barChart>
      <c:catAx>
        <c:axId val="585199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5202480"/>
        <c:crosses val="autoZero"/>
        <c:auto val="1"/>
        <c:lblAlgn val="ctr"/>
        <c:lblOffset val="100"/>
        <c:noMultiLvlLbl val="0"/>
      </c:catAx>
      <c:valAx>
        <c:axId val="585202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r>
                  <a:rPr lang="fr-FR" sz="1400" b="0"/>
                  <a:t>Emissions (tonnes CO2e</a:t>
                </a:r>
                <a:r>
                  <a:rPr lang="fr-FR" sz="1400" b="0" baseline="0"/>
                  <a:t> per capita per year)</a:t>
                </a:r>
                <a:endParaRPr lang="fr-FR" sz="1400" b="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5199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r>
              <a:rPr lang="fr-FR" sz="1600" b="1" i="0" baseline="0">
                <a:effectLst/>
              </a:rPr>
              <a:t>Emissions reduction requirement </a:t>
            </a:r>
          </a:p>
          <a:p>
            <a:pPr>
              <a:defRPr/>
            </a:pPr>
            <a:r>
              <a:rPr lang="fr-FR" sz="1600" b="1" i="0" baseline="0">
                <a:effectLst/>
              </a:rPr>
              <a:t>to meet Paris Agreement 2030 targets in the US</a:t>
            </a:r>
            <a:endParaRPr lang="fr-FR" sz="1200">
              <a:effectLst/>
            </a:endParaRPr>
          </a:p>
        </c:rich>
      </c:tx>
      <c:layout>
        <c:manualLayout>
          <c:xMode val="edge"/>
          <c:yMode val="edge"/>
          <c:x val="0.19432962018521008"/>
          <c:y val="8.148482568037322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9.1239246525764123E-2"/>
          <c:y val="0.15797709674257523"/>
          <c:w val="0.88649350825983519"/>
          <c:h val="0.73326902342601363"/>
        </c:manualLayout>
      </c:layout>
      <c:barChart>
        <c:barDir val="col"/>
        <c:grouping val="clustered"/>
        <c:varyColors val="0"/>
        <c:ser>
          <c:idx val="0"/>
          <c:order val="0"/>
          <c:tx>
            <c:strRef>
              <c:f>'data-F6.10a'!$C$2</c:f>
              <c:strCache>
                <c:ptCount val="1"/>
                <c:pt idx="0">
                  <c:v>2019</c:v>
                </c:pt>
              </c:strCache>
            </c:strRef>
          </c:tx>
          <c:spPr>
            <a:solidFill>
              <a:schemeClr val="accent1"/>
            </a:solidFill>
            <a:ln>
              <a:noFill/>
            </a:ln>
            <a:effectLst/>
          </c:spPr>
          <c:invertIfNegative val="0"/>
          <c:cat>
            <c:strRef>
              <c:f>'data-F6.10a'!$B$3:$B$6</c:f>
              <c:strCache>
                <c:ptCount val="4"/>
                <c:pt idx="0">
                  <c:v>Full population</c:v>
                </c:pt>
                <c:pt idx="1">
                  <c:v>Bottom 50%</c:v>
                </c:pt>
                <c:pt idx="2">
                  <c:v>Middle 40%</c:v>
                </c:pt>
                <c:pt idx="3">
                  <c:v>Top 10%</c:v>
                </c:pt>
              </c:strCache>
            </c:strRef>
          </c:cat>
          <c:val>
            <c:numRef>
              <c:f>'data-F6.10a'!$C$3:$C$6</c:f>
              <c:numCache>
                <c:formatCode>0</c:formatCode>
                <c:ptCount val="4"/>
                <c:pt idx="0">
                  <c:v>21.125017166137695</c:v>
                </c:pt>
                <c:pt idx="1">
                  <c:v>9.7263593673706055</c:v>
                </c:pt>
                <c:pt idx="2">
                  <c:v>21.9708251953125</c:v>
                </c:pt>
                <c:pt idx="3">
                  <c:v>74.735069274902344</c:v>
                </c:pt>
              </c:numCache>
            </c:numRef>
          </c:val>
          <c:extLst>
            <c:ext xmlns:c16="http://schemas.microsoft.com/office/drawing/2014/chart" uri="{C3380CC4-5D6E-409C-BE32-E72D297353CC}">
              <c16:uniqueId val="{00000000-1835-8741-8205-D380BB75776F}"/>
            </c:ext>
          </c:extLst>
        </c:ser>
        <c:ser>
          <c:idx val="1"/>
          <c:order val="1"/>
          <c:tx>
            <c:strRef>
              <c:f>'data-F6.10a'!$D$2</c:f>
              <c:strCache>
                <c:ptCount val="1"/>
                <c:pt idx="0">
                  <c:v>2030</c:v>
                </c:pt>
              </c:strCache>
            </c:strRef>
          </c:tx>
          <c:spPr>
            <a:solidFill>
              <a:schemeClr val="accent2"/>
            </a:solidFill>
            <a:ln>
              <a:noFill/>
            </a:ln>
            <a:effectLst/>
          </c:spPr>
          <c:invertIfNegative val="0"/>
          <c:cat>
            <c:strRef>
              <c:f>'data-F6.10a'!$B$3:$B$6</c:f>
              <c:strCache>
                <c:ptCount val="4"/>
                <c:pt idx="0">
                  <c:v>Full population</c:v>
                </c:pt>
                <c:pt idx="1">
                  <c:v>Bottom 50%</c:v>
                </c:pt>
                <c:pt idx="2">
                  <c:v>Middle 40%</c:v>
                </c:pt>
                <c:pt idx="3">
                  <c:v>Top 10%</c:v>
                </c:pt>
              </c:strCache>
            </c:strRef>
          </c:cat>
          <c:val>
            <c:numRef>
              <c:f>'data-F6.10a'!$D$3:$D$6</c:f>
              <c:numCache>
                <c:formatCode>0</c:formatCode>
                <c:ptCount val="4"/>
                <c:pt idx="0">
                  <c:v>10</c:v>
                </c:pt>
                <c:pt idx="1">
                  <c:v>10</c:v>
                </c:pt>
                <c:pt idx="2">
                  <c:v>10</c:v>
                </c:pt>
                <c:pt idx="3">
                  <c:v>10</c:v>
                </c:pt>
              </c:numCache>
            </c:numRef>
          </c:val>
          <c:extLst>
            <c:ext xmlns:c16="http://schemas.microsoft.com/office/drawing/2014/chart" uri="{C3380CC4-5D6E-409C-BE32-E72D297353CC}">
              <c16:uniqueId val="{00000001-1835-8741-8205-D380BB75776F}"/>
            </c:ext>
          </c:extLst>
        </c:ser>
        <c:dLbls>
          <c:showLegendKey val="0"/>
          <c:showVal val="0"/>
          <c:showCatName val="0"/>
          <c:showSerName val="0"/>
          <c:showPercent val="0"/>
          <c:showBubbleSize val="0"/>
        </c:dLbls>
        <c:gapWidth val="219"/>
        <c:overlap val="-27"/>
        <c:axId val="585201696"/>
        <c:axId val="585203264"/>
      </c:barChart>
      <c:catAx>
        <c:axId val="58520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5203264"/>
        <c:crosses val="autoZero"/>
        <c:auto val="1"/>
        <c:lblAlgn val="ctr"/>
        <c:lblOffset val="100"/>
        <c:noMultiLvlLbl val="0"/>
      </c:catAx>
      <c:valAx>
        <c:axId val="58520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r>
                  <a:rPr lang="fr-FR" sz="1400" b="0"/>
                  <a:t>Emissions (tonnes CO2e</a:t>
                </a:r>
                <a:r>
                  <a:rPr lang="fr-FR" sz="1400" b="0" baseline="0"/>
                  <a:t> per capita per year)</a:t>
                </a:r>
                <a:endParaRPr lang="fr-FR" sz="1400" b="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5201696"/>
        <c:crosses val="autoZero"/>
        <c:crossBetween val="between"/>
      </c:valAx>
      <c:spPr>
        <a:noFill/>
        <a:ln>
          <a:noFill/>
        </a:ln>
        <a:effectLst/>
      </c:spPr>
    </c:plotArea>
    <c:legend>
      <c:legendPos val="b"/>
      <c:layout>
        <c:manualLayout>
          <c:xMode val="edge"/>
          <c:yMode val="edge"/>
          <c:x val="0.34767537938519366"/>
          <c:y val="0.95600367777088135"/>
          <c:w val="0.30941618224601541"/>
          <c:h val="4.2430048676470843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r>
              <a:rPr lang="fr-FR" sz="1600" b="1" i="0" baseline="0">
                <a:effectLst/>
              </a:rPr>
              <a:t>Per capita emissions by income group in France,</a:t>
            </a:r>
            <a:endParaRPr lang="en-US" sz="1600">
              <a:effectLst/>
            </a:endParaRPr>
          </a:p>
          <a:p>
            <a:pPr>
              <a:defRPr/>
            </a:pPr>
            <a:r>
              <a:rPr lang="fr-FR" sz="1600" b="1" i="0" baseline="0">
                <a:effectLst/>
              </a:rPr>
              <a:t>2019 estimates</a:t>
            </a:r>
            <a:endParaRPr lang="en-US" sz="1600">
              <a:effectLst/>
            </a:endParaRPr>
          </a:p>
          <a:p>
            <a:pPr>
              <a:defRPr/>
            </a:pPr>
            <a:endParaRPr lang="en-US" sz="1200">
              <a:effectLst/>
            </a:endParaRPr>
          </a:p>
        </c:rich>
      </c:tx>
      <c:layout>
        <c:manualLayout>
          <c:xMode val="edge"/>
          <c:yMode val="edge"/>
          <c:x val="0.12032567441004484"/>
          <c:y val="3.35941247781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9.1239246525764123E-2"/>
          <c:y val="0.15797709674257523"/>
          <c:w val="0.88649350825983519"/>
          <c:h val="0.73326902342601363"/>
        </c:manualLayout>
      </c:layout>
      <c:barChart>
        <c:barDir val="col"/>
        <c:grouping val="clustered"/>
        <c:varyColors val="0"/>
        <c:ser>
          <c:idx val="0"/>
          <c:order val="0"/>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'data-F6.10b'!$B$3:$B$6</c:f>
              <c:strCache>
                <c:ptCount val="4"/>
                <c:pt idx="0">
                  <c:v>Full population</c:v>
                </c:pt>
                <c:pt idx="1">
                  <c:v>Bottom 50%</c:v>
                </c:pt>
                <c:pt idx="2">
                  <c:v>Middle 40%</c:v>
                </c:pt>
                <c:pt idx="3">
                  <c:v>Top 10%</c:v>
                </c:pt>
              </c:strCache>
            </c:strRef>
          </c:cat>
          <c:val>
            <c:numRef>
              <c:f>'data-F6.10b'!$C$3:$C$6</c:f>
              <c:numCache>
                <c:formatCode>0</c:formatCode>
                <c:ptCount val="4"/>
                <c:pt idx="0">
                  <c:v>8.6635570526123047</c:v>
                </c:pt>
                <c:pt idx="1">
                  <c:v>4.9549198150634766</c:v>
                </c:pt>
                <c:pt idx="2">
                  <c:v>9.2973003387451172</c:v>
                </c:pt>
                <c:pt idx="3">
                  <c:v>24.67176628112793</c:v>
                </c:pt>
              </c:numCache>
            </c:numRef>
          </c:val>
          <c:extLst>
            <c:ext xmlns:c16="http://schemas.microsoft.com/office/drawing/2014/chart" uri="{C3380CC4-5D6E-409C-BE32-E72D297353CC}">
              <c16:uniqueId val="{00000000-049B-434E-8410-A3BEC498A5A0}"/>
            </c:ext>
          </c:extLst>
        </c:ser>
        <c:dLbls>
          <c:showLegendKey val="0"/>
          <c:showVal val="0"/>
          <c:showCatName val="0"/>
          <c:showSerName val="0"/>
          <c:showPercent val="0"/>
          <c:showBubbleSize val="0"/>
        </c:dLbls>
        <c:gapWidth val="219"/>
        <c:overlap val="-27"/>
        <c:axId val="585199736"/>
        <c:axId val="585202480"/>
      </c:barChart>
      <c:catAx>
        <c:axId val="585199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5202480"/>
        <c:crosses val="autoZero"/>
        <c:auto val="1"/>
        <c:lblAlgn val="ctr"/>
        <c:lblOffset val="100"/>
        <c:noMultiLvlLbl val="0"/>
      </c:catAx>
      <c:valAx>
        <c:axId val="585202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r>
                  <a:rPr lang="fr-FR" sz="1400" b="0"/>
                  <a:t>Emissions (tonnes CO2e</a:t>
                </a:r>
                <a:r>
                  <a:rPr lang="fr-FR" sz="1400" b="0" baseline="0"/>
                  <a:t> per capita per year)</a:t>
                </a:r>
                <a:endParaRPr lang="fr-FR" sz="1400" b="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5199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r>
              <a:rPr lang="fr-FR" sz="1600" b="1" i="0" baseline="0">
                <a:effectLst/>
              </a:rPr>
              <a:t>Emissions reduction requirement </a:t>
            </a:r>
          </a:p>
          <a:p>
            <a:pPr>
              <a:defRPr/>
            </a:pPr>
            <a:r>
              <a:rPr lang="fr-FR" sz="1600" b="1" i="0" baseline="0">
                <a:effectLst/>
              </a:rPr>
              <a:t>to meet Paris Agreement 2030 targets in France</a:t>
            </a:r>
          </a:p>
        </c:rich>
      </c:tx>
      <c:layout>
        <c:manualLayout>
          <c:xMode val="edge"/>
          <c:yMode val="edge"/>
          <c:x val="0.22389693318576584"/>
          <c:y val="3.5600924299585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9.1239246525764123E-2"/>
          <c:y val="0.15797709674257523"/>
          <c:w val="0.88649350825983519"/>
          <c:h val="0.73326902342601363"/>
        </c:manualLayout>
      </c:layout>
      <c:barChart>
        <c:barDir val="col"/>
        <c:grouping val="clustered"/>
        <c:varyColors val="0"/>
        <c:ser>
          <c:idx val="0"/>
          <c:order val="0"/>
          <c:tx>
            <c:strRef>
              <c:f>'data-F6.10b'!$C$2</c:f>
              <c:strCache>
                <c:ptCount val="1"/>
                <c:pt idx="0">
                  <c:v>2019</c:v>
                </c:pt>
              </c:strCache>
            </c:strRef>
          </c:tx>
          <c:spPr>
            <a:solidFill>
              <a:schemeClr val="accent1"/>
            </a:solidFill>
            <a:ln>
              <a:noFill/>
            </a:ln>
            <a:effectLst/>
          </c:spPr>
          <c:invertIfNegative val="0"/>
          <c:cat>
            <c:strRef>
              <c:f>'data-F6.10b'!$B$3:$B$6</c:f>
              <c:strCache>
                <c:ptCount val="4"/>
                <c:pt idx="0">
                  <c:v>Full population</c:v>
                </c:pt>
                <c:pt idx="1">
                  <c:v>Bottom 50%</c:v>
                </c:pt>
                <c:pt idx="2">
                  <c:v>Middle 40%</c:v>
                </c:pt>
                <c:pt idx="3">
                  <c:v>Top 10%</c:v>
                </c:pt>
              </c:strCache>
            </c:strRef>
          </c:cat>
          <c:val>
            <c:numRef>
              <c:f>'data-F6.10b'!$C$3:$C$6</c:f>
              <c:numCache>
                <c:formatCode>0</c:formatCode>
                <c:ptCount val="4"/>
                <c:pt idx="0">
                  <c:v>8.6635570526123047</c:v>
                </c:pt>
                <c:pt idx="1">
                  <c:v>4.9549198150634766</c:v>
                </c:pt>
                <c:pt idx="2">
                  <c:v>9.2973003387451172</c:v>
                </c:pt>
                <c:pt idx="3">
                  <c:v>24.67176628112793</c:v>
                </c:pt>
              </c:numCache>
            </c:numRef>
          </c:val>
          <c:extLst>
            <c:ext xmlns:c16="http://schemas.microsoft.com/office/drawing/2014/chart" uri="{C3380CC4-5D6E-409C-BE32-E72D297353CC}">
              <c16:uniqueId val="{00000000-7BAF-6F40-9DD4-7C94FF1CD175}"/>
            </c:ext>
          </c:extLst>
        </c:ser>
        <c:ser>
          <c:idx val="1"/>
          <c:order val="1"/>
          <c:tx>
            <c:strRef>
              <c:f>'data-F6.10b'!$D$2</c:f>
              <c:strCache>
                <c:ptCount val="1"/>
                <c:pt idx="0">
                  <c:v>2030</c:v>
                </c:pt>
              </c:strCache>
            </c:strRef>
          </c:tx>
          <c:spPr>
            <a:solidFill>
              <a:schemeClr val="accent2"/>
            </a:solidFill>
            <a:ln>
              <a:noFill/>
            </a:ln>
            <a:effectLst/>
          </c:spPr>
          <c:invertIfNegative val="0"/>
          <c:cat>
            <c:strRef>
              <c:f>'data-F6.10b'!$B$3:$B$6</c:f>
              <c:strCache>
                <c:ptCount val="4"/>
                <c:pt idx="0">
                  <c:v>Full population</c:v>
                </c:pt>
                <c:pt idx="1">
                  <c:v>Bottom 50%</c:v>
                </c:pt>
                <c:pt idx="2">
                  <c:v>Middle 40%</c:v>
                </c:pt>
                <c:pt idx="3">
                  <c:v>Top 10%</c:v>
                </c:pt>
              </c:strCache>
            </c:strRef>
          </c:cat>
          <c:val>
            <c:numRef>
              <c:f>'data-F6.10b'!$D$3:$D$6</c:f>
              <c:numCache>
                <c:formatCode>0</c:formatCode>
                <c:ptCount val="4"/>
                <c:pt idx="0">
                  <c:v>4.8000001907348633</c:v>
                </c:pt>
                <c:pt idx="1">
                  <c:v>4.8000001907348633</c:v>
                </c:pt>
                <c:pt idx="2">
                  <c:v>4.8000001907348633</c:v>
                </c:pt>
                <c:pt idx="3">
                  <c:v>4.8000001907348633</c:v>
                </c:pt>
              </c:numCache>
            </c:numRef>
          </c:val>
          <c:extLst>
            <c:ext xmlns:c16="http://schemas.microsoft.com/office/drawing/2014/chart" uri="{C3380CC4-5D6E-409C-BE32-E72D297353CC}">
              <c16:uniqueId val="{00000001-7BAF-6F40-9DD4-7C94FF1CD175}"/>
            </c:ext>
          </c:extLst>
        </c:ser>
        <c:dLbls>
          <c:showLegendKey val="0"/>
          <c:showVal val="0"/>
          <c:showCatName val="0"/>
          <c:showSerName val="0"/>
          <c:showPercent val="0"/>
          <c:showBubbleSize val="0"/>
        </c:dLbls>
        <c:gapWidth val="219"/>
        <c:overlap val="-27"/>
        <c:axId val="585201696"/>
        <c:axId val="585203264"/>
      </c:barChart>
      <c:catAx>
        <c:axId val="58520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5203264"/>
        <c:crosses val="autoZero"/>
        <c:auto val="1"/>
        <c:lblAlgn val="ctr"/>
        <c:lblOffset val="100"/>
        <c:noMultiLvlLbl val="0"/>
      </c:catAx>
      <c:valAx>
        <c:axId val="58520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r>
                  <a:rPr lang="fr-FR" sz="1400" b="0"/>
                  <a:t>Emissions (tonnes CO2e</a:t>
                </a:r>
                <a:r>
                  <a:rPr lang="fr-FR" sz="1400" b="0" baseline="0"/>
                  <a:t> per capita per year)</a:t>
                </a:r>
                <a:endParaRPr lang="fr-FR" sz="1400" b="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5201696"/>
        <c:crosses val="autoZero"/>
        <c:crossBetween val="between"/>
      </c:valAx>
      <c:spPr>
        <a:noFill/>
        <a:ln>
          <a:noFill/>
        </a:ln>
        <a:effectLst/>
      </c:spPr>
    </c:plotArea>
    <c:legend>
      <c:legendPos val="b"/>
      <c:layout>
        <c:manualLayout>
          <c:xMode val="edge"/>
          <c:yMode val="edge"/>
          <c:x val="0.34767537938519366"/>
          <c:y val="0.95600367777088135"/>
          <c:w val="0.30941618224601541"/>
          <c:h val="4.2430048676470843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r>
              <a:rPr lang="fr-FR" sz="1600" b="1" i="0" baseline="0">
                <a:effectLst/>
              </a:rPr>
              <a:t>Per capita emissions by income group in India,</a:t>
            </a:r>
          </a:p>
          <a:p>
            <a:pPr>
              <a:defRPr/>
            </a:pPr>
            <a:r>
              <a:rPr lang="fr-FR" sz="1600" b="1" i="0" baseline="0">
                <a:effectLst/>
              </a:rPr>
              <a:t>2019 estimates</a:t>
            </a:r>
            <a:endParaRPr lang="fr-FR" sz="1200">
              <a:effectLst/>
            </a:endParaRPr>
          </a:p>
        </c:rich>
      </c:tx>
      <c:layout>
        <c:manualLayout>
          <c:xMode val="edge"/>
          <c:yMode val="edge"/>
          <c:x val="0.12032567441004484"/>
          <c:y val="3.35941247781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9.1239246525764123E-2"/>
          <c:y val="0.15797709674257523"/>
          <c:w val="0.88649350825983519"/>
          <c:h val="0.73326902342601363"/>
        </c:manualLayout>
      </c:layout>
      <c:barChart>
        <c:barDir val="col"/>
        <c:grouping val="clustered"/>
        <c:varyColors val="0"/>
        <c:ser>
          <c:idx val="0"/>
          <c:order val="0"/>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'data-F6.10c'!$B$3:$B$6</c:f>
              <c:strCache>
                <c:ptCount val="4"/>
                <c:pt idx="0">
                  <c:v>Full population</c:v>
                </c:pt>
                <c:pt idx="1">
                  <c:v>Bottom 50%</c:v>
                </c:pt>
                <c:pt idx="2">
                  <c:v>Middle 40%</c:v>
                </c:pt>
                <c:pt idx="3">
                  <c:v>Top 10%</c:v>
                </c:pt>
              </c:strCache>
            </c:strRef>
          </c:cat>
          <c:val>
            <c:numRef>
              <c:f>'data-F6.10c'!$C$3:$C$6</c:f>
              <c:numCache>
                <c:formatCode>0</c:formatCode>
                <c:ptCount val="4"/>
                <c:pt idx="0">
                  <c:v>2.1746137142181396</c:v>
                </c:pt>
                <c:pt idx="1">
                  <c:v>0.97143995761871338</c:v>
                </c:pt>
                <c:pt idx="2">
                  <c:v>2.0185251235961914</c:v>
                </c:pt>
                <c:pt idx="3">
                  <c:v>8.8148374557495117</c:v>
                </c:pt>
              </c:numCache>
            </c:numRef>
          </c:val>
          <c:extLst>
            <c:ext xmlns:c16="http://schemas.microsoft.com/office/drawing/2014/chart" uri="{C3380CC4-5D6E-409C-BE32-E72D297353CC}">
              <c16:uniqueId val="{00000000-4DF9-C047-A81E-E6C4E9893C50}"/>
            </c:ext>
          </c:extLst>
        </c:ser>
        <c:dLbls>
          <c:showLegendKey val="0"/>
          <c:showVal val="0"/>
          <c:showCatName val="0"/>
          <c:showSerName val="0"/>
          <c:showPercent val="0"/>
          <c:showBubbleSize val="0"/>
        </c:dLbls>
        <c:gapWidth val="219"/>
        <c:overlap val="-27"/>
        <c:axId val="585199736"/>
        <c:axId val="585202480"/>
      </c:barChart>
      <c:catAx>
        <c:axId val="585199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5202480"/>
        <c:crosses val="autoZero"/>
        <c:auto val="1"/>
        <c:lblAlgn val="ctr"/>
        <c:lblOffset val="100"/>
        <c:noMultiLvlLbl val="0"/>
      </c:catAx>
      <c:valAx>
        <c:axId val="585202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r>
                  <a:rPr lang="fr-FR" sz="1400" b="0"/>
                  <a:t>Emissions (tonnes CO2e</a:t>
                </a:r>
                <a:r>
                  <a:rPr lang="fr-FR" sz="1400" b="0" baseline="0"/>
                  <a:t> per capita per year)</a:t>
                </a:r>
                <a:endParaRPr lang="fr-FR" sz="1400" b="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5199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r>
              <a:rPr lang="fr-FR" sz="1600" b="1" i="0" baseline="0">
                <a:effectLst/>
              </a:rPr>
              <a:t>Emissions reduction requirement </a:t>
            </a:r>
          </a:p>
          <a:p>
            <a:pPr>
              <a:defRPr/>
            </a:pPr>
            <a:r>
              <a:rPr lang="fr-FR" sz="1600" b="1" i="0" baseline="0">
                <a:effectLst/>
              </a:rPr>
              <a:t>to meet Paris Agreement 2030 targets in India</a:t>
            </a:r>
          </a:p>
        </c:rich>
      </c:tx>
      <c:layout>
        <c:manualLayout>
          <c:xMode val="edge"/>
          <c:yMode val="edge"/>
          <c:x val="0.22389693318576584"/>
          <c:y val="3.5600924299585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9.1239246525764123E-2"/>
          <c:y val="0.15797709674257523"/>
          <c:w val="0.88649350825983519"/>
          <c:h val="0.73326902342601363"/>
        </c:manualLayout>
      </c:layout>
      <c:barChart>
        <c:barDir val="col"/>
        <c:grouping val="clustered"/>
        <c:varyColors val="0"/>
        <c:ser>
          <c:idx val="0"/>
          <c:order val="0"/>
          <c:tx>
            <c:strRef>
              <c:f>'data-F6.10c'!$C$2</c:f>
              <c:strCache>
                <c:ptCount val="1"/>
                <c:pt idx="0">
                  <c:v>2019</c:v>
                </c:pt>
              </c:strCache>
            </c:strRef>
          </c:tx>
          <c:spPr>
            <a:solidFill>
              <a:schemeClr val="accent1"/>
            </a:solidFill>
            <a:ln>
              <a:noFill/>
            </a:ln>
            <a:effectLst/>
          </c:spPr>
          <c:invertIfNegative val="0"/>
          <c:cat>
            <c:strRef>
              <c:f>'data-F6.10c'!$B$3:$B$6</c:f>
              <c:strCache>
                <c:ptCount val="4"/>
                <c:pt idx="0">
                  <c:v>Full population</c:v>
                </c:pt>
                <c:pt idx="1">
                  <c:v>Bottom 50%</c:v>
                </c:pt>
                <c:pt idx="2">
                  <c:v>Middle 40%</c:v>
                </c:pt>
                <c:pt idx="3">
                  <c:v>Top 10%</c:v>
                </c:pt>
              </c:strCache>
            </c:strRef>
          </c:cat>
          <c:val>
            <c:numRef>
              <c:f>'data-F6.10c'!$C$3:$C$6</c:f>
              <c:numCache>
                <c:formatCode>0</c:formatCode>
                <c:ptCount val="4"/>
                <c:pt idx="0">
                  <c:v>2.1746137142181396</c:v>
                </c:pt>
                <c:pt idx="1">
                  <c:v>0.97143995761871338</c:v>
                </c:pt>
                <c:pt idx="2">
                  <c:v>2.0185251235961914</c:v>
                </c:pt>
                <c:pt idx="3">
                  <c:v>8.8148374557495117</c:v>
                </c:pt>
              </c:numCache>
            </c:numRef>
          </c:val>
          <c:extLst>
            <c:ext xmlns:c16="http://schemas.microsoft.com/office/drawing/2014/chart" uri="{C3380CC4-5D6E-409C-BE32-E72D297353CC}">
              <c16:uniqueId val="{00000000-D92C-7F44-8D18-34C4BB16E0D8}"/>
            </c:ext>
          </c:extLst>
        </c:ser>
        <c:ser>
          <c:idx val="1"/>
          <c:order val="1"/>
          <c:tx>
            <c:strRef>
              <c:f>'data-F6.10c'!$D$2</c:f>
              <c:strCache>
                <c:ptCount val="1"/>
                <c:pt idx="0">
                  <c:v>2030</c:v>
                </c:pt>
              </c:strCache>
            </c:strRef>
          </c:tx>
          <c:spPr>
            <a:solidFill>
              <a:schemeClr val="accent2"/>
            </a:solidFill>
            <a:ln>
              <a:noFill/>
            </a:ln>
            <a:effectLst/>
          </c:spPr>
          <c:invertIfNegative val="0"/>
          <c:cat>
            <c:strRef>
              <c:f>'data-F6.10c'!$B$3:$B$6</c:f>
              <c:strCache>
                <c:ptCount val="4"/>
                <c:pt idx="0">
                  <c:v>Full population</c:v>
                </c:pt>
                <c:pt idx="1">
                  <c:v>Bottom 50%</c:v>
                </c:pt>
                <c:pt idx="2">
                  <c:v>Middle 40%</c:v>
                </c:pt>
                <c:pt idx="3">
                  <c:v>Top 10%</c:v>
                </c:pt>
              </c:strCache>
            </c:strRef>
          </c:cat>
          <c:val>
            <c:numRef>
              <c:f>'data-F6.10c'!$D$3:$D$6</c:f>
              <c:numCache>
                <c:formatCode>0</c:formatCode>
                <c:ptCount val="4"/>
                <c:pt idx="0">
                  <c:v>3.7000000476837158</c:v>
                </c:pt>
                <c:pt idx="1">
                  <c:v>3.7000000476837158</c:v>
                </c:pt>
                <c:pt idx="2">
                  <c:v>3.7000000476837158</c:v>
                </c:pt>
                <c:pt idx="3">
                  <c:v>3.7000000476837158</c:v>
                </c:pt>
              </c:numCache>
            </c:numRef>
          </c:val>
          <c:extLst>
            <c:ext xmlns:c16="http://schemas.microsoft.com/office/drawing/2014/chart" uri="{C3380CC4-5D6E-409C-BE32-E72D297353CC}">
              <c16:uniqueId val="{00000001-D92C-7F44-8D18-34C4BB16E0D8}"/>
            </c:ext>
          </c:extLst>
        </c:ser>
        <c:dLbls>
          <c:showLegendKey val="0"/>
          <c:showVal val="0"/>
          <c:showCatName val="0"/>
          <c:showSerName val="0"/>
          <c:showPercent val="0"/>
          <c:showBubbleSize val="0"/>
        </c:dLbls>
        <c:gapWidth val="219"/>
        <c:overlap val="-27"/>
        <c:axId val="585201696"/>
        <c:axId val="585203264"/>
      </c:barChart>
      <c:catAx>
        <c:axId val="58520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5203264"/>
        <c:crosses val="autoZero"/>
        <c:auto val="1"/>
        <c:lblAlgn val="ctr"/>
        <c:lblOffset val="100"/>
        <c:noMultiLvlLbl val="0"/>
      </c:catAx>
      <c:valAx>
        <c:axId val="58520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r>
                  <a:rPr lang="fr-FR" sz="1400" b="0"/>
                  <a:t>Emissions (tonnes CO2e</a:t>
                </a:r>
                <a:r>
                  <a:rPr lang="fr-FR" sz="1400" b="0" baseline="0"/>
                  <a:t> per capita per year)</a:t>
                </a:r>
                <a:endParaRPr lang="fr-FR" sz="1400" b="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5201696"/>
        <c:crosses val="autoZero"/>
        <c:crossBetween val="between"/>
      </c:valAx>
      <c:spPr>
        <a:noFill/>
        <a:ln>
          <a:noFill/>
        </a:ln>
        <a:effectLst/>
      </c:spPr>
    </c:plotArea>
    <c:legend>
      <c:legendPos val="b"/>
      <c:layout>
        <c:manualLayout>
          <c:xMode val="edge"/>
          <c:yMode val="edge"/>
          <c:x val="0.34767537938519366"/>
          <c:y val="0.95600367777088135"/>
          <c:w val="0.30941618224601541"/>
          <c:h val="4.2430048676470843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bg1"/>
                </a:solidFill>
                <a:latin typeface="Arial" panose="020B0604020202020204" pitchFamily="34" charset="0"/>
                <a:ea typeface="+mn-ea"/>
                <a:cs typeface="Arial" panose="020B0604020202020204" pitchFamily="34" charset="0"/>
              </a:defRPr>
            </a:pPr>
            <a:r>
              <a:rPr lang="fr-FR"/>
              <a:t>Historical emissions vs. remaining budget</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bg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0.11391375316128055"/>
          <c:y val="0.12561461068889224"/>
          <c:w val="0.88490771927285805"/>
          <c:h val="0.71387837721074543"/>
        </c:manualLayout>
      </c:layout>
      <c:barChart>
        <c:barDir val="col"/>
        <c:grouping val="stacked"/>
        <c:varyColors val="0"/>
        <c:ser>
          <c:idx val="0"/>
          <c:order val="0"/>
          <c:tx>
            <c:strRef>
              <c:f>'data-F6.2'!$A$2</c:f>
              <c:strCache>
                <c:ptCount val="1"/>
                <c:pt idx="0">
                  <c:v>Sub-Sah. Africa (4%)</c:v>
                </c:pt>
              </c:strCache>
            </c:strRef>
          </c:tx>
          <c:spPr>
            <a:solidFill>
              <a:schemeClr val="accent1"/>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0-EE2D-0B4F-ACE1-0202A1E45F32}"/>
                </c:ext>
              </c:extLst>
            </c:dLbl>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'data-F6.2'!$B$1:$D$1</c:f>
              <c:strCache>
                <c:ptCount val="3"/>
                <c:pt idx="0">
                  <c:v>Historical emissions</c:v>
                </c:pt>
                <c:pt idx="1">
                  <c:v>1.5°C</c:v>
                </c:pt>
                <c:pt idx="2">
                  <c:v>2°C</c:v>
                </c:pt>
              </c:strCache>
            </c:strRef>
          </c:cat>
          <c:val>
            <c:numRef>
              <c:f>'data-F6.2'!$B$2:$D$2</c:f>
              <c:numCache>
                <c:formatCode>General</c:formatCode>
                <c:ptCount val="3"/>
                <c:pt idx="0" formatCode="0">
                  <c:v>95.095535399999989</c:v>
                </c:pt>
                <c:pt idx="1">
                  <c:v>0</c:v>
                </c:pt>
              </c:numCache>
            </c:numRef>
          </c:val>
          <c:extLst>
            <c:ext xmlns:c16="http://schemas.microsoft.com/office/drawing/2014/chart" uri="{C3380CC4-5D6E-409C-BE32-E72D297353CC}">
              <c16:uniqueId val="{00000001-EE2D-0B4F-ACE1-0202A1E45F32}"/>
            </c:ext>
          </c:extLst>
        </c:ser>
        <c:ser>
          <c:idx val="1"/>
          <c:order val="1"/>
          <c:tx>
            <c:strRef>
              <c:f>'data-F6.2'!$A$3</c:f>
              <c:strCache>
                <c:ptCount val="1"/>
                <c:pt idx="0">
                  <c:v>MENA (6%)</c:v>
                </c:pt>
              </c:strCache>
            </c:strRef>
          </c:tx>
          <c:spPr>
            <a:solidFill>
              <a:schemeClr val="accent2"/>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2-EE2D-0B4F-ACE1-0202A1E45F32}"/>
                </c:ext>
              </c:extLst>
            </c:dLbl>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'data-F6.2'!$B$1:$D$1</c:f>
              <c:strCache>
                <c:ptCount val="3"/>
                <c:pt idx="0">
                  <c:v>Historical emissions</c:v>
                </c:pt>
                <c:pt idx="1">
                  <c:v>1.5°C</c:v>
                </c:pt>
                <c:pt idx="2">
                  <c:v>2°C</c:v>
                </c:pt>
              </c:strCache>
            </c:strRef>
          </c:cat>
          <c:val>
            <c:numRef>
              <c:f>'data-F6.2'!$B$3:$D$3</c:f>
              <c:numCache>
                <c:formatCode>General</c:formatCode>
                <c:ptCount val="3"/>
                <c:pt idx="0" formatCode="0">
                  <c:v>134.90985179999998</c:v>
                </c:pt>
                <c:pt idx="1">
                  <c:v>0</c:v>
                </c:pt>
              </c:numCache>
            </c:numRef>
          </c:val>
          <c:extLst>
            <c:ext xmlns:c16="http://schemas.microsoft.com/office/drawing/2014/chart" uri="{C3380CC4-5D6E-409C-BE32-E72D297353CC}">
              <c16:uniqueId val="{00000003-EE2D-0B4F-ACE1-0202A1E45F32}"/>
            </c:ext>
          </c:extLst>
        </c:ser>
        <c:ser>
          <c:idx val="2"/>
          <c:order val="2"/>
          <c:tx>
            <c:strRef>
              <c:f>'data-F6.2'!$A$4</c:f>
              <c:strCache>
                <c:ptCount val="1"/>
                <c:pt idx="0">
                  <c:v>Latin America (6%)</c:v>
                </c:pt>
              </c:strCache>
            </c:strRef>
          </c:tx>
          <c:spPr>
            <a:solidFill>
              <a:schemeClr val="accent3"/>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4-EE2D-0B4F-ACE1-0202A1E45F32}"/>
                </c:ext>
              </c:extLst>
            </c:dLbl>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'data-F6.2'!$B$1:$D$1</c:f>
              <c:strCache>
                <c:ptCount val="3"/>
                <c:pt idx="0">
                  <c:v>Historical emissions</c:v>
                </c:pt>
                <c:pt idx="1">
                  <c:v>1.5°C</c:v>
                </c:pt>
                <c:pt idx="2">
                  <c:v>2°C</c:v>
                </c:pt>
              </c:strCache>
            </c:strRef>
          </c:cat>
          <c:val>
            <c:numRef>
              <c:f>'data-F6.2'!$B$4:$D$4</c:f>
              <c:numCache>
                <c:formatCode>General</c:formatCode>
                <c:ptCount val="3"/>
                <c:pt idx="0" formatCode="0">
                  <c:v>145.51742260000003</c:v>
                </c:pt>
                <c:pt idx="1">
                  <c:v>0</c:v>
                </c:pt>
              </c:numCache>
            </c:numRef>
          </c:val>
          <c:extLst>
            <c:ext xmlns:c16="http://schemas.microsoft.com/office/drawing/2014/chart" uri="{C3380CC4-5D6E-409C-BE32-E72D297353CC}">
              <c16:uniqueId val="{00000005-EE2D-0B4F-ACE1-0202A1E45F32}"/>
            </c:ext>
          </c:extLst>
        </c:ser>
        <c:ser>
          <c:idx val="3"/>
          <c:order val="3"/>
          <c:tx>
            <c:strRef>
              <c:f>'data-F6.2'!$A$5</c:f>
              <c:strCache>
                <c:ptCount val="1"/>
                <c:pt idx="0">
                  <c:v>Other East Asia (6%)</c:v>
                </c:pt>
              </c:strCache>
            </c:strRef>
          </c:tx>
          <c:spPr>
            <a:solidFill>
              <a:schemeClr val="accent4"/>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6-EE2D-0B4F-ACE1-0202A1E45F32}"/>
                </c:ext>
              </c:extLst>
            </c:dLbl>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'data-F6.2'!$B$1:$D$1</c:f>
              <c:strCache>
                <c:ptCount val="3"/>
                <c:pt idx="0">
                  <c:v>Historical emissions</c:v>
                </c:pt>
                <c:pt idx="1">
                  <c:v>1.5°C</c:v>
                </c:pt>
                <c:pt idx="2">
                  <c:v>2°C</c:v>
                </c:pt>
              </c:strCache>
            </c:strRef>
          </c:cat>
          <c:val>
            <c:numRef>
              <c:f>'data-F6.2'!$B$5:$D$5</c:f>
              <c:numCache>
                <c:formatCode>General</c:formatCode>
                <c:ptCount val="3"/>
                <c:pt idx="0" formatCode="0">
                  <c:v>140.42965169999997</c:v>
                </c:pt>
                <c:pt idx="1">
                  <c:v>0</c:v>
                </c:pt>
              </c:numCache>
            </c:numRef>
          </c:val>
          <c:extLst>
            <c:ext xmlns:c16="http://schemas.microsoft.com/office/drawing/2014/chart" uri="{C3380CC4-5D6E-409C-BE32-E72D297353CC}">
              <c16:uniqueId val="{00000007-EE2D-0B4F-ACE1-0202A1E45F32}"/>
            </c:ext>
          </c:extLst>
        </c:ser>
        <c:ser>
          <c:idx val="4"/>
          <c:order val="4"/>
          <c:tx>
            <c:strRef>
              <c:f>'data-F6.2'!$A$6</c:f>
              <c:strCache>
                <c:ptCount val="1"/>
                <c:pt idx="0">
                  <c:v>Russia &amp; Cent. Asia (9%)</c:v>
                </c:pt>
              </c:strCache>
            </c:strRef>
          </c:tx>
          <c:spPr>
            <a:solidFill>
              <a:schemeClr val="accent5"/>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8-EE2D-0B4F-ACE1-0202A1E45F32}"/>
                </c:ext>
              </c:extLst>
            </c:dLbl>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'data-F6.2'!$B$1:$D$1</c:f>
              <c:strCache>
                <c:ptCount val="3"/>
                <c:pt idx="0">
                  <c:v>Historical emissions</c:v>
                </c:pt>
                <c:pt idx="1">
                  <c:v>1.5°C</c:v>
                </c:pt>
                <c:pt idx="2">
                  <c:v>2°C</c:v>
                </c:pt>
              </c:strCache>
            </c:strRef>
          </c:cat>
          <c:val>
            <c:numRef>
              <c:f>'data-F6.2'!$B$6:$D$6</c:f>
              <c:numCache>
                <c:formatCode>General</c:formatCode>
                <c:ptCount val="3"/>
                <c:pt idx="0" formatCode="0">
                  <c:v>229.20522900000012</c:v>
                </c:pt>
                <c:pt idx="1">
                  <c:v>0</c:v>
                </c:pt>
              </c:numCache>
            </c:numRef>
          </c:val>
          <c:extLst>
            <c:ext xmlns:c16="http://schemas.microsoft.com/office/drawing/2014/chart" uri="{C3380CC4-5D6E-409C-BE32-E72D297353CC}">
              <c16:uniqueId val="{00000009-EE2D-0B4F-ACE1-0202A1E45F32}"/>
            </c:ext>
          </c:extLst>
        </c:ser>
        <c:ser>
          <c:idx val="5"/>
          <c:order val="5"/>
          <c:tx>
            <c:strRef>
              <c:f>'data-F6.2'!$A$7</c:f>
              <c:strCache>
                <c:ptCount val="1"/>
                <c:pt idx="0">
                  <c:v>South &amp; S.E. Asia (9%)</c:v>
                </c:pt>
              </c:strCache>
            </c:strRef>
          </c:tx>
          <c:spPr>
            <a:solidFill>
              <a:schemeClr val="accent6"/>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A-EE2D-0B4F-ACE1-0202A1E45F32}"/>
                </c:ext>
              </c:extLst>
            </c:dLbl>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'data-F6.2'!$B$1:$D$1</c:f>
              <c:strCache>
                <c:ptCount val="3"/>
                <c:pt idx="0">
                  <c:v>Historical emissions</c:v>
                </c:pt>
                <c:pt idx="1">
                  <c:v>1.5°C</c:v>
                </c:pt>
                <c:pt idx="2">
                  <c:v>2°C</c:v>
                </c:pt>
              </c:strCache>
            </c:strRef>
          </c:cat>
          <c:val>
            <c:numRef>
              <c:f>'data-F6.2'!$B$7:$D$7</c:f>
              <c:numCache>
                <c:formatCode>General</c:formatCode>
                <c:ptCount val="3"/>
                <c:pt idx="0" formatCode="0">
                  <c:v>230.09775999999997</c:v>
                </c:pt>
                <c:pt idx="1">
                  <c:v>0</c:v>
                </c:pt>
              </c:numCache>
            </c:numRef>
          </c:val>
          <c:extLst>
            <c:ext xmlns:c16="http://schemas.microsoft.com/office/drawing/2014/chart" uri="{C3380CC4-5D6E-409C-BE32-E72D297353CC}">
              <c16:uniqueId val="{0000000B-EE2D-0B4F-ACE1-0202A1E45F32}"/>
            </c:ext>
          </c:extLst>
        </c:ser>
        <c:ser>
          <c:idx val="6"/>
          <c:order val="6"/>
          <c:tx>
            <c:strRef>
              <c:f>'data-F6.2'!$A$8</c:f>
              <c:strCache>
                <c:ptCount val="1"/>
                <c:pt idx="0">
                  <c:v>China (11%)</c:v>
                </c:pt>
              </c:strCache>
            </c:strRef>
          </c:tx>
          <c:spPr>
            <a:solidFill>
              <a:schemeClr val="accent1">
                <a:lumMod val="60000"/>
              </a:schemeClr>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C-EE2D-0B4F-ACE1-0202A1E45F32}"/>
                </c:ext>
              </c:extLst>
            </c:dLbl>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'data-F6.2'!$B$1:$D$1</c:f>
              <c:strCache>
                <c:ptCount val="3"/>
                <c:pt idx="0">
                  <c:v>Historical emissions</c:v>
                </c:pt>
                <c:pt idx="1">
                  <c:v>1.5°C</c:v>
                </c:pt>
                <c:pt idx="2">
                  <c:v>2°C</c:v>
                </c:pt>
              </c:strCache>
            </c:strRef>
          </c:cat>
          <c:val>
            <c:numRef>
              <c:f>'data-F6.2'!$B$8:$D$8</c:f>
              <c:numCache>
                <c:formatCode>General</c:formatCode>
                <c:ptCount val="3"/>
                <c:pt idx="0" formatCode="0">
                  <c:v>276.08047599999998</c:v>
                </c:pt>
                <c:pt idx="1">
                  <c:v>0</c:v>
                </c:pt>
              </c:numCache>
            </c:numRef>
          </c:val>
          <c:extLst>
            <c:ext xmlns:c16="http://schemas.microsoft.com/office/drawing/2014/chart" uri="{C3380CC4-5D6E-409C-BE32-E72D297353CC}">
              <c16:uniqueId val="{0000000D-EE2D-0B4F-ACE1-0202A1E45F32}"/>
            </c:ext>
          </c:extLst>
        </c:ser>
        <c:ser>
          <c:idx val="7"/>
          <c:order val="7"/>
          <c:tx>
            <c:strRef>
              <c:f>'data-F6.2'!$A$9</c:f>
              <c:strCache>
                <c:ptCount val="1"/>
                <c:pt idx="0">
                  <c:v>Europe (22%)</c:v>
                </c:pt>
              </c:strCache>
            </c:strRef>
          </c:tx>
          <c:spPr>
            <a:solidFill>
              <a:schemeClr val="accent2">
                <a:lumMod val="60000"/>
              </a:schemeClr>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E-EE2D-0B4F-ACE1-0202A1E45F32}"/>
                </c:ext>
              </c:extLst>
            </c:dLbl>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'data-F6.2'!$B$1:$D$1</c:f>
              <c:strCache>
                <c:ptCount val="3"/>
                <c:pt idx="0">
                  <c:v>Historical emissions</c:v>
                </c:pt>
                <c:pt idx="1">
                  <c:v>1.5°C</c:v>
                </c:pt>
                <c:pt idx="2">
                  <c:v>2°C</c:v>
                </c:pt>
              </c:strCache>
            </c:strRef>
          </c:cat>
          <c:val>
            <c:numRef>
              <c:f>'data-F6.2'!$B$9:$D$9</c:f>
              <c:numCache>
                <c:formatCode>General</c:formatCode>
                <c:ptCount val="3"/>
                <c:pt idx="0" formatCode="0">
                  <c:v>549.01918330000012</c:v>
                </c:pt>
                <c:pt idx="1">
                  <c:v>0</c:v>
                </c:pt>
              </c:numCache>
            </c:numRef>
          </c:val>
          <c:extLst>
            <c:ext xmlns:c16="http://schemas.microsoft.com/office/drawing/2014/chart" uri="{C3380CC4-5D6E-409C-BE32-E72D297353CC}">
              <c16:uniqueId val="{0000000F-EE2D-0B4F-ACE1-0202A1E45F32}"/>
            </c:ext>
          </c:extLst>
        </c:ser>
        <c:ser>
          <c:idx val="8"/>
          <c:order val="8"/>
          <c:tx>
            <c:strRef>
              <c:f>'data-F6.2'!$A$10</c:f>
              <c:strCache>
                <c:ptCount val="1"/>
                <c:pt idx="0">
                  <c:v>North America (27% of the total)</c:v>
                </c:pt>
              </c:strCache>
            </c:strRef>
          </c:tx>
          <c:spPr>
            <a:solidFill>
              <a:schemeClr val="accent3">
                <a:lumMod val="60000"/>
              </a:schemeClr>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10-EE2D-0B4F-ACE1-0202A1E45F32}"/>
                </c:ext>
              </c:extLst>
            </c:dLbl>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'data-F6.2'!$B$1:$D$1</c:f>
              <c:strCache>
                <c:ptCount val="3"/>
                <c:pt idx="0">
                  <c:v>Historical emissions</c:v>
                </c:pt>
                <c:pt idx="1">
                  <c:v>1.5°C</c:v>
                </c:pt>
                <c:pt idx="2">
                  <c:v>2°C</c:v>
                </c:pt>
              </c:strCache>
            </c:strRef>
          </c:cat>
          <c:val>
            <c:numRef>
              <c:f>'data-F6.2'!$B$10:$D$10</c:f>
              <c:numCache>
                <c:formatCode>General</c:formatCode>
                <c:ptCount val="3"/>
                <c:pt idx="0" formatCode="0">
                  <c:v>653.06115110000042</c:v>
                </c:pt>
                <c:pt idx="1">
                  <c:v>0</c:v>
                </c:pt>
              </c:numCache>
            </c:numRef>
          </c:val>
          <c:extLst>
            <c:ext xmlns:c16="http://schemas.microsoft.com/office/drawing/2014/chart" uri="{C3380CC4-5D6E-409C-BE32-E72D297353CC}">
              <c16:uniqueId val="{00000011-EE2D-0B4F-ACE1-0202A1E45F32}"/>
            </c:ext>
          </c:extLst>
        </c:ser>
        <c:ser>
          <c:idx val="9"/>
          <c:order val="9"/>
          <c:tx>
            <c:strRef>
              <c:f>'data-F6.2'!$A$11</c:f>
              <c:strCache>
                <c:ptCount val="1"/>
              </c:strCache>
            </c:strRef>
          </c:tx>
          <c:spPr>
            <a:solidFill>
              <a:schemeClr val="accent4">
                <a:lumMod val="6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13-EE2D-0B4F-ACE1-0202A1E45F32}"/>
              </c:ext>
            </c:extLst>
          </c:dPt>
          <c:cat>
            <c:strRef>
              <c:f>'data-F6.2'!$B$1:$D$1</c:f>
              <c:strCache>
                <c:ptCount val="3"/>
                <c:pt idx="0">
                  <c:v>Historical emissions</c:v>
                </c:pt>
                <c:pt idx="1">
                  <c:v>1.5°C</c:v>
                </c:pt>
                <c:pt idx="2">
                  <c:v>2°C</c:v>
                </c:pt>
              </c:strCache>
            </c:strRef>
          </c:cat>
          <c:val>
            <c:numRef>
              <c:f>'data-F6.2'!$B$11:$D$11</c:f>
              <c:numCache>
                <c:formatCode>General</c:formatCode>
                <c:ptCount val="3"/>
                <c:pt idx="1">
                  <c:v>300</c:v>
                </c:pt>
              </c:numCache>
            </c:numRef>
          </c:val>
          <c:extLst>
            <c:ext xmlns:c16="http://schemas.microsoft.com/office/drawing/2014/chart" uri="{C3380CC4-5D6E-409C-BE32-E72D297353CC}">
              <c16:uniqueId val="{00000014-EE2D-0B4F-ACE1-0202A1E45F32}"/>
            </c:ext>
          </c:extLst>
        </c:ser>
        <c:ser>
          <c:idx val="10"/>
          <c:order val="10"/>
          <c:tx>
            <c:strRef>
              <c:f>'data-F6.2'!$A$12</c:f>
              <c:strCache>
                <c:ptCount val="1"/>
              </c:strCache>
            </c:strRef>
          </c:tx>
          <c:spPr>
            <a:solidFill>
              <a:schemeClr val="accent6">
                <a:lumMod val="40000"/>
                <a:lumOff val="60000"/>
              </a:schemeClr>
            </a:solidFill>
            <a:ln>
              <a:noFill/>
            </a:ln>
            <a:effectLst/>
          </c:spPr>
          <c:invertIfNegative val="0"/>
          <c:cat>
            <c:strRef>
              <c:f>'data-F6.2'!$B$1:$D$1</c:f>
              <c:strCache>
                <c:ptCount val="3"/>
                <c:pt idx="0">
                  <c:v>Historical emissions</c:v>
                </c:pt>
                <c:pt idx="1">
                  <c:v>1.5°C</c:v>
                </c:pt>
                <c:pt idx="2">
                  <c:v>2°C</c:v>
                </c:pt>
              </c:strCache>
            </c:strRef>
          </c:cat>
          <c:val>
            <c:numRef>
              <c:f>'data-F6.2'!$B$12:$D$12</c:f>
              <c:numCache>
                <c:formatCode>General</c:formatCode>
                <c:ptCount val="3"/>
                <c:pt idx="2">
                  <c:v>900</c:v>
                </c:pt>
              </c:numCache>
            </c:numRef>
          </c:val>
          <c:extLst>
            <c:ext xmlns:c16="http://schemas.microsoft.com/office/drawing/2014/chart" uri="{C3380CC4-5D6E-409C-BE32-E72D297353CC}">
              <c16:uniqueId val="{00000015-EE2D-0B4F-ACE1-0202A1E45F32}"/>
            </c:ext>
          </c:extLst>
        </c:ser>
        <c:dLbls>
          <c:showLegendKey val="0"/>
          <c:showVal val="0"/>
          <c:showCatName val="0"/>
          <c:showSerName val="0"/>
          <c:showPercent val="0"/>
          <c:showBubbleSize val="0"/>
        </c:dLbls>
        <c:gapWidth val="46"/>
        <c:overlap val="100"/>
        <c:axId val="292672880"/>
        <c:axId val="292844768"/>
      </c:barChart>
      <c:catAx>
        <c:axId val="29267288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fr-FR"/>
          </a:p>
        </c:txPr>
        <c:crossAx val="292844768"/>
        <c:crosses val="autoZero"/>
        <c:auto val="1"/>
        <c:lblAlgn val="ctr"/>
        <c:lblOffset val="100"/>
        <c:noMultiLvlLbl val="0"/>
      </c:catAx>
      <c:valAx>
        <c:axId val="29284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r>
                  <a:rPr lang="fr-FR">
                    <a:solidFill>
                      <a:schemeClr val="tx1"/>
                    </a:solidFill>
                  </a:rPr>
                  <a:t>Emissions</a:t>
                </a:r>
                <a:r>
                  <a:rPr lang="fr-FR" baseline="0">
                    <a:solidFill>
                      <a:schemeClr val="tx1"/>
                    </a:solidFill>
                  </a:rPr>
                  <a:t> </a:t>
                </a:r>
                <a:r>
                  <a:rPr lang="fr-FR">
                    <a:solidFill>
                      <a:schemeClr val="tx1"/>
                    </a:solidFill>
                  </a:rPr>
                  <a:t>(Billion</a:t>
                </a:r>
                <a:r>
                  <a:rPr lang="fr-FR" baseline="0">
                    <a:solidFill>
                      <a:schemeClr val="tx1"/>
                    </a:solidFill>
                  </a:rPr>
                  <a:t> tonnes of CO2)</a:t>
                </a:r>
                <a:endParaRPr lang="fr-FR"/>
              </a:p>
            </c:rich>
          </c:tx>
          <c:layout>
            <c:manualLayout>
              <c:xMode val="edge"/>
              <c:yMode val="edge"/>
              <c:x val="2.0327807330160107E-2"/>
              <c:y val="0.30132322680258994"/>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fr-FR"/>
            </a:p>
          </c:txPr>
        </c:title>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292672880"/>
        <c:crosses val="autoZero"/>
        <c:crossBetween val="between"/>
      </c:valAx>
      <c:spPr>
        <a:noFill/>
        <a:ln>
          <a:noFill/>
        </a:ln>
        <a:effectLst>
          <a:outerShdw blurRad="50800" dist="50800" dir="5400000" sx="1000" sy="1000" algn="ctr" rotWithShape="0">
            <a:srgbClr val="000000">
              <a:alpha val="43137"/>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chemeClr val="bg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r>
              <a:rPr lang="fr-FR" sz="1600" b="1" i="0" baseline="0">
                <a:effectLst/>
              </a:rPr>
              <a:t>Per capita emissions by income group in China,</a:t>
            </a:r>
          </a:p>
          <a:p>
            <a:pPr>
              <a:defRPr/>
            </a:pPr>
            <a:r>
              <a:rPr lang="fr-FR" sz="1600" b="1" i="0" baseline="0">
                <a:effectLst/>
              </a:rPr>
              <a:t>2019 estimates</a:t>
            </a:r>
            <a:endParaRPr lang="fr-FR" sz="1200">
              <a:effectLst/>
            </a:endParaRPr>
          </a:p>
        </c:rich>
      </c:tx>
      <c:layout>
        <c:manualLayout>
          <c:xMode val="edge"/>
          <c:yMode val="edge"/>
          <c:x val="0.12032567441004484"/>
          <c:y val="3.35941247781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9.1239246525764123E-2"/>
          <c:y val="0.15797709674257523"/>
          <c:w val="0.88649350825983519"/>
          <c:h val="0.73326902342601363"/>
        </c:manualLayout>
      </c:layout>
      <c:barChart>
        <c:barDir val="col"/>
        <c:grouping val="clustered"/>
        <c:varyColors val="0"/>
        <c:ser>
          <c:idx val="0"/>
          <c:order val="0"/>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'data-F6.10d'!$B$3:$B$6</c:f>
              <c:strCache>
                <c:ptCount val="4"/>
                <c:pt idx="0">
                  <c:v>Full population</c:v>
                </c:pt>
                <c:pt idx="1">
                  <c:v>Bottom 50%</c:v>
                </c:pt>
                <c:pt idx="2">
                  <c:v>Middle 40%</c:v>
                </c:pt>
                <c:pt idx="3">
                  <c:v>Top 10%</c:v>
                </c:pt>
              </c:strCache>
            </c:strRef>
          </c:cat>
          <c:val>
            <c:numRef>
              <c:f>'data-F6.10d'!$C$3:$C$6</c:f>
              <c:numCache>
                <c:formatCode>0</c:formatCode>
                <c:ptCount val="4"/>
                <c:pt idx="0">
                  <c:v>8.0245351791381836</c:v>
                </c:pt>
                <c:pt idx="1">
                  <c:v>3.044719934463501</c:v>
                </c:pt>
                <c:pt idx="2">
                  <c:v>7.1625504493713379</c:v>
                </c:pt>
                <c:pt idx="3">
                  <c:v>36.371551513671875</c:v>
                </c:pt>
              </c:numCache>
            </c:numRef>
          </c:val>
          <c:extLst>
            <c:ext xmlns:c16="http://schemas.microsoft.com/office/drawing/2014/chart" uri="{C3380CC4-5D6E-409C-BE32-E72D297353CC}">
              <c16:uniqueId val="{00000000-DC28-A04C-85A6-2DEE264F352B}"/>
            </c:ext>
          </c:extLst>
        </c:ser>
        <c:dLbls>
          <c:showLegendKey val="0"/>
          <c:showVal val="0"/>
          <c:showCatName val="0"/>
          <c:showSerName val="0"/>
          <c:showPercent val="0"/>
          <c:showBubbleSize val="0"/>
        </c:dLbls>
        <c:gapWidth val="219"/>
        <c:overlap val="-27"/>
        <c:axId val="585199736"/>
        <c:axId val="585202480"/>
      </c:barChart>
      <c:catAx>
        <c:axId val="585199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5202480"/>
        <c:crosses val="autoZero"/>
        <c:auto val="1"/>
        <c:lblAlgn val="ctr"/>
        <c:lblOffset val="100"/>
        <c:noMultiLvlLbl val="0"/>
      </c:catAx>
      <c:valAx>
        <c:axId val="585202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r>
                  <a:rPr lang="fr-FR" sz="1400" b="0"/>
                  <a:t>Emissions (tonnes CO2e</a:t>
                </a:r>
                <a:r>
                  <a:rPr lang="fr-FR" sz="1400" b="0" baseline="0"/>
                  <a:t> per capita per year)</a:t>
                </a:r>
                <a:endParaRPr lang="fr-FR" sz="1400" b="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5199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r>
              <a:rPr lang="fr-FR" sz="1600" b="1" i="0" baseline="0">
                <a:effectLst/>
              </a:rPr>
              <a:t>Emissions reduction requirement </a:t>
            </a:r>
          </a:p>
          <a:p>
            <a:pPr>
              <a:defRPr/>
            </a:pPr>
            <a:r>
              <a:rPr lang="fr-FR" sz="1600" b="1" i="0" baseline="0">
                <a:effectLst/>
              </a:rPr>
              <a:t>to meet Paris Agreement 2030 targets in China</a:t>
            </a:r>
          </a:p>
        </c:rich>
      </c:tx>
      <c:layout>
        <c:manualLayout>
          <c:xMode val="edge"/>
          <c:yMode val="edge"/>
          <c:x val="0.22389693318576584"/>
          <c:y val="3.5600924299585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9.1239246525764123E-2"/>
          <c:y val="0.15797709674257523"/>
          <c:w val="0.88649350825983519"/>
          <c:h val="0.73326902342601363"/>
        </c:manualLayout>
      </c:layout>
      <c:barChart>
        <c:barDir val="col"/>
        <c:grouping val="clustered"/>
        <c:varyColors val="0"/>
        <c:ser>
          <c:idx val="0"/>
          <c:order val="0"/>
          <c:tx>
            <c:strRef>
              <c:f>'data-F6.10d'!$C$2</c:f>
              <c:strCache>
                <c:ptCount val="1"/>
                <c:pt idx="0">
                  <c:v>2019</c:v>
                </c:pt>
              </c:strCache>
            </c:strRef>
          </c:tx>
          <c:spPr>
            <a:solidFill>
              <a:schemeClr val="accent1"/>
            </a:solidFill>
            <a:ln>
              <a:noFill/>
            </a:ln>
            <a:effectLst/>
          </c:spPr>
          <c:invertIfNegative val="0"/>
          <c:cat>
            <c:strRef>
              <c:f>'data-F6.10d'!$B$3:$B$6</c:f>
              <c:strCache>
                <c:ptCount val="4"/>
                <c:pt idx="0">
                  <c:v>Full population</c:v>
                </c:pt>
                <c:pt idx="1">
                  <c:v>Bottom 50%</c:v>
                </c:pt>
                <c:pt idx="2">
                  <c:v>Middle 40%</c:v>
                </c:pt>
                <c:pt idx="3">
                  <c:v>Top 10%</c:v>
                </c:pt>
              </c:strCache>
            </c:strRef>
          </c:cat>
          <c:val>
            <c:numRef>
              <c:f>'data-F6.10d'!$C$3:$C$6</c:f>
              <c:numCache>
                <c:formatCode>0</c:formatCode>
                <c:ptCount val="4"/>
                <c:pt idx="0">
                  <c:v>8.0245351791381836</c:v>
                </c:pt>
                <c:pt idx="1">
                  <c:v>3.044719934463501</c:v>
                </c:pt>
                <c:pt idx="2">
                  <c:v>7.1625504493713379</c:v>
                </c:pt>
                <c:pt idx="3">
                  <c:v>36.371551513671875</c:v>
                </c:pt>
              </c:numCache>
            </c:numRef>
          </c:val>
          <c:extLst>
            <c:ext xmlns:c16="http://schemas.microsoft.com/office/drawing/2014/chart" uri="{C3380CC4-5D6E-409C-BE32-E72D297353CC}">
              <c16:uniqueId val="{00000000-C908-1942-A824-39A9DE94982E}"/>
            </c:ext>
          </c:extLst>
        </c:ser>
        <c:ser>
          <c:idx val="1"/>
          <c:order val="1"/>
          <c:tx>
            <c:strRef>
              <c:f>'data-F6.10d'!$D$2</c:f>
              <c:strCache>
                <c:ptCount val="1"/>
                <c:pt idx="0">
                  <c:v>2030</c:v>
                </c:pt>
              </c:strCache>
            </c:strRef>
          </c:tx>
          <c:spPr>
            <a:solidFill>
              <a:schemeClr val="accent2"/>
            </a:solidFill>
            <a:ln>
              <a:noFill/>
            </a:ln>
            <a:effectLst/>
          </c:spPr>
          <c:invertIfNegative val="0"/>
          <c:cat>
            <c:strRef>
              <c:f>'data-F6.10d'!$B$3:$B$6</c:f>
              <c:strCache>
                <c:ptCount val="4"/>
                <c:pt idx="0">
                  <c:v>Full population</c:v>
                </c:pt>
                <c:pt idx="1">
                  <c:v>Bottom 50%</c:v>
                </c:pt>
                <c:pt idx="2">
                  <c:v>Middle 40%</c:v>
                </c:pt>
                <c:pt idx="3">
                  <c:v>Top 10%</c:v>
                </c:pt>
              </c:strCache>
            </c:strRef>
          </c:cat>
          <c:val>
            <c:numRef>
              <c:f>'data-F6.10d'!$D$3:$D$6</c:f>
              <c:numCache>
                <c:formatCode>0</c:formatCode>
                <c:ptCount val="4"/>
                <c:pt idx="0">
                  <c:v>10</c:v>
                </c:pt>
                <c:pt idx="1">
                  <c:v>10</c:v>
                </c:pt>
                <c:pt idx="2">
                  <c:v>10</c:v>
                </c:pt>
                <c:pt idx="3">
                  <c:v>10</c:v>
                </c:pt>
              </c:numCache>
            </c:numRef>
          </c:val>
          <c:extLst>
            <c:ext xmlns:c16="http://schemas.microsoft.com/office/drawing/2014/chart" uri="{C3380CC4-5D6E-409C-BE32-E72D297353CC}">
              <c16:uniqueId val="{00000001-C908-1942-A824-39A9DE94982E}"/>
            </c:ext>
          </c:extLst>
        </c:ser>
        <c:dLbls>
          <c:showLegendKey val="0"/>
          <c:showVal val="0"/>
          <c:showCatName val="0"/>
          <c:showSerName val="0"/>
          <c:showPercent val="0"/>
          <c:showBubbleSize val="0"/>
        </c:dLbls>
        <c:gapWidth val="219"/>
        <c:overlap val="-27"/>
        <c:axId val="585201696"/>
        <c:axId val="585203264"/>
      </c:barChart>
      <c:catAx>
        <c:axId val="58520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5203264"/>
        <c:crosses val="autoZero"/>
        <c:auto val="1"/>
        <c:lblAlgn val="ctr"/>
        <c:lblOffset val="100"/>
        <c:noMultiLvlLbl val="0"/>
      </c:catAx>
      <c:valAx>
        <c:axId val="58520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r>
                  <a:rPr lang="fr-FR" sz="1400" b="0"/>
                  <a:t>Emissions (tonnes CO2e</a:t>
                </a:r>
                <a:r>
                  <a:rPr lang="fr-FR" sz="1400" b="0" baseline="0"/>
                  <a:t> per capita per year)</a:t>
                </a:r>
                <a:endParaRPr lang="fr-FR" sz="1400" b="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5201696"/>
        <c:crosses val="autoZero"/>
        <c:crossBetween val="between"/>
      </c:valAx>
      <c:spPr>
        <a:noFill/>
        <a:ln>
          <a:noFill/>
        </a:ln>
        <a:effectLst/>
      </c:spPr>
    </c:plotArea>
    <c:legend>
      <c:legendPos val="b"/>
      <c:layout>
        <c:manualLayout>
          <c:xMode val="edge"/>
          <c:yMode val="edge"/>
          <c:x val="0.34767537938519366"/>
          <c:y val="0.95600367777088135"/>
          <c:w val="0.30941618224601541"/>
          <c:h val="4.2430048676470843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fr-FR" b="1">
                <a:solidFill>
                  <a:schemeClr val="tx1"/>
                </a:solidFill>
                <a:latin typeface="Arial" panose="020B0604020202020204" pitchFamily="34" charset="0"/>
                <a:cs typeface="Arial" panose="020B0604020202020204" pitchFamily="34" charset="0"/>
              </a:rPr>
              <a:t>Global annual CO2 emissions by world regions,</a:t>
            </a:r>
            <a:r>
              <a:rPr lang="fr-FR" b="1" baseline="0">
                <a:solidFill>
                  <a:schemeClr val="tx1"/>
                </a:solidFill>
                <a:latin typeface="Arial" panose="020B0604020202020204" pitchFamily="34" charset="0"/>
                <a:cs typeface="Arial" panose="020B0604020202020204" pitchFamily="34" charset="0"/>
              </a:rPr>
              <a:t> 1850-2019</a:t>
            </a:r>
            <a:endParaRPr lang="fr-FR" b="1">
              <a:solidFill>
                <a:schemeClr val="tx1"/>
              </a:solidFill>
              <a:latin typeface="Arial" panose="020B0604020202020204" pitchFamily="34" charset="0"/>
              <a:cs typeface="Arial" panose="020B0604020202020204" pitchFamily="34" charset="0"/>
            </a:endParaRPr>
          </a:p>
        </c:rich>
      </c:tx>
      <c:layout>
        <c:manualLayout>
          <c:xMode val="edge"/>
          <c:yMode val="edge"/>
          <c:x val="0.21905784413433005"/>
          <c:y val="2.71800679501698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fr-FR"/>
        </a:p>
      </c:txPr>
    </c:title>
    <c:autoTitleDeleted val="0"/>
    <c:plotArea>
      <c:layout>
        <c:manualLayout>
          <c:layoutTarget val="inner"/>
          <c:xMode val="edge"/>
          <c:yMode val="edge"/>
          <c:x val="0.11778343166714189"/>
          <c:y val="9.5093731261120445E-2"/>
          <c:w val="0.71615335687495885"/>
          <c:h val="0.68063539288859254"/>
        </c:manualLayout>
      </c:layout>
      <c:areaChart>
        <c:grouping val="stacked"/>
        <c:varyColors val="0"/>
        <c:ser>
          <c:idx val="1"/>
          <c:order val="0"/>
          <c:tx>
            <c:strRef>
              <c:f>'data-F6.1'!$B$2</c:f>
              <c:strCache>
                <c:ptCount val="1"/>
                <c:pt idx="0">
                  <c:v>China</c:v>
                </c:pt>
              </c:strCache>
            </c:strRef>
          </c:tx>
          <c:spPr>
            <a:solidFill>
              <a:srgbClr val="FFC000"/>
            </a:solidFill>
            <a:ln>
              <a:noFill/>
            </a:ln>
            <a:effectLst/>
          </c:spPr>
          <c:cat>
            <c:numRef>
              <c:f>'data-F6.1'!$A$3:$A$172</c:f>
              <c:numCache>
                <c:formatCode>General</c:formatCode>
                <c:ptCount val="170"/>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pt idx="169">
                  <c:v>2019</c:v>
                </c:pt>
              </c:numCache>
            </c:numRef>
          </c:cat>
          <c:val>
            <c:numRef>
              <c:f>'data-F6.1'!$B$3:$B$172</c:f>
              <c:numCache>
                <c:formatCode>General</c:formatCode>
                <c:ptCount val="170"/>
                <c:pt idx="0">
                  <c:v>3.9199999999999999E-2</c:v>
                </c:pt>
                <c:pt idx="1">
                  <c:v>4.1500000000000002E-2</c:v>
                </c:pt>
                <c:pt idx="2">
                  <c:v>4.3659999999999997E-2</c:v>
                </c:pt>
                <c:pt idx="3">
                  <c:v>4.5839999999999999E-2</c:v>
                </c:pt>
                <c:pt idx="4">
                  <c:v>4.7980000000000002E-2</c:v>
                </c:pt>
                <c:pt idx="5">
                  <c:v>5.008E-2</c:v>
                </c:pt>
                <c:pt idx="6">
                  <c:v>5.2139999999999999E-2</c:v>
                </c:pt>
                <c:pt idx="7">
                  <c:v>5.416E-2</c:v>
                </c:pt>
                <c:pt idx="8">
                  <c:v>5.6140000000000002E-2</c:v>
                </c:pt>
                <c:pt idx="9">
                  <c:v>5.808E-2</c:v>
                </c:pt>
                <c:pt idx="10">
                  <c:v>5.9980000000000012E-2</c:v>
                </c:pt>
                <c:pt idx="11">
                  <c:v>6.182E-2</c:v>
                </c:pt>
                <c:pt idx="12">
                  <c:v>6.3640000000000002E-2</c:v>
                </c:pt>
                <c:pt idx="13">
                  <c:v>6.5420000000000006E-2</c:v>
                </c:pt>
                <c:pt idx="14">
                  <c:v>6.7140000000000005E-2</c:v>
                </c:pt>
                <c:pt idx="15">
                  <c:v>6.8820000000000006E-2</c:v>
                </c:pt>
                <c:pt idx="16">
                  <c:v>7.0480000000000001E-2</c:v>
                </c:pt>
                <c:pt idx="17">
                  <c:v>7.2100000000000011E-2</c:v>
                </c:pt>
                <c:pt idx="18">
                  <c:v>7.3679999999999995E-2</c:v>
                </c:pt>
                <c:pt idx="19">
                  <c:v>7.5240000000000001E-2</c:v>
                </c:pt>
                <c:pt idx="20">
                  <c:v>7.6800000000000007E-2</c:v>
                </c:pt>
                <c:pt idx="21">
                  <c:v>7.8360000000000013E-2</c:v>
                </c:pt>
                <c:pt idx="22">
                  <c:v>7.9939999999999997E-2</c:v>
                </c:pt>
                <c:pt idx="23">
                  <c:v>8.1540000000000001E-2</c:v>
                </c:pt>
                <c:pt idx="24">
                  <c:v>8.317999999999999E-2</c:v>
                </c:pt>
                <c:pt idx="25">
                  <c:v>8.4799999999999986E-2</c:v>
                </c:pt>
                <c:pt idx="26">
                  <c:v>8.6399999999999991E-2</c:v>
                </c:pt>
                <c:pt idx="27">
                  <c:v>8.793999999999999E-2</c:v>
                </c:pt>
                <c:pt idx="28">
                  <c:v>8.9419999999999999E-2</c:v>
                </c:pt>
                <c:pt idx="29">
                  <c:v>9.0799999999999992E-2</c:v>
                </c:pt>
                <c:pt idx="30">
                  <c:v>9.2100000000000001E-2</c:v>
                </c:pt>
                <c:pt idx="31">
                  <c:v>9.332E-2</c:v>
                </c:pt>
                <c:pt idx="32">
                  <c:v>9.4460000000000016E-2</c:v>
                </c:pt>
                <c:pt idx="33">
                  <c:v>9.5540000000000014E-2</c:v>
                </c:pt>
                <c:pt idx="34">
                  <c:v>9.6579999999999999E-2</c:v>
                </c:pt>
                <c:pt idx="35">
                  <c:v>9.758E-2</c:v>
                </c:pt>
                <c:pt idx="36">
                  <c:v>9.8459999999999992E-2</c:v>
                </c:pt>
                <c:pt idx="37">
                  <c:v>9.9339999999999984E-2</c:v>
                </c:pt>
                <c:pt idx="38">
                  <c:v>0.10042</c:v>
                </c:pt>
                <c:pt idx="39">
                  <c:v>0.10149999999999999</c:v>
                </c:pt>
                <c:pt idx="40">
                  <c:v>0.1026</c:v>
                </c:pt>
                <c:pt idx="41">
                  <c:v>0.1038</c:v>
                </c:pt>
                <c:pt idx="42">
                  <c:v>0.1048</c:v>
                </c:pt>
                <c:pt idx="43">
                  <c:v>0.1056</c:v>
                </c:pt>
                <c:pt idx="44">
                  <c:v>0.10640000000000001</c:v>
                </c:pt>
                <c:pt idx="45">
                  <c:v>0.1072</c:v>
                </c:pt>
                <c:pt idx="46">
                  <c:v>0.10800000000000001</c:v>
                </c:pt>
                <c:pt idx="47">
                  <c:v>0.10900000000000001</c:v>
                </c:pt>
                <c:pt idx="48">
                  <c:v>0.11000000000000001</c:v>
                </c:pt>
                <c:pt idx="49">
                  <c:v>0.11100000000000002</c:v>
                </c:pt>
                <c:pt idx="50">
                  <c:v>0.11200000000000002</c:v>
                </c:pt>
                <c:pt idx="51">
                  <c:v>0.11360000000000001</c:v>
                </c:pt>
                <c:pt idx="52">
                  <c:v>0.11520000000000001</c:v>
                </c:pt>
                <c:pt idx="53">
                  <c:v>0.11699999999999999</c:v>
                </c:pt>
                <c:pt idx="54">
                  <c:v>0.12179999999999999</c:v>
                </c:pt>
                <c:pt idx="55">
                  <c:v>0.1268</c:v>
                </c:pt>
                <c:pt idx="56">
                  <c:v>0.13240000000000002</c:v>
                </c:pt>
                <c:pt idx="57">
                  <c:v>0.13780000000000001</c:v>
                </c:pt>
                <c:pt idx="58">
                  <c:v>0.1426</c:v>
                </c:pt>
                <c:pt idx="59">
                  <c:v>0.14640000000000003</c:v>
                </c:pt>
                <c:pt idx="60">
                  <c:v>0.1464</c:v>
                </c:pt>
                <c:pt idx="61">
                  <c:v>0.14560000000000001</c:v>
                </c:pt>
                <c:pt idx="62">
                  <c:v>0.14599999999999999</c:v>
                </c:pt>
                <c:pt idx="63">
                  <c:v>0.14720000000000003</c:v>
                </c:pt>
                <c:pt idx="64">
                  <c:v>0.14680000000000001</c:v>
                </c:pt>
                <c:pt idx="65">
                  <c:v>0.15060000000000001</c:v>
                </c:pt>
                <c:pt idx="66">
                  <c:v>0.15440000000000001</c:v>
                </c:pt>
                <c:pt idx="67">
                  <c:v>0.158</c:v>
                </c:pt>
                <c:pt idx="68">
                  <c:v>0.16200000000000001</c:v>
                </c:pt>
                <c:pt idx="69">
                  <c:v>0.16560000000000002</c:v>
                </c:pt>
                <c:pt idx="70">
                  <c:v>0.1694</c:v>
                </c:pt>
                <c:pt idx="71">
                  <c:v>0.17460000000000001</c:v>
                </c:pt>
                <c:pt idx="72">
                  <c:v>0.18040000000000003</c:v>
                </c:pt>
                <c:pt idx="73">
                  <c:v>0.18600000000000003</c:v>
                </c:pt>
                <c:pt idx="74">
                  <c:v>0.19180000000000003</c:v>
                </c:pt>
                <c:pt idx="75">
                  <c:v>0.19839999999999999</c:v>
                </c:pt>
                <c:pt idx="76">
                  <c:v>0.20400000000000001</c:v>
                </c:pt>
                <c:pt idx="77">
                  <c:v>0.2092</c:v>
                </c:pt>
                <c:pt idx="78">
                  <c:v>0.21459999999999999</c:v>
                </c:pt>
                <c:pt idx="79">
                  <c:v>0.22059999999999999</c:v>
                </c:pt>
                <c:pt idx="80">
                  <c:v>0.22480000000000003</c:v>
                </c:pt>
                <c:pt idx="81">
                  <c:v>0.22919999999999999</c:v>
                </c:pt>
                <c:pt idx="82">
                  <c:v>0.23420000000000002</c:v>
                </c:pt>
                <c:pt idx="83">
                  <c:v>0.2404</c:v>
                </c:pt>
                <c:pt idx="84">
                  <c:v>0.24740000000000001</c:v>
                </c:pt>
                <c:pt idx="85">
                  <c:v>0.254</c:v>
                </c:pt>
                <c:pt idx="86">
                  <c:v>0.25900000000000001</c:v>
                </c:pt>
                <c:pt idx="87">
                  <c:v>0.26500000000000001</c:v>
                </c:pt>
                <c:pt idx="88">
                  <c:v>0.27339999999999998</c:v>
                </c:pt>
                <c:pt idx="89">
                  <c:v>0.28500000000000003</c:v>
                </c:pt>
                <c:pt idx="90">
                  <c:v>0.29920000000000002</c:v>
                </c:pt>
                <c:pt idx="91">
                  <c:v>0.31140000000000001</c:v>
                </c:pt>
                <c:pt idx="92">
                  <c:v>0.32199999999999995</c:v>
                </c:pt>
                <c:pt idx="93">
                  <c:v>0.31979999999999997</c:v>
                </c:pt>
                <c:pt idx="94">
                  <c:v>0.31000000000000005</c:v>
                </c:pt>
                <c:pt idx="95">
                  <c:v>0.29979999999999996</c:v>
                </c:pt>
                <c:pt idx="96">
                  <c:v>0.29139999999999999</c:v>
                </c:pt>
                <c:pt idx="97">
                  <c:v>0.29040000000000005</c:v>
                </c:pt>
                <c:pt idx="98">
                  <c:v>0.30299999999999999</c:v>
                </c:pt>
                <c:pt idx="99">
                  <c:v>0.3256</c:v>
                </c:pt>
                <c:pt idx="100">
                  <c:v>0.35719999999999996</c:v>
                </c:pt>
                <c:pt idx="101">
                  <c:v>0.39760000000000001</c:v>
                </c:pt>
                <c:pt idx="102">
                  <c:v>0.44320000000000004</c:v>
                </c:pt>
                <c:pt idx="103">
                  <c:v>0.49840000000000001</c:v>
                </c:pt>
                <c:pt idx="104">
                  <c:v>0.56020000000000003</c:v>
                </c:pt>
                <c:pt idx="105">
                  <c:v>0.62780000000000002</c:v>
                </c:pt>
                <c:pt idx="106">
                  <c:v>0.74919999999999987</c:v>
                </c:pt>
                <c:pt idx="107">
                  <c:v>0.90079999999999993</c:v>
                </c:pt>
                <c:pt idx="108">
                  <c:v>1.0534000000000001</c:v>
                </c:pt>
                <c:pt idx="109">
                  <c:v>1.1480000000000001</c:v>
                </c:pt>
                <c:pt idx="110">
                  <c:v>1.206</c:v>
                </c:pt>
                <c:pt idx="111">
                  <c:v>1.2040000000000002</c:v>
                </c:pt>
                <c:pt idx="112">
                  <c:v>1.1640000000000001</c:v>
                </c:pt>
                <c:pt idx="113">
                  <c:v>1.1200000000000001</c:v>
                </c:pt>
                <c:pt idx="114">
                  <c:v>1.1340000000000001</c:v>
                </c:pt>
                <c:pt idx="115">
                  <c:v>1.1520000000000001</c:v>
                </c:pt>
                <c:pt idx="116">
                  <c:v>1.1780000000000002</c:v>
                </c:pt>
                <c:pt idx="117">
                  <c:v>1.222</c:v>
                </c:pt>
                <c:pt idx="118">
                  <c:v>1.3039999999999998</c:v>
                </c:pt>
                <c:pt idx="119">
                  <c:v>1.3980000000000001</c:v>
                </c:pt>
                <c:pt idx="120">
                  <c:v>1.524</c:v>
                </c:pt>
                <c:pt idx="121">
                  <c:v>1.6519999999999999</c:v>
                </c:pt>
                <c:pt idx="122">
                  <c:v>1.7600000000000002</c:v>
                </c:pt>
                <c:pt idx="123">
                  <c:v>1.86</c:v>
                </c:pt>
                <c:pt idx="124">
                  <c:v>1.9439999999999997</c:v>
                </c:pt>
                <c:pt idx="125">
                  <c:v>2.044</c:v>
                </c:pt>
                <c:pt idx="126">
                  <c:v>2.1740000000000004</c:v>
                </c:pt>
                <c:pt idx="127">
                  <c:v>2.3120000000000003</c:v>
                </c:pt>
                <c:pt idx="128">
                  <c:v>2.35888495521609</c:v>
                </c:pt>
                <c:pt idx="129">
                  <c:v>2.3887046700839782</c:v>
                </c:pt>
                <c:pt idx="130">
                  <c:v>2.422132696381694</c:v>
                </c:pt>
                <c:pt idx="131">
                  <c:v>2.445707688203103</c:v>
                </c:pt>
                <c:pt idx="132">
                  <c:v>2.4925705203420336</c:v>
                </c:pt>
                <c:pt idx="133">
                  <c:v>2.6253700274912877</c:v>
                </c:pt>
                <c:pt idx="134">
                  <c:v>2.7876855064755008</c:v>
                </c:pt>
                <c:pt idx="135">
                  <c:v>2.9228158735609804</c:v>
                </c:pt>
                <c:pt idx="136">
                  <c:v>3.0610596695361609</c:v>
                </c:pt>
                <c:pt idx="137">
                  <c:v>3.1783463471618894</c:v>
                </c:pt>
                <c:pt idx="138">
                  <c:v>3.2267022404215959</c:v>
                </c:pt>
                <c:pt idx="139">
                  <c:v>3.2901364396256318</c:v>
                </c:pt>
                <c:pt idx="140">
                  <c:v>3.38781798571961</c:v>
                </c:pt>
                <c:pt idx="141">
                  <c:v>3.4854287856242627</c:v>
                </c:pt>
                <c:pt idx="142">
                  <c:v>3.5607272107743606</c:v>
                </c:pt>
                <c:pt idx="143">
                  <c:v>3.7403698561535572</c:v>
                </c:pt>
                <c:pt idx="144">
                  <c:v>3.9194583979384974</c:v>
                </c:pt>
                <c:pt idx="145">
                  <c:v>4.0345075352009134</c:v>
                </c:pt>
                <c:pt idx="146">
                  <c:v>4.0974369482579638</c:v>
                </c:pt>
                <c:pt idx="147">
                  <c:v>4.1903822426347563</c:v>
                </c:pt>
                <c:pt idx="148">
                  <c:v>4.2198986437627788</c:v>
                </c:pt>
                <c:pt idx="149">
                  <c:v>4.251430825879563</c:v>
                </c:pt>
                <c:pt idx="150">
                  <c:v>4.3633059864594257</c:v>
                </c:pt>
                <c:pt idx="151">
                  <c:v>4.5896935607801046</c:v>
                </c:pt>
                <c:pt idx="152">
                  <c:v>4.9088363616872233</c:v>
                </c:pt>
                <c:pt idx="153">
                  <c:v>5.3224312913391447</c:v>
                </c:pt>
                <c:pt idx="154">
                  <c:v>5.7768172479534412</c:v>
                </c:pt>
                <c:pt idx="155">
                  <c:v>6.2713716743869394</c:v>
                </c:pt>
                <c:pt idx="156">
                  <c:v>6.7971924260655312</c:v>
                </c:pt>
                <c:pt idx="157">
                  <c:v>7.4130121953200527</c:v>
                </c:pt>
                <c:pt idx="158">
                  <c:v>8.0634647405344815</c:v>
                </c:pt>
                <c:pt idx="159">
                  <c:v>8.8228731581216149</c:v>
                </c:pt>
                <c:pt idx="160">
                  <c:v>9.5782933474752312</c:v>
                </c:pt>
                <c:pt idx="161">
                  <c:v>10.25168446024183</c:v>
                </c:pt>
                <c:pt idx="162">
                  <c:v>10.743204254497481</c:v>
                </c:pt>
                <c:pt idx="163">
                  <c:v>11.110862050547876</c:v>
                </c:pt>
                <c:pt idx="164">
                  <c:v>11.304150135929657</c:v>
                </c:pt>
                <c:pt idx="165">
                  <c:v>11.454426505361663</c:v>
                </c:pt>
                <c:pt idx="166">
                  <c:v>11.610469150733348</c:v>
                </c:pt>
                <c:pt idx="167">
                  <c:v>11.80645917136345</c:v>
                </c:pt>
                <c:pt idx="168">
                  <c:v>11.901943122893043</c:v>
                </c:pt>
                <c:pt idx="169">
                  <c:v>12.037136536288935</c:v>
                </c:pt>
              </c:numCache>
            </c:numRef>
          </c:val>
          <c:extLst>
            <c:ext xmlns:c16="http://schemas.microsoft.com/office/drawing/2014/chart" uri="{C3380CC4-5D6E-409C-BE32-E72D297353CC}">
              <c16:uniqueId val="{00000001-1601-544A-998A-E29B9F86DD7B}"/>
            </c:ext>
          </c:extLst>
        </c:ser>
        <c:ser>
          <c:idx val="2"/>
          <c:order val="1"/>
          <c:tx>
            <c:strRef>
              <c:f>'data-F6.1'!$C$2</c:f>
              <c:strCache>
                <c:ptCount val="1"/>
                <c:pt idx="0">
                  <c:v>Other East Asia</c:v>
                </c:pt>
              </c:strCache>
            </c:strRef>
          </c:tx>
          <c:spPr>
            <a:solidFill>
              <a:schemeClr val="accent3"/>
            </a:solidFill>
            <a:ln>
              <a:noFill/>
            </a:ln>
            <a:effectLst/>
          </c:spPr>
          <c:cat>
            <c:numRef>
              <c:f>'data-F6.1'!$A$3:$A$172</c:f>
              <c:numCache>
                <c:formatCode>General</c:formatCode>
                <c:ptCount val="170"/>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pt idx="169">
                  <c:v>2019</c:v>
                </c:pt>
              </c:numCache>
            </c:numRef>
          </c:cat>
          <c:val>
            <c:numRef>
              <c:f>'data-F6.1'!$C$3:$C$172</c:f>
              <c:numCache>
                <c:formatCode>General</c:formatCode>
                <c:ptCount val="170"/>
                <c:pt idx="0">
                  <c:v>1.6771999999999999E-2</c:v>
                </c:pt>
                <c:pt idx="1">
                  <c:v>1.7062999999999998E-2</c:v>
                </c:pt>
                <c:pt idx="2">
                  <c:v>1.7367779999999999E-2</c:v>
                </c:pt>
                <c:pt idx="3">
                  <c:v>1.7662379999999998E-2</c:v>
                </c:pt>
                <c:pt idx="4">
                  <c:v>1.7953180000000003E-2</c:v>
                </c:pt>
                <c:pt idx="5">
                  <c:v>1.8260180000000004E-2</c:v>
                </c:pt>
                <c:pt idx="6">
                  <c:v>1.8581400000000001E-2</c:v>
                </c:pt>
                <c:pt idx="7">
                  <c:v>1.8900800000000002E-2</c:v>
                </c:pt>
                <c:pt idx="8">
                  <c:v>1.9234400000000002E-2</c:v>
                </c:pt>
                <c:pt idx="9">
                  <c:v>1.9586819999999998E-2</c:v>
                </c:pt>
                <c:pt idx="10">
                  <c:v>1.993224E-2</c:v>
                </c:pt>
                <c:pt idx="11">
                  <c:v>2.0274460000000001E-2</c:v>
                </c:pt>
                <c:pt idx="12">
                  <c:v>2.0632299999999999E-2</c:v>
                </c:pt>
                <c:pt idx="13">
                  <c:v>2.1007540000000002E-2</c:v>
                </c:pt>
                <c:pt idx="14">
                  <c:v>2.1380180000000006E-2</c:v>
                </c:pt>
                <c:pt idx="15">
                  <c:v>2.1750419999999999E-2</c:v>
                </c:pt>
                <c:pt idx="16">
                  <c:v>2.2136260000000001E-2</c:v>
                </c:pt>
                <c:pt idx="17">
                  <c:v>2.2539700000000003E-2</c:v>
                </c:pt>
                <c:pt idx="18">
                  <c:v>2.292114E-2</c:v>
                </c:pt>
                <c:pt idx="19">
                  <c:v>2.331898E-2</c:v>
                </c:pt>
                <c:pt idx="20">
                  <c:v>2.3761039999999997E-2</c:v>
                </c:pt>
                <c:pt idx="21">
                  <c:v>2.4209719999999997E-2</c:v>
                </c:pt>
                <c:pt idx="22">
                  <c:v>2.4782599999999998E-2</c:v>
                </c:pt>
                <c:pt idx="23">
                  <c:v>2.5581899999999998E-2</c:v>
                </c:pt>
                <c:pt idx="24">
                  <c:v>2.6407399999999998E-2</c:v>
                </c:pt>
                <c:pt idx="25">
                  <c:v>2.71951E-2</c:v>
                </c:pt>
                <c:pt idx="26">
                  <c:v>2.8122999999999999E-2</c:v>
                </c:pt>
                <c:pt idx="27">
                  <c:v>2.9045100000000001E-2</c:v>
                </c:pt>
                <c:pt idx="28">
                  <c:v>2.9779199999999999E-2</c:v>
                </c:pt>
                <c:pt idx="29">
                  <c:v>3.050332E-2</c:v>
                </c:pt>
                <c:pt idx="30">
                  <c:v>3.1271640000000003E-2</c:v>
                </c:pt>
                <c:pt idx="31">
                  <c:v>3.1927959999999998E-2</c:v>
                </c:pt>
                <c:pt idx="32">
                  <c:v>3.2538499999999998E-2</c:v>
                </c:pt>
                <c:pt idx="33">
                  <c:v>3.3223240000000001E-2</c:v>
                </c:pt>
                <c:pt idx="34">
                  <c:v>3.3942180000000002E-2</c:v>
                </c:pt>
                <c:pt idx="35">
                  <c:v>3.4839120000000001E-2</c:v>
                </c:pt>
                <c:pt idx="36">
                  <c:v>3.5854480000000001E-2</c:v>
                </c:pt>
                <c:pt idx="37">
                  <c:v>3.7044020000000004E-2</c:v>
                </c:pt>
                <c:pt idx="38">
                  <c:v>3.8355399999999998E-2</c:v>
                </c:pt>
                <c:pt idx="39">
                  <c:v>3.9906759999999999E-2</c:v>
                </c:pt>
                <c:pt idx="40">
                  <c:v>4.1258319999999994E-2</c:v>
                </c:pt>
                <c:pt idx="41">
                  <c:v>4.2591880000000006E-2</c:v>
                </c:pt>
                <c:pt idx="42">
                  <c:v>4.4195639999999994E-2</c:v>
                </c:pt>
                <c:pt idx="43">
                  <c:v>4.5882180000000002E-2</c:v>
                </c:pt>
                <c:pt idx="44">
                  <c:v>4.7473140000000004E-2</c:v>
                </c:pt>
                <c:pt idx="45">
                  <c:v>4.9244700000000009E-2</c:v>
                </c:pt>
                <c:pt idx="46">
                  <c:v>5.1692660000000001E-2</c:v>
                </c:pt>
                <c:pt idx="47">
                  <c:v>5.3699039999999996E-2</c:v>
                </c:pt>
                <c:pt idx="48">
                  <c:v>5.5913619999999997E-2</c:v>
                </c:pt>
                <c:pt idx="49">
                  <c:v>5.8793000000000005E-2</c:v>
                </c:pt>
                <c:pt idx="50">
                  <c:v>6.1924999999999994E-2</c:v>
                </c:pt>
                <c:pt idx="51">
                  <c:v>6.4512020000000003E-2</c:v>
                </c:pt>
                <c:pt idx="52">
                  <c:v>6.7798040000000004E-2</c:v>
                </c:pt>
                <c:pt idx="53">
                  <c:v>7.0883080000000015E-2</c:v>
                </c:pt>
                <c:pt idx="54">
                  <c:v>7.383874E-2</c:v>
                </c:pt>
                <c:pt idx="55">
                  <c:v>7.6958800000000008E-2</c:v>
                </c:pt>
                <c:pt idx="56">
                  <c:v>8.0474660000000003E-2</c:v>
                </c:pt>
                <c:pt idx="57">
                  <c:v>8.3501919999999993E-2</c:v>
                </c:pt>
                <c:pt idx="58">
                  <c:v>8.6622160000000004E-2</c:v>
                </c:pt>
                <c:pt idx="59">
                  <c:v>9.0159159999999988E-2</c:v>
                </c:pt>
                <c:pt idx="60">
                  <c:v>9.4318959999999993E-2</c:v>
                </c:pt>
                <c:pt idx="61">
                  <c:v>9.9085940000000011E-2</c:v>
                </c:pt>
                <c:pt idx="62">
                  <c:v>0.10450030000000002</c:v>
                </c:pt>
                <c:pt idx="63">
                  <c:v>0.10882225999999999</c:v>
                </c:pt>
                <c:pt idx="64">
                  <c:v>0.11335401999999999</c:v>
                </c:pt>
                <c:pt idx="65">
                  <c:v>0.11872558</c:v>
                </c:pt>
                <c:pt idx="66">
                  <c:v>0.12408272000000001</c:v>
                </c:pt>
                <c:pt idx="67">
                  <c:v>0.13027326</c:v>
                </c:pt>
                <c:pt idx="68">
                  <c:v>0.13641120000000001</c:v>
                </c:pt>
                <c:pt idx="69">
                  <c:v>0.13955473999999998</c:v>
                </c:pt>
                <c:pt idx="70">
                  <c:v>0.14184008000000001</c:v>
                </c:pt>
                <c:pt idx="71">
                  <c:v>0.14381943999999999</c:v>
                </c:pt>
                <c:pt idx="72">
                  <c:v>0.14474924</c:v>
                </c:pt>
                <c:pt idx="73">
                  <c:v>0.14714385999999999</c:v>
                </c:pt>
                <c:pt idx="74">
                  <c:v>0.15133714000000001</c:v>
                </c:pt>
                <c:pt idx="75">
                  <c:v>0.15604103999999999</c:v>
                </c:pt>
                <c:pt idx="76">
                  <c:v>0.15996758</c:v>
                </c:pt>
                <c:pt idx="77">
                  <c:v>0.16388854</c:v>
                </c:pt>
                <c:pt idx="78">
                  <c:v>0.16548192</c:v>
                </c:pt>
                <c:pt idx="79">
                  <c:v>0.16543411999999999</c:v>
                </c:pt>
                <c:pt idx="80">
                  <c:v>0.16412776000000001</c:v>
                </c:pt>
                <c:pt idx="81">
                  <c:v>0.16628766</c:v>
                </c:pt>
                <c:pt idx="82">
                  <c:v>0.17056222000000001</c:v>
                </c:pt>
                <c:pt idx="83">
                  <c:v>0.17866186000000001</c:v>
                </c:pt>
                <c:pt idx="84">
                  <c:v>0.19133236000000001</c:v>
                </c:pt>
                <c:pt idx="85">
                  <c:v>0.20612913999999999</c:v>
                </c:pt>
                <c:pt idx="86">
                  <c:v>0.21999753999999999</c:v>
                </c:pt>
                <c:pt idx="87">
                  <c:v>0.23136997999999998</c:v>
                </c:pt>
                <c:pt idx="88">
                  <c:v>0.24676904</c:v>
                </c:pt>
                <c:pt idx="89">
                  <c:v>0.25984251999999997</c:v>
                </c:pt>
                <c:pt idx="90">
                  <c:v>0.26902219999999999</c:v>
                </c:pt>
                <c:pt idx="91">
                  <c:v>0.27600192000000001</c:v>
                </c:pt>
                <c:pt idx="92">
                  <c:v>0.28015483999999996</c:v>
                </c:pt>
                <c:pt idx="93">
                  <c:v>0.26378980000000002</c:v>
                </c:pt>
                <c:pt idx="94">
                  <c:v>0.24052082000000002</c:v>
                </c:pt>
                <c:pt idx="95">
                  <c:v>0.22210992000000002</c:v>
                </c:pt>
                <c:pt idx="96">
                  <c:v>0.20708511999999998</c:v>
                </c:pt>
                <c:pt idx="97">
                  <c:v>0.19708248</c:v>
                </c:pt>
                <c:pt idx="98">
                  <c:v>0.20211401999999995</c:v>
                </c:pt>
                <c:pt idx="99">
                  <c:v>0.21836213999999998</c:v>
                </c:pt>
                <c:pt idx="100">
                  <c:v>0.23391756</c:v>
                </c:pt>
                <c:pt idx="101">
                  <c:v>0.25027877999999998</c:v>
                </c:pt>
                <c:pt idx="102">
                  <c:v>0.26585327999999997</c:v>
                </c:pt>
                <c:pt idx="103">
                  <c:v>0.28325649999999997</c:v>
                </c:pt>
                <c:pt idx="104">
                  <c:v>0.30177949999999998</c:v>
                </c:pt>
                <c:pt idx="105">
                  <c:v>0.32561871999999997</c:v>
                </c:pt>
                <c:pt idx="106">
                  <c:v>0.34650476000000002</c:v>
                </c:pt>
                <c:pt idx="107">
                  <c:v>0.37116216000000002</c:v>
                </c:pt>
                <c:pt idx="108">
                  <c:v>0.40372504000000003</c:v>
                </c:pt>
                <c:pt idx="109">
                  <c:v>0.44255511999999991</c:v>
                </c:pt>
                <c:pt idx="110">
                  <c:v>0.47829161999999997</c:v>
                </c:pt>
                <c:pt idx="111">
                  <c:v>0.5215128</c:v>
                </c:pt>
                <c:pt idx="112">
                  <c:v>0.56873160000000011</c:v>
                </c:pt>
                <c:pt idx="113">
                  <c:v>0.61490859999999992</c:v>
                </c:pt>
                <c:pt idx="114">
                  <c:v>0.65895360000000003</c:v>
                </c:pt>
                <c:pt idx="115">
                  <c:v>0.71630740000000004</c:v>
                </c:pt>
                <c:pt idx="116">
                  <c:v>0.7827404</c:v>
                </c:pt>
                <c:pt idx="117">
                  <c:v>0.86023500000000008</c:v>
                </c:pt>
                <c:pt idx="118">
                  <c:v>0.95778940000000001</c:v>
                </c:pt>
                <c:pt idx="119">
                  <c:v>1.0586803999999999</c:v>
                </c:pt>
                <c:pt idx="120">
                  <c:v>1.1519718000000001</c:v>
                </c:pt>
                <c:pt idx="121">
                  <c:v>1.2449626</c:v>
                </c:pt>
                <c:pt idx="122">
                  <c:v>1.3217038000000001</c:v>
                </c:pt>
                <c:pt idx="123">
                  <c:v>1.360795</c:v>
                </c:pt>
                <c:pt idx="124">
                  <c:v>1.4004608000000001</c:v>
                </c:pt>
                <c:pt idx="125">
                  <c:v>1.4407964</c:v>
                </c:pt>
                <c:pt idx="126">
                  <c:v>1.4561946000000001</c:v>
                </c:pt>
                <c:pt idx="127">
                  <c:v>1.4856240000000001</c:v>
                </c:pt>
                <c:pt idx="128">
                  <c:v>1.6056786180597058</c:v>
                </c:pt>
                <c:pt idx="129">
                  <c:v>1.7030902986802303</c:v>
                </c:pt>
                <c:pt idx="130">
                  <c:v>1.782120605240046</c:v>
                </c:pt>
                <c:pt idx="131">
                  <c:v>1.8699303202827782</c:v>
                </c:pt>
                <c:pt idx="132">
                  <c:v>1.961205167337591</c:v>
                </c:pt>
                <c:pt idx="133">
                  <c:v>1.9831689658994462</c:v>
                </c:pt>
                <c:pt idx="134">
                  <c:v>2.0260995298083597</c:v>
                </c:pt>
                <c:pt idx="135">
                  <c:v>2.0967846614578036</c:v>
                </c:pt>
                <c:pt idx="136">
                  <c:v>2.2165371017103235</c:v>
                </c:pt>
                <c:pt idx="137">
                  <c:v>2.3408959374310205</c:v>
                </c:pt>
                <c:pt idx="138">
                  <c:v>2.4465350942083868</c:v>
                </c:pt>
                <c:pt idx="139">
                  <c:v>2.5550764788399731</c:v>
                </c:pt>
                <c:pt idx="140">
                  <c:v>2.6831994360019626</c:v>
                </c:pt>
                <c:pt idx="141">
                  <c:v>2.7553707654069246</c:v>
                </c:pt>
                <c:pt idx="142">
                  <c:v>2.8342527413256189</c:v>
                </c:pt>
                <c:pt idx="143">
                  <c:v>2.9374395410805421</c:v>
                </c:pt>
                <c:pt idx="144">
                  <c:v>3.016564357381553</c:v>
                </c:pt>
                <c:pt idx="145">
                  <c:v>3.0791113527023319</c:v>
                </c:pt>
                <c:pt idx="146">
                  <c:v>3.0609114663019694</c:v>
                </c:pt>
                <c:pt idx="147">
                  <c:v>3.0456751769815997</c:v>
                </c:pt>
                <c:pt idx="148">
                  <c:v>3.0512531503949498</c:v>
                </c:pt>
                <c:pt idx="149">
                  <c:v>3.0435169615968287</c:v>
                </c:pt>
                <c:pt idx="150">
                  <c:v>3.0207650959572008</c:v>
                </c:pt>
                <c:pt idx="151">
                  <c:v>3.0898638326372549</c:v>
                </c:pt>
                <c:pt idx="152">
                  <c:v>3.1346276225177525</c:v>
                </c:pt>
                <c:pt idx="153">
                  <c:v>3.1489027648224086</c:v>
                </c:pt>
                <c:pt idx="154">
                  <c:v>3.1906467393083995</c:v>
                </c:pt>
                <c:pt idx="155">
                  <c:v>3.2261331956871451</c:v>
                </c:pt>
                <c:pt idx="156">
                  <c:v>3.2529243445516336</c:v>
                </c:pt>
                <c:pt idx="157">
                  <c:v>3.2141993023696309</c:v>
                </c:pt>
                <c:pt idx="158">
                  <c:v>3.2037510389287776</c:v>
                </c:pt>
                <c:pt idx="159">
                  <c:v>3.2104677264366877</c:v>
                </c:pt>
                <c:pt idx="160">
                  <c:v>3.2333505975798404</c:v>
                </c:pt>
                <c:pt idx="161">
                  <c:v>3.2450074787357011</c:v>
                </c:pt>
                <c:pt idx="162">
                  <c:v>3.299832922050824</c:v>
                </c:pt>
                <c:pt idx="163">
                  <c:v>3.2977698180956283</c:v>
                </c:pt>
                <c:pt idx="164">
                  <c:v>3.2693357296824375</c:v>
                </c:pt>
                <c:pt idx="165">
                  <c:v>3.2278767877751724</c:v>
                </c:pt>
                <c:pt idx="166">
                  <c:v>3.2062654177520082</c:v>
                </c:pt>
                <c:pt idx="167">
                  <c:v>3.1816515789405591</c:v>
                </c:pt>
                <c:pt idx="168">
                  <c:v>3.1821105718309366</c:v>
                </c:pt>
                <c:pt idx="169">
                  <c:v>3.1888027120335454</c:v>
                </c:pt>
              </c:numCache>
            </c:numRef>
          </c:val>
          <c:extLst>
            <c:ext xmlns:c16="http://schemas.microsoft.com/office/drawing/2014/chart" uri="{C3380CC4-5D6E-409C-BE32-E72D297353CC}">
              <c16:uniqueId val="{00000002-1601-544A-998A-E29B9F86DD7B}"/>
            </c:ext>
          </c:extLst>
        </c:ser>
        <c:ser>
          <c:idx val="9"/>
          <c:order val="2"/>
          <c:tx>
            <c:strRef>
              <c:f>'data-F6.1'!$J$2</c:f>
              <c:strCache>
                <c:ptCount val="1"/>
                <c:pt idx="0">
                  <c:v>South &amp; South-East Asia</c:v>
                </c:pt>
              </c:strCache>
            </c:strRef>
          </c:tx>
          <c:spPr>
            <a:solidFill>
              <a:schemeClr val="accent4">
                <a:lumMod val="60000"/>
              </a:schemeClr>
            </a:solidFill>
            <a:ln>
              <a:noFill/>
            </a:ln>
            <a:effectLst/>
          </c:spPr>
          <c:cat>
            <c:numRef>
              <c:f>'data-F6.1'!$A$3:$A$172</c:f>
              <c:numCache>
                <c:formatCode>General</c:formatCode>
                <c:ptCount val="170"/>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pt idx="169">
                  <c:v>2019</c:v>
                </c:pt>
              </c:numCache>
            </c:numRef>
          </c:cat>
          <c:val>
            <c:numRef>
              <c:f>'data-F6.1'!$J$3:$J$172</c:f>
              <c:numCache>
                <c:formatCode>General</c:formatCode>
                <c:ptCount val="170"/>
                <c:pt idx="0">
                  <c:v>0.14560110000000001</c:v>
                </c:pt>
                <c:pt idx="1">
                  <c:v>0.1587778</c:v>
                </c:pt>
                <c:pt idx="2">
                  <c:v>0.17174657999999998</c:v>
                </c:pt>
                <c:pt idx="3">
                  <c:v>0.18453347999999997</c:v>
                </c:pt>
                <c:pt idx="4">
                  <c:v>0.19712091999999998</c:v>
                </c:pt>
                <c:pt idx="5">
                  <c:v>0.20944053999999998</c:v>
                </c:pt>
                <c:pt idx="6">
                  <c:v>0.22146656000000001</c:v>
                </c:pt>
                <c:pt idx="7">
                  <c:v>0.23338934</c:v>
                </c:pt>
                <c:pt idx="8">
                  <c:v>0.24501014000000004</c:v>
                </c:pt>
                <c:pt idx="9">
                  <c:v>0.25630293999999998</c:v>
                </c:pt>
                <c:pt idx="10">
                  <c:v>0.26709632</c:v>
                </c:pt>
                <c:pt idx="11">
                  <c:v>0.27780793999999998</c:v>
                </c:pt>
                <c:pt idx="12">
                  <c:v>0.28797612</c:v>
                </c:pt>
                <c:pt idx="13">
                  <c:v>0.29786526000000002</c:v>
                </c:pt>
                <c:pt idx="14">
                  <c:v>0.30770135999999998</c:v>
                </c:pt>
                <c:pt idx="15">
                  <c:v>0.31743843999999999</c:v>
                </c:pt>
                <c:pt idx="16">
                  <c:v>0.32668268000000006</c:v>
                </c:pt>
                <c:pt idx="17">
                  <c:v>0.33590428000000006</c:v>
                </c:pt>
                <c:pt idx="18">
                  <c:v>0.34502708000000004</c:v>
                </c:pt>
                <c:pt idx="19">
                  <c:v>0.35392026000000004</c:v>
                </c:pt>
                <c:pt idx="20">
                  <c:v>0.36284827999999997</c:v>
                </c:pt>
                <c:pt idx="21">
                  <c:v>0.37205453999999999</c:v>
                </c:pt>
                <c:pt idx="22">
                  <c:v>0.38158548000000003</c:v>
                </c:pt>
                <c:pt idx="23">
                  <c:v>0.39144166000000002</c:v>
                </c:pt>
                <c:pt idx="24">
                  <c:v>0.40159252000000001</c:v>
                </c:pt>
                <c:pt idx="25">
                  <c:v>0.41176160000000001</c:v>
                </c:pt>
                <c:pt idx="26">
                  <c:v>0.42189146</c:v>
                </c:pt>
                <c:pt idx="27">
                  <c:v>0.43147066000000001</c:v>
                </c:pt>
                <c:pt idx="28">
                  <c:v>0.44045635999999994</c:v>
                </c:pt>
                <c:pt idx="29">
                  <c:v>0.44860933999999997</c:v>
                </c:pt>
                <c:pt idx="30">
                  <c:v>0.45605959999999995</c:v>
                </c:pt>
                <c:pt idx="31">
                  <c:v>0.46288195999999998</c:v>
                </c:pt>
                <c:pt idx="32">
                  <c:v>0.46927701999999999</c:v>
                </c:pt>
                <c:pt idx="33">
                  <c:v>0.47513741999999998</c:v>
                </c:pt>
                <c:pt idx="34">
                  <c:v>0.48067417999999995</c:v>
                </c:pt>
                <c:pt idx="35">
                  <c:v>0.4861471</c:v>
                </c:pt>
                <c:pt idx="36">
                  <c:v>0.49129837999999992</c:v>
                </c:pt>
                <c:pt idx="37">
                  <c:v>0.49616823999999993</c:v>
                </c:pt>
                <c:pt idx="38">
                  <c:v>0.50187219999999999</c:v>
                </c:pt>
                <c:pt idx="39">
                  <c:v>0.50724440000000004</c:v>
                </c:pt>
                <c:pt idx="40">
                  <c:v>0.51214369999999998</c:v>
                </c:pt>
                <c:pt idx="41">
                  <c:v>0.5169570200000001</c:v>
                </c:pt>
                <c:pt idx="42">
                  <c:v>0.52150656000000006</c:v>
                </c:pt>
                <c:pt idx="43">
                  <c:v>0.52517547999999992</c:v>
                </c:pt>
                <c:pt idx="44">
                  <c:v>0.52895428</c:v>
                </c:pt>
                <c:pt idx="45">
                  <c:v>0.53284692</c:v>
                </c:pt>
                <c:pt idx="46">
                  <c:v>0.53665816</c:v>
                </c:pt>
                <c:pt idx="47">
                  <c:v>0.5405259200000001</c:v>
                </c:pt>
                <c:pt idx="48">
                  <c:v>0.54451337999999994</c:v>
                </c:pt>
                <c:pt idx="49">
                  <c:v>0.54868014000000009</c:v>
                </c:pt>
                <c:pt idx="50">
                  <c:v>0.55282903999999999</c:v>
                </c:pt>
                <c:pt idx="51">
                  <c:v>0.55709122</c:v>
                </c:pt>
                <c:pt idx="52">
                  <c:v>0.56173495999999989</c:v>
                </c:pt>
                <c:pt idx="53">
                  <c:v>0.56627640000000012</c:v>
                </c:pt>
                <c:pt idx="54">
                  <c:v>0.57112509999999994</c:v>
                </c:pt>
                <c:pt idx="55">
                  <c:v>0.57644260000000003</c:v>
                </c:pt>
                <c:pt idx="56">
                  <c:v>0.58241849999999995</c:v>
                </c:pt>
                <c:pt idx="57">
                  <c:v>0.58796199999999998</c:v>
                </c:pt>
                <c:pt idx="58">
                  <c:v>0.59332129999999994</c:v>
                </c:pt>
                <c:pt idx="59">
                  <c:v>0.59868319999999997</c:v>
                </c:pt>
                <c:pt idx="60">
                  <c:v>0.60452609999999996</c:v>
                </c:pt>
                <c:pt idx="61">
                  <c:v>0.61085159999999994</c:v>
                </c:pt>
                <c:pt idx="62">
                  <c:v>0.61810949999999998</c:v>
                </c:pt>
                <c:pt idx="63">
                  <c:v>0.62636338000000003</c:v>
                </c:pt>
                <c:pt idx="64">
                  <c:v>0.63511068000000004</c:v>
                </c:pt>
                <c:pt idx="65">
                  <c:v>0.64420996000000008</c:v>
                </c:pt>
                <c:pt idx="66">
                  <c:v>0.65365023999999994</c:v>
                </c:pt>
                <c:pt idx="67">
                  <c:v>0.66379712000000002</c:v>
                </c:pt>
                <c:pt idx="68">
                  <c:v>0.67169582000000005</c:v>
                </c:pt>
                <c:pt idx="69">
                  <c:v>0.67986950000000002</c:v>
                </c:pt>
                <c:pt idx="70">
                  <c:v>0.68700380000000005</c:v>
                </c:pt>
                <c:pt idx="71">
                  <c:v>0.69354890000000002</c:v>
                </c:pt>
                <c:pt idx="72">
                  <c:v>0.69995699999999994</c:v>
                </c:pt>
                <c:pt idx="73">
                  <c:v>0.70789732000000005</c:v>
                </c:pt>
                <c:pt idx="74">
                  <c:v>0.7151104399999999</c:v>
                </c:pt>
                <c:pt idx="75">
                  <c:v>0.72309676000000001</c:v>
                </c:pt>
                <c:pt idx="76">
                  <c:v>0.73085067999999997</c:v>
                </c:pt>
                <c:pt idx="77">
                  <c:v>0.73846900000000004</c:v>
                </c:pt>
                <c:pt idx="78">
                  <c:v>0.74595249999999991</c:v>
                </c:pt>
                <c:pt idx="79">
                  <c:v>0.75174339999999995</c:v>
                </c:pt>
                <c:pt idx="80">
                  <c:v>0.75618592000000007</c:v>
                </c:pt>
                <c:pt idx="81">
                  <c:v>0.76072203999999999</c:v>
                </c:pt>
                <c:pt idx="82">
                  <c:v>0.76611176000000003</c:v>
                </c:pt>
                <c:pt idx="83">
                  <c:v>0.77290389999999998</c:v>
                </c:pt>
                <c:pt idx="84">
                  <c:v>0.78241643999999999</c:v>
                </c:pt>
                <c:pt idx="85">
                  <c:v>0.79497337999999995</c:v>
                </c:pt>
                <c:pt idx="86">
                  <c:v>0.80890972000000017</c:v>
                </c:pt>
                <c:pt idx="87">
                  <c:v>0.8218916799999999</c:v>
                </c:pt>
                <c:pt idx="88">
                  <c:v>0.83421842000000002</c:v>
                </c:pt>
                <c:pt idx="89">
                  <c:v>0.84418198000000011</c:v>
                </c:pt>
                <c:pt idx="90">
                  <c:v>0.84668074000000004</c:v>
                </c:pt>
                <c:pt idx="91">
                  <c:v>0.84758431999999995</c:v>
                </c:pt>
                <c:pt idx="92">
                  <c:v>0.84562290000000007</c:v>
                </c:pt>
                <c:pt idx="93">
                  <c:v>0.84277610000000003</c:v>
                </c:pt>
                <c:pt idx="94">
                  <c:v>0.84052290000000007</c:v>
                </c:pt>
                <c:pt idx="95">
                  <c:v>0.84539551999999996</c:v>
                </c:pt>
                <c:pt idx="96">
                  <c:v>0.85156054000000003</c:v>
                </c:pt>
                <c:pt idx="97">
                  <c:v>0.86437416</c:v>
                </c:pt>
                <c:pt idx="98">
                  <c:v>0.87642339999999996</c:v>
                </c:pt>
                <c:pt idx="99">
                  <c:v>0.89103346000000005</c:v>
                </c:pt>
                <c:pt idx="100">
                  <c:v>0.90733492000000004</c:v>
                </c:pt>
                <c:pt idx="101">
                  <c:v>0.92482679999999995</c:v>
                </c:pt>
                <c:pt idx="102">
                  <c:v>0.94212492000000003</c:v>
                </c:pt>
                <c:pt idx="103">
                  <c:v>0.96673278000000007</c:v>
                </c:pt>
                <c:pt idx="104">
                  <c:v>0.99351118000000016</c:v>
                </c:pt>
                <c:pt idx="105">
                  <c:v>1.0213185199999999</c:v>
                </c:pt>
                <c:pt idx="106">
                  <c:v>1.0512588</c:v>
                </c:pt>
                <c:pt idx="107">
                  <c:v>1.0811248</c:v>
                </c:pt>
                <c:pt idx="108">
                  <c:v>1.1095543999999999</c:v>
                </c:pt>
                <c:pt idx="109">
                  <c:v>1.1390161999999999</c:v>
                </c:pt>
                <c:pt idx="110">
                  <c:v>1.1702016</c:v>
                </c:pt>
                <c:pt idx="111">
                  <c:v>1.2009034000000001</c:v>
                </c:pt>
                <c:pt idx="112">
                  <c:v>1.2328162</c:v>
                </c:pt>
                <c:pt idx="113">
                  <c:v>1.2658195999999999</c:v>
                </c:pt>
                <c:pt idx="114">
                  <c:v>1.3013207999999998</c:v>
                </c:pt>
                <c:pt idx="115">
                  <c:v>1.3367216</c:v>
                </c:pt>
                <c:pt idx="116">
                  <c:v>1.380514</c:v>
                </c:pt>
                <c:pt idx="117">
                  <c:v>1.4257868</c:v>
                </c:pt>
                <c:pt idx="118">
                  <c:v>1.4741871999999998</c:v>
                </c:pt>
                <c:pt idx="119">
                  <c:v>1.5184443999999999</c:v>
                </c:pt>
                <c:pt idx="120">
                  <c:v>1.5639297999999999</c:v>
                </c:pt>
                <c:pt idx="121">
                  <c:v>1.6065601999999999</c:v>
                </c:pt>
                <c:pt idx="122">
                  <c:v>1.6435032000000001</c:v>
                </c:pt>
                <c:pt idx="123">
                  <c:v>1.6815244</c:v>
                </c:pt>
                <c:pt idx="124">
                  <c:v>1.7248281999999999</c:v>
                </c:pt>
                <c:pt idx="125">
                  <c:v>1.7826286</c:v>
                </c:pt>
                <c:pt idx="126">
                  <c:v>1.8470282</c:v>
                </c:pt>
                <c:pt idx="127">
                  <c:v>1.9160786000000001</c:v>
                </c:pt>
                <c:pt idx="128">
                  <c:v>1.8762832207187223</c:v>
                </c:pt>
                <c:pt idx="129">
                  <c:v>1.8399028253274186</c:v>
                </c:pt>
                <c:pt idx="130">
                  <c:v>1.7889693997615264</c:v>
                </c:pt>
                <c:pt idx="131">
                  <c:v>1.7377987172265967</c:v>
                </c:pt>
                <c:pt idx="132">
                  <c:v>1.6868685146916278</c:v>
                </c:pt>
                <c:pt idx="133">
                  <c:v>1.7518720525589777</c:v>
                </c:pt>
                <c:pt idx="134">
                  <c:v>1.8148225148175172</c:v>
                </c:pt>
                <c:pt idx="135">
                  <c:v>1.8761344836821574</c:v>
                </c:pt>
                <c:pt idx="136">
                  <c:v>1.944601781389105</c:v>
                </c:pt>
                <c:pt idx="137">
                  <c:v>2.0220400291536977</c:v>
                </c:pt>
                <c:pt idx="138">
                  <c:v>2.1011486916310482</c:v>
                </c:pt>
                <c:pt idx="139">
                  <c:v>2.1916153940245593</c:v>
                </c:pt>
                <c:pt idx="140">
                  <c:v>2.3133646241303221</c:v>
                </c:pt>
                <c:pt idx="141">
                  <c:v>2.4208409015752803</c:v>
                </c:pt>
                <c:pt idx="142">
                  <c:v>2.529275407976797</c:v>
                </c:pt>
                <c:pt idx="143">
                  <c:v>2.6403391036406818</c:v>
                </c:pt>
                <c:pt idx="144">
                  <c:v>2.7614893145714525</c:v>
                </c:pt>
                <c:pt idx="145">
                  <c:v>2.8623072456631777</c:v>
                </c:pt>
                <c:pt idx="146">
                  <c:v>2.9099310768125455</c:v>
                </c:pt>
                <c:pt idx="147">
                  <c:v>2.9984072211146184</c:v>
                </c:pt>
                <c:pt idx="148">
                  <c:v>3.0868849764716573</c:v>
                </c:pt>
                <c:pt idx="149">
                  <c:v>3.1544758961571473</c:v>
                </c:pt>
                <c:pt idx="150">
                  <c:v>3.2207176476803694</c:v>
                </c:pt>
                <c:pt idx="151">
                  <c:v>3.3705942162599252</c:v>
                </c:pt>
                <c:pt idx="152">
                  <c:v>3.4949485284425066</c:v>
                </c:pt>
                <c:pt idx="153">
                  <c:v>3.6283087611988911</c:v>
                </c:pt>
                <c:pt idx="154">
                  <c:v>3.7914280394544151</c:v>
                </c:pt>
                <c:pt idx="155">
                  <c:v>3.9713952459498665</c:v>
                </c:pt>
                <c:pt idx="156">
                  <c:v>4.1613084401996421</c:v>
                </c:pt>
                <c:pt idx="157">
                  <c:v>4.3653277287352479</c:v>
                </c:pt>
                <c:pt idx="158">
                  <c:v>4.5664423531953338</c:v>
                </c:pt>
                <c:pt idx="159">
                  <c:v>4.7681188395621383</c:v>
                </c:pt>
                <c:pt idx="160">
                  <c:v>4.9960639381577376</c:v>
                </c:pt>
                <c:pt idx="161">
                  <c:v>5.1734397159798151</c:v>
                </c:pt>
                <c:pt idx="162">
                  <c:v>5.356231363887975</c:v>
                </c:pt>
                <c:pt idx="163">
                  <c:v>5.5545053920499567</c:v>
                </c:pt>
                <c:pt idx="164">
                  <c:v>5.7755507796311978</c:v>
                </c:pt>
                <c:pt idx="165">
                  <c:v>5.9722142866457677</c:v>
                </c:pt>
                <c:pt idx="166">
                  <c:v>6.2363898819037429</c:v>
                </c:pt>
                <c:pt idx="167">
                  <c:v>6.5032076813482274</c:v>
                </c:pt>
                <c:pt idx="168">
                  <c:v>6.6421714048567839</c:v>
                </c:pt>
                <c:pt idx="169">
                  <c:v>6.7655394530080883</c:v>
                </c:pt>
              </c:numCache>
            </c:numRef>
          </c:val>
          <c:extLst>
            <c:ext xmlns:c16="http://schemas.microsoft.com/office/drawing/2014/chart" uri="{C3380CC4-5D6E-409C-BE32-E72D297353CC}">
              <c16:uniqueId val="{00000009-1601-544A-998A-E29B9F86DD7B}"/>
            </c:ext>
          </c:extLst>
        </c:ser>
        <c:ser>
          <c:idx val="7"/>
          <c:order val="3"/>
          <c:tx>
            <c:strRef>
              <c:f>'data-F6.1'!$H$2</c:f>
              <c:strCache>
                <c:ptCount val="1"/>
                <c:pt idx="0">
                  <c:v>Russia &amp; Central Asia</c:v>
                </c:pt>
              </c:strCache>
            </c:strRef>
          </c:tx>
          <c:spPr>
            <a:solidFill>
              <a:srgbClr val="7030A0"/>
            </a:solidFill>
            <a:ln>
              <a:noFill/>
            </a:ln>
            <a:effectLst/>
          </c:spPr>
          <c:cat>
            <c:numRef>
              <c:f>'data-F6.1'!$A$3:$A$172</c:f>
              <c:numCache>
                <c:formatCode>General</c:formatCode>
                <c:ptCount val="170"/>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pt idx="169">
                  <c:v>2019</c:v>
                </c:pt>
              </c:numCache>
            </c:numRef>
          </c:cat>
          <c:val>
            <c:numRef>
              <c:f>'data-F6.1'!$H$3:$H$172</c:f>
              <c:numCache>
                <c:formatCode>General</c:formatCode>
                <c:ptCount val="170"/>
                <c:pt idx="0">
                  <c:v>9.7494999999999998E-2</c:v>
                </c:pt>
                <c:pt idx="1">
                  <c:v>9.8002000000000006E-2</c:v>
                </c:pt>
                <c:pt idx="2">
                  <c:v>9.8548399999999994E-2</c:v>
                </c:pt>
                <c:pt idx="3">
                  <c:v>9.905499999999999E-2</c:v>
                </c:pt>
                <c:pt idx="4">
                  <c:v>9.9565199999999993E-2</c:v>
                </c:pt>
                <c:pt idx="5">
                  <c:v>0.10006140000000001</c:v>
                </c:pt>
                <c:pt idx="6">
                  <c:v>0.1005134</c:v>
                </c:pt>
                <c:pt idx="7">
                  <c:v>0.10094100000000002</c:v>
                </c:pt>
                <c:pt idx="8">
                  <c:v>0.10138420000000001</c:v>
                </c:pt>
                <c:pt idx="9">
                  <c:v>0.10182120000000001</c:v>
                </c:pt>
                <c:pt idx="10">
                  <c:v>0.10218780000000001</c:v>
                </c:pt>
                <c:pt idx="11">
                  <c:v>0.10256419999999999</c:v>
                </c:pt>
                <c:pt idx="12">
                  <c:v>0.1029186</c:v>
                </c:pt>
                <c:pt idx="13">
                  <c:v>0.1032448</c:v>
                </c:pt>
                <c:pt idx="14">
                  <c:v>0.10390340000000001</c:v>
                </c:pt>
                <c:pt idx="15">
                  <c:v>0.10467980000000002</c:v>
                </c:pt>
                <c:pt idx="16">
                  <c:v>0.1053442</c:v>
                </c:pt>
                <c:pt idx="17">
                  <c:v>0.106195</c:v>
                </c:pt>
                <c:pt idx="18">
                  <c:v>0.10712000000000002</c:v>
                </c:pt>
                <c:pt idx="19">
                  <c:v>0.10800559999999999</c:v>
                </c:pt>
                <c:pt idx="20">
                  <c:v>0.10901100000000001</c:v>
                </c:pt>
                <c:pt idx="21">
                  <c:v>0.11024680000000001</c:v>
                </c:pt>
                <c:pt idx="22">
                  <c:v>0.11180179999999999</c:v>
                </c:pt>
                <c:pt idx="23">
                  <c:v>0.11374620000000002</c:v>
                </c:pt>
                <c:pt idx="24">
                  <c:v>0.11601939999999999</c:v>
                </c:pt>
                <c:pt idx="25">
                  <c:v>0.11842440000000001</c:v>
                </c:pt>
                <c:pt idx="26">
                  <c:v>0.12151239999999999</c:v>
                </c:pt>
                <c:pt idx="27">
                  <c:v>0.12437960000000001</c:v>
                </c:pt>
                <c:pt idx="28">
                  <c:v>0.12731719999999999</c:v>
                </c:pt>
                <c:pt idx="29">
                  <c:v>0.12983459999999999</c:v>
                </c:pt>
                <c:pt idx="30">
                  <c:v>0.13224960000000002</c:v>
                </c:pt>
                <c:pt idx="31">
                  <c:v>0.1343684</c:v>
                </c:pt>
                <c:pt idx="32">
                  <c:v>0.13631840000000001</c:v>
                </c:pt>
                <c:pt idx="33">
                  <c:v>0.13809399999999999</c:v>
                </c:pt>
                <c:pt idx="34">
                  <c:v>0.139795</c:v>
                </c:pt>
                <c:pt idx="35">
                  <c:v>0.14158299999999999</c:v>
                </c:pt>
                <c:pt idx="36">
                  <c:v>0.143093</c:v>
                </c:pt>
                <c:pt idx="37">
                  <c:v>0.14491199999999999</c:v>
                </c:pt>
                <c:pt idx="38">
                  <c:v>0.1467938</c:v>
                </c:pt>
                <c:pt idx="39">
                  <c:v>0.14953900000000001</c:v>
                </c:pt>
                <c:pt idx="40">
                  <c:v>0.15285460000000001</c:v>
                </c:pt>
                <c:pt idx="41">
                  <c:v>0.1574874</c:v>
                </c:pt>
                <c:pt idx="42">
                  <c:v>0.16228819999999999</c:v>
                </c:pt>
                <c:pt idx="43">
                  <c:v>0.16818659999999999</c:v>
                </c:pt>
                <c:pt idx="44">
                  <c:v>0.17364779999999999</c:v>
                </c:pt>
                <c:pt idx="45">
                  <c:v>0.17982700000000001</c:v>
                </c:pt>
                <c:pt idx="46">
                  <c:v>0.18599860000000001</c:v>
                </c:pt>
                <c:pt idx="47">
                  <c:v>0.19351360000000001</c:v>
                </c:pt>
                <c:pt idx="48">
                  <c:v>0.20135539999999996</c:v>
                </c:pt>
                <c:pt idx="49">
                  <c:v>0.20910039999999999</c:v>
                </c:pt>
                <c:pt idx="50">
                  <c:v>0.21463580000000002</c:v>
                </c:pt>
                <c:pt idx="51">
                  <c:v>0.21850320000000001</c:v>
                </c:pt>
                <c:pt idx="52">
                  <c:v>0.22206819999999999</c:v>
                </c:pt>
                <c:pt idx="53">
                  <c:v>0.2221698</c:v>
                </c:pt>
                <c:pt idx="54">
                  <c:v>0.22373540000000003</c:v>
                </c:pt>
                <c:pt idx="55">
                  <c:v>0.22807399999999997</c:v>
                </c:pt>
                <c:pt idx="56">
                  <c:v>0.23254519999999998</c:v>
                </c:pt>
                <c:pt idx="57">
                  <c:v>0.23655240000000002</c:v>
                </c:pt>
                <c:pt idx="58">
                  <c:v>0.24174400000000001</c:v>
                </c:pt>
                <c:pt idx="59">
                  <c:v>0.24601120000000001</c:v>
                </c:pt>
                <c:pt idx="60">
                  <c:v>0.251523</c:v>
                </c:pt>
                <c:pt idx="61">
                  <c:v>0.25994459999999997</c:v>
                </c:pt>
                <c:pt idx="62">
                  <c:v>0.26625060000000006</c:v>
                </c:pt>
                <c:pt idx="63">
                  <c:v>0.27271200000000001</c:v>
                </c:pt>
                <c:pt idx="64">
                  <c:v>0.28122680000000005</c:v>
                </c:pt>
                <c:pt idx="65">
                  <c:v>0.28600680000000006</c:v>
                </c:pt>
                <c:pt idx="66">
                  <c:v>0.2776786</c:v>
                </c:pt>
                <c:pt idx="67">
                  <c:v>0.27029960000000003</c:v>
                </c:pt>
                <c:pt idx="68">
                  <c:v>0.26331300000000002</c:v>
                </c:pt>
                <c:pt idx="69">
                  <c:v>0.25428220000000001</c:v>
                </c:pt>
                <c:pt idx="70">
                  <c:v>0.24776199999999998</c:v>
                </c:pt>
                <c:pt idx="71">
                  <c:v>0.253023</c:v>
                </c:pt>
                <c:pt idx="72">
                  <c:v>0.2608586</c:v>
                </c:pt>
                <c:pt idx="73">
                  <c:v>0.26913880000000001</c:v>
                </c:pt>
                <c:pt idx="74">
                  <c:v>0.28189900000000001</c:v>
                </c:pt>
                <c:pt idx="75">
                  <c:v>0.29726079999999999</c:v>
                </c:pt>
                <c:pt idx="76">
                  <c:v>0.31361</c:v>
                </c:pt>
                <c:pt idx="77">
                  <c:v>0.32973799999999998</c:v>
                </c:pt>
                <c:pt idx="78">
                  <c:v>0.35394059999999999</c:v>
                </c:pt>
                <c:pt idx="79">
                  <c:v>0.37945660000000003</c:v>
                </c:pt>
                <c:pt idx="80">
                  <c:v>0.40541240000000001</c:v>
                </c:pt>
                <c:pt idx="81">
                  <c:v>0.43406719999999999</c:v>
                </c:pt>
                <c:pt idx="82">
                  <c:v>0.4707306</c:v>
                </c:pt>
                <c:pt idx="83">
                  <c:v>0.50666919999999993</c:v>
                </c:pt>
                <c:pt idx="84">
                  <c:v>0.54568060000000007</c:v>
                </c:pt>
                <c:pt idx="85">
                  <c:v>0.58168740000000008</c:v>
                </c:pt>
                <c:pt idx="86">
                  <c:v>0.61727759999999998</c:v>
                </c:pt>
                <c:pt idx="87">
                  <c:v>0.64407740000000002</c:v>
                </c:pt>
                <c:pt idx="88">
                  <c:v>0.6797164</c:v>
                </c:pt>
                <c:pt idx="89">
                  <c:v>0.69498119999999997</c:v>
                </c:pt>
                <c:pt idx="90">
                  <c:v>0.68351000000000006</c:v>
                </c:pt>
                <c:pt idx="91">
                  <c:v>0.68462400000000001</c:v>
                </c:pt>
                <c:pt idx="92">
                  <c:v>0.68108200000000008</c:v>
                </c:pt>
                <c:pt idx="93">
                  <c:v>0.66637800000000014</c:v>
                </c:pt>
                <c:pt idx="94">
                  <c:v>0.67327999999999999</c:v>
                </c:pt>
                <c:pt idx="95">
                  <c:v>0.72329399999999988</c:v>
                </c:pt>
                <c:pt idx="96">
                  <c:v>0.76439400000000002</c:v>
                </c:pt>
                <c:pt idx="97">
                  <c:v>0.82492999999999994</c:v>
                </c:pt>
                <c:pt idx="98">
                  <c:v>0.89577200000000001</c:v>
                </c:pt>
                <c:pt idx="99">
                  <c:v>0.969642</c:v>
                </c:pt>
                <c:pt idx="100">
                  <c:v>1.038734</c:v>
                </c:pt>
                <c:pt idx="101">
                  <c:v>1.1127600000000002</c:v>
                </c:pt>
                <c:pt idx="102">
                  <c:v>1.1905760000000001</c:v>
                </c:pt>
                <c:pt idx="103">
                  <c:v>1.2821599999999997</c:v>
                </c:pt>
                <c:pt idx="104">
                  <c:v>1.3849799999999999</c:v>
                </c:pt>
                <c:pt idx="105">
                  <c:v>1.5003379999999999</c:v>
                </c:pt>
                <c:pt idx="106">
                  <c:v>1.6262619999999999</c:v>
                </c:pt>
                <c:pt idx="107">
                  <c:v>1.7510579999999998</c:v>
                </c:pt>
                <c:pt idx="108">
                  <c:v>1.861672</c:v>
                </c:pt>
                <c:pt idx="109">
                  <c:v>1.9610979999999998</c:v>
                </c:pt>
                <c:pt idx="110">
                  <c:v>2.0558579999999997</c:v>
                </c:pt>
                <c:pt idx="111">
                  <c:v>2.1553040000000001</c:v>
                </c:pt>
                <c:pt idx="112">
                  <c:v>2.2601</c:v>
                </c:pt>
                <c:pt idx="113">
                  <c:v>2.3771399999999998</c:v>
                </c:pt>
                <c:pt idx="114">
                  <c:v>2.5093019999999999</c:v>
                </c:pt>
                <c:pt idx="115">
                  <c:v>2.6443880000000002</c:v>
                </c:pt>
                <c:pt idx="116">
                  <c:v>2.7684380000000006</c:v>
                </c:pt>
                <c:pt idx="117">
                  <c:v>2.8922220000000003</c:v>
                </c:pt>
                <c:pt idx="118">
                  <c:v>3.0170680000000001</c:v>
                </c:pt>
                <c:pt idx="119">
                  <c:v>3.1447760000000002</c:v>
                </c:pt>
                <c:pt idx="120">
                  <c:v>3.2787640000000002</c:v>
                </c:pt>
                <c:pt idx="121">
                  <c:v>3.4271340000000001</c:v>
                </c:pt>
                <c:pt idx="122">
                  <c:v>3.577474</c:v>
                </c:pt>
                <c:pt idx="123">
                  <c:v>3.7317900000000002</c:v>
                </c:pt>
                <c:pt idx="124">
                  <c:v>3.8854799999999998</c:v>
                </c:pt>
                <c:pt idx="125">
                  <c:v>4.0341380000000004</c:v>
                </c:pt>
                <c:pt idx="126">
                  <c:v>4.2226920000000003</c:v>
                </c:pt>
                <c:pt idx="127">
                  <c:v>4.3765200000000002</c:v>
                </c:pt>
                <c:pt idx="128">
                  <c:v>4.341138411458898</c:v>
                </c:pt>
                <c:pt idx="129">
                  <c:v>4.2679947329123298</c:v>
                </c:pt>
                <c:pt idx="130">
                  <c:v>4.1901315309696656</c:v>
                </c:pt>
                <c:pt idx="131">
                  <c:v>4.0548872448952471</c:v>
                </c:pt>
                <c:pt idx="132">
                  <c:v>3.9433153622907993</c:v>
                </c:pt>
                <c:pt idx="133">
                  <c:v>4.0453621120359884</c:v>
                </c:pt>
                <c:pt idx="134">
                  <c:v>4.1677821776533124</c:v>
                </c:pt>
                <c:pt idx="135">
                  <c:v>4.2863406310519121</c:v>
                </c:pt>
                <c:pt idx="136">
                  <c:v>4.4155919670886785</c:v>
                </c:pt>
                <c:pt idx="137">
                  <c:v>4.5184797566589365</c:v>
                </c:pt>
                <c:pt idx="138">
                  <c:v>4.5234250963214908</c:v>
                </c:pt>
                <c:pt idx="139">
                  <c:v>4.4935430522079187</c:v>
                </c:pt>
                <c:pt idx="140">
                  <c:v>4.122139841265847</c:v>
                </c:pt>
                <c:pt idx="141">
                  <c:v>3.7771701166199358</c:v>
                </c:pt>
                <c:pt idx="142">
                  <c:v>3.4083390073672404</c:v>
                </c:pt>
                <c:pt idx="143">
                  <c:v>3.054800000924728</c:v>
                </c:pt>
                <c:pt idx="144">
                  <c:v>2.741528590590514</c:v>
                </c:pt>
                <c:pt idx="145">
                  <c:v>2.7265794606976876</c:v>
                </c:pt>
                <c:pt idx="146">
                  <c:v>2.6242540212152123</c:v>
                </c:pt>
                <c:pt idx="147">
                  <c:v>2.5420729144996672</c:v>
                </c:pt>
                <c:pt idx="148">
                  <c:v>2.4885856758766307</c:v>
                </c:pt>
                <c:pt idx="149">
                  <c:v>2.4487368625528561</c:v>
                </c:pt>
                <c:pt idx="150">
                  <c:v>2.4374818291210909</c:v>
                </c:pt>
                <c:pt idx="151">
                  <c:v>2.4808197514681494</c:v>
                </c:pt>
                <c:pt idx="152">
                  <c:v>2.5419443432809237</c:v>
                </c:pt>
                <c:pt idx="153">
                  <c:v>2.6150417258830898</c:v>
                </c:pt>
                <c:pt idx="154">
                  <c:v>2.6815394463834767</c:v>
                </c:pt>
                <c:pt idx="155">
                  <c:v>2.7672008868271289</c:v>
                </c:pt>
                <c:pt idx="156">
                  <c:v>2.8458371988224709</c:v>
                </c:pt>
                <c:pt idx="157">
                  <c:v>2.8814697540881831</c:v>
                </c:pt>
                <c:pt idx="158">
                  <c:v>2.9173450796758047</c:v>
                </c:pt>
                <c:pt idx="159">
                  <c:v>2.9520359230031472</c:v>
                </c:pt>
                <c:pt idx="160">
                  <c:v>2.9919322470981409</c:v>
                </c:pt>
                <c:pt idx="161">
                  <c:v>3.0168352170868165</c:v>
                </c:pt>
                <c:pt idx="162">
                  <c:v>3.0777637462365588</c:v>
                </c:pt>
                <c:pt idx="163">
                  <c:v>3.1150318893648139</c:v>
                </c:pt>
                <c:pt idx="164">
                  <c:v>3.134797119778848</c:v>
                </c:pt>
                <c:pt idx="165">
                  <c:v>3.1365614472318999</c:v>
                </c:pt>
                <c:pt idx="166">
                  <c:v>3.1381690834608875</c:v>
                </c:pt>
                <c:pt idx="167">
                  <c:v>3.1419557925895583</c:v>
                </c:pt>
                <c:pt idx="168">
                  <c:v>3.1547308568380288</c:v>
                </c:pt>
                <c:pt idx="169">
                  <c:v>3.1626246198824397</c:v>
                </c:pt>
              </c:numCache>
            </c:numRef>
          </c:val>
          <c:extLst>
            <c:ext xmlns:c16="http://schemas.microsoft.com/office/drawing/2014/chart" uri="{C3380CC4-5D6E-409C-BE32-E72D297353CC}">
              <c16:uniqueId val="{00000007-1601-544A-998A-E29B9F86DD7B}"/>
            </c:ext>
          </c:extLst>
        </c:ser>
        <c:ser>
          <c:idx val="8"/>
          <c:order val="4"/>
          <c:tx>
            <c:strRef>
              <c:f>'data-F6.1'!$I$2</c:f>
              <c:strCache>
                <c:ptCount val="1"/>
                <c:pt idx="0">
                  <c:v>Sub-Saharan Africa</c:v>
                </c:pt>
              </c:strCache>
            </c:strRef>
          </c:tx>
          <c:spPr>
            <a:solidFill>
              <a:schemeClr val="accent3">
                <a:lumMod val="60000"/>
              </a:schemeClr>
            </a:solidFill>
            <a:ln>
              <a:noFill/>
            </a:ln>
            <a:effectLst/>
          </c:spPr>
          <c:cat>
            <c:numRef>
              <c:f>'data-F6.1'!$A$3:$A$172</c:f>
              <c:numCache>
                <c:formatCode>General</c:formatCode>
                <c:ptCount val="170"/>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pt idx="169">
                  <c:v>2019</c:v>
                </c:pt>
              </c:numCache>
            </c:numRef>
          </c:cat>
          <c:val>
            <c:numRef>
              <c:f>'data-F6.1'!$I$3:$I$172</c:f>
              <c:numCache>
                <c:formatCode>General</c:formatCode>
                <c:ptCount val="170"/>
                <c:pt idx="0">
                  <c:v>4.6245599999999998E-2</c:v>
                </c:pt>
                <c:pt idx="1">
                  <c:v>4.7636900000000003E-2</c:v>
                </c:pt>
                <c:pt idx="2">
                  <c:v>4.8963779999999998E-2</c:v>
                </c:pt>
                <c:pt idx="3">
                  <c:v>5.0291459999999996E-2</c:v>
                </c:pt>
                <c:pt idx="4">
                  <c:v>5.15935E-2</c:v>
                </c:pt>
                <c:pt idx="5">
                  <c:v>5.2869480000000003E-2</c:v>
                </c:pt>
                <c:pt idx="6">
                  <c:v>5.4115179999999999E-2</c:v>
                </c:pt>
                <c:pt idx="7">
                  <c:v>5.5325099999999995E-2</c:v>
                </c:pt>
                <c:pt idx="8">
                  <c:v>5.6505360000000004E-2</c:v>
                </c:pt>
                <c:pt idx="9">
                  <c:v>5.7652259999999997E-2</c:v>
                </c:pt>
                <c:pt idx="10">
                  <c:v>5.8762460000000002E-2</c:v>
                </c:pt>
                <c:pt idx="11">
                  <c:v>5.9848140000000008E-2</c:v>
                </c:pt>
                <c:pt idx="12">
                  <c:v>6.0915039999999997E-2</c:v>
                </c:pt>
                <c:pt idx="13">
                  <c:v>6.1967740000000007E-2</c:v>
                </c:pt>
                <c:pt idx="14">
                  <c:v>6.3000179999999989E-2</c:v>
                </c:pt>
                <c:pt idx="15">
                  <c:v>6.4034659999999993E-2</c:v>
                </c:pt>
                <c:pt idx="16">
                  <c:v>6.5061960000000002E-2</c:v>
                </c:pt>
                <c:pt idx="17">
                  <c:v>6.6083299999999998E-2</c:v>
                </c:pt>
                <c:pt idx="18">
                  <c:v>6.7105819999999997E-2</c:v>
                </c:pt>
                <c:pt idx="19">
                  <c:v>6.8162680000000003E-2</c:v>
                </c:pt>
                <c:pt idx="20">
                  <c:v>6.9310840000000012E-2</c:v>
                </c:pt>
                <c:pt idx="21">
                  <c:v>7.0602819999999997E-2</c:v>
                </c:pt>
                <c:pt idx="22">
                  <c:v>7.207798E-2</c:v>
                </c:pt>
                <c:pt idx="23">
                  <c:v>7.3744580000000004E-2</c:v>
                </c:pt>
                <c:pt idx="24">
                  <c:v>7.5581980000000007E-2</c:v>
                </c:pt>
                <c:pt idx="25">
                  <c:v>7.7511340000000012E-2</c:v>
                </c:pt>
                <c:pt idx="26">
                  <c:v>7.9463740000000005E-2</c:v>
                </c:pt>
                <c:pt idx="27">
                  <c:v>8.1359600000000004E-2</c:v>
                </c:pt>
                <c:pt idx="28">
                  <c:v>8.312702000000001E-2</c:v>
                </c:pt>
                <c:pt idx="29">
                  <c:v>8.4726860000000001E-2</c:v>
                </c:pt>
                <c:pt idx="30">
                  <c:v>8.6164700000000011E-2</c:v>
                </c:pt>
                <c:pt idx="31">
                  <c:v>8.7456799999999987E-2</c:v>
                </c:pt>
                <c:pt idx="32">
                  <c:v>8.8641879999999992E-2</c:v>
                </c:pt>
                <c:pt idx="33">
                  <c:v>8.9772439999999995E-2</c:v>
                </c:pt>
                <c:pt idx="34">
                  <c:v>9.0879980000000013E-2</c:v>
                </c:pt>
                <c:pt idx="35">
                  <c:v>9.1977740000000002E-2</c:v>
                </c:pt>
                <c:pt idx="36">
                  <c:v>9.3076120000000012E-2</c:v>
                </c:pt>
                <c:pt idx="37">
                  <c:v>9.4202199999999986E-2</c:v>
                </c:pt>
                <c:pt idx="38">
                  <c:v>9.5611800000000011E-2</c:v>
                </c:pt>
                <c:pt idx="39">
                  <c:v>9.6970040000000007E-2</c:v>
                </c:pt>
                <c:pt idx="40">
                  <c:v>9.8320939999999996E-2</c:v>
                </c:pt>
                <c:pt idx="41">
                  <c:v>9.9920419999999996E-2</c:v>
                </c:pt>
                <c:pt idx="42">
                  <c:v>0.10160448</c:v>
                </c:pt>
                <c:pt idx="43">
                  <c:v>0.10319522</c:v>
                </c:pt>
                <c:pt idx="44">
                  <c:v>0.10504882</c:v>
                </c:pt>
                <c:pt idx="45">
                  <c:v>0.10704406000000002</c:v>
                </c:pt>
                <c:pt idx="46">
                  <c:v>0.1090657</c:v>
                </c:pt>
                <c:pt idx="47">
                  <c:v>0.11089971999999999</c:v>
                </c:pt>
                <c:pt idx="48">
                  <c:v>0.11189288000000001</c:v>
                </c:pt>
                <c:pt idx="49">
                  <c:v>0.11310538000000001</c:v>
                </c:pt>
                <c:pt idx="50">
                  <c:v>0.11470978000000001</c:v>
                </c:pt>
                <c:pt idx="51">
                  <c:v>0.11661908000000001</c:v>
                </c:pt>
                <c:pt idx="52">
                  <c:v>0.11901054</c:v>
                </c:pt>
                <c:pt idx="53">
                  <c:v>0.12259171999999999</c:v>
                </c:pt>
                <c:pt idx="54">
                  <c:v>0.12628465999999999</c:v>
                </c:pt>
                <c:pt idx="55">
                  <c:v>0.12994612</c:v>
                </c:pt>
                <c:pt idx="56">
                  <c:v>0.13338375999999999</c:v>
                </c:pt>
                <c:pt idx="57">
                  <c:v>0.13709288</c:v>
                </c:pt>
                <c:pt idx="58">
                  <c:v>0.14094432000000001</c:v>
                </c:pt>
                <c:pt idx="59">
                  <c:v>0.14447039999999997</c:v>
                </c:pt>
                <c:pt idx="60">
                  <c:v>0.14821230000000002</c:v>
                </c:pt>
                <c:pt idx="61">
                  <c:v>0.15262202</c:v>
                </c:pt>
                <c:pt idx="62">
                  <c:v>0.15703586</c:v>
                </c:pt>
                <c:pt idx="63">
                  <c:v>0.16165802000000001</c:v>
                </c:pt>
                <c:pt idx="64">
                  <c:v>0.16770606000000002</c:v>
                </c:pt>
                <c:pt idx="65">
                  <c:v>0.17433328000000001</c:v>
                </c:pt>
                <c:pt idx="66">
                  <c:v>0.18059971999999999</c:v>
                </c:pt>
                <c:pt idx="67">
                  <c:v>0.18719987999999999</c:v>
                </c:pt>
                <c:pt idx="68">
                  <c:v>0.19426718000000001</c:v>
                </c:pt>
                <c:pt idx="69">
                  <c:v>0.20041428</c:v>
                </c:pt>
                <c:pt idx="70">
                  <c:v>0.20532729999999999</c:v>
                </c:pt>
                <c:pt idx="71">
                  <c:v>0.21162930000000002</c:v>
                </c:pt>
                <c:pt idx="72">
                  <c:v>0.21825874000000001</c:v>
                </c:pt>
                <c:pt idx="73">
                  <c:v>0.22481962000000003</c:v>
                </c:pt>
                <c:pt idx="74">
                  <c:v>0.23207893999999998</c:v>
                </c:pt>
                <c:pt idx="75">
                  <c:v>0.23989212000000001</c:v>
                </c:pt>
                <c:pt idx="76">
                  <c:v>0.24645304000000001</c:v>
                </c:pt>
                <c:pt idx="77">
                  <c:v>0.25229958000000002</c:v>
                </c:pt>
                <c:pt idx="78">
                  <c:v>0.25663111999999999</c:v>
                </c:pt>
                <c:pt idx="79">
                  <c:v>0.25860333999999996</c:v>
                </c:pt>
                <c:pt idx="80">
                  <c:v>0.25911070000000003</c:v>
                </c:pt>
                <c:pt idx="81">
                  <c:v>0.25896574</c:v>
                </c:pt>
                <c:pt idx="82">
                  <c:v>0.25869357999999998</c:v>
                </c:pt>
                <c:pt idx="83">
                  <c:v>0.25907479999999999</c:v>
                </c:pt>
                <c:pt idx="84">
                  <c:v>0.26078472000000003</c:v>
                </c:pt>
                <c:pt idx="85">
                  <c:v>0.26369297999999997</c:v>
                </c:pt>
                <c:pt idx="86">
                  <c:v>0.2667136</c:v>
                </c:pt>
                <c:pt idx="87">
                  <c:v>0.26959282000000001</c:v>
                </c:pt>
                <c:pt idx="88">
                  <c:v>0.27266086</c:v>
                </c:pt>
                <c:pt idx="89">
                  <c:v>0.27828709999999995</c:v>
                </c:pt>
                <c:pt idx="90">
                  <c:v>0.29019747999999995</c:v>
                </c:pt>
                <c:pt idx="91">
                  <c:v>0.31018446</c:v>
                </c:pt>
                <c:pt idx="92">
                  <c:v>0.34090332000000001</c:v>
                </c:pt>
                <c:pt idx="93">
                  <c:v>0.38178568000000002</c:v>
                </c:pt>
                <c:pt idx="94">
                  <c:v>0.43062507999999999</c:v>
                </c:pt>
                <c:pt idx="95">
                  <c:v>0.48268709999999998</c:v>
                </c:pt>
                <c:pt idx="96">
                  <c:v>0.53505407999999999</c:v>
                </c:pt>
                <c:pt idx="97">
                  <c:v>0.58328508000000001</c:v>
                </c:pt>
                <c:pt idx="98">
                  <c:v>0.62349897999999992</c:v>
                </c:pt>
                <c:pt idx="99">
                  <c:v>0.65379389999999993</c:v>
                </c:pt>
                <c:pt idx="100">
                  <c:v>0.67420798000000004</c:v>
                </c:pt>
                <c:pt idx="101">
                  <c:v>0.68315088000000002</c:v>
                </c:pt>
                <c:pt idx="102">
                  <c:v>0.68240457999999993</c:v>
                </c:pt>
                <c:pt idx="103">
                  <c:v>0.67725484000000002</c:v>
                </c:pt>
                <c:pt idx="104">
                  <c:v>0.66846068000000003</c:v>
                </c:pt>
                <c:pt idx="105">
                  <c:v>0.65683705999999997</c:v>
                </c:pt>
                <c:pt idx="106">
                  <c:v>0.6465239599999999</c:v>
                </c:pt>
                <c:pt idx="107">
                  <c:v>0.63724717999999991</c:v>
                </c:pt>
                <c:pt idx="108">
                  <c:v>0.63064197999999994</c:v>
                </c:pt>
                <c:pt idx="109">
                  <c:v>0.63354632</c:v>
                </c:pt>
                <c:pt idx="110">
                  <c:v>0.64263970000000004</c:v>
                </c:pt>
                <c:pt idx="111">
                  <c:v>0.65723657999999996</c:v>
                </c:pt>
                <c:pt idx="112">
                  <c:v>0.67955483999999999</c:v>
                </c:pt>
                <c:pt idx="113">
                  <c:v>0.70798786000000002</c:v>
                </c:pt>
                <c:pt idx="114">
                  <c:v>0.73366684000000004</c:v>
                </c:pt>
                <c:pt idx="115">
                  <c:v>0.76153636000000002</c:v>
                </c:pt>
                <c:pt idx="116">
                  <c:v>0.78977129999999995</c:v>
                </c:pt>
                <c:pt idx="117">
                  <c:v>0.81772511999999986</c:v>
                </c:pt>
                <c:pt idx="118">
                  <c:v>0.86911085999999993</c:v>
                </c:pt>
                <c:pt idx="119">
                  <c:v>0.9181599800000001</c:v>
                </c:pt>
                <c:pt idx="120">
                  <c:v>0.97700089999999995</c:v>
                </c:pt>
                <c:pt idx="121">
                  <c:v>1.0557079600000001</c:v>
                </c:pt>
                <c:pt idx="122">
                  <c:v>1.1433752000000001</c:v>
                </c:pt>
                <c:pt idx="123">
                  <c:v>1.1835606000000001</c:v>
                </c:pt>
                <c:pt idx="124">
                  <c:v>1.2289653999999999</c:v>
                </c:pt>
                <c:pt idx="125">
                  <c:v>1.25807</c:v>
                </c:pt>
                <c:pt idx="126">
                  <c:v>1.2640635999999998</c:v>
                </c:pt>
                <c:pt idx="127">
                  <c:v>1.3012977999999999</c:v>
                </c:pt>
                <c:pt idx="128">
                  <c:v>1.2932475614356291</c:v>
                </c:pt>
                <c:pt idx="129">
                  <c:v>1.2624440329935918</c:v>
                </c:pt>
                <c:pt idx="130">
                  <c:v>1.2326600891388342</c:v>
                </c:pt>
                <c:pt idx="131">
                  <c:v>1.1978427881319853</c:v>
                </c:pt>
                <c:pt idx="132">
                  <c:v>1.1178855167679611</c:v>
                </c:pt>
                <c:pt idx="133">
                  <c:v>1.1025015467005133</c:v>
                </c:pt>
                <c:pt idx="134">
                  <c:v>1.1042337960211921</c:v>
                </c:pt>
                <c:pt idx="135">
                  <c:v>1.1040557040489407</c:v>
                </c:pt>
                <c:pt idx="136">
                  <c:v>1.107173368014863</c:v>
                </c:pt>
                <c:pt idx="137">
                  <c:v>1.1096227265603669</c:v>
                </c:pt>
                <c:pt idx="138">
                  <c:v>1.1132547435016096</c:v>
                </c:pt>
                <c:pt idx="139">
                  <c:v>1.1263546241898044</c:v>
                </c:pt>
                <c:pt idx="140">
                  <c:v>1.1418499676912925</c:v>
                </c:pt>
                <c:pt idx="141">
                  <c:v>1.1614200291224954</c:v>
                </c:pt>
                <c:pt idx="142">
                  <c:v>1.1843049333134901</c:v>
                </c:pt>
                <c:pt idx="143">
                  <c:v>1.2106214654098941</c:v>
                </c:pt>
                <c:pt idx="144">
                  <c:v>1.2284724069331352</c:v>
                </c:pt>
                <c:pt idx="145">
                  <c:v>1.2488727437769547</c:v>
                </c:pt>
                <c:pt idx="146">
                  <c:v>1.2625491159537214</c:v>
                </c:pt>
                <c:pt idx="147">
                  <c:v>1.2714947230721247</c:v>
                </c:pt>
                <c:pt idx="148">
                  <c:v>1.2712858226871158</c:v>
                </c:pt>
                <c:pt idx="149">
                  <c:v>1.2789332709029004</c:v>
                </c:pt>
                <c:pt idx="150">
                  <c:v>1.2806693861084149</c:v>
                </c:pt>
                <c:pt idx="151">
                  <c:v>1.308052040340423</c:v>
                </c:pt>
                <c:pt idx="152">
                  <c:v>1.348837876581833</c:v>
                </c:pt>
                <c:pt idx="153">
                  <c:v>1.3967636072864988</c:v>
                </c:pt>
                <c:pt idx="154">
                  <c:v>1.4325461147221776</c:v>
                </c:pt>
                <c:pt idx="155">
                  <c:v>1.4833315932435174</c:v>
                </c:pt>
                <c:pt idx="156">
                  <c:v>1.5214103213626067</c:v>
                </c:pt>
                <c:pt idx="157">
                  <c:v>1.5515352768443726</c:v>
                </c:pt>
                <c:pt idx="158">
                  <c:v>1.5854047671018152</c:v>
                </c:pt>
                <c:pt idx="159">
                  <c:v>1.6272399987296429</c:v>
                </c:pt>
                <c:pt idx="160">
                  <c:v>1.6629915226963092</c:v>
                </c:pt>
                <c:pt idx="161">
                  <c:v>1.7026722491224446</c:v>
                </c:pt>
                <c:pt idx="162">
                  <c:v>1.7460996267406923</c:v>
                </c:pt>
                <c:pt idx="163">
                  <c:v>1.7860996009805334</c:v>
                </c:pt>
                <c:pt idx="164">
                  <c:v>1.8280268302107916</c:v>
                </c:pt>
                <c:pt idx="165">
                  <c:v>1.874105419779974</c:v>
                </c:pt>
                <c:pt idx="166">
                  <c:v>1.9107199395968746</c:v>
                </c:pt>
                <c:pt idx="167">
                  <c:v>1.9462400912189577</c:v>
                </c:pt>
                <c:pt idx="168">
                  <c:v>1.9661748199952362</c:v>
                </c:pt>
                <c:pt idx="169">
                  <c:v>1.985789827327604</c:v>
                </c:pt>
              </c:numCache>
            </c:numRef>
          </c:val>
          <c:extLst>
            <c:ext xmlns:c16="http://schemas.microsoft.com/office/drawing/2014/chart" uri="{C3380CC4-5D6E-409C-BE32-E72D297353CC}">
              <c16:uniqueId val="{00000008-1601-544A-998A-E29B9F86DD7B}"/>
            </c:ext>
          </c:extLst>
        </c:ser>
        <c:ser>
          <c:idx val="4"/>
          <c:order val="5"/>
          <c:tx>
            <c:strRef>
              <c:f>'data-F6.1'!$E$2</c:f>
              <c:strCache>
                <c:ptCount val="1"/>
                <c:pt idx="0">
                  <c:v>Latin America</c:v>
                </c:pt>
              </c:strCache>
            </c:strRef>
          </c:tx>
          <c:spPr>
            <a:solidFill>
              <a:schemeClr val="accent5"/>
            </a:solidFill>
            <a:ln>
              <a:noFill/>
            </a:ln>
            <a:effectLst/>
          </c:spPr>
          <c:cat>
            <c:numRef>
              <c:f>'data-F6.1'!$A$3:$A$172</c:f>
              <c:numCache>
                <c:formatCode>General</c:formatCode>
                <c:ptCount val="170"/>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pt idx="169">
                  <c:v>2019</c:v>
                </c:pt>
              </c:numCache>
            </c:numRef>
          </c:cat>
          <c:val>
            <c:numRef>
              <c:f>'data-F6.1'!$E$3:$E$172</c:f>
              <c:numCache>
                <c:formatCode>General</c:formatCode>
                <c:ptCount val="170"/>
                <c:pt idx="0">
                  <c:v>7.2855000000000003E-3</c:v>
                </c:pt>
                <c:pt idx="1">
                  <c:v>7.5906999999999997E-3</c:v>
                </c:pt>
                <c:pt idx="2">
                  <c:v>7.9297000000000013E-3</c:v>
                </c:pt>
                <c:pt idx="3">
                  <c:v>8.2709600000000008E-3</c:v>
                </c:pt>
                <c:pt idx="4">
                  <c:v>8.6290399999999993E-3</c:v>
                </c:pt>
                <c:pt idx="5">
                  <c:v>9.00368E-3</c:v>
                </c:pt>
                <c:pt idx="6">
                  <c:v>9.3968000000000003E-3</c:v>
                </c:pt>
                <c:pt idx="7">
                  <c:v>9.8020399999999997E-3</c:v>
                </c:pt>
                <c:pt idx="8">
                  <c:v>1.0222579999999998E-2</c:v>
                </c:pt>
                <c:pt idx="9">
                  <c:v>1.065672E-2</c:v>
                </c:pt>
                <c:pt idx="10">
                  <c:v>1.1102799999999999E-2</c:v>
                </c:pt>
                <c:pt idx="11">
                  <c:v>1.1562340000000001E-2</c:v>
                </c:pt>
                <c:pt idx="12">
                  <c:v>1.2043160000000001E-2</c:v>
                </c:pt>
                <c:pt idx="13">
                  <c:v>1.2537660000000001E-2</c:v>
                </c:pt>
                <c:pt idx="14">
                  <c:v>1.305164E-2</c:v>
                </c:pt>
                <c:pt idx="15">
                  <c:v>1.3587699999999999E-2</c:v>
                </c:pt>
                <c:pt idx="16">
                  <c:v>1.413934E-2</c:v>
                </c:pt>
                <c:pt idx="17">
                  <c:v>1.4711499999999999E-2</c:v>
                </c:pt>
                <c:pt idx="18">
                  <c:v>1.5304380000000001E-2</c:v>
                </c:pt>
                <c:pt idx="19">
                  <c:v>1.5923E-2</c:v>
                </c:pt>
                <c:pt idx="20">
                  <c:v>1.6582160000000002E-2</c:v>
                </c:pt>
                <c:pt idx="21">
                  <c:v>1.729294E-2</c:v>
                </c:pt>
                <c:pt idx="22">
                  <c:v>1.8056800000000001E-2</c:v>
                </c:pt>
                <c:pt idx="23">
                  <c:v>1.8880299999999999E-2</c:v>
                </c:pt>
                <c:pt idx="24">
                  <c:v>1.9758599999999998E-2</c:v>
                </c:pt>
                <c:pt idx="25">
                  <c:v>2.0673559999999997E-2</c:v>
                </c:pt>
                <c:pt idx="26">
                  <c:v>2.16107E-2</c:v>
                </c:pt>
                <c:pt idx="27">
                  <c:v>2.2556360000000001E-2</c:v>
                </c:pt>
                <c:pt idx="28">
                  <c:v>2.3496779999999998E-2</c:v>
                </c:pt>
                <c:pt idx="29">
                  <c:v>2.4421039999999998E-2</c:v>
                </c:pt>
                <c:pt idx="30">
                  <c:v>2.5331520000000003E-2</c:v>
                </c:pt>
                <c:pt idx="31">
                  <c:v>2.622888E-2</c:v>
                </c:pt>
                <c:pt idx="32">
                  <c:v>2.7131040000000002E-2</c:v>
                </c:pt>
                <c:pt idx="33">
                  <c:v>2.8025580000000001E-2</c:v>
                </c:pt>
                <c:pt idx="34">
                  <c:v>2.8988460000000004E-2</c:v>
                </c:pt>
                <c:pt idx="35">
                  <c:v>2.9971940000000002E-2</c:v>
                </c:pt>
                <c:pt idx="36">
                  <c:v>3.0910400000000005E-2</c:v>
                </c:pt>
                <c:pt idx="37">
                  <c:v>3.2030139999999999E-2</c:v>
                </c:pt>
                <c:pt idx="38">
                  <c:v>3.35991E-2</c:v>
                </c:pt>
                <c:pt idx="39">
                  <c:v>3.4962699999999999E-2</c:v>
                </c:pt>
                <c:pt idx="40">
                  <c:v>3.6451159999999996E-2</c:v>
                </c:pt>
                <c:pt idx="41">
                  <c:v>3.8090240000000004E-2</c:v>
                </c:pt>
                <c:pt idx="42">
                  <c:v>3.9798819999999999E-2</c:v>
                </c:pt>
                <c:pt idx="43">
                  <c:v>4.1382679999999991E-2</c:v>
                </c:pt>
                <c:pt idx="44">
                  <c:v>4.340078E-2</c:v>
                </c:pt>
                <c:pt idx="45">
                  <c:v>4.558972E-2</c:v>
                </c:pt>
                <c:pt idx="46">
                  <c:v>4.8130079999999999E-2</c:v>
                </c:pt>
                <c:pt idx="47">
                  <c:v>5.0899519999999997E-2</c:v>
                </c:pt>
                <c:pt idx="48">
                  <c:v>5.3739500000000009E-2</c:v>
                </c:pt>
                <c:pt idx="49">
                  <c:v>5.7254659999999999E-2</c:v>
                </c:pt>
                <c:pt idx="50">
                  <c:v>6.1703500000000001E-2</c:v>
                </c:pt>
                <c:pt idx="51">
                  <c:v>6.7109580000000002E-2</c:v>
                </c:pt>
                <c:pt idx="52">
                  <c:v>7.3779659999999997E-2</c:v>
                </c:pt>
                <c:pt idx="53">
                  <c:v>8.1800159999999997E-2</c:v>
                </c:pt>
                <c:pt idx="54">
                  <c:v>9.1169059999999996E-2</c:v>
                </c:pt>
                <c:pt idx="55">
                  <c:v>0.10099076</c:v>
                </c:pt>
                <c:pt idx="56">
                  <c:v>0.11151032000000001</c:v>
                </c:pt>
                <c:pt idx="57">
                  <c:v>0.12103349999999999</c:v>
                </c:pt>
                <c:pt idx="58">
                  <c:v>0.13035658</c:v>
                </c:pt>
                <c:pt idx="59">
                  <c:v>0.13911519999999999</c:v>
                </c:pt>
                <c:pt idx="60">
                  <c:v>0.14706562000000001</c:v>
                </c:pt>
                <c:pt idx="61">
                  <c:v>0.15447751999999998</c:v>
                </c:pt>
                <c:pt idx="62">
                  <c:v>0.16072454000000003</c:v>
                </c:pt>
                <c:pt idx="63">
                  <c:v>0.16660256000000001</c:v>
                </c:pt>
                <c:pt idx="64">
                  <c:v>0.17176453999999999</c:v>
                </c:pt>
                <c:pt idx="65">
                  <c:v>0.17796103999999999</c:v>
                </c:pt>
                <c:pt idx="66">
                  <c:v>0.18413331999999999</c:v>
                </c:pt>
                <c:pt idx="67">
                  <c:v>0.19364354</c:v>
                </c:pt>
                <c:pt idx="68">
                  <c:v>0.20971634</c:v>
                </c:pt>
                <c:pt idx="69">
                  <c:v>0.2277343</c:v>
                </c:pt>
                <c:pt idx="70">
                  <c:v>0.24339205999999999</c:v>
                </c:pt>
                <c:pt idx="71">
                  <c:v>0.25540550000000001</c:v>
                </c:pt>
                <c:pt idx="72">
                  <c:v>0.26468083999999997</c:v>
                </c:pt>
                <c:pt idx="73">
                  <c:v>0.26476632</c:v>
                </c:pt>
                <c:pt idx="74">
                  <c:v>0.26001039999999997</c:v>
                </c:pt>
                <c:pt idx="75">
                  <c:v>0.25364073999999998</c:v>
                </c:pt>
                <c:pt idx="76">
                  <c:v>0.25184768000000002</c:v>
                </c:pt>
                <c:pt idx="77">
                  <c:v>0.25169730000000001</c:v>
                </c:pt>
                <c:pt idx="78">
                  <c:v>0.25340269999999998</c:v>
                </c:pt>
                <c:pt idx="79">
                  <c:v>0.25439912000000003</c:v>
                </c:pt>
                <c:pt idx="80">
                  <c:v>0.25833523999999997</c:v>
                </c:pt>
                <c:pt idx="81">
                  <c:v>0.26210677999999998</c:v>
                </c:pt>
                <c:pt idx="82">
                  <c:v>0.26722244000000001</c:v>
                </c:pt>
                <c:pt idx="83">
                  <c:v>0.27564650000000002</c:v>
                </c:pt>
                <c:pt idx="84">
                  <c:v>0.28839789999999998</c:v>
                </c:pt>
                <c:pt idx="85">
                  <c:v>0.30676373999999995</c:v>
                </c:pt>
                <c:pt idx="86">
                  <c:v>0.32429558000000003</c:v>
                </c:pt>
                <c:pt idx="87">
                  <c:v>0.33923140000000002</c:v>
                </c:pt>
                <c:pt idx="88">
                  <c:v>0.35065510000000005</c:v>
                </c:pt>
                <c:pt idx="89">
                  <c:v>0.36420962000000001</c:v>
                </c:pt>
                <c:pt idx="90">
                  <c:v>0.36665854000000003</c:v>
                </c:pt>
                <c:pt idx="91">
                  <c:v>0.37502590000000002</c:v>
                </c:pt>
                <c:pt idx="92">
                  <c:v>0.39031724000000001</c:v>
                </c:pt>
                <c:pt idx="93">
                  <c:v>0.41174038000000002</c:v>
                </c:pt>
                <c:pt idx="94">
                  <c:v>0.44797187999999999</c:v>
                </c:pt>
                <c:pt idx="95">
                  <c:v>0.48400732000000002</c:v>
                </c:pt>
                <c:pt idx="96">
                  <c:v>0.51840475999999991</c:v>
                </c:pt>
                <c:pt idx="97">
                  <c:v>0.53836901999999998</c:v>
                </c:pt>
                <c:pt idx="98">
                  <c:v>0.54556327999999998</c:v>
                </c:pt>
                <c:pt idx="99">
                  <c:v>0.54345734000000001</c:v>
                </c:pt>
                <c:pt idx="100">
                  <c:v>0.55335385999999998</c:v>
                </c:pt>
                <c:pt idx="101">
                  <c:v>0.56382502000000001</c:v>
                </c:pt>
                <c:pt idx="102">
                  <c:v>0.59197164000000002</c:v>
                </c:pt>
                <c:pt idx="103">
                  <c:v>0.63899651999999996</c:v>
                </c:pt>
                <c:pt idx="104">
                  <c:v>0.68849075999999998</c:v>
                </c:pt>
                <c:pt idx="105">
                  <c:v>0.74315872000000005</c:v>
                </c:pt>
                <c:pt idx="106">
                  <c:v>0.79744964000000007</c:v>
                </c:pt>
                <c:pt idx="107">
                  <c:v>0.85234778</c:v>
                </c:pt>
                <c:pt idx="108">
                  <c:v>0.90066766000000009</c:v>
                </c:pt>
                <c:pt idx="109">
                  <c:v>0.94158392000000002</c:v>
                </c:pt>
                <c:pt idx="110">
                  <c:v>0.97774566000000007</c:v>
                </c:pt>
                <c:pt idx="111">
                  <c:v>1.0105438599999998</c:v>
                </c:pt>
                <c:pt idx="112">
                  <c:v>1.04190914</c:v>
                </c:pt>
                <c:pt idx="113">
                  <c:v>1.0753873999999999</c:v>
                </c:pt>
                <c:pt idx="114">
                  <c:v>1.1128142000000001</c:v>
                </c:pt>
                <c:pt idx="115">
                  <c:v>1.1539898000000002</c:v>
                </c:pt>
                <c:pt idx="116">
                  <c:v>1.2026460000000001</c:v>
                </c:pt>
                <c:pt idx="117">
                  <c:v>1.2496951999999999</c:v>
                </c:pt>
                <c:pt idx="118">
                  <c:v>1.3032233999999998</c:v>
                </c:pt>
                <c:pt idx="119">
                  <c:v>1.3541002</c:v>
                </c:pt>
                <c:pt idx="120">
                  <c:v>1.4035489999999999</c:v>
                </c:pt>
                <c:pt idx="121">
                  <c:v>1.4556739999999997</c:v>
                </c:pt>
                <c:pt idx="122">
                  <c:v>1.5113714</c:v>
                </c:pt>
                <c:pt idx="123">
                  <c:v>1.5579969999999999</c:v>
                </c:pt>
                <c:pt idx="124">
                  <c:v>1.6202463999999999</c:v>
                </c:pt>
                <c:pt idx="125">
                  <c:v>1.6734259999999999</c:v>
                </c:pt>
                <c:pt idx="126">
                  <c:v>1.7307285999999997</c:v>
                </c:pt>
                <c:pt idx="127">
                  <c:v>1.7901089999999997</c:v>
                </c:pt>
                <c:pt idx="128">
                  <c:v>1.8273396279715641</c:v>
                </c:pt>
                <c:pt idx="129">
                  <c:v>1.8483378295438437</c:v>
                </c:pt>
                <c:pt idx="130">
                  <c:v>1.8691526998783961</c:v>
                </c:pt>
                <c:pt idx="131">
                  <c:v>1.8510088937176303</c:v>
                </c:pt>
                <c:pt idx="132">
                  <c:v>1.8201891395781213</c:v>
                </c:pt>
                <c:pt idx="133">
                  <c:v>1.8134975169576939</c:v>
                </c:pt>
                <c:pt idx="134">
                  <c:v>1.8116774047004136</c:v>
                </c:pt>
                <c:pt idx="135">
                  <c:v>1.8159723367036757</c:v>
                </c:pt>
                <c:pt idx="136">
                  <c:v>1.8478851921896478</c:v>
                </c:pt>
                <c:pt idx="137">
                  <c:v>1.8894260842189383</c:v>
                </c:pt>
                <c:pt idx="138">
                  <c:v>1.9267300398372593</c:v>
                </c:pt>
                <c:pt idx="139">
                  <c:v>1.9692806361298896</c:v>
                </c:pt>
                <c:pt idx="140">
                  <c:v>2.0179190020037359</c:v>
                </c:pt>
                <c:pt idx="141">
                  <c:v>2.0726352351038781</c:v>
                </c:pt>
                <c:pt idx="142">
                  <c:v>2.1296753135485682</c:v>
                </c:pt>
                <c:pt idx="143">
                  <c:v>2.1872905311463464</c:v>
                </c:pt>
                <c:pt idx="144">
                  <c:v>2.2401685113927874</c:v>
                </c:pt>
                <c:pt idx="145">
                  <c:v>2.3080049719475846</c:v>
                </c:pt>
                <c:pt idx="146">
                  <c:v>2.3866488972562179</c:v>
                </c:pt>
                <c:pt idx="147">
                  <c:v>2.4386200171719006</c:v>
                </c:pt>
                <c:pt idx="148">
                  <c:v>2.497081427106937</c:v>
                </c:pt>
                <c:pt idx="149">
                  <c:v>2.5501702520105218</c:v>
                </c:pt>
                <c:pt idx="150">
                  <c:v>2.562233256700893</c:v>
                </c:pt>
                <c:pt idx="151">
                  <c:v>2.5692355890356668</c:v>
                </c:pt>
                <c:pt idx="152">
                  <c:v>2.5950509477943378</c:v>
                </c:pt>
                <c:pt idx="153">
                  <c:v>2.6407046211681191</c:v>
                </c:pt>
                <c:pt idx="154">
                  <c:v>2.6983849909465603</c:v>
                </c:pt>
                <c:pt idx="155">
                  <c:v>2.7812001602200365</c:v>
                </c:pt>
                <c:pt idx="156">
                  <c:v>2.8802487745216028</c:v>
                </c:pt>
                <c:pt idx="157">
                  <c:v>2.9699518773586751</c:v>
                </c:pt>
                <c:pt idx="158">
                  <c:v>3.0604974133729081</c:v>
                </c:pt>
                <c:pt idx="159">
                  <c:v>3.1553399198963787</c:v>
                </c:pt>
                <c:pt idx="160">
                  <c:v>3.2640727252153896</c:v>
                </c:pt>
                <c:pt idx="161">
                  <c:v>3.3476352294975564</c:v>
                </c:pt>
                <c:pt idx="162">
                  <c:v>3.4506189204334312</c:v>
                </c:pt>
                <c:pt idx="163">
                  <c:v>3.5099981587987115</c:v>
                </c:pt>
                <c:pt idx="164">
                  <c:v>3.5379475006326202</c:v>
                </c:pt>
                <c:pt idx="165">
                  <c:v>3.5353548617230977</c:v>
                </c:pt>
                <c:pt idx="166">
                  <c:v>3.5094280127824269</c:v>
                </c:pt>
                <c:pt idx="167">
                  <c:v>3.4668989633888629</c:v>
                </c:pt>
                <c:pt idx="168">
                  <c:v>3.4461451589166181</c:v>
                </c:pt>
                <c:pt idx="169">
                  <c:v>3.4278336970663648</c:v>
                </c:pt>
              </c:numCache>
            </c:numRef>
          </c:val>
          <c:extLst>
            <c:ext xmlns:c16="http://schemas.microsoft.com/office/drawing/2014/chart" uri="{C3380CC4-5D6E-409C-BE32-E72D297353CC}">
              <c16:uniqueId val="{00000004-1601-544A-998A-E29B9F86DD7B}"/>
            </c:ext>
          </c:extLst>
        </c:ser>
        <c:ser>
          <c:idx val="5"/>
          <c:order val="6"/>
          <c:tx>
            <c:strRef>
              <c:f>'data-F6.1'!$F$2</c:f>
              <c:strCache>
                <c:ptCount val="1"/>
                <c:pt idx="0">
                  <c:v>MENA</c:v>
                </c:pt>
              </c:strCache>
            </c:strRef>
          </c:tx>
          <c:spPr>
            <a:solidFill>
              <a:schemeClr val="accent6"/>
            </a:solidFill>
            <a:ln>
              <a:noFill/>
            </a:ln>
            <a:effectLst/>
          </c:spPr>
          <c:cat>
            <c:numRef>
              <c:f>'data-F6.1'!$A$3:$A$172</c:f>
              <c:numCache>
                <c:formatCode>General</c:formatCode>
                <c:ptCount val="170"/>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pt idx="169">
                  <c:v>2019</c:v>
                </c:pt>
              </c:numCache>
            </c:numRef>
          </c:cat>
          <c:val>
            <c:numRef>
              <c:f>'data-F6.1'!$F$3:$F$172</c:f>
              <c:numCache>
                <c:formatCode>General</c:formatCode>
                <c:ptCount val="170"/>
                <c:pt idx="0">
                  <c:v>1.2803699999999999E-2</c:v>
                </c:pt>
                <c:pt idx="1">
                  <c:v>1.3046500000000001E-2</c:v>
                </c:pt>
                <c:pt idx="2">
                  <c:v>1.3280200000000001E-2</c:v>
                </c:pt>
                <c:pt idx="3">
                  <c:v>1.3516719999999999E-2</c:v>
                </c:pt>
                <c:pt idx="4">
                  <c:v>1.375268E-2</c:v>
                </c:pt>
                <c:pt idx="5">
                  <c:v>1.3987299999999999E-2</c:v>
                </c:pt>
                <c:pt idx="6">
                  <c:v>1.4218359999999999E-2</c:v>
                </c:pt>
                <c:pt idx="7">
                  <c:v>1.4444400000000001E-2</c:v>
                </c:pt>
                <c:pt idx="8">
                  <c:v>1.4668539999999999E-2</c:v>
                </c:pt>
                <c:pt idx="9">
                  <c:v>1.4882619999999999E-2</c:v>
                </c:pt>
                <c:pt idx="10">
                  <c:v>1.509744E-2</c:v>
                </c:pt>
                <c:pt idx="11">
                  <c:v>1.531124E-2</c:v>
                </c:pt>
                <c:pt idx="12">
                  <c:v>1.553004E-2</c:v>
                </c:pt>
                <c:pt idx="13">
                  <c:v>1.5736960000000001E-2</c:v>
                </c:pt>
                <c:pt idx="14">
                  <c:v>1.5961800000000002E-2</c:v>
                </c:pt>
                <c:pt idx="15">
                  <c:v>1.6189140000000001E-2</c:v>
                </c:pt>
                <c:pt idx="16">
                  <c:v>1.6404399999999996E-2</c:v>
                </c:pt>
                <c:pt idx="17">
                  <c:v>1.6630199999999998E-2</c:v>
                </c:pt>
                <c:pt idx="18">
                  <c:v>1.684836E-2</c:v>
                </c:pt>
                <c:pt idx="19">
                  <c:v>1.7072119999999996E-2</c:v>
                </c:pt>
                <c:pt idx="20">
                  <c:v>1.7330980000000003E-2</c:v>
                </c:pt>
                <c:pt idx="21">
                  <c:v>1.7641199999999996E-2</c:v>
                </c:pt>
                <c:pt idx="22">
                  <c:v>1.7986639999999998E-2</c:v>
                </c:pt>
                <c:pt idx="23">
                  <c:v>1.842912E-2</c:v>
                </c:pt>
                <c:pt idx="24">
                  <c:v>1.88936E-2</c:v>
                </c:pt>
                <c:pt idx="25">
                  <c:v>1.941348E-2</c:v>
                </c:pt>
                <c:pt idx="26">
                  <c:v>1.9915700000000001E-2</c:v>
                </c:pt>
                <c:pt idx="27">
                  <c:v>2.0360120000000002E-2</c:v>
                </c:pt>
                <c:pt idx="28">
                  <c:v>2.07542E-2</c:v>
                </c:pt>
                <c:pt idx="29">
                  <c:v>2.1135060000000001E-2</c:v>
                </c:pt>
                <c:pt idx="30">
                  <c:v>2.1428200000000001E-2</c:v>
                </c:pt>
                <c:pt idx="31">
                  <c:v>2.1712340000000004E-2</c:v>
                </c:pt>
                <c:pt idx="32">
                  <c:v>2.2019740000000003E-2</c:v>
                </c:pt>
                <c:pt idx="33">
                  <c:v>2.2315079999999998E-2</c:v>
                </c:pt>
                <c:pt idx="34">
                  <c:v>2.2581400000000001E-2</c:v>
                </c:pt>
                <c:pt idx="35">
                  <c:v>2.2877720000000001E-2</c:v>
                </c:pt>
                <c:pt idx="36">
                  <c:v>2.3176659999999998E-2</c:v>
                </c:pt>
                <c:pt idx="37">
                  <c:v>2.3500339999999998E-2</c:v>
                </c:pt>
                <c:pt idx="38">
                  <c:v>2.3930399999999998E-2</c:v>
                </c:pt>
                <c:pt idx="39">
                  <c:v>2.4381199999999999E-2</c:v>
                </c:pt>
                <c:pt idx="40">
                  <c:v>2.482256E-2</c:v>
                </c:pt>
                <c:pt idx="41">
                  <c:v>2.5288280000000003E-2</c:v>
                </c:pt>
                <c:pt idx="42">
                  <c:v>2.5751440000000004E-2</c:v>
                </c:pt>
                <c:pt idx="43">
                  <c:v>2.61446E-2</c:v>
                </c:pt>
                <c:pt idx="44">
                  <c:v>2.6602199999999999E-2</c:v>
                </c:pt>
                <c:pt idx="45">
                  <c:v>2.7078600000000001E-2</c:v>
                </c:pt>
                <c:pt idx="46">
                  <c:v>2.7642E-2</c:v>
                </c:pt>
                <c:pt idx="47">
                  <c:v>2.8280800000000002E-2</c:v>
                </c:pt>
                <c:pt idx="48">
                  <c:v>2.9035399999999999E-2</c:v>
                </c:pt>
                <c:pt idx="49">
                  <c:v>2.9835400000000002E-2</c:v>
                </c:pt>
                <c:pt idx="50">
                  <c:v>3.0839399999999999E-2</c:v>
                </c:pt>
                <c:pt idx="51">
                  <c:v>3.2040200000000005E-2</c:v>
                </c:pt>
                <c:pt idx="52">
                  <c:v>3.3502799999999999E-2</c:v>
                </c:pt>
                <c:pt idx="53">
                  <c:v>3.5212399999999998E-2</c:v>
                </c:pt>
                <c:pt idx="54">
                  <c:v>3.7182599999999996E-2</c:v>
                </c:pt>
                <c:pt idx="55">
                  <c:v>3.9344799999999999E-2</c:v>
                </c:pt>
                <c:pt idx="56">
                  <c:v>4.1525400000000004E-2</c:v>
                </c:pt>
                <c:pt idx="57">
                  <c:v>4.3684199999999999E-2</c:v>
                </c:pt>
                <c:pt idx="58">
                  <c:v>4.5664799999999998E-2</c:v>
                </c:pt>
                <c:pt idx="59">
                  <c:v>4.7597600000000004E-2</c:v>
                </c:pt>
                <c:pt idx="60">
                  <c:v>4.9307999999999998E-2</c:v>
                </c:pt>
                <c:pt idx="61">
                  <c:v>5.1033599999999998E-2</c:v>
                </c:pt>
                <c:pt idx="62">
                  <c:v>5.2696599999999996E-2</c:v>
                </c:pt>
                <c:pt idx="63">
                  <c:v>5.4264199999999999E-2</c:v>
                </c:pt>
                <c:pt idx="64">
                  <c:v>5.5773000000000003E-2</c:v>
                </c:pt>
                <c:pt idx="65">
                  <c:v>5.7488000000000004E-2</c:v>
                </c:pt>
                <c:pt idx="66">
                  <c:v>5.9311800000000005E-2</c:v>
                </c:pt>
                <c:pt idx="67">
                  <c:v>6.1291800000000007E-2</c:v>
                </c:pt>
                <c:pt idx="68">
                  <c:v>6.3607800000000006E-2</c:v>
                </c:pt>
                <c:pt idx="69">
                  <c:v>6.6197000000000006E-2</c:v>
                </c:pt>
                <c:pt idx="70">
                  <c:v>6.9155599999999998E-2</c:v>
                </c:pt>
                <c:pt idx="71">
                  <c:v>7.2725600000000001E-2</c:v>
                </c:pt>
                <c:pt idx="72">
                  <c:v>7.7016399999999999E-2</c:v>
                </c:pt>
                <c:pt idx="73">
                  <c:v>8.160959999999999E-2</c:v>
                </c:pt>
                <c:pt idx="74">
                  <c:v>8.6608600000000008E-2</c:v>
                </c:pt>
                <c:pt idx="75">
                  <c:v>9.1933200000000007E-2</c:v>
                </c:pt>
                <c:pt idx="76">
                  <c:v>9.7091800000000006E-2</c:v>
                </c:pt>
                <c:pt idx="77">
                  <c:v>0.1017226</c:v>
                </c:pt>
                <c:pt idx="78">
                  <c:v>0.10653300000000002</c:v>
                </c:pt>
                <c:pt idx="79">
                  <c:v>0.11083179999999999</c:v>
                </c:pt>
                <c:pt idx="80">
                  <c:v>0.11508180000000001</c:v>
                </c:pt>
                <c:pt idx="81">
                  <c:v>0.11936843999999999</c:v>
                </c:pt>
                <c:pt idx="82">
                  <c:v>0.12471164000000001</c:v>
                </c:pt>
                <c:pt idx="83">
                  <c:v>0.13048004000000002</c:v>
                </c:pt>
                <c:pt idx="84">
                  <c:v>0.13719684000000001</c:v>
                </c:pt>
                <c:pt idx="85">
                  <c:v>0.14495823999999999</c:v>
                </c:pt>
                <c:pt idx="86">
                  <c:v>0.15279699999999999</c:v>
                </c:pt>
                <c:pt idx="87">
                  <c:v>0.16134100000000001</c:v>
                </c:pt>
                <c:pt idx="88">
                  <c:v>0.16837240000000001</c:v>
                </c:pt>
                <c:pt idx="89">
                  <c:v>0.17364760000000001</c:v>
                </c:pt>
                <c:pt idx="90">
                  <c:v>0.18105099999999999</c:v>
                </c:pt>
                <c:pt idx="91">
                  <c:v>0.19082480000000002</c:v>
                </c:pt>
                <c:pt idx="92">
                  <c:v>0.20408940000000003</c:v>
                </c:pt>
                <c:pt idx="93">
                  <c:v>0.22474080000000002</c:v>
                </c:pt>
                <c:pt idx="94">
                  <c:v>0.25341720000000001</c:v>
                </c:pt>
                <c:pt idx="95">
                  <c:v>0.28541260000000002</c:v>
                </c:pt>
                <c:pt idx="96">
                  <c:v>0.31258660000000005</c:v>
                </c:pt>
                <c:pt idx="97">
                  <c:v>0.33911540000000001</c:v>
                </c:pt>
                <c:pt idx="98">
                  <c:v>0.34311580000000003</c:v>
                </c:pt>
                <c:pt idx="99">
                  <c:v>0.34309120000000004</c:v>
                </c:pt>
                <c:pt idx="100">
                  <c:v>0.33802699999999997</c:v>
                </c:pt>
                <c:pt idx="101">
                  <c:v>0.33822079999999999</c:v>
                </c:pt>
                <c:pt idx="102">
                  <c:v>0.33753540000000004</c:v>
                </c:pt>
                <c:pt idx="103">
                  <c:v>0.3590062</c:v>
                </c:pt>
                <c:pt idx="104">
                  <c:v>0.38226159999999998</c:v>
                </c:pt>
                <c:pt idx="105">
                  <c:v>0.40795599999999999</c:v>
                </c:pt>
                <c:pt idx="106">
                  <c:v>0.43598180000000009</c:v>
                </c:pt>
                <c:pt idx="107">
                  <c:v>0.46467000000000003</c:v>
                </c:pt>
                <c:pt idx="108">
                  <c:v>0.49664799999999998</c:v>
                </c:pt>
                <c:pt idx="109">
                  <c:v>0.531138</c:v>
                </c:pt>
                <c:pt idx="110">
                  <c:v>0.56962999999999997</c:v>
                </c:pt>
                <c:pt idx="111">
                  <c:v>0.61207800000000001</c:v>
                </c:pt>
                <c:pt idx="112">
                  <c:v>0.66253200000000001</c:v>
                </c:pt>
                <c:pt idx="113">
                  <c:v>0.71881000000000006</c:v>
                </c:pt>
                <c:pt idx="114">
                  <c:v>0.78441000000000005</c:v>
                </c:pt>
                <c:pt idx="115">
                  <c:v>0.85819200000000007</c:v>
                </c:pt>
                <c:pt idx="116">
                  <c:v>0.9475380000000001</c:v>
                </c:pt>
                <c:pt idx="117">
                  <c:v>1.049266</c:v>
                </c:pt>
                <c:pt idx="118">
                  <c:v>1.1535139999999999</c:v>
                </c:pt>
                <c:pt idx="119">
                  <c:v>1.2693379999999999</c:v>
                </c:pt>
                <c:pt idx="120">
                  <c:v>1.3988579999999999</c:v>
                </c:pt>
                <c:pt idx="121">
                  <c:v>1.5598460000000001</c:v>
                </c:pt>
                <c:pt idx="122">
                  <c:v>1.6820059999999999</c:v>
                </c:pt>
                <c:pt idx="123">
                  <c:v>1.767266</c:v>
                </c:pt>
                <c:pt idx="124">
                  <c:v>1.8886980000000002</c:v>
                </c:pt>
                <c:pt idx="125">
                  <c:v>1.97634</c:v>
                </c:pt>
                <c:pt idx="126">
                  <c:v>2.0073979999999998</c:v>
                </c:pt>
                <c:pt idx="127">
                  <c:v>2.0257399999999999</c:v>
                </c:pt>
                <c:pt idx="128">
                  <c:v>2.0401670272942578</c:v>
                </c:pt>
                <c:pt idx="129">
                  <c:v>1.9573670326012238</c:v>
                </c:pt>
                <c:pt idx="130">
                  <c:v>1.8876281637580832</c:v>
                </c:pt>
                <c:pt idx="131">
                  <c:v>1.8190166894071005</c:v>
                </c:pt>
                <c:pt idx="132">
                  <c:v>1.7537487827750191</c:v>
                </c:pt>
                <c:pt idx="133">
                  <c:v>1.7032147220939422</c:v>
                </c:pt>
                <c:pt idx="134">
                  <c:v>1.6898914937366729</c:v>
                </c:pt>
                <c:pt idx="135">
                  <c:v>1.6626604598797563</c:v>
                </c:pt>
                <c:pt idx="136">
                  <c:v>1.6448825460739145</c:v>
                </c:pt>
                <c:pt idx="137">
                  <c:v>1.6601030383211057</c:v>
                </c:pt>
                <c:pt idx="138">
                  <c:v>1.6895298854576388</c:v>
                </c:pt>
                <c:pt idx="139">
                  <c:v>1.7368799067197096</c:v>
                </c:pt>
                <c:pt idx="140">
                  <c:v>1.8194754569418152</c:v>
                </c:pt>
                <c:pt idx="141">
                  <c:v>1.9010738464706365</c:v>
                </c:pt>
                <c:pt idx="142">
                  <c:v>1.9753627392801683</c:v>
                </c:pt>
                <c:pt idx="143">
                  <c:v>2.0343314788387707</c:v>
                </c:pt>
                <c:pt idx="144">
                  <c:v>2.0691128720186436</c:v>
                </c:pt>
                <c:pt idx="145">
                  <c:v>2.0666611126247081</c:v>
                </c:pt>
                <c:pt idx="146">
                  <c:v>2.0796129866953632</c:v>
                </c:pt>
                <c:pt idx="147">
                  <c:v>2.0745882261079633</c:v>
                </c:pt>
                <c:pt idx="148">
                  <c:v>2.0932541780558229</c:v>
                </c:pt>
                <c:pt idx="149">
                  <c:v>2.1122503979770841</c:v>
                </c:pt>
                <c:pt idx="150">
                  <c:v>2.1465287557662904</c:v>
                </c:pt>
                <c:pt idx="151">
                  <c:v>2.2172169714987993</c:v>
                </c:pt>
                <c:pt idx="152">
                  <c:v>2.3369870896045386</c:v>
                </c:pt>
                <c:pt idx="153">
                  <c:v>2.469121962545993</c:v>
                </c:pt>
                <c:pt idx="154">
                  <c:v>2.6390557139319695</c:v>
                </c:pt>
                <c:pt idx="155">
                  <c:v>2.8220653603173855</c:v>
                </c:pt>
                <c:pt idx="156">
                  <c:v>2.9865495332553218</c:v>
                </c:pt>
                <c:pt idx="157">
                  <c:v>3.1292139678221922</c:v>
                </c:pt>
                <c:pt idx="158">
                  <c:v>3.2743456921873553</c:v>
                </c:pt>
                <c:pt idx="159">
                  <c:v>3.3961375310223474</c:v>
                </c:pt>
                <c:pt idx="160">
                  <c:v>3.5340050525476174</c:v>
                </c:pt>
                <c:pt idx="161">
                  <c:v>3.6390746890834449</c:v>
                </c:pt>
                <c:pt idx="162">
                  <c:v>3.7679813299634426</c:v>
                </c:pt>
                <c:pt idx="163">
                  <c:v>3.8925193920547825</c:v>
                </c:pt>
                <c:pt idx="164">
                  <c:v>3.9964184466866719</c:v>
                </c:pt>
                <c:pt idx="165">
                  <c:v>4.0860725314484414</c:v>
                </c:pt>
                <c:pt idx="166">
                  <c:v>4.1691278799586815</c:v>
                </c:pt>
                <c:pt idx="167">
                  <c:v>4.2304533341969544</c:v>
                </c:pt>
                <c:pt idx="168">
                  <c:v>4.2473427119285265</c:v>
                </c:pt>
                <c:pt idx="169">
                  <c:v>4.2872885222951043</c:v>
                </c:pt>
              </c:numCache>
            </c:numRef>
          </c:val>
          <c:extLst>
            <c:ext xmlns:c16="http://schemas.microsoft.com/office/drawing/2014/chart" uri="{C3380CC4-5D6E-409C-BE32-E72D297353CC}">
              <c16:uniqueId val="{00000005-1601-544A-998A-E29B9F86DD7B}"/>
            </c:ext>
          </c:extLst>
        </c:ser>
        <c:ser>
          <c:idx val="3"/>
          <c:order val="7"/>
          <c:tx>
            <c:strRef>
              <c:f>'data-F6.1'!$D$2</c:f>
              <c:strCache>
                <c:ptCount val="1"/>
                <c:pt idx="0">
                  <c:v>Europe</c:v>
                </c:pt>
              </c:strCache>
            </c:strRef>
          </c:tx>
          <c:spPr>
            <a:solidFill>
              <a:schemeClr val="accent1"/>
            </a:solidFill>
            <a:ln>
              <a:noFill/>
            </a:ln>
            <a:effectLst/>
          </c:spPr>
          <c:cat>
            <c:numRef>
              <c:f>'data-F6.1'!$A$3:$A$172</c:f>
              <c:numCache>
                <c:formatCode>General</c:formatCode>
                <c:ptCount val="170"/>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pt idx="169">
                  <c:v>2019</c:v>
                </c:pt>
              </c:numCache>
            </c:numRef>
          </c:cat>
          <c:val>
            <c:numRef>
              <c:f>'data-F6.1'!$D$3:$D$172</c:f>
              <c:numCache>
                <c:formatCode>General</c:formatCode>
                <c:ptCount val="170"/>
                <c:pt idx="0">
                  <c:v>0.37015779999999998</c:v>
                </c:pt>
                <c:pt idx="1">
                  <c:v>0.36896109999999999</c:v>
                </c:pt>
                <c:pt idx="2">
                  <c:v>0.38511186000000003</c:v>
                </c:pt>
                <c:pt idx="3">
                  <c:v>0.39621603999999999</c:v>
                </c:pt>
                <c:pt idx="4">
                  <c:v>0.41115299999999999</c:v>
                </c:pt>
                <c:pt idx="5">
                  <c:v>0.42519938000000002</c:v>
                </c:pt>
                <c:pt idx="6">
                  <c:v>0.43869722</c:v>
                </c:pt>
                <c:pt idx="7">
                  <c:v>0.44807153999999993</c:v>
                </c:pt>
                <c:pt idx="8">
                  <c:v>0.46274275999999998</c:v>
                </c:pt>
                <c:pt idx="9">
                  <c:v>0.47829465999999998</c:v>
                </c:pt>
                <c:pt idx="10">
                  <c:v>0.49472073999999999</c:v>
                </c:pt>
                <c:pt idx="11">
                  <c:v>0.51402347999999998</c:v>
                </c:pt>
                <c:pt idx="12">
                  <c:v>0.53590833999999998</c:v>
                </c:pt>
                <c:pt idx="13">
                  <c:v>0.55770443999999997</c:v>
                </c:pt>
                <c:pt idx="14">
                  <c:v>0.57798833999999988</c:v>
                </c:pt>
                <c:pt idx="15">
                  <c:v>0.60110577999999992</c:v>
                </c:pt>
                <c:pt idx="16">
                  <c:v>0.62213585999999998</c:v>
                </c:pt>
                <c:pt idx="17">
                  <c:v>0.64181262000000006</c:v>
                </c:pt>
                <c:pt idx="18">
                  <c:v>0.65808997999999996</c:v>
                </c:pt>
                <c:pt idx="19">
                  <c:v>0.67809190000000008</c:v>
                </c:pt>
                <c:pt idx="20">
                  <c:v>0.70200792000000001</c:v>
                </c:pt>
                <c:pt idx="21">
                  <c:v>0.73057748</c:v>
                </c:pt>
                <c:pt idx="22">
                  <c:v>0.74804873999999999</c:v>
                </c:pt>
                <c:pt idx="23">
                  <c:v>0.77478367999999997</c:v>
                </c:pt>
                <c:pt idx="24">
                  <c:v>0.79866631999999993</c:v>
                </c:pt>
                <c:pt idx="25">
                  <c:v>0.81515424000000003</c:v>
                </c:pt>
                <c:pt idx="26">
                  <c:v>0.82693548000000006</c:v>
                </c:pt>
                <c:pt idx="27">
                  <c:v>0.85031878000000005</c:v>
                </c:pt>
                <c:pt idx="28">
                  <c:v>0.87750724000000013</c:v>
                </c:pt>
                <c:pt idx="29">
                  <c:v>0.90554106000000001</c:v>
                </c:pt>
                <c:pt idx="30">
                  <c:v>0.93854723999999989</c:v>
                </c:pt>
                <c:pt idx="31">
                  <c:v>0.97845090000000001</c:v>
                </c:pt>
                <c:pt idx="32">
                  <c:v>1.0139143799999999</c:v>
                </c:pt>
                <c:pt idx="33">
                  <c:v>1.0355413599999999</c:v>
                </c:pt>
                <c:pt idx="34">
                  <c:v>1.0537890000000001</c:v>
                </c:pt>
                <c:pt idx="35">
                  <c:v>1.0728742</c:v>
                </c:pt>
                <c:pt idx="36">
                  <c:v>1.0934362</c:v>
                </c:pt>
                <c:pt idx="37">
                  <c:v>1.1222682000000002</c:v>
                </c:pt>
                <c:pt idx="38">
                  <c:v>1.1539728</c:v>
                </c:pt>
                <c:pt idx="39">
                  <c:v>1.194164</c:v>
                </c:pt>
                <c:pt idx="40">
                  <c:v>1.2289926</c:v>
                </c:pt>
                <c:pt idx="41">
                  <c:v>1.2515471999999999</c:v>
                </c:pt>
                <c:pt idx="42">
                  <c:v>1.2835564000000002</c:v>
                </c:pt>
                <c:pt idx="43">
                  <c:v>1.3185585999999998</c:v>
                </c:pt>
                <c:pt idx="44">
                  <c:v>1.355621</c:v>
                </c:pt>
                <c:pt idx="45">
                  <c:v>1.4028475999999999</c:v>
                </c:pt>
                <c:pt idx="46">
                  <c:v>1.4601742000000002</c:v>
                </c:pt>
                <c:pt idx="47">
                  <c:v>1.5137204</c:v>
                </c:pt>
                <c:pt idx="48">
                  <c:v>1.5712734000000002</c:v>
                </c:pt>
                <c:pt idx="49">
                  <c:v>1.6154404</c:v>
                </c:pt>
                <c:pt idx="50">
                  <c:v>1.6495184000000003</c:v>
                </c:pt>
                <c:pt idx="51">
                  <c:v>1.6865060000000001</c:v>
                </c:pt>
                <c:pt idx="52">
                  <c:v>1.7125513999999999</c:v>
                </c:pt>
                <c:pt idx="53">
                  <c:v>1.7366256</c:v>
                </c:pt>
                <c:pt idx="54">
                  <c:v>1.7689319999999999</c:v>
                </c:pt>
                <c:pt idx="55">
                  <c:v>1.8274518</c:v>
                </c:pt>
                <c:pt idx="56">
                  <c:v>1.8803256000000002</c:v>
                </c:pt>
                <c:pt idx="57">
                  <c:v>1.9292741999999996</c:v>
                </c:pt>
                <c:pt idx="58">
                  <c:v>1.9736384</c:v>
                </c:pt>
                <c:pt idx="59">
                  <c:v>2.0184582</c:v>
                </c:pt>
                <c:pt idx="60">
                  <c:v>2.0454104000000002</c:v>
                </c:pt>
                <c:pt idx="61">
                  <c:v>2.0928578</c:v>
                </c:pt>
                <c:pt idx="62">
                  <c:v>2.1048358</c:v>
                </c:pt>
                <c:pt idx="63">
                  <c:v>2.0976530000000002</c:v>
                </c:pt>
                <c:pt idx="64">
                  <c:v>2.0962524</c:v>
                </c:pt>
                <c:pt idx="65">
                  <c:v>2.0815899999999998</c:v>
                </c:pt>
                <c:pt idx="66">
                  <c:v>2.0242139999999997</c:v>
                </c:pt>
                <c:pt idx="67">
                  <c:v>1.9616887999999999</c:v>
                </c:pt>
                <c:pt idx="68">
                  <c:v>1.9536597999999998</c:v>
                </c:pt>
                <c:pt idx="69">
                  <c:v>1.9100587999999998</c:v>
                </c:pt>
                <c:pt idx="70">
                  <c:v>1.9008455999999998</c:v>
                </c:pt>
                <c:pt idx="71">
                  <c:v>1.8994351999999999</c:v>
                </c:pt>
                <c:pt idx="72">
                  <c:v>1.9816455999999998</c:v>
                </c:pt>
                <c:pt idx="73">
                  <c:v>2.0246784</c:v>
                </c:pt>
                <c:pt idx="74">
                  <c:v>2.0467658000000002</c:v>
                </c:pt>
                <c:pt idx="75">
                  <c:v>2.1129736000000001</c:v>
                </c:pt>
                <c:pt idx="76">
                  <c:v>2.1894286000000003</c:v>
                </c:pt>
                <c:pt idx="77">
                  <c:v>2.2535955999999997</c:v>
                </c:pt>
                <c:pt idx="78">
                  <c:v>2.2918917999999997</c:v>
                </c:pt>
                <c:pt idx="79">
                  <c:v>2.3471675999999997</c:v>
                </c:pt>
                <c:pt idx="80">
                  <c:v>2.3020088000000003</c:v>
                </c:pt>
                <c:pt idx="81">
                  <c:v>2.2617616000000003</c:v>
                </c:pt>
                <c:pt idx="82">
                  <c:v>2.2133485999999998</c:v>
                </c:pt>
                <c:pt idx="83">
                  <c:v>2.2019259999999994</c:v>
                </c:pt>
                <c:pt idx="84">
                  <c:v>2.2323949999999999</c:v>
                </c:pt>
                <c:pt idx="85">
                  <c:v>2.320503</c:v>
                </c:pt>
                <c:pt idx="86">
                  <c:v>2.4029075999999998</c:v>
                </c:pt>
                <c:pt idx="87">
                  <c:v>2.4738556000000003</c:v>
                </c:pt>
                <c:pt idx="88">
                  <c:v>2.5471110000000001</c:v>
                </c:pt>
                <c:pt idx="89">
                  <c:v>2.6004610000000001</c:v>
                </c:pt>
                <c:pt idx="90">
                  <c:v>2.6278546</c:v>
                </c:pt>
                <c:pt idx="91">
                  <c:v>2.6579918</c:v>
                </c:pt>
                <c:pt idx="92">
                  <c:v>2.6410100000000001</c:v>
                </c:pt>
                <c:pt idx="93">
                  <c:v>2.4787334000000003</c:v>
                </c:pt>
                <c:pt idx="94">
                  <c:v>2.402955</c:v>
                </c:pt>
                <c:pt idx="95">
                  <c:v>2.3620226000000004</c:v>
                </c:pt>
                <c:pt idx="96">
                  <c:v>2.3467092000000003</c:v>
                </c:pt>
                <c:pt idx="97">
                  <c:v>2.3973228</c:v>
                </c:pt>
                <c:pt idx="98">
                  <c:v>2.5967835999999997</c:v>
                </c:pt>
                <c:pt idx="99">
                  <c:v>2.7579984</c:v>
                </c:pt>
                <c:pt idx="100">
                  <c:v>2.8916963999999998</c:v>
                </c:pt>
                <c:pt idx="101">
                  <c:v>3.0110528000000003</c:v>
                </c:pt>
                <c:pt idx="102">
                  <c:v>3.1310070000000003</c:v>
                </c:pt>
                <c:pt idx="103">
                  <c:v>3.2728852000000002</c:v>
                </c:pt>
                <c:pt idx="104">
                  <c:v>3.4058657999999999</c:v>
                </c:pt>
                <c:pt idx="105">
                  <c:v>3.5449536000000004</c:v>
                </c:pt>
                <c:pt idx="106">
                  <c:v>3.6699032000000003</c:v>
                </c:pt>
                <c:pt idx="107">
                  <c:v>3.7773526000000004</c:v>
                </c:pt>
                <c:pt idx="108">
                  <c:v>3.8863894000000001</c:v>
                </c:pt>
                <c:pt idx="109">
                  <c:v>3.9886374000000004</c:v>
                </c:pt>
                <c:pt idx="110">
                  <c:v>4.1117295999999994</c:v>
                </c:pt>
                <c:pt idx="111">
                  <c:v>4.2807878000000006</c:v>
                </c:pt>
                <c:pt idx="112">
                  <c:v>4.4650976</c:v>
                </c:pt>
                <c:pt idx="113">
                  <c:v>4.6287816000000008</c:v>
                </c:pt>
                <c:pt idx="114">
                  <c:v>4.7849229999999991</c:v>
                </c:pt>
                <c:pt idx="115">
                  <c:v>4.9162176000000004</c:v>
                </c:pt>
                <c:pt idx="116">
                  <c:v>5.0470774000000009</c:v>
                </c:pt>
                <c:pt idx="117">
                  <c:v>5.1984861999999996</c:v>
                </c:pt>
                <c:pt idx="118">
                  <c:v>5.3669101999999995</c:v>
                </c:pt>
                <c:pt idx="119">
                  <c:v>5.5374269999999992</c:v>
                </c:pt>
                <c:pt idx="120">
                  <c:v>5.7181258000000001</c:v>
                </c:pt>
                <c:pt idx="121">
                  <c:v>5.9049218000000003</c:v>
                </c:pt>
                <c:pt idx="122">
                  <c:v>6.0317077999999995</c:v>
                </c:pt>
                <c:pt idx="123">
                  <c:v>6.0979924000000008</c:v>
                </c:pt>
                <c:pt idx="124">
                  <c:v>6.2070765999999997</c:v>
                </c:pt>
                <c:pt idx="125">
                  <c:v>6.2800440000000002</c:v>
                </c:pt>
                <c:pt idx="126">
                  <c:v>6.3383512</c:v>
                </c:pt>
                <c:pt idx="127">
                  <c:v>6.4483964</c:v>
                </c:pt>
                <c:pt idx="128">
                  <c:v>6.6653785096233005</c:v>
                </c:pt>
                <c:pt idx="129">
                  <c:v>6.7365819485831606</c:v>
                </c:pt>
                <c:pt idx="130">
                  <c:v>6.7922254513456197</c:v>
                </c:pt>
                <c:pt idx="131">
                  <c:v>6.7940568342841932</c:v>
                </c:pt>
                <c:pt idx="132">
                  <c:v>6.7633558583345721</c:v>
                </c:pt>
                <c:pt idx="133">
                  <c:v>6.683521790970711</c:v>
                </c:pt>
                <c:pt idx="134">
                  <c:v>6.7178061236495452</c:v>
                </c:pt>
                <c:pt idx="135">
                  <c:v>6.7937768666729426</c:v>
                </c:pt>
                <c:pt idx="136">
                  <c:v>6.8812141084492495</c:v>
                </c:pt>
                <c:pt idx="137">
                  <c:v>6.9640378285755586</c:v>
                </c:pt>
                <c:pt idx="138">
                  <c:v>6.9958429947833825</c:v>
                </c:pt>
                <c:pt idx="139">
                  <c:v>6.987757489665742</c:v>
                </c:pt>
                <c:pt idx="140">
                  <c:v>7.0317231310539627</c:v>
                </c:pt>
                <c:pt idx="141">
                  <c:v>6.9994065800814225</c:v>
                </c:pt>
                <c:pt idx="142">
                  <c:v>6.9487035491893181</c:v>
                </c:pt>
                <c:pt idx="143">
                  <c:v>6.9371599358630478</c:v>
                </c:pt>
                <c:pt idx="144">
                  <c:v>6.9359969005196218</c:v>
                </c:pt>
                <c:pt idx="145">
                  <c:v>6.8446370469854543</c:v>
                </c:pt>
                <c:pt idx="146">
                  <c:v>6.8674178659282692</c:v>
                </c:pt>
                <c:pt idx="147">
                  <c:v>6.8855424471218356</c:v>
                </c:pt>
                <c:pt idx="148">
                  <c:v>6.9062946975972803</c:v>
                </c:pt>
                <c:pt idx="149">
                  <c:v>6.9107802215069158</c:v>
                </c:pt>
                <c:pt idx="150">
                  <c:v>6.939955750703211</c:v>
                </c:pt>
                <c:pt idx="151">
                  <c:v>6.970132576372281</c:v>
                </c:pt>
                <c:pt idx="152">
                  <c:v>7.0566209796133892</c:v>
                </c:pt>
                <c:pt idx="153">
                  <c:v>7.1134518785499594</c:v>
                </c:pt>
                <c:pt idx="154">
                  <c:v>7.2280853744717799</c:v>
                </c:pt>
                <c:pt idx="155">
                  <c:v>7.3246175622619969</c:v>
                </c:pt>
                <c:pt idx="156">
                  <c:v>7.3600049393257878</c:v>
                </c:pt>
                <c:pt idx="157">
                  <c:v>7.2409856492007307</c:v>
                </c:pt>
                <c:pt idx="158">
                  <c:v>7.1509897647623051</c:v>
                </c:pt>
                <c:pt idx="159">
                  <c:v>7.0037530195572888</c:v>
                </c:pt>
                <c:pt idx="160">
                  <c:v>6.8086880977424844</c:v>
                </c:pt>
                <c:pt idx="161">
                  <c:v>6.601370408694561</c:v>
                </c:pt>
                <c:pt idx="162">
                  <c:v>6.4849208793469604</c:v>
                </c:pt>
                <c:pt idx="163">
                  <c:v>6.3296969197583435</c:v>
                </c:pt>
                <c:pt idx="164">
                  <c:v>6.1678787577352345</c:v>
                </c:pt>
                <c:pt idx="165">
                  <c:v>6.08617895567434</c:v>
                </c:pt>
                <c:pt idx="166">
                  <c:v>6.0416963868993996</c:v>
                </c:pt>
                <c:pt idx="167">
                  <c:v>5.9865010055488082</c:v>
                </c:pt>
                <c:pt idx="168">
                  <c:v>5.9701966312785526</c:v>
                </c:pt>
                <c:pt idx="169">
                  <c:v>5.9733136020698083</c:v>
                </c:pt>
              </c:numCache>
            </c:numRef>
          </c:val>
          <c:extLst>
            <c:ext xmlns:c16="http://schemas.microsoft.com/office/drawing/2014/chart" uri="{C3380CC4-5D6E-409C-BE32-E72D297353CC}">
              <c16:uniqueId val="{00000003-1601-544A-998A-E29B9F86DD7B}"/>
            </c:ext>
          </c:extLst>
        </c:ser>
        <c:ser>
          <c:idx val="6"/>
          <c:order val="8"/>
          <c:tx>
            <c:strRef>
              <c:f>'data-F6.1'!$G$2</c:f>
              <c:strCache>
                <c:ptCount val="1"/>
                <c:pt idx="0">
                  <c:v>North America</c:v>
                </c:pt>
              </c:strCache>
            </c:strRef>
          </c:tx>
          <c:spPr>
            <a:solidFill>
              <a:schemeClr val="accent2">
                <a:lumMod val="50000"/>
              </a:schemeClr>
            </a:solidFill>
            <a:ln>
              <a:noFill/>
            </a:ln>
            <a:effectLst/>
          </c:spPr>
          <c:cat>
            <c:numRef>
              <c:f>'data-F6.1'!$A$3:$A$172</c:f>
              <c:numCache>
                <c:formatCode>General</c:formatCode>
                <c:ptCount val="170"/>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pt idx="169">
                  <c:v>2019</c:v>
                </c:pt>
              </c:numCache>
            </c:numRef>
          </c:cat>
          <c:val>
            <c:numRef>
              <c:f>'data-F6.1'!$G$3:$G$172</c:f>
              <c:numCache>
                <c:formatCode>General</c:formatCode>
                <c:ptCount val="170"/>
                <c:pt idx="0">
                  <c:v>0.23954800000000001</c:v>
                </c:pt>
                <c:pt idx="1">
                  <c:v>0.2479999</c:v>
                </c:pt>
                <c:pt idx="2">
                  <c:v>0.25393588</c:v>
                </c:pt>
                <c:pt idx="3">
                  <c:v>0.26146585999999999</c:v>
                </c:pt>
                <c:pt idx="4">
                  <c:v>0.26842386000000001</c:v>
                </c:pt>
                <c:pt idx="5">
                  <c:v>0.27498388000000001</c:v>
                </c:pt>
                <c:pt idx="6">
                  <c:v>0.28078796</c:v>
                </c:pt>
                <c:pt idx="7">
                  <c:v>0.28701622000000004</c:v>
                </c:pt>
                <c:pt idx="8">
                  <c:v>0.2925065</c:v>
                </c:pt>
                <c:pt idx="9">
                  <c:v>0.29707677999999998</c:v>
                </c:pt>
                <c:pt idx="10">
                  <c:v>0.30203128000000001</c:v>
                </c:pt>
                <c:pt idx="11">
                  <c:v>0.30925775999999999</c:v>
                </c:pt>
                <c:pt idx="12">
                  <c:v>0.31648628000000001</c:v>
                </c:pt>
                <c:pt idx="13">
                  <c:v>0.32333701999999998</c:v>
                </c:pt>
                <c:pt idx="14">
                  <c:v>0.33106979999999997</c:v>
                </c:pt>
                <c:pt idx="15">
                  <c:v>0.34276261999999996</c:v>
                </c:pt>
                <c:pt idx="16">
                  <c:v>0.35506567999999999</c:v>
                </c:pt>
                <c:pt idx="17">
                  <c:v>0.36992875999999997</c:v>
                </c:pt>
                <c:pt idx="18">
                  <c:v>0.38645187999999997</c:v>
                </c:pt>
                <c:pt idx="19">
                  <c:v>0.40449526000000002</c:v>
                </c:pt>
                <c:pt idx="20">
                  <c:v>0.42603917999999996</c:v>
                </c:pt>
                <c:pt idx="21">
                  <c:v>0.44936363999999995</c:v>
                </c:pt>
                <c:pt idx="22">
                  <c:v>0.46848872000000003</c:v>
                </c:pt>
                <c:pt idx="23">
                  <c:v>0.48725442000000002</c:v>
                </c:pt>
                <c:pt idx="24">
                  <c:v>0.5043609</c:v>
                </c:pt>
                <c:pt idx="25">
                  <c:v>0.51906772000000001</c:v>
                </c:pt>
                <c:pt idx="26">
                  <c:v>0.52899460000000009</c:v>
                </c:pt>
                <c:pt idx="27">
                  <c:v>0.55044143999999995</c:v>
                </c:pt>
                <c:pt idx="28">
                  <c:v>0.57918819999999993</c:v>
                </c:pt>
                <c:pt idx="29">
                  <c:v>0.61187446000000001</c:v>
                </c:pt>
                <c:pt idx="30">
                  <c:v>0.64778014000000006</c:v>
                </c:pt>
                <c:pt idx="31">
                  <c:v>0.69022552000000004</c:v>
                </c:pt>
                <c:pt idx="32">
                  <c:v>0.72685062</c:v>
                </c:pt>
                <c:pt idx="33">
                  <c:v>0.75675565999999994</c:v>
                </c:pt>
                <c:pt idx="34">
                  <c:v>0.7880007200000001</c:v>
                </c:pt>
                <c:pt idx="35">
                  <c:v>0.81764577999999999</c:v>
                </c:pt>
                <c:pt idx="36">
                  <c:v>0.86283082000000011</c:v>
                </c:pt>
                <c:pt idx="37">
                  <c:v>0.89107610000000004</c:v>
                </c:pt>
                <c:pt idx="38">
                  <c:v>0.93640507999999989</c:v>
                </c:pt>
                <c:pt idx="39">
                  <c:v>0.98127145999999998</c:v>
                </c:pt>
                <c:pt idx="40">
                  <c:v>1.02359548</c:v>
                </c:pt>
                <c:pt idx="41">
                  <c:v>1.04487734</c:v>
                </c:pt>
                <c:pt idx="42">
                  <c:v>1.0725174</c:v>
                </c:pt>
                <c:pt idx="43">
                  <c:v>1.0929521999999998</c:v>
                </c:pt>
                <c:pt idx="44">
                  <c:v>1.1098284</c:v>
                </c:pt>
                <c:pt idx="45">
                  <c:v>1.125626</c:v>
                </c:pt>
                <c:pt idx="46">
                  <c:v>1.1502050000000001</c:v>
                </c:pt>
                <c:pt idx="47">
                  <c:v>1.1985049999999999</c:v>
                </c:pt>
                <c:pt idx="48">
                  <c:v>1.2456461999999999</c:v>
                </c:pt>
                <c:pt idx="49">
                  <c:v>1.3058688000000001</c:v>
                </c:pt>
                <c:pt idx="50">
                  <c:v>1.3728934000000002</c:v>
                </c:pt>
                <c:pt idx="51">
                  <c:v>1.4586200000000002</c:v>
                </c:pt>
                <c:pt idx="52">
                  <c:v>1.5273890000000001</c:v>
                </c:pt>
                <c:pt idx="53">
                  <c:v>1.6102004000000001</c:v>
                </c:pt>
                <c:pt idx="54">
                  <c:v>1.6915536000000002</c:v>
                </c:pt>
                <c:pt idx="55">
                  <c:v>1.8010480000000002</c:v>
                </c:pt>
                <c:pt idx="56">
                  <c:v>1.8546032000000001</c:v>
                </c:pt>
                <c:pt idx="57">
                  <c:v>1.9321581999999999</c:v>
                </c:pt>
                <c:pt idx="58">
                  <c:v>2.010812</c:v>
                </c:pt>
                <c:pt idx="59">
                  <c:v>2.0761844000000003</c:v>
                </c:pt>
                <c:pt idx="60">
                  <c:v>2.1247753999999999</c:v>
                </c:pt>
                <c:pt idx="61">
                  <c:v>2.2273049999999999</c:v>
                </c:pt>
                <c:pt idx="62">
                  <c:v>2.2786935999999995</c:v>
                </c:pt>
                <c:pt idx="63">
                  <c:v>2.3161615999999996</c:v>
                </c:pt>
                <c:pt idx="64">
                  <c:v>2.3879494000000001</c:v>
                </c:pt>
                <c:pt idx="65">
                  <c:v>2.4739968000000001</c:v>
                </c:pt>
                <c:pt idx="66">
                  <c:v>2.5505238000000001</c:v>
                </c:pt>
                <c:pt idx="67">
                  <c:v>2.5978104000000002</c:v>
                </c:pt>
                <c:pt idx="68">
                  <c:v>2.6891766000000006</c:v>
                </c:pt>
                <c:pt idx="69">
                  <c:v>2.6805224000000001</c:v>
                </c:pt>
                <c:pt idx="70">
                  <c:v>2.6357477999999999</c:v>
                </c:pt>
                <c:pt idx="71">
                  <c:v>2.6708527999999996</c:v>
                </c:pt>
                <c:pt idx="72">
                  <c:v>2.7180574000000002</c:v>
                </c:pt>
                <c:pt idx="73">
                  <c:v>2.7166018000000003</c:v>
                </c:pt>
                <c:pt idx="74">
                  <c:v>2.812586</c:v>
                </c:pt>
                <c:pt idx="75">
                  <c:v>2.9001898000000002</c:v>
                </c:pt>
                <c:pt idx="76">
                  <c:v>2.8823734000000001</c:v>
                </c:pt>
                <c:pt idx="77">
                  <c:v>2.9337369999999998</c:v>
                </c:pt>
                <c:pt idx="78">
                  <c:v>2.9320604000000001</c:v>
                </c:pt>
                <c:pt idx="79">
                  <c:v>2.8420037999999996</c:v>
                </c:pt>
                <c:pt idx="80">
                  <c:v>2.7131474000000004</c:v>
                </c:pt>
                <c:pt idx="81">
                  <c:v>2.6104114000000003</c:v>
                </c:pt>
                <c:pt idx="82">
                  <c:v>2.499536</c:v>
                </c:pt>
                <c:pt idx="83">
                  <c:v>2.4460812000000005</c:v>
                </c:pt>
                <c:pt idx="84">
                  <c:v>2.4947270000000001</c:v>
                </c:pt>
                <c:pt idx="85">
                  <c:v>2.6061535999999998</c:v>
                </c:pt>
                <c:pt idx="86">
                  <c:v>2.6437806000000004</c:v>
                </c:pt>
                <c:pt idx="87">
                  <c:v>2.6957477999999999</c:v>
                </c:pt>
                <c:pt idx="88">
                  <c:v>2.7797556000000001</c:v>
                </c:pt>
                <c:pt idx="89">
                  <c:v>2.8578440000000001</c:v>
                </c:pt>
                <c:pt idx="90">
                  <c:v>2.9591935999999999</c:v>
                </c:pt>
                <c:pt idx="91">
                  <c:v>3.1365049999999997</c:v>
                </c:pt>
                <c:pt idx="92">
                  <c:v>3.324519</c:v>
                </c:pt>
                <c:pt idx="93">
                  <c:v>3.4572151999999994</c:v>
                </c:pt>
                <c:pt idx="94">
                  <c:v>3.5393737999999999</c:v>
                </c:pt>
                <c:pt idx="95">
                  <c:v>3.6373539999999998</c:v>
                </c:pt>
                <c:pt idx="96">
                  <c:v>3.7455352</c:v>
                </c:pt>
                <c:pt idx="97">
                  <c:v>3.7305147999999995</c:v>
                </c:pt>
                <c:pt idx="98">
                  <c:v>3.8032550000000001</c:v>
                </c:pt>
                <c:pt idx="99">
                  <c:v>3.9100766</c:v>
                </c:pt>
                <c:pt idx="100">
                  <c:v>3.9527228000000001</c:v>
                </c:pt>
                <c:pt idx="101">
                  <c:v>3.9817904</c:v>
                </c:pt>
                <c:pt idx="102">
                  <c:v>4.0739577999999996</c:v>
                </c:pt>
                <c:pt idx="103">
                  <c:v>4.1446490000000002</c:v>
                </c:pt>
                <c:pt idx="104">
                  <c:v>4.2279439999999999</c:v>
                </c:pt>
                <c:pt idx="105">
                  <c:v>4.3187883999999999</c:v>
                </c:pt>
                <c:pt idx="106">
                  <c:v>4.3805937999999998</c:v>
                </c:pt>
                <c:pt idx="107">
                  <c:v>4.4819661999999996</c:v>
                </c:pt>
                <c:pt idx="108">
                  <c:v>4.5483152000000002</c:v>
                </c:pt>
                <c:pt idx="109">
                  <c:v>4.5802265999999996</c:v>
                </c:pt>
                <c:pt idx="110">
                  <c:v>4.6454824000000006</c:v>
                </c:pt>
                <c:pt idx="111">
                  <c:v>4.7553842</c:v>
                </c:pt>
                <c:pt idx="112">
                  <c:v>4.8822098</c:v>
                </c:pt>
                <c:pt idx="113">
                  <c:v>5.0267578000000004</c:v>
                </c:pt>
                <c:pt idx="114">
                  <c:v>5.2060795999999998</c:v>
                </c:pt>
                <c:pt idx="115">
                  <c:v>5.3929501999999996</c:v>
                </c:pt>
                <c:pt idx="116">
                  <c:v>5.5835467999999988</c:v>
                </c:pt>
                <c:pt idx="117">
                  <c:v>5.7786755999999997</c:v>
                </c:pt>
                <c:pt idx="118">
                  <c:v>6.0058073999999992</c:v>
                </c:pt>
                <c:pt idx="119">
                  <c:v>6.2021667999999996</c:v>
                </c:pt>
                <c:pt idx="120">
                  <c:v>6.4210702</c:v>
                </c:pt>
                <c:pt idx="121">
                  <c:v>6.6501824000000003</c:v>
                </c:pt>
                <c:pt idx="122">
                  <c:v>6.7994572000000009</c:v>
                </c:pt>
                <c:pt idx="123">
                  <c:v>6.8402257999999989</c:v>
                </c:pt>
                <c:pt idx="124">
                  <c:v>6.9312246000000002</c:v>
                </c:pt>
                <c:pt idx="125">
                  <c:v>6.986900799999999</c:v>
                </c:pt>
                <c:pt idx="126">
                  <c:v>7.0251719999999995</c:v>
                </c:pt>
                <c:pt idx="127">
                  <c:v>7.1215104</c:v>
                </c:pt>
                <c:pt idx="128">
                  <c:v>7.2572252682218323</c:v>
                </c:pt>
                <c:pt idx="129">
                  <c:v>7.3137604292742235</c:v>
                </c:pt>
                <c:pt idx="130">
                  <c:v>7.2892105635261357</c:v>
                </c:pt>
                <c:pt idx="131">
                  <c:v>7.2580006238513661</c:v>
                </c:pt>
                <c:pt idx="132">
                  <c:v>7.2854611378822742</c:v>
                </c:pt>
                <c:pt idx="133">
                  <c:v>7.322491265291438</c:v>
                </c:pt>
                <c:pt idx="134">
                  <c:v>7.3420014531374864</c:v>
                </c:pt>
                <c:pt idx="135">
                  <c:v>7.4634589829418303</c:v>
                </c:pt>
                <c:pt idx="136">
                  <c:v>7.6156542655480592</c:v>
                </c:pt>
                <c:pt idx="137">
                  <c:v>7.7200482519184872</c:v>
                </c:pt>
                <c:pt idx="138">
                  <c:v>7.7504312138375919</c:v>
                </c:pt>
                <c:pt idx="139">
                  <c:v>7.8313559785967737</c:v>
                </c:pt>
                <c:pt idx="140">
                  <c:v>7.916310555191453</c:v>
                </c:pt>
                <c:pt idx="141">
                  <c:v>7.9576537399951635</c:v>
                </c:pt>
                <c:pt idx="142">
                  <c:v>7.999159097224438</c:v>
                </c:pt>
                <c:pt idx="143">
                  <c:v>8.1284480869424307</c:v>
                </c:pt>
                <c:pt idx="144">
                  <c:v>8.2914086486537943</c:v>
                </c:pt>
                <c:pt idx="145">
                  <c:v>8.4507185304011863</c:v>
                </c:pt>
                <c:pt idx="146">
                  <c:v>8.6598376215787365</c:v>
                </c:pt>
                <c:pt idx="147">
                  <c:v>8.8728170312955328</c:v>
                </c:pt>
                <c:pt idx="148">
                  <c:v>9.1420614280468229</c:v>
                </c:pt>
                <c:pt idx="149">
                  <c:v>9.3307053114161782</c:v>
                </c:pt>
                <c:pt idx="150">
                  <c:v>9.5039422915031029</c:v>
                </c:pt>
                <c:pt idx="151">
                  <c:v>9.6369914616073942</c:v>
                </c:pt>
                <c:pt idx="152">
                  <c:v>9.7949462504774942</c:v>
                </c:pt>
                <c:pt idx="153">
                  <c:v>9.8814733872058973</c:v>
                </c:pt>
                <c:pt idx="154">
                  <c:v>10.017496332827783</c:v>
                </c:pt>
                <c:pt idx="155">
                  <c:v>10.129084321105987</c:v>
                </c:pt>
                <c:pt idx="156">
                  <c:v>10.144724021895405</c:v>
                </c:pt>
                <c:pt idx="157">
                  <c:v>9.9707042482609189</c:v>
                </c:pt>
                <c:pt idx="158">
                  <c:v>9.8417591502412218</c:v>
                </c:pt>
                <c:pt idx="159">
                  <c:v>9.6820338836707585</c:v>
                </c:pt>
                <c:pt idx="160">
                  <c:v>9.4764024714872512</c:v>
                </c:pt>
                <c:pt idx="161">
                  <c:v>9.3584805515578289</c:v>
                </c:pt>
                <c:pt idx="162">
                  <c:v>9.380746956842632</c:v>
                </c:pt>
                <c:pt idx="163">
                  <c:v>9.3151167783493527</c:v>
                </c:pt>
                <c:pt idx="164">
                  <c:v>9.2286946997125447</c:v>
                </c:pt>
                <c:pt idx="165">
                  <c:v>9.1848092043596488</c:v>
                </c:pt>
                <c:pt idx="166">
                  <c:v>9.1701342469126335</c:v>
                </c:pt>
                <c:pt idx="167">
                  <c:v>9.1060323814046278</c:v>
                </c:pt>
                <c:pt idx="168">
                  <c:v>9.0814347214622781</c:v>
                </c:pt>
                <c:pt idx="169">
                  <c:v>9.1056710300281125</c:v>
                </c:pt>
              </c:numCache>
            </c:numRef>
          </c:val>
          <c:extLst>
            <c:ext xmlns:c16="http://schemas.microsoft.com/office/drawing/2014/chart" uri="{C3380CC4-5D6E-409C-BE32-E72D297353CC}">
              <c16:uniqueId val="{00000006-1601-544A-998A-E29B9F86DD7B}"/>
            </c:ext>
          </c:extLst>
        </c:ser>
        <c:dLbls>
          <c:showLegendKey val="0"/>
          <c:showVal val="0"/>
          <c:showCatName val="0"/>
          <c:showSerName val="0"/>
          <c:showPercent val="0"/>
          <c:showBubbleSize val="0"/>
        </c:dLbls>
        <c:axId val="308181568"/>
        <c:axId val="334489344"/>
      </c:areaChart>
      <c:catAx>
        <c:axId val="30818156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334489344"/>
        <c:crosses val="autoZero"/>
        <c:auto val="1"/>
        <c:lblAlgn val="ctr"/>
        <c:lblOffset val="100"/>
        <c:tickLblSkip val="20"/>
        <c:tickMarkSkip val="20"/>
        <c:noMultiLvlLbl val="0"/>
      </c:catAx>
      <c:valAx>
        <c:axId val="334489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sz="1400">
                    <a:solidFill>
                      <a:schemeClr val="tx1"/>
                    </a:solidFill>
                    <a:latin typeface="Arial" panose="020B0604020202020204" pitchFamily="34" charset="0"/>
                    <a:cs typeface="Arial" panose="020B0604020202020204" pitchFamily="34" charset="0"/>
                  </a:rPr>
                  <a:t>Annual emissions</a:t>
                </a:r>
                <a:r>
                  <a:rPr lang="fr-FR" sz="1400" baseline="0">
                    <a:solidFill>
                      <a:schemeClr val="tx1"/>
                    </a:solidFill>
                    <a:latin typeface="Arial" panose="020B0604020202020204" pitchFamily="34" charset="0"/>
                    <a:cs typeface="Arial" panose="020B0604020202020204" pitchFamily="34" charset="0"/>
                  </a:rPr>
                  <a:t> (billion tonnes of CO2)</a:t>
                </a:r>
                <a:endParaRPr lang="fr-FR" sz="1400">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308181568"/>
        <c:crosses val="autoZero"/>
        <c:crossBetween val="midCat"/>
      </c:valAx>
      <c:spPr>
        <a:noFill/>
        <a:ln>
          <a:solidFill>
            <a:sysClr val="windowText" lastClr="000000"/>
          </a:solidFill>
        </a:ln>
        <a:effectLst/>
      </c:spPr>
    </c:plotArea>
    <c:legend>
      <c:legendPos val="r"/>
      <c:layout>
        <c:manualLayout>
          <c:xMode val="edge"/>
          <c:yMode val="edge"/>
          <c:x val="0.8462625231650488"/>
          <c:y val="0.12534276399672165"/>
          <c:w val="0.1433522167195164"/>
          <c:h val="0.653763111071790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6629635687707068E-2"/>
          <c:y val="2.7952219181215748E-2"/>
          <c:w val="0.89510460708944106"/>
          <c:h val="0.82495221372583949"/>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88AF-CE46-84AF-47D68D610087}"/>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88AF-CE46-84AF-47D68D610087}"/>
              </c:ext>
            </c:extLst>
          </c:dPt>
          <c:dPt>
            <c:idx val="3"/>
            <c:invertIfNegative val="0"/>
            <c:bubble3D val="0"/>
            <c:spPr>
              <a:solidFill>
                <a:srgbClr val="C00000"/>
              </a:solidFill>
              <a:ln>
                <a:noFill/>
              </a:ln>
              <a:effectLst/>
            </c:spPr>
            <c:extLst>
              <c:ext xmlns:c16="http://schemas.microsoft.com/office/drawing/2014/chart" uri="{C3380CC4-5D6E-409C-BE32-E72D297353CC}">
                <c16:uniqueId val="{00000005-88AF-CE46-84AF-47D68D610087}"/>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7-88AF-CE46-84AF-47D68D610087}"/>
              </c:ext>
            </c:extLst>
          </c:dPt>
          <c:dPt>
            <c:idx val="6"/>
            <c:invertIfNegative val="0"/>
            <c:bubble3D val="0"/>
            <c:spPr>
              <a:solidFill>
                <a:srgbClr val="C00000"/>
              </a:solidFill>
              <a:ln>
                <a:noFill/>
              </a:ln>
              <a:effectLst/>
            </c:spPr>
            <c:extLst>
              <c:ext xmlns:c16="http://schemas.microsoft.com/office/drawing/2014/chart" uri="{C3380CC4-5D6E-409C-BE32-E72D297353CC}">
                <c16:uniqueId val="{00000009-88AF-CE46-84AF-47D68D610087}"/>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B-88AF-CE46-84AF-47D68D610087}"/>
              </c:ext>
            </c:extLst>
          </c:dPt>
          <c:dPt>
            <c:idx val="9"/>
            <c:invertIfNegative val="0"/>
            <c:bubble3D val="0"/>
            <c:spPr>
              <a:solidFill>
                <a:srgbClr val="C00000"/>
              </a:solidFill>
              <a:ln>
                <a:noFill/>
              </a:ln>
              <a:effectLst/>
            </c:spPr>
            <c:extLst>
              <c:ext xmlns:c16="http://schemas.microsoft.com/office/drawing/2014/chart" uri="{C3380CC4-5D6E-409C-BE32-E72D297353CC}">
                <c16:uniqueId val="{0000000D-88AF-CE46-84AF-47D68D610087}"/>
              </c:ext>
            </c:extLst>
          </c:dPt>
          <c:dPt>
            <c:idx val="10"/>
            <c:invertIfNegative val="0"/>
            <c:bubble3D val="0"/>
            <c:spPr>
              <a:solidFill>
                <a:schemeClr val="accent6"/>
              </a:solidFill>
              <a:ln>
                <a:noFill/>
              </a:ln>
              <a:effectLst/>
            </c:spPr>
            <c:extLst>
              <c:ext xmlns:c16="http://schemas.microsoft.com/office/drawing/2014/chart" uri="{C3380CC4-5D6E-409C-BE32-E72D297353CC}">
                <c16:uniqueId val="{0000000F-88AF-CE46-84AF-47D68D610087}"/>
              </c:ext>
            </c:extLst>
          </c:dPt>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'data-F6.4'!$A$2:$B$13</c:f>
              <c:multiLvlStrCache>
                <c:ptCount val="12"/>
                <c:lvl>
                  <c:pt idx="0">
                    <c:v>Bottom 50%</c:v>
                  </c:pt>
                  <c:pt idx="1">
                    <c:v>Middle 40%</c:v>
                  </c:pt>
                  <c:pt idx="2">
                    <c:v>Top 10%</c:v>
                  </c:pt>
                  <c:pt idx="3">
                    <c:v>Bottom 50%</c:v>
                  </c:pt>
                  <c:pt idx="4">
                    <c:v>Middle 40%</c:v>
                  </c:pt>
                  <c:pt idx="5">
                    <c:v>Top 10%</c:v>
                  </c:pt>
                  <c:pt idx="6">
                    <c:v>Bottom 50%</c:v>
                  </c:pt>
                  <c:pt idx="7">
                    <c:v>Middle 40%</c:v>
                  </c:pt>
                  <c:pt idx="8">
                    <c:v>Top 10%</c:v>
                  </c:pt>
                  <c:pt idx="9">
                    <c:v>Bottom 50%</c:v>
                  </c:pt>
                  <c:pt idx="10">
                    <c:v>Middle 40%</c:v>
                  </c:pt>
                  <c:pt idx="11">
                    <c:v>Top 10%</c:v>
                  </c:pt>
                </c:lvl>
                <c:lvl>
                  <c:pt idx="0">
                    <c:v>East Asia</c:v>
                  </c:pt>
                  <c:pt idx="3">
                    <c:v>Europe</c:v>
                  </c:pt>
                  <c:pt idx="6">
                    <c:v>North America</c:v>
                  </c:pt>
                  <c:pt idx="9">
                    <c:v>South &amp; South-East Asia</c:v>
                  </c:pt>
                </c:lvl>
              </c:multiLvlStrCache>
            </c:multiLvlStrRef>
          </c:cat>
          <c:val>
            <c:numRef>
              <c:f>'data-F6.4'!$C$2:$C$13</c:f>
              <c:numCache>
                <c:formatCode>0.000</c:formatCode>
                <c:ptCount val="12"/>
                <c:pt idx="0">
                  <c:v>3.1186423301696777</c:v>
                </c:pt>
                <c:pt idx="1">
                  <c:v>7.905342169076448</c:v>
                </c:pt>
                <c:pt idx="2">
                  <c:v>38.921432495117188</c:v>
                </c:pt>
                <c:pt idx="3">
                  <c:v>5.0919489860534668</c:v>
                </c:pt>
                <c:pt idx="4">
                  <c:v>10.64166522314494</c:v>
                </c:pt>
                <c:pt idx="5">
                  <c:v>29.188705444335938</c:v>
                </c:pt>
                <c:pt idx="6">
                  <c:v>9.6736345291137695</c:v>
                </c:pt>
                <c:pt idx="7">
                  <c:v>21.650806327080545</c:v>
                </c:pt>
                <c:pt idx="8">
                  <c:v>72.98004150390625</c:v>
                </c:pt>
                <c:pt idx="9">
                  <c:v>1.0377776622772217</c:v>
                </c:pt>
                <c:pt idx="10">
                  <c:v>2.4828076645285075</c:v>
                </c:pt>
                <c:pt idx="11">
                  <c:v>10.572606086730957</c:v>
                </c:pt>
              </c:numCache>
            </c:numRef>
          </c:val>
          <c:extLst>
            <c:ext xmlns:c16="http://schemas.microsoft.com/office/drawing/2014/chart" uri="{C3380CC4-5D6E-409C-BE32-E72D297353CC}">
              <c16:uniqueId val="{00000010-88AF-CE46-84AF-47D68D610087}"/>
            </c:ext>
          </c:extLst>
        </c:ser>
        <c:dLbls>
          <c:showLegendKey val="0"/>
          <c:showVal val="0"/>
          <c:showCatName val="0"/>
          <c:showSerName val="0"/>
          <c:showPercent val="0"/>
          <c:showBubbleSize val="0"/>
        </c:dLbls>
        <c:gapWidth val="137"/>
        <c:axId val="303937824"/>
        <c:axId val="303939784"/>
      </c:barChart>
      <c:catAx>
        <c:axId val="303937824"/>
        <c:scaling>
          <c:orientation val="minMax"/>
        </c:scaling>
        <c:delete val="0"/>
        <c:axPos val="b"/>
        <c:numFmt formatCode="General" sourceLinked="1"/>
        <c:majorTickMark val="none"/>
        <c:minorTickMark val="none"/>
        <c:tickLblPos val="nextTo"/>
        <c:spPr>
          <a:noFill/>
          <a:ln w="222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303939784"/>
        <c:crosses val="autoZero"/>
        <c:auto val="1"/>
        <c:lblAlgn val="ctr"/>
        <c:lblOffset val="100"/>
        <c:noMultiLvlLbl val="0"/>
      </c:catAx>
      <c:valAx>
        <c:axId val="303939784"/>
        <c:scaling>
          <c:orientation val="minMax"/>
          <c:max val="7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fr-FR">
                    <a:solidFill>
                      <a:schemeClr val="tx1"/>
                    </a:solidFill>
                  </a:rPr>
                  <a:t>carbon</a:t>
                </a:r>
                <a:r>
                  <a:rPr lang="fr-FR" baseline="0">
                    <a:solidFill>
                      <a:schemeClr val="tx1"/>
                    </a:solidFill>
                  </a:rPr>
                  <a:t> footprints (</a:t>
                </a:r>
                <a:r>
                  <a:rPr lang="fr-FR">
                    <a:solidFill>
                      <a:schemeClr val="tx1"/>
                    </a:solidFill>
                  </a:rPr>
                  <a:t>tCO2e per year per person)</a:t>
                </a:r>
              </a:p>
            </c:rich>
          </c:tx>
          <c:layout>
            <c:manualLayout>
              <c:xMode val="edge"/>
              <c:yMode val="edge"/>
              <c:x val="1.3293054862987487E-2"/>
              <c:y val="0.19617982549478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fr-FR"/>
            </a:p>
          </c:txPr>
        </c:title>
        <c:numFmt formatCode="0.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303937824"/>
        <c:crosses val="autoZero"/>
        <c:crossBetween val="between"/>
        <c:majorUnit val="10"/>
        <c:minorUnit val="10"/>
      </c:valAx>
      <c:spPr>
        <a:noFill/>
        <a:ln>
          <a:solidFill>
            <a:schemeClr val="tx1"/>
          </a:solid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4851748872637231E-2"/>
          <c:y val="3.4191931098433055E-2"/>
          <c:w val="0.90179513540035983"/>
          <c:h val="0.57476244361670359"/>
        </c:manualLayout>
      </c:layout>
      <c:barChart>
        <c:barDir val="col"/>
        <c:grouping val="clustered"/>
        <c:varyColors val="0"/>
        <c:ser>
          <c:idx val="0"/>
          <c:order val="0"/>
          <c:spPr>
            <a:solidFill>
              <a:schemeClr val="accent1"/>
            </a:solidFill>
            <a:ln>
              <a:noFill/>
            </a:ln>
            <a:effectLst/>
          </c:spPr>
          <c:invertIfNegative val="0"/>
          <c:dLbls>
            <c:dLbl>
              <c:idx val="10"/>
              <c:layout>
                <c:manualLayout>
                  <c:x val="1.4326647564468864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7DE-994A-B7E7-8A0A1F8A6B78}"/>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'data-F6.3a'!$A$3:$A$13</c:f>
              <c:strCache>
                <c:ptCount val="11"/>
                <c:pt idx="0">
                  <c:v>World</c:v>
                </c:pt>
                <c:pt idx="1">
                  <c:v>Sustainable level (1.5°C)</c:v>
                </c:pt>
                <c:pt idx="2">
                  <c:v>Sub-Saharan Africa</c:v>
                </c:pt>
                <c:pt idx="3">
                  <c:v>South &amp; South-East Asia</c:v>
                </c:pt>
                <c:pt idx="4">
                  <c:v>Sustainable level (2°C)</c:v>
                </c:pt>
                <c:pt idx="5">
                  <c:v>Latin America</c:v>
                </c:pt>
                <c:pt idx="6">
                  <c:v>MENA</c:v>
                </c:pt>
                <c:pt idx="7">
                  <c:v>East Asia</c:v>
                </c:pt>
                <c:pt idx="8">
                  <c:v>Europe</c:v>
                </c:pt>
                <c:pt idx="9">
                  <c:v>Russia &amp; Central Asia</c:v>
                </c:pt>
                <c:pt idx="10">
                  <c:v>North America</c:v>
                </c:pt>
              </c:strCache>
            </c:strRef>
          </c:cat>
          <c:val>
            <c:numRef>
              <c:f>'data-F6.3a'!$B$3:$B$13</c:f>
              <c:numCache>
                <c:formatCode>0</c:formatCode>
                <c:ptCount val="11"/>
                <c:pt idx="0">
                  <c:v>6.56</c:v>
                </c:pt>
                <c:pt idx="1">
                  <c:v>1.1000000000000001</c:v>
                </c:pt>
                <c:pt idx="2">
                  <c:v>1.6410120725631714</c:v>
                </c:pt>
                <c:pt idx="3">
                  <c:v>2.56927490234375</c:v>
                </c:pt>
                <c:pt idx="4">
                  <c:v>3.4</c:v>
                </c:pt>
                <c:pt idx="5">
                  <c:v>4.8044281005859375</c:v>
                </c:pt>
                <c:pt idx="6">
                  <c:v>7.4185528755187988</c:v>
                </c:pt>
                <c:pt idx="7">
                  <c:v>8.6382455825805664</c:v>
                </c:pt>
                <c:pt idx="8">
                  <c:v>9.7183160781860352</c:v>
                </c:pt>
                <c:pt idx="9">
                  <c:v>9.8744401931762695</c:v>
                </c:pt>
                <c:pt idx="10">
                  <c:v>20.795164108276367</c:v>
                </c:pt>
              </c:numCache>
            </c:numRef>
          </c:val>
          <c:extLst>
            <c:ext xmlns:c16="http://schemas.microsoft.com/office/drawing/2014/chart" uri="{C3380CC4-5D6E-409C-BE32-E72D297353CC}">
              <c16:uniqueId val="{00000000-D146-EB4B-97FF-4639A28D5E98}"/>
            </c:ext>
          </c:extLst>
        </c:ser>
        <c:dLbls>
          <c:showLegendKey val="0"/>
          <c:showVal val="0"/>
          <c:showCatName val="0"/>
          <c:showSerName val="0"/>
          <c:showPercent val="0"/>
          <c:showBubbleSize val="0"/>
        </c:dLbls>
        <c:gapWidth val="219"/>
        <c:overlap val="-27"/>
        <c:axId val="589783120"/>
        <c:axId val="589782336"/>
      </c:barChart>
      <c:catAx>
        <c:axId val="58978312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9782336"/>
        <c:crosses val="autoZero"/>
        <c:auto val="1"/>
        <c:lblAlgn val="ctr"/>
        <c:lblOffset val="100"/>
        <c:noMultiLvlLbl val="0"/>
      </c:catAx>
      <c:valAx>
        <c:axId val="589782336"/>
        <c:scaling>
          <c:orientation val="minMax"/>
          <c:max val="21"/>
          <c:min val="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50" b="1" i="0" u="none" strike="noStrike" kern="1200" baseline="0">
                    <a:solidFill>
                      <a:schemeClr val="tx1"/>
                    </a:solidFill>
                    <a:latin typeface="Arial" panose="020B0604020202020204" pitchFamily="34" charset="0"/>
                    <a:ea typeface="+mn-ea"/>
                    <a:cs typeface="Arial" panose="020B0604020202020204" pitchFamily="34" charset="0"/>
                  </a:defRPr>
                </a:pPr>
                <a:r>
                  <a:rPr lang="fr-FR" b="0"/>
                  <a:t>tonnes</a:t>
                </a:r>
                <a:r>
                  <a:rPr lang="fr-FR" b="0" baseline="0"/>
                  <a:t> of CO2e per person per year</a:t>
                </a:r>
                <a:endParaRPr lang="fr-FR" b="0"/>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9783120"/>
        <c:crosses val="autoZero"/>
        <c:crossBetween val="between"/>
      </c:valAx>
      <c:spPr>
        <a:noFill/>
        <a:ln>
          <a:noFill/>
        </a:ln>
        <a:effectLst/>
      </c:spPr>
    </c:plotArea>
    <c:plotVisOnly val="1"/>
    <c:dispBlanksAs val="gap"/>
    <c:showDLblsOverMax val="0"/>
    <c:extLst/>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4"/>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7252171558784382"/>
          <c:y val="0.12186170212765958"/>
          <c:w val="0.806465867984267"/>
          <c:h val="0.59624932692201271"/>
        </c:manualLayout>
      </c:layout>
      <c:barChart>
        <c:barDir val="col"/>
        <c:grouping val="clustered"/>
        <c:varyColors val="0"/>
        <c:ser>
          <c:idx val="0"/>
          <c:order val="0"/>
          <c:tx>
            <c:strRef>
              <c:f>'data-F6.3b'!$B$1</c:f>
              <c:strCache>
                <c:ptCount val="1"/>
                <c:pt idx="0">
                  <c:v>Historical emissions</c:v>
                </c:pt>
              </c:strCache>
            </c:strRef>
          </c:tx>
          <c:spPr>
            <a:solidFill>
              <a:srgbClr val="C00000"/>
            </a:solidFill>
            <a:ln>
              <a:noFill/>
            </a:ln>
            <a:effectLst/>
          </c:spPr>
          <c:invertIfNegative val="0"/>
          <c:cat>
            <c:strRef>
              <c:f>'data-F6.3b'!$A$2:$A$10</c:f>
              <c:strCache>
                <c:ptCount val="9"/>
                <c:pt idx="0">
                  <c:v>China</c:v>
                </c:pt>
                <c:pt idx="1">
                  <c:v>Other East Asia</c:v>
                </c:pt>
                <c:pt idx="2">
                  <c:v>Europe</c:v>
                </c:pt>
                <c:pt idx="3">
                  <c:v>Latin America</c:v>
                </c:pt>
                <c:pt idx="4">
                  <c:v>MENA</c:v>
                </c:pt>
                <c:pt idx="5">
                  <c:v>North America</c:v>
                </c:pt>
                <c:pt idx="6">
                  <c:v>Russia &amp; Central Asia</c:v>
                </c:pt>
                <c:pt idx="7">
                  <c:v>Sub-Sah. Africa</c:v>
                </c:pt>
                <c:pt idx="8">
                  <c:v>South &amp; S.E. Asia</c:v>
                </c:pt>
              </c:strCache>
            </c:strRef>
          </c:cat>
          <c:val>
            <c:numRef>
              <c:f>'data-F6.3b'!$C$2:$C$10</c:f>
              <c:numCache>
                <c:formatCode>0.0%</c:formatCode>
                <c:ptCount val="9"/>
                <c:pt idx="0">
                  <c:v>0.11252899901247244</c:v>
                </c:pt>
                <c:pt idx="1">
                  <c:v>5.7238412387666075E-2</c:v>
                </c:pt>
                <c:pt idx="2">
                  <c:v>0.22377742906888551</c:v>
                </c:pt>
                <c:pt idx="3">
                  <c:v>5.9312161951115078E-2</c:v>
                </c:pt>
                <c:pt idx="4">
                  <c:v>5.4988569999332382E-2</c:v>
                </c:pt>
                <c:pt idx="5">
                  <c:v>0.26618440641639601</c:v>
                </c:pt>
                <c:pt idx="6">
                  <c:v>9.3422886549190592E-2</c:v>
                </c:pt>
                <c:pt idx="7">
                  <c:v>3.8760456965878085E-2</c:v>
                </c:pt>
                <c:pt idx="8">
                  <c:v>9.3786677649063885E-2</c:v>
                </c:pt>
              </c:numCache>
            </c:numRef>
          </c:val>
          <c:extLst>
            <c:ext xmlns:c16="http://schemas.microsoft.com/office/drawing/2014/chart" uri="{C3380CC4-5D6E-409C-BE32-E72D297353CC}">
              <c16:uniqueId val="{00000000-8358-BF47-A62A-1AE364DA94AE}"/>
            </c:ext>
          </c:extLst>
        </c:ser>
        <c:ser>
          <c:idx val="1"/>
          <c:order val="1"/>
          <c:tx>
            <c:strRef>
              <c:f>'data-F6.3b'!$D$1</c:f>
              <c:strCache>
                <c:ptCount val="1"/>
                <c:pt idx="0">
                  <c:v> Emissions (2019)</c:v>
                </c:pt>
              </c:strCache>
            </c:strRef>
          </c:tx>
          <c:spPr>
            <a:solidFill>
              <a:schemeClr val="accent6"/>
            </a:solidFill>
            <a:ln>
              <a:noFill/>
            </a:ln>
            <a:effectLst/>
          </c:spPr>
          <c:invertIfNegative val="0"/>
          <c:cat>
            <c:strRef>
              <c:f>'data-F6.3b'!$A$2:$A$10</c:f>
              <c:strCache>
                <c:ptCount val="9"/>
                <c:pt idx="0">
                  <c:v>China</c:v>
                </c:pt>
                <c:pt idx="1">
                  <c:v>Other East Asia</c:v>
                </c:pt>
                <c:pt idx="2">
                  <c:v>Europe</c:v>
                </c:pt>
                <c:pt idx="3">
                  <c:v>Latin America</c:v>
                </c:pt>
                <c:pt idx="4">
                  <c:v>MENA</c:v>
                </c:pt>
                <c:pt idx="5">
                  <c:v>North America</c:v>
                </c:pt>
                <c:pt idx="6">
                  <c:v>Russia &amp; Central Asia</c:v>
                </c:pt>
                <c:pt idx="7">
                  <c:v>Sub-Sah. Africa</c:v>
                </c:pt>
                <c:pt idx="8">
                  <c:v>South &amp; S.E. Asia</c:v>
                </c:pt>
              </c:strCache>
            </c:strRef>
          </c:cat>
          <c:val>
            <c:numRef>
              <c:f>'data-F6.3b'!$E$2:$E$10</c:f>
              <c:numCache>
                <c:formatCode>0.0%</c:formatCode>
                <c:ptCount val="9"/>
                <c:pt idx="0">
                  <c:v>0.24495716385706337</c:v>
                </c:pt>
                <c:pt idx="1">
                  <c:v>6.2636736795821768E-2</c:v>
                </c:pt>
                <c:pt idx="2">
                  <c:v>0.11603913340774205</c:v>
                </c:pt>
                <c:pt idx="3">
                  <c:v>6.7524719419717494E-2</c:v>
                </c:pt>
                <c:pt idx="4">
                  <c:v>8.6229555898170995E-2</c:v>
                </c:pt>
                <c:pt idx="5">
                  <c:v>0.17977125716042955</c:v>
                </c:pt>
                <c:pt idx="6">
                  <c:v>6.2569864392833546E-2</c:v>
                </c:pt>
                <c:pt idx="7">
                  <c:v>4.0047635637835359E-2</c:v>
                </c:pt>
                <c:pt idx="8">
                  <c:v>0.14022393343038583</c:v>
                </c:pt>
              </c:numCache>
            </c:numRef>
          </c:val>
          <c:extLst>
            <c:ext xmlns:c16="http://schemas.microsoft.com/office/drawing/2014/chart" uri="{C3380CC4-5D6E-409C-BE32-E72D297353CC}">
              <c16:uniqueId val="{00000001-8358-BF47-A62A-1AE364DA94AE}"/>
            </c:ext>
          </c:extLst>
        </c:ser>
        <c:ser>
          <c:idx val="3"/>
          <c:order val="2"/>
          <c:tx>
            <c:strRef>
              <c:f>'data-F6.3b'!$F$1</c:f>
              <c:strCache>
                <c:ptCount val="1"/>
                <c:pt idx="0">
                  <c:v>Population (2019)</c:v>
                </c:pt>
              </c:strCache>
            </c:strRef>
          </c:tx>
          <c:spPr>
            <a:solidFill>
              <a:schemeClr val="accent4"/>
            </a:solidFill>
            <a:ln>
              <a:noFill/>
            </a:ln>
            <a:effectLst/>
          </c:spPr>
          <c:invertIfNegative val="0"/>
          <c:cat>
            <c:strRef>
              <c:f>'data-F6.3b'!$A$2:$A$10</c:f>
              <c:strCache>
                <c:ptCount val="9"/>
                <c:pt idx="0">
                  <c:v>China</c:v>
                </c:pt>
                <c:pt idx="1">
                  <c:v>Other East Asia</c:v>
                </c:pt>
                <c:pt idx="2">
                  <c:v>Europe</c:v>
                </c:pt>
                <c:pt idx="3">
                  <c:v>Latin America</c:v>
                </c:pt>
                <c:pt idx="4">
                  <c:v>MENA</c:v>
                </c:pt>
                <c:pt idx="5">
                  <c:v>North America</c:v>
                </c:pt>
                <c:pt idx="6">
                  <c:v>Russia &amp; Central Asia</c:v>
                </c:pt>
                <c:pt idx="7">
                  <c:v>Sub-Sah. Africa</c:v>
                </c:pt>
                <c:pt idx="8">
                  <c:v>South &amp; S.E. Asia</c:v>
                </c:pt>
              </c:strCache>
            </c:strRef>
          </c:cat>
          <c:val>
            <c:numRef>
              <c:f>'data-F6.3b'!$G$2:$G$10</c:f>
              <c:numCache>
                <c:formatCode>0.0%</c:formatCode>
                <c:ptCount val="9"/>
                <c:pt idx="0">
                  <c:v>0.18294832787056503</c:v>
                </c:pt>
                <c:pt idx="1">
                  <c:v>3.0099635670353491E-2</c:v>
                </c:pt>
                <c:pt idx="2">
                  <c:v>7.1507854633776888E-2</c:v>
                </c:pt>
                <c:pt idx="3">
                  <c:v>8.3848052338108353E-2</c:v>
                </c:pt>
                <c:pt idx="4">
                  <c:v>7.0306480889016573E-2</c:v>
                </c:pt>
                <c:pt idx="5">
                  <c:v>5.177659671711566E-2</c:v>
                </c:pt>
                <c:pt idx="6">
                  <c:v>3.7973857062641191E-2</c:v>
                </c:pt>
                <c:pt idx="7">
                  <c:v>0.1442954334739289</c:v>
                </c:pt>
                <c:pt idx="8">
                  <c:v>0.3272437613444939</c:v>
                </c:pt>
              </c:numCache>
            </c:numRef>
          </c:val>
          <c:extLst>
            <c:ext xmlns:c16="http://schemas.microsoft.com/office/drawing/2014/chart" uri="{C3380CC4-5D6E-409C-BE32-E72D297353CC}">
              <c16:uniqueId val="{00000002-8358-BF47-A62A-1AE364DA94AE}"/>
            </c:ext>
          </c:extLst>
        </c:ser>
        <c:dLbls>
          <c:showLegendKey val="0"/>
          <c:showVal val="0"/>
          <c:showCatName val="0"/>
          <c:showSerName val="0"/>
          <c:showPercent val="0"/>
          <c:showBubbleSize val="0"/>
        </c:dLbls>
        <c:gapWidth val="219"/>
        <c:overlap val="-27"/>
        <c:axId val="1971535535"/>
        <c:axId val="1971560383"/>
      </c:barChart>
      <c:catAx>
        <c:axId val="1971535535"/>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1971560383"/>
        <c:crosses val="autoZero"/>
        <c:auto val="1"/>
        <c:lblAlgn val="ctr"/>
        <c:lblOffset val="100"/>
        <c:noMultiLvlLbl val="0"/>
      </c:catAx>
      <c:valAx>
        <c:axId val="1971560383"/>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50" b="1" i="0" u="none" strike="noStrike" kern="1200" baseline="0">
                    <a:solidFill>
                      <a:schemeClr val="tx1"/>
                    </a:solidFill>
                    <a:latin typeface="Arial" panose="020B0604020202020204" pitchFamily="34" charset="0"/>
                    <a:ea typeface="+mn-ea"/>
                    <a:cs typeface="Arial" panose="020B0604020202020204" pitchFamily="34" charset="0"/>
                  </a:defRPr>
                </a:pPr>
                <a:r>
                  <a:rPr lang="fr-FR"/>
                  <a:t>Share in world total (%)</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1971535535"/>
        <c:crosses val="autoZero"/>
        <c:crossBetween val="between"/>
      </c:valAx>
      <c:spPr>
        <a:noFill/>
        <a:ln>
          <a:noFill/>
        </a:ln>
        <a:effectLst/>
      </c:spPr>
    </c:plotArea>
    <c:legend>
      <c:legendPos val="b"/>
      <c:layout>
        <c:manualLayout>
          <c:xMode val="edge"/>
          <c:yMode val="edge"/>
          <c:x val="0.23230533301241274"/>
          <c:y val="0.14359580052493437"/>
          <c:w val="0.27687391259498678"/>
          <c:h val="0.15020899648182276"/>
        </c:manualLayout>
      </c:layout>
      <c:overlay val="0"/>
      <c:spPr>
        <a:solidFill>
          <a:sysClr val="window" lastClr="FFFFFF"/>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gap"/>
    <c:showDLblsOverMax val="0"/>
    <c:extLst/>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6629635687707068E-2"/>
          <c:y val="8.261906054846592E-2"/>
          <c:w val="0.89510460708944106"/>
          <c:h val="0.62469552659629346"/>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DE21-CD48-8400-6B2F6759F175}"/>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DE21-CD48-8400-6B2F6759F175}"/>
              </c:ext>
            </c:extLst>
          </c:dPt>
          <c:dPt>
            <c:idx val="3"/>
            <c:invertIfNegative val="0"/>
            <c:bubble3D val="0"/>
            <c:spPr>
              <a:solidFill>
                <a:srgbClr val="C00000"/>
              </a:solidFill>
              <a:ln>
                <a:noFill/>
              </a:ln>
              <a:effectLst/>
            </c:spPr>
            <c:extLst>
              <c:ext xmlns:c16="http://schemas.microsoft.com/office/drawing/2014/chart" uri="{C3380CC4-5D6E-409C-BE32-E72D297353CC}">
                <c16:uniqueId val="{00000005-DE21-CD48-8400-6B2F6759F175}"/>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7-DE21-CD48-8400-6B2F6759F175}"/>
              </c:ext>
            </c:extLst>
          </c:dPt>
          <c:dPt>
            <c:idx val="6"/>
            <c:invertIfNegative val="0"/>
            <c:bubble3D val="0"/>
            <c:spPr>
              <a:solidFill>
                <a:srgbClr val="C00000"/>
              </a:solidFill>
              <a:ln>
                <a:noFill/>
              </a:ln>
              <a:effectLst/>
            </c:spPr>
            <c:extLst>
              <c:ext xmlns:c16="http://schemas.microsoft.com/office/drawing/2014/chart" uri="{C3380CC4-5D6E-409C-BE32-E72D297353CC}">
                <c16:uniqueId val="{00000009-DE21-CD48-8400-6B2F6759F175}"/>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B-DE21-CD48-8400-6B2F6759F175}"/>
              </c:ext>
            </c:extLst>
          </c:dPt>
          <c:dPt>
            <c:idx val="9"/>
            <c:invertIfNegative val="0"/>
            <c:bubble3D val="0"/>
            <c:spPr>
              <a:solidFill>
                <a:srgbClr val="C00000"/>
              </a:solidFill>
              <a:ln>
                <a:noFill/>
              </a:ln>
              <a:effectLst/>
            </c:spPr>
            <c:extLst>
              <c:ext xmlns:c16="http://schemas.microsoft.com/office/drawing/2014/chart" uri="{C3380CC4-5D6E-409C-BE32-E72D297353CC}">
                <c16:uniqueId val="{0000000D-DE21-CD48-8400-6B2F6759F175}"/>
              </c:ext>
            </c:extLst>
          </c:dPt>
          <c:dPt>
            <c:idx val="10"/>
            <c:invertIfNegative val="0"/>
            <c:bubble3D val="0"/>
            <c:spPr>
              <a:solidFill>
                <a:schemeClr val="accent6"/>
              </a:solidFill>
              <a:ln>
                <a:noFill/>
              </a:ln>
              <a:effectLst/>
            </c:spPr>
            <c:extLst>
              <c:ext xmlns:c16="http://schemas.microsoft.com/office/drawing/2014/chart" uri="{C3380CC4-5D6E-409C-BE32-E72D297353CC}">
                <c16:uniqueId val="{0000000F-DE21-CD48-8400-6B2F6759F175}"/>
              </c:ext>
            </c:extLst>
          </c:dPt>
          <c:dLbls>
            <c:dLbl>
              <c:idx val="8"/>
              <c:layout>
                <c:manualLayout>
                  <c:x val="-1.0800071603857903E-1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E21-CD48-8400-6B2F6759F175}"/>
                </c:ext>
              </c:extLst>
            </c:dLbl>
            <c:numFmt formatCode="#,##0.0" sourceLinked="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'data-F6.4'!$A$2:$B$13</c:f>
              <c:multiLvlStrCache>
                <c:ptCount val="12"/>
                <c:lvl>
                  <c:pt idx="0">
                    <c:v>Bottom 50%</c:v>
                  </c:pt>
                  <c:pt idx="1">
                    <c:v>Middle 40%</c:v>
                  </c:pt>
                  <c:pt idx="2">
                    <c:v>Top 10%</c:v>
                  </c:pt>
                  <c:pt idx="3">
                    <c:v>Bottom 50%</c:v>
                  </c:pt>
                  <c:pt idx="4">
                    <c:v>Middle 40%</c:v>
                  </c:pt>
                  <c:pt idx="5">
                    <c:v>Top 10%</c:v>
                  </c:pt>
                  <c:pt idx="6">
                    <c:v>Bottom 50%</c:v>
                  </c:pt>
                  <c:pt idx="7">
                    <c:v>Middle 40%</c:v>
                  </c:pt>
                  <c:pt idx="8">
                    <c:v>Top 10%</c:v>
                  </c:pt>
                  <c:pt idx="9">
                    <c:v>Bottom 50%</c:v>
                  </c:pt>
                  <c:pt idx="10">
                    <c:v>Middle 40%</c:v>
                  </c:pt>
                  <c:pt idx="11">
                    <c:v>Top 10%</c:v>
                  </c:pt>
                </c:lvl>
                <c:lvl>
                  <c:pt idx="0">
                    <c:v>East Asia</c:v>
                  </c:pt>
                  <c:pt idx="3">
                    <c:v>Europe</c:v>
                  </c:pt>
                  <c:pt idx="6">
                    <c:v>North America</c:v>
                  </c:pt>
                  <c:pt idx="9">
                    <c:v>South &amp; South-East Asia</c:v>
                  </c:pt>
                </c:lvl>
              </c:multiLvlStrCache>
            </c:multiLvlStrRef>
          </c:cat>
          <c:val>
            <c:numRef>
              <c:f>'data-F6.4'!$C$2:$C$13</c:f>
              <c:numCache>
                <c:formatCode>0.000</c:formatCode>
                <c:ptCount val="12"/>
                <c:pt idx="0">
                  <c:v>3.1186423301696777</c:v>
                </c:pt>
                <c:pt idx="1">
                  <c:v>7.905342169076448</c:v>
                </c:pt>
                <c:pt idx="2">
                  <c:v>38.921432495117188</c:v>
                </c:pt>
                <c:pt idx="3">
                  <c:v>5.0919489860534668</c:v>
                </c:pt>
                <c:pt idx="4">
                  <c:v>10.64166522314494</c:v>
                </c:pt>
                <c:pt idx="5">
                  <c:v>29.188705444335938</c:v>
                </c:pt>
                <c:pt idx="6">
                  <c:v>9.6736345291137695</c:v>
                </c:pt>
                <c:pt idx="7">
                  <c:v>21.650806327080545</c:v>
                </c:pt>
                <c:pt idx="8">
                  <c:v>72.98004150390625</c:v>
                </c:pt>
                <c:pt idx="9">
                  <c:v>1.0377776622772217</c:v>
                </c:pt>
                <c:pt idx="10">
                  <c:v>2.4828076645285075</c:v>
                </c:pt>
                <c:pt idx="11">
                  <c:v>10.572606086730957</c:v>
                </c:pt>
              </c:numCache>
            </c:numRef>
          </c:val>
          <c:extLst>
            <c:ext xmlns:c16="http://schemas.microsoft.com/office/drawing/2014/chart" uri="{C3380CC4-5D6E-409C-BE32-E72D297353CC}">
              <c16:uniqueId val="{00000011-DE21-CD48-8400-6B2F6759F175}"/>
            </c:ext>
          </c:extLst>
        </c:ser>
        <c:dLbls>
          <c:showLegendKey val="0"/>
          <c:showVal val="0"/>
          <c:showCatName val="0"/>
          <c:showSerName val="0"/>
          <c:showPercent val="0"/>
          <c:showBubbleSize val="0"/>
        </c:dLbls>
        <c:gapWidth val="137"/>
        <c:axId val="589780768"/>
        <c:axId val="589784296"/>
      </c:barChart>
      <c:catAx>
        <c:axId val="589780768"/>
        <c:scaling>
          <c:orientation val="minMax"/>
        </c:scaling>
        <c:delete val="0"/>
        <c:axPos val="b"/>
        <c:numFmt formatCode="General" sourceLinked="1"/>
        <c:majorTickMark val="none"/>
        <c:minorTickMark val="none"/>
        <c:tickLblPos val="nextTo"/>
        <c:spPr>
          <a:noFill/>
          <a:ln w="222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9784296"/>
        <c:crosses val="autoZero"/>
        <c:auto val="1"/>
        <c:lblAlgn val="ctr"/>
        <c:lblOffset val="100"/>
        <c:noMultiLvlLbl val="0"/>
      </c:catAx>
      <c:valAx>
        <c:axId val="589784296"/>
        <c:scaling>
          <c:orientation val="minMax"/>
          <c:max val="7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fr-FR" baseline="0">
                    <a:solidFill>
                      <a:schemeClr val="tx1"/>
                    </a:solidFill>
                  </a:rPr>
                  <a:t>tonnes of </a:t>
                </a:r>
                <a:r>
                  <a:rPr lang="fr-FR">
                    <a:solidFill>
                      <a:schemeClr val="tx1"/>
                    </a:solidFill>
                  </a:rPr>
                  <a:t>CO2e per </a:t>
                </a:r>
                <a:r>
                  <a:rPr lang="fr-FR">
                    <a:solidFill>
                      <a:sysClr val="windowText" lastClr="000000"/>
                    </a:solidFill>
                  </a:rPr>
                  <a:t>person </a:t>
                </a:r>
                <a:r>
                  <a:rPr lang="fr-FR" sz="1000" b="0" i="0" u="none" strike="noStrike" baseline="0">
                    <a:solidFill>
                      <a:sysClr val="windowText" lastClr="000000"/>
                    </a:solidFill>
                    <a:effectLst/>
                  </a:rPr>
                  <a:t>per year </a:t>
                </a:r>
                <a:endParaRPr lang="fr-FR">
                  <a:solidFill>
                    <a:sysClr val="windowText" lastClr="000000"/>
                  </a:solidFill>
                </a:endParaRPr>
              </a:p>
            </c:rich>
          </c:tx>
          <c:layout>
            <c:manualLayout>
              <c:xMode val="edge"/>
              <c:yMode val="edge"/>
              <c:x val="1.3293054862987487E-2"/>
              <c:y val="0.19617982549478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fr-FR"/>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89780768"/>
        <c:crosses val="autoZero"/>
        <c:crossBetween val="between"/>
        <c:majorUnit val="10"/>
        <c:minorUnit val="10"/>
      </c:valAx>
      <c:spPr>
        <a:noFill/>
        <a:ln>
          <a:solidFill>
            <a:schemeClr val="tx1"/>
          </a:solid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6629635687707068E-2"/>
          <c:y val="5.6455757757121215E-2"/>
          <c:w val="0.89510460708944106"/>
          <c:h val="0.6301778667215292"/>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1F31-6E40-87B2-8A792A62381F}"/>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1F31-6E40-87B2-8A792A62381F}"/>
              </c:ext>
            </c:extLst>
          </c:dPt>
          <c:dPt>
            <c:idx val="3"/>
            <c:invertIfNegative val="0"/>
            <c:bubble3D val="0"/>
            <c:spPr>
              <a:solidFill>
                <a:srgbClr val="C00000"/>
              </a:solidFill>
              <a:ln>
                <a:noFill/>
              </a:ln>
              <a:effectLst/>
            </c:spPr>
            <c:extLst>
              <c:ext xmlns:c16="http://schemas.microsoft.com/office/drawing/2014/chart" uri="{C3380CC4-5D6E-409C-BE32-E72D297353CC}">
                <c16:uniqueId val="{00000005-1F31-6E40-87B2-8A792A62381F}"/>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7-1F31-6E40-87B2-8A792A62381F}"/>
              </c:ext>
            </c:extLst>
          </c:dPt>
          <c:dPt>
            <c:idx val="6"/>
            <c:invertIfNegative val="0"/>
            <c:bubble3D val="0"/>
            <c:spPr>
              <a:solidFill>
                <a:srgbClr val="C00000"/>
              </a:solidFill>
              <a:ln>
                <a:noFill/>
              </a:ln>
              <a:effectLst/>
            </c:spPr>
            <c:extLst>
              <c:ext xmlns:c16="http://schemas.microsoft.com/office/drawing/2014/chart" uri="{C3380CC4-5D6E-409C-BE32-E72D297353CC}">
                <c16:uniqueId val="{00000009-1F31-6E40-87B2-8A792A62381F}"/>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B-1F31-6E40-87B2-8A792A62381F}"/>
              </c:ext>
            </c:extLst>
          </c:dPt>
          <c:dPt>
            <c:idx val="9"/>
            <c:invertIfNegative val="0"/>
            <c:bubble3D val="0"/>
            <c:spPr>
              <a:solidFill>
                <a:srgbClr val="C00000"/>
              </a:solidFill>
              <a:ln>
                <a:noFill/>
              </a:ln>
              <a:effectLst/>
            </c:spPr>
            <c:extLst>
              <c:ext xmlns:c16="http://schemas.microsoft.com/office/drawing/2014/chart" uri="{C3380CC4-5D6E-409C-BE32-E72D297353CC}">
                <c16:uniqueId val="{0000000D-1F31-6E40-87B2-8A792A62381F}"/>
              </c:ext>
            </c:extLst>
          </c:dPt>
          <c:dPt>
            <c:idx val="10"/>
            <c:invertIfNegative val="0"/>
            <c:bubble3D val="0"/>
            <c:spPr>
              <a:solidFill>
                <a:schemeClr val="accent6"/>
              </a:solidFill>
              <a:ln>
                <a:noFill/>
              </a:ln>
              <a:effectLst/>
            </c:spPr>
            <c:extLst>
              <c:ext xmlns:c16="http://schemas.microsoft.com/office/drawing/2014/chart" uri="{C3380CC4-5D6E-409C-BE32-E72D297353CC}">
                <c16:uniqueId val="{0000000F-1F31-6E40-87B2-8A792A62381F}"/>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'data-F6.4'!$A$14:$B$25</c:f>
              <c:multiLvlStrCache>
                <c:ptCount val="12"/>
                <c:lvl>
                  <c:pt idx="0">
                    <c:v>Bottom 50%</c:v>
                  </c:pt>
                  <c:pt idx="1">
                    <c:v>Middle 40%</c:v>
                  </c:pt>
                  <c:pt idx="2">
                    <c:v>Top 10%</c:v>
                  </c:pt>
                  <c:pt idx="3">
                    <c:v>Bottom 50%</c:v>
                  </c:pt>
                  <c:pt idx="4">
                    <c:v>Middle 40%</c:v>
                  </c:pt>
                  <c:pt idx="5">
                    <c:v>Top 10%</c:v>
                  </c:pt>
                  <c:pt idx="6">
                    <c:v>Bottom 50%</c:v>
                  </c:pt>
                  <c:pt idx="7">
                    <c:v>Middle 40%</c:v>
                  </c:pt>
                  <c:pt idx="8">
                    <c:v>Top 10%</c:v>
                  </c:pt>
                  <c:pt idx="9">
                    <c:v>Bottom 50%</c:v>
                  </c:pt>
                  <c:pt idx="10">
                    <c:v>Middle 40%</c:v>
                  </c:pt>
                  <c:pt idx="11">
                    <c:v>Top 10%</c:v>
                  </c:pt>
                </c:lvl>
                <c:lvl>
                  <c:pt idx="0">
                    <c:v>Russia &amp; Central Asia</c:v>
                  </c:pt>
                  <c:pt idx="3">
                    <c:v>MENA</c:v>
                  </c:pt>
                  <c:pt idx="6">
                    <c:v>Latin America</c:v>
                  </c:pt>
                  <c:pt idx="9">
                    <c:v>Sub-Saharan Africa</c:v>
                  </c:pt>
                </c:lvl>
              </c:multiLvlStrCache>
            </c:multiLvlStrRef>
          </c:cat>
          <c:val>
            <c:numRef>
              <c:f>'data-F6.4'!$C$14:$C$25</c:f>
              <c:numCache>
                <c:formatCode>0.000</c:formatCode>
                <c:ptCount val="12"/>
                <c:pt idx="0">
                  <c:v>4.5784392356872559</c:v>
                </c:pt>
                <c:pt idx="1">
                  <c:v>10.176281394512046</c:v>
                </c:pt>
                <c:pt idx="2">
                  <c:v>35.146900177001953</c:v>
                </c:pt>
                <c:pt idx="3">
                  <c:v>2.2593941688537598</c:v>
                </c:pt>
                <c:pt idx="4">
                  <c:v>7.3215993658915579</c:v>
                </c:pt>
                <c:pt idx="5">
                  <c:v>33.602165222167969</c:v>
                </c:pt>
                <c:pt idx="6">
                  <c:v>1.9950299263000488</c:v>
                </c:pt>
                <c:pt idx="7">
                  <c:v>4.7466709878938929</c:v>
                </c:pt>
                <c:pt idx="8">
                  <c:v>19.195270538330078</c:v>
                </c:pt>
                <c:pt idx="9">
                  <c:v>0.51139587163925171</c:v>
                </c:pt>
                <c:pt idx="10">
                  <c:v>1.6974199762905864</c:v>
                </c:pt>
                <c:pt idx="11">
                  <c:v>7.3439846038818359</c:v>
                </c:pt>
              </c:numCache>
            </c:numRef>
          </c:val>
          <c:extLst>
            <c:ext xmlns:c16="http://schemas.microsoft.com/office/drawing/2014/chart" uri="{C3380CC4-5D6E-409C-BE32-E72D297353CC}">
              <c16:uniqueId val="{00000010-1F31-6E40-87B2-8A792A62381F}"/>
            </c:ext>
          </c:extLst>
        </c:ser>
        <c:dLbls>
          <c:showLegendKey val="0"/>
          <c:showVal val="0"/>
          <c:showCatName val="0"/>
          <c:showSerName val="0"/>
          <c:showPercent val="0"/>
          <c:showBubbleSize val="0"/>
        </c:dLbls>
        <c:gapWidth val="137"/>
        <c:axId val="612448160"/>
        <c:axId val="612447768"/>
      </c:barChart>
      <c:catAx>
        <c:axId val="612448160"/>
        <c:scaling>
          <c:orientation val="minMax"/>
        </c:scaling>
        <c:delete val="0"/>
        <c:axPos val="b"/>
        <c:numFmt formatCode="General" sourceLinked="1"/>
        <c:majorTickMark val="none"/>
        <c:minorTickMark val="none"/>
        <c:tickLblPos val="nextTo"/>
        <c:spPr>
          <a:noFill/>
          <a:ln w="222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12447768"/>
        <c:crosses val="autoZero"/>
        <c:auto val="1"/>
        <c:lblAlgn val="ctr"/>
        <c:lblOffset val="100"/>
        <c:noMultiLvlLbl val="0"/>
      </c:catAx>
      <c:valAx>
        <c:axId val="612447768"/>
        <c:scaling>
          <c:orientation val="minMax"/>
          <c:max val="7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fr-FR" b="0" baseline="0">
                    <a:solidFill>
                      <a:schemeClr val="tx1"/>
                    </a:solidFill>
                  </a:rPr>
                  <a:t>tonnes of CO2e per person per year</a:t>
                </a:r>
                <a:endParaRPr lang="fr-FR" b="0">
                  <a:solidFill>
                    <a:schemeClr val="tx1"/>
                  </a:solidFill>
                </a:endParaRPr>
              </a:p>
            </c:rich>
          </c:tx>
          <c:layout>
            <c:manualLayout>
              <c:xMode val="edge"/>
              <c:yMode val="edge"/>
              <c:x val="1.4765808913061125E-2"/>
              <c:y val="0.220420820319075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fr-FR"/>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12448160"/>
        <c:crosses val="autoZero"/>
        <c:crossBetween val="between"/>
        <c:majorUnit val="10"/>
        <c:minorUnit val="10"/>
      </c:valAx>
      <c:spPr>
        <a:noFill/>
        <a:ln>
          <a:solidFill>
            <a:schemeClr val="tx1"/>
          </a:solid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4"/>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3765053138849448"/>
          <c:y val="9.16415659310192E-2"/>
          <c:w val="0.83830575276451103"/>
          <c:h val="0.58064345125873351"/>
        </c:manualLayout>
      </c:layout>
      <c:barChart>
        <c:barDir val="col"/>
        <c:grouping val="clustered"/>
        <c:varyColors val="0"/>
        <c:ser>
          <c:idx val="0"/>
          <c:order val="0"/>
          <c:spPr>
            <a:solidFill>
              <a:schemeClr val="accent1"/>
            </a:solidFill>
            <a:ln>
              <a:noFill/>
            </a:ln>
            <a:effectLst/>
          </c:spPr>
          <c:invertIfNegative val="0"/>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extLst>
                <c:ext xmlns:c16="http://schemas.microsoft.com/office/drawing/2014/chart" uri="{C3380CC4-5D6E-409C-BE32-E72D297353CC}">
                  <c16:uniqueId val="{00000003-C29F-4645-800C-273C421EB8A4}"/>
                </c:ext>
              </c:extLst>
            </c:dLbl>
            <c:dLbl>
              <c:idx val="1"/>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extLst>
                <c:ext xmlns:c16="http://schemas.microsoft.com/office/drawing/2014/chart" uri="{C3380CC4-5D6E-409C-BE32-E72D297353CC}">
                  <c16:uniqueId val="{00000001-C29F-4645-800C-273C421EB8A4}"/>
                </c:ext>
              </c:extLst>
            </c:dLbl>
            <c:dLbl>
              <c:idx val="2"/>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extLst>
                <c:ext xmlns:c16="http://schemas.microsoft.com/office/drawing/2014/chart" uri="{C3380CC4-5D6E-409C-BE32-E72D297353CC}">
                  <c16:uniqueId val="{00000002-C29F-4645-800C-273C421EB8A4}"/>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'data-F6.5a'!$A$2:$A$6</c:f>
              <c:strCache>
                <c:ptCount val="5"/>
                <c:pt idx="0">
                  <c:v>Full population</c:v>
                </c:pt>
                <c:pt idx="1">
                  <c:v>Bottom 50%</c:v>
                </c:pt>
                <c:pt idx="2">
                  <c:v>Middle 40%</c:v>
                </c:pt>
                <c:pt idx="3">
                  <c:v>Top 10%</c:v>
                </c:pt>
                <c:pt idx="4">
                  <c:v>Top 1%</c:v>
                </c:pt>
              </c:strCache>
            </c:strRef>
          </c:cat>
          <c:val>
            <c:numRef>
              <c:f>'data-F6.5a'!$B$2:$B$6</c:f>
              <c:numCache>
                <c:formatCode>0.0</c:formatCode>
                <c:ptCount val="5"/>
                <c:pt idx="0">
                  <c:v>6.5499997138977051</c:v>
                </c:pt>
                <c:pt idx="1">
                  <c:v>1.5734422206878662</c:v>
                </c:pt>
                <c:pt idx="2">
                  <c:v>6.6125658079981804</c:v>
                </c:pt>
                <c:pt idx="3">
                  <c:v>31.2</c:v>
                </c:pt>
                <c:pt idx="4" formatCode="0">
                  <c:v>110</c:v>
                </c:pt>
              </c:numCache>
            </c:numRef>
          </c:val>
          <c:extLst>
            <c:ext xmlns:c16="http://schemas.microsoft.com/office/drawing/2014/chart" uri="{C3380CC4-5D6E-409C-BE32-E72D297353CC}">
              <c16:uniqueId val="{00000000-D096-DF4D-9282-69DE84B0575C}"/>
            </c:ext>
          </c:extLst>
        </c:ser>
        <c:dLbls>
          <c:showLegendKey val="0"/>
          <c:showVal val="0"/>
          <c:showCatName val="0"/>
          <c:showSerName val="0"/>
          <c:showPercent val="0"/>
          <c:showBubbleSize val="0"/>
        </c:dLbls>
        <c:gapWidth val="219"/>
        <c:overlap val="-27"/>
        <c:axId val="612449336"/>
        <c:axId val="612447376"/>
      </c:barChart>
      <c:catAx>
        <c:axId val="61244933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12447376"/>
        <c:crosses val="autoZero"/>
        <c:auto val="1"/>
        <c:lblAlgn val="ctr"/>
        <c:lblOffset val="100"/>
        <c:noMultiLvlLbl val="0"/>
      </c:catAx>
      <c:valAx>
        <c:axId val="612447376"/>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50" b="1" i="0" u="none" strike="noStrike" kern="1200" baseline="0">
                    <a:solidFill>
                      <a:schemeClr val="tx1"/>
                    </a:solidFill>
                    <a:latin typeface="Arial" panose="020B0604020202020204" pitchFamily="34" charset="0"/>
                    <a:ea typeface="+mn-ea"/>
                    <a:cs typeface="Arial" panose="020B0604020202020204" pitchFamily="34" charset="0"/>
                  </a:defRPr>
                </a:pPr>
                <a:r>
                  <a:rPr lang="fr-FR" b="0"/>
                  <a:t>tonnes of CO2e</a:t>
                </a:r>
                <a:r>
                  <a:rPr lang="fr-FR" b="0" baseline="0"/>
                  <a:t> per person per year</a:t>
                </a:r>
                <a:endParaRPr lang="fr-FR" b="0"/>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12449336"/>
        <c:crosses val="autoZero"/>
        <c:crossBetween val="between"/>
      </c:valAx>
      <c:spPr>
        <a:noFill/>
        <a:ln>
          <a:noFill/>
        </a:ln>
        <a:effectLst/>
      </c:spPr>
    </c:plotArea>
    <c:plotVisOnly val="1"/>
    <c:dispBlanksAs val="gap"/>
    <c:showDLblsOverMax val="0"/>
    <c:extLst/>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3663644317187623"/>
          <c:y val="9.6991643454039003E-2"/>
          <c:w val="0.84114133460590157"/>
          <c:h val="0.59595101025107711"/>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'data-F6.5b'!$A$3:$A$6</c:f>
              <c:strCache>
                <c:ptCount val="4"/>
                <c:pt idx="0">
                  <c:v>Bottom 50%</c:v>
                </c:pt>
                <c:pt idx="1">
                  <c:v>Middle 40%</c:v>
                </c:pt>
                <c:pt idx="2">
                  <c:v>Top 10%</c:v>
                </c:pt>
                <c:pt idx="3">
                  <c:v>Top 1%</c:v>
                </c:pt>
              </c:strCache>
            </c:strRef>
          </c:cat>
          <c:val>
            <c:numRef>
              <c:f>'data-F6.5b'!$B$3:$B$6</c:f>
              <c:numCache>
                <c:formatCode>0.0%</c:formatCode>
                <c:ptCount val="4"/>
                <c:pt idx="0">
                  <c:v>0.12011009454727173</c:v>
                </c:pt>
                <c:pt idx="1">
                  <c:v>0.40382081270217896</c:v>
                </c:pt>
                <c:pt idx="2">
                  <c:v>0.4760691225528717</c:v>
                </c:pt>
                <c:pt idx="3">
                  <c:v>0.16789515316486359</c:v>
                </c:pt>
              </c:numCache>
            </c:numRef>
          </c:val>
          <c:extLst>
            <c:ext xmlns:c16="http://schemas.microsoft.com/office/drawing/2014/chart" uri="{C3380CC4-5D6E-409C-BE32-E72D297353CC}">
              <c16:uniqueId val="{00000000-2437-C64C-8E30-69D538D5B922}"/>
            </c:ext>
          </c:extLst>
        </c:ser>
        <c:dLbls>
          <c:showLegendKey val="0"/>
          <c:showVal val="0"/>
          <c:showCatName val="0"/>
          <c:showSerName val="0"/>
          <c:showPercent val="0"/>
          <c:showBubbleSize val="0"/>
        </c:dLbls>
        <c:gapWidth val="219"/>
        <c:overlap val="-27"/>
        <c:axId val="649215136"/>
        <c:axId val="649212392"/>
      </c:barChart>
      <c:catAx>
        <c:axId val="64921513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49212392"/>
        <c:crosses val="autoZero"/>
        <c:auto val="1"/>
        <c:lblAlgn val="ctr"/>
        <c:lblOffset val="100"/>
        <c:noMultiLvlLbl val="0"/>
      </c:catAx>
      <c:valAx>
        <c:axId val="64921239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50" b="1" i="0" u="none" strike="noStrike" kern="1200" baseline="0">
                    <a:solidFill>
                      <a:schemeClr val="tx1"/>
                    </a:solidFill>
                    <a:latin typeface="Arial" panose="020B0604020202020204" pitchFamily="34" charset="0"/>
                    <a:ea typeface="+mn-ea"/>
                    <a:cs typeface="Arial" panose="020B0604020202020204" pitchFamily="34" charset="0"/>
                  </a:defRPr>
                </a:pPr>
                <a:r>
                  <a:rPr lang="fr-FR" b="0"/>
                  <a:t>Share of total emissions (%)</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49215136"/>
        <c:crosses val="autoZero"/>
        <c:crossBetween val="between"/>
      </c:valAx>
      <c:spPr>
        <a:noFill/>
        <a:ln>
          <a:noFill/>
        </a:ln>
        <a:effectLst/>
      </c:spPr>
    </c:plotArea>
    <c:plotVisOnly val="1"/>
    <c:dispBlanksAs val="gap"/>
    <c:showDLblsOverMax val="0"/>
    <c:extLst/>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4"/>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652744969378826"/>
          <c:y val="5.8900674866813801E-2"/>
          <c:w val="0.8559412729658793"/>
          <c:h val="0.67476110421858027"/>
        </c:manualLayout>
      </c:layout>
      <c:lineChart>
        <c:grouping val="standard"/>
        <c:varyColors val="0"/>
        <c:ser>
          <c:idx val="0"/>
          <c:order val="0"/>
          <c:spPr>
            <a:ln w="38100"/>
          </c:spPr>
          <c:marker>
            <c:symbol val="none"/>
          </c:marker>
          <c:cat>
            <c:numRef>
              <c:f>'data-F6.6.'!$A$3:$A$128</c:f>
              <c:numCache>
                <c:formatCode>0</c:formatCode>
                <c:ptCount val="1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99</c:v>
                </c:pt>
                <c:pt idx="101">
                  <c:v>99.9</c:v>
                </c:pt>
                <c:pt idx="102">
                  <c:v>99.9</c:v>
                </c:pt>
                <c:pt idx="103">
                  <c:v>99.9</c:v>
                </c:pt>
                <c:pt idx="104">
                  <c:v>99.9</c:v>
                </c:pt>
                <c:pt idx="105">
                  <c:v>99.9</c:v>
                </c:pt>
                <c:pt idx="106">
                  <c:v>99.9</c:v>
                </c:pt>
                <c:pt idx="107">
                  <c:v>99.9</c:v>
                </c:pt>
                <c:pt idx="108">
                  <c:v>99.9</c:v>
                </c:pt>
                <c:pt idx="109">
                  <c:v>99.9</c:v>
                </c:pt>
                <c:pt idx="110">
                  <c:v>99.9</c:v>
                </c:pt>
                <c:pt idx="111">
                  <c:v>99.9</c:v>
                </c:pt>
                <c:pt idx="112">
                  <c:v>99.9</c:v>
                </c:pt>
                <c:pt idx="113">
                  <c:v>99.9</c:v>
                </c:pt>
                <c:pt idx="114">
                  <c:v>99.99</c:v>
                </c:pt>
                <c:pt idx="115">
                  <c:v>99.99</c:v>
                </c:pt>
                <c:pt idx="116">
                  <c:v>99.99</c:v>
                </c:pt>
                <c:pt idx="117">
                  <c:v>99.99</c:v>
                </c:pt>
                <c:pt idx="118">
                  <c:v>99.99</c:v>
                </c:pt>
                <c:pt idx="119">
                  <c:v>99.99</c:v>
                </c:pt>
                <c:pt idx="120">
                  <c:v>99.99</c:v>
                </c:pt>
                <c:pt idx="121">
                  <c:v>99.99</c:v>
                </c:pt>
                <c:pt idx="122">
                  <c:v>99.99</c:v>
                </c:pt>
                <c:pt idx="123">
                  <c:v>99.99</c:v>
                </c:pt>
                <c:pt idx="124">
                  <c:v>99.9</c:v>
                </c:pt>
                <c:pt idx="125">
                  <c:v>99.998999999999995</c:v>
                </c:pt>
              </c:numCache>
            </c:numRef>
          </c:cat>
          <c:val>
            <c:numRef>
              <c:f>'data-F6.6.'!$C$3:$C$129</c:f>
              <c:numCache>
                <c:formatCode>0%</c:formatCode>
                <c:ptCount val="127"/>
                <c:pt idx="0">
                  <c:v>0.28543371024704667</c:v>
                </c:pt>
                <c:pt idx="1">
                  <c:v>0.28665103937164449</c:v>
                </c:pt>
                <c:pt idx="2">
                  <c:v>0.27706820409842209</c:v>
                </c:pt>
                <c:pt idx="3">
                  <c:v>0.26077869414116794</c:v>
                </c:pt>
                <c:pt idx="4">
                  <c:v>0.24554826270750202</c:v>
                </c:pt>
                <c:pt idx="5">
                  <c:v>0.23557893867904536</c:v>
                </c:pt>
                <c:pt idx="6">
                  <c:v>0.23032745081469536</c:v>
                </c:pt>
                <c:pt idx="7">
                  <c:v>0.22997245043234554</c:v>
                </c:pt>
                <c:pt idx="8">
                  <c:v>0.23616594244853883</c:v>
                </c:pt>
                <c:pt idx="9">
                  <c:v>0.25051410213920949</c:v>
                </c:pt>
                <c:pt idx="10">
                  <c:v>0.27196976012556889</c:v>
                </c:pt>
                <c:pt idx="11">
                  <c:v>0.29544999647253911</c:v>
                </c:pt>
                <c:pt idx="12">
                  <c:v>0.31668311365453122</c:v>
                </c:pt>
                <c:pt idx="13">
                  <c:v>0.33385233856885904</c:v>
                </c:pt>
                <c:pt idx="14">
                  <c:v>0.34710732002200134</c:v>
                </c:pt>
                <c:pt idx="15">
                  <c:v>0.35700410636665186</c:v>
                </c:pt>
                <c:pt idx="16">
                  <c:v>0.36368965817087279</c:v>
                </c:pt>
                <c:pt idx="17">
                  <c:v>0.36750491127870893</c:v>
                </c:pt>
                <c:pt idx="18">
                  <c:v>0.36912641742711244</c:v>
                </c:pt>
                <c:pt idx="19">
                  <c:v>0.36940364408739285</c:v>
                </c:pt>
                <c:pt idx="20">
                  <c:v>0.36919092081086441</c:v>
                </c:pt>
                <c:pt idx="21">
                  <c:v>0.36900683936576945</c:v>
                </c:pt>
                <c:pt idx="22">
                  <c:v>0.36897986439303598</c:v>
                </c:pt>
                <c:pt idx="23">
                  <c:v>0.36875568652878615</c:v>
                </c:pt>
                <c:pt idx="24">
                  <c:v>0.36814578960384742</c:v>
                </c:pt>
                <c:pt idx="25">
                  <c:v>0.36715527513179685</c:v>
                </c:pt>
                <c:pt idx="26">
                  <c:v>0.36555807715787941</c:v>
                </c:pt>
                <c:pt idx="27">
                  <c:v>0.36268251298621462</c:v>
                </c:pt>
                <c:pt idx="28">
                  <c:v>0.35777346301012702</c:v>
                </c:pt>
                <c:pt idx="29">
                  <c:v>0.35061246073199065</c:v>
                </c:pt>
                <c:pt idx="30">
                  <c:v>0.34165057505603907</c:v>
                </c:pt>
                <c:pt idx="31">
                  <c:v>0.33157626224814474</c:v>
                </c:pt>
                <c:pt idx="32">
                  <c:v>0.32133821769096588</c:v>
                </c:pt>
                <c:pt idx="33">
                  <c:v>0.31190948554833936</c:v>
                </c:pt>
                <c:pt idx="34">
                  <c:v>0.30446864738696333</c:v>
                </c:pt>
                <c:pt idx="35">
                  <c:v>0.2998380146111117</c:v>
                </c:pt>
                <c:pt idx="36">
                  <c:v>0.29823674511823084</c:v>
                </c:pt>
                <c:pt idx="37">
                  <c:v>0.29941641996189938</c:v>
                </c:pt>
                <c:pt idx="38">
                  <c:v>0.30288020413562033</c:v>
                </c:pt>
                <c:pt idx="39">
                  <c:v>0.30792738953702931</c:v>
                </c:pt>
                <c:pt idx="40">
                  <c:v>0.31371382369494</c:v>
                </c:pt>
                <c:pt idx="41">
                  <c:v>0.31947597937826827</c:v>
                </c:pt>
                <c:pt idx="42">
                  <c:v>0.32485096897007576</c:v>
                </c:pt>
                <c:pt idx="43">
                  <c:v>0.32973259638050328</c:v>
                </c:pt>
                <c:pt idx="44">
                  <c:v>0.33406901065902428</c:v>
                </c:pt>
                <c:pt idx="45">
                  <c:v>0.33762037630813513</c:v>
                </c:pt>
                <c:pt idx="46">
                  <c:v>0.34069185439223809</c:v>
                </c:pt>
                <c:pt idx="47">
                  <c:v>0.34418698142260534</c:v>
                </c:pt>
                <c:pt idx="48">
                  <c:v>0.34875795270912757</c:v>
                </c:pt>
                <c:pt idx="49">
                  <c:v>0.35437799758878269</c:v>
                </c:pt>
                <c:pt idx="50">
                  <c:v>0.36027111954281543</c:v>
                </c:pt>
                <c:pt idx="51">
                  <c:v>0.36538219530550042</c:v>
                </c:pt>
                <c:pt idx="52">
                  <c:v>0.36960147630701429</c:v>
                </c:pt>
                <c:pt idx="53">
                  <c:v>0.37316189702832153</c:v>
                </c:pt>
                <c:pt idx="54">
                  <c:v>0.37574587001976406</c:v>
                </c:pt>
                <c:pt idx="55">
                  <c:v>0.3768112849768796</c:v>
                </c:pt>
                <c:pt idx="56">
                  <c:v>0.3761082362804396</c:v>
                </c:pt>
                <c:pt idx="57">
                  <c:v>0.37382641325517857</c:v>
                </c:pt>
                <c:pt idx="58">
                  <c:v>0.37050122154359494</c:v>
                </c:pt>
                <c:pt idx="59">
                  <c:v>0.36676218624881246</c:v>
                </c:pt>
                <c:pt idx="60">
                  <c:v>0.36236127294029818</c:v>
                </c:pt>
                <c:pt idx="61">
                  <c:v>0.35625562344590606</c:v>
                </c:pt>
                <c:pt idx="62">
                  <c:v>0.34802241092577352</c:v>
                </c:pt>
                <c:pt idx="63">
                  <c:v>0.33791449307546456</c:v>
                </c:pt>
                <c:pt idx="64">
                  <c:v>0.32623018598376741</c:v>
                </c:pt>
                <c:pt idx="65">
                  <c:v>0.31320449428122682</c:v>
                </c:pt>
                <c:pt idx="66">
                  <c:v>0.29879664113440074</c:v>
                </c:pt>
                <c:pt idx="67">
                  <c:v>0.28253922205402504</c:v>
                </c:pt>
                <c:pt idx="68">
                  <c:v>0.26383954248644281</c:v>
                </c:pt>
                <c:pt idx="69">
                  <c:v>0.2425300040543529</c:v>
                </c:pt>
                <c:pt idx="70">
                  <c:v>0.2182642733881632</c:v>
                </c:pt>
                <c:pt idx="71">
                  <c:v>0.19082004219844964</c:v>
                </c:pt>
                <c:pt idx="72">
                  <c:v>0.16084595693852385</c:v>
                </c:pt>
                <c:pt idx="73">
                  <c:v>0.12975881753698573</c:v>
                </c:pt>
                <c:pt idx="74">
                  <c:v>9.8459200779523096E-2</c:v>
                </c:pt>
                <c:pt idx="75">
                  <c:v>6.7586142691084747E-2</c:v>
                </c:pt>
                <c:pt idx="76">
                  <c:v>3.8245774627376682E-2</c:v>
                </c:pt>
                <c:pt idx="77">
                  <c:v>1.1409785901608014E-2</c:v>
                </c:pt>
                <c:pt idx="78">
                  <c:v>-1.2894175875489307E-2</c:v>
                </c:pt>
                <c:pt idx="79">
                  <c:v>-3.5047453458093278E-2</c:v>
                </c:pt>
                <c:pt idx="80">
                  <c:v>-5.5716714662039188E-2</c:v>
                </c:pt>
                <c:pt idx="81">
                  <c:v>-7.540822755452728E-2</c:v>
                </c:pt>
                <c:pt idx="82">
                  <c:v>-9.4164299012958738E-2</c:v>
                </c:pt>
                <c:pt idx="83">
                  <c:v>-0.1117131728797902</c:v>
                </c:pt>
                <c:pt idx="84">
                  <c:v>-0.12795042462131181</c:v>
                </c:pt>
                <c:pt idx="85">
                  <c:v>-0.14233594200041599</c:v>
                </c:pt>
                <c:pt idx="86">
                  <c:v>-0.1537282558117975</c:v>
                </c:pt>
                <c:pt idx="87">
                  <c:v>-0.16150725095326163</c:v>
                </c:pt>
                <c:pt idx="88">
                  <c:v>-0.16566298601699531</c:v>
                </c:pt>
                <c:pt idx="89">
                  <c:v>-0.16583288803107418</c:v>
                </c:pt>
                <c:pt idx="90">
                  <c:v>-0.16111199673189258</c:v>
                </c:pt>
                <c:pt idx="91">
                  <c:v>-0.15043626778816838</c:v>
                </c:pt>
                <c:pt idx="92">
                  <c:v>-0.13348148448876795</c:v>
                </c:pt>
                <c:pt idx="93">
                  <c:v>-0.11074448970561841</c:v>
                </c:pt>
                <c:pt idx="94">
                  <c:v>-8.1930316913379486E-2</c:v>
                </c:pt>
                <c:pt idx="95">
                  <c:v>-4.917853029787328E-2</c:v>
                </c:pt>
                <c:pt idx="96">
                  <c:v>-1.3077396276768457E-2</c:v>
                </c:pt>
                <c:pt idx="97">
                  <c:v>2.8602981573369931E-2</c:v>
                </c:pt>
                <c:pt idx="98">
                  <c:v>7.4795980650351632E-2</c:v>
                </c:pt>
                <c:pt idx="99">
                  <c:v>0.1242665574056865</c:v>
                </c:pt>
                <c:pt idx="100">
                  <c:v>0.13488922310239798</c:v>
                </c:pt>
                <c:pt idx="101">
                  <c:v>0.13816960333371575</c:v>
                </c:pt>
                <c:pt idx="102">
                  <c:v>0.14060939186353663</c:v>
                </c:pt>
                <c:pt idx="103">
                  <c:v>0.14470104392240721</c:v>
                </c:pt>
                <c:pt idx="104">
                  <c:v>0.14939072296583966</c:v>
                </c:pt>
                <c:pt idx="105">
                  <c:v>0.16011966045138309</c:v>
                </c:pt>
                <c:pt idx="106">
                  <c:v>0.16632220657882862</c:v>
                </c:pt>
                <c:pt idx="107">
                  <c:v>0.17059031838338629</c:v>
                </c:pt>
                <c:pt idx="108">
                  <c:v>0.16616893200823304</c:v>
                </c:pt>
                <c:pt idx="109">
                  <c:v>0.15921666479784807</c:v>
                </c:pt>
                <c:pt idx="110">
                  <c:v>0.16598609658891775</c:v>
                </c:pt>
                <c:pt idx="111">
                  <c:v>0.18863557552532134</c:v>
                </c:pt>
                <c:pt idx="112">
                  <c:v>0.20976338873239647</c:v>
                </c:pt>
                <c:pt idx="113">
                  <c:v>0.22468123105972704</c:v>
                </c:pt>
                <c:pt idx="114">
                  <c:v>0.22545705192664717</c:v>
                </c:pt>
                <c:pt idx="115">
                  <c:v>0.26427650032478933</c:v>
                </c:pt>
                <c:pt idx="116">
                  <c:v>0.31385105733113083</c:v>
                </c:pt>
                <c:pt idx="117">
                  <c:v>0.3828554534623333</c:v>
                </c:pt>
                <c:pt idx="118">
                  <c:v>0.40737187571782052</c:v>
                </c:pt>
                <c:pt idx="119">
                  <c:v>0.46353272088049402</c:v>
                </c:pt>
                <c:pt idx="120">
                  <c:v>0.52484314582350367</c:v>
                </c:pt>
                <c:pt idx="121">
                  <c:v>0.54656987999115214</c:v>
                </c:pt>
                <c:pt idx="122">
                  <c:v>0.58219181525491215</c:v>
                </c:pt>
                <c:pt idx="123">
                  <c:v>0.60470501686176337</c:v>
                </c:pt>
                <c:pt idx="124">
                  <c:v>0.71537663690003483</c:v>
                </c:pt>
                <c:pt idx="125">
                  <c:v>0.86553730126373352</c:v>
                </c:pt>
                <c:pt idx="126">
                  <c:v>1.0681954891700609</c:v>
                </c:pt>
              </c:numCache>
            </c:numRef>
          </c:val>
          <c:smooth val="1"/>
          <c:extLst>
            <c:ext xmlns:c16="http://schemas.microsoft.com/office/drawing/2014/chart" uri="{C3380CC4-5D6E-409C-BE32-E72D297353CC}">
              <c16:uniqueId val="{00000000-4CB0-E145-B14F-6DEF78AE6866}"/>
            </c:ext>
          </c:extLst>
        </c:ser>
        <c:dLbls>
          <c:showLegendKey val="0"/>
          <c:showVal val="0"/>
          <c:showCatName val="0"/>
          <c:showSerName val="0"/>
          <c:showPercent val="0"/>
          <c:showBubbleSize val="0"/>
        </c:dLbls>
        <c:smooth val="0"/>
        <c:axId val="649215920"/>
        <c:axId val="649213176"/>
      </c:lineChart>
      <c:catAx>
        <c:axId val="649215920"/>
        <c:scaling>
          <c:orientation val="minMax"/>
        </c:scaling>
        <c:delete val="0"/>
        <c:axPos val="b"/>
        <c:majorGridlines>
          <c:spPr>
            <a:ln w="12700">
              <a:solidFill>
                <a:sysClr val="window" lastClr="FFFFFF">
                  <a:lumMod val="65000"/>
                </a:sysClr>
              </a:solidFill>
              <a:prstDash val="sysDash"/>
            </a:ln>
          </c:spPr>
        </c:majorGridlines>
        <c:minorGridlines>
          <c:spPr>
            <a:ln>
              <a:noFill/>
            </a:ln>
          </c:spPr>
        </c:minorGridlines>
        <c:title>
          <c:tx>
            <c:rich>
              <a:bodyPr/>
              <a:lstStyle/>
              <a:p>
                <a:pPr>
                  <a:defRPr/>
                </a:pPr>
                <a:r>
                  <a:rPr lang="fr-FR"/>
                  <a:t>← 1% least</a:t>
                </a:r>
                <a:r>
                  <a:rPr lang="fr-FR" baseline="0"/>
                  <a:t> emitters</a:t>
                </a:r>
                <a:r>
                  <a:rPr lang="fr-FR"/>
                  <a:t>              </a:t>
                </a:r>
                <a:r>
                  <a:rPr lang="fr-FR" baseline="0"/>
                  <a:t>  </a:t>
                </a:r>
                <a:r>
                  <a:rPr lang="fr-FR"/>
                  <a:t>      </a:t>
                </a:r>
                <a:r>
                  <a:rPr lang="fr-FR" b="1"/>
                  <a:t> Global emitter</a:t>
                </a:r>
                <a:r>
                  <a:rPr lang="fr-FR" b="1" baseline="0"/>
                  <a:t> group               </a:t>
                </a:r>
                <a:r>
                  <a:rPr lang="fr-FR" baseline="0"/>
                  <a:t> 0.001% highest emitters→</a:t>
                </a:r>
                <a:endParaRPr lang="fr-FR"/>
              </a:p>
            </c:rich>
          </c:tx>
          <c:layout>
            <c:manualLayout>
              <c:xMode val="edge"/>
              <c:yMode val="edge"/>
              <c:x val="0.14871791443687779"/>
              <c:y val="0.78261639151641293"/>
            </c:manualLayout>
          </c:layout>
          <c:overlay val="0"/>
        </c:title>
        <c:numFmt formatCode="General" sourceLinked="0"/>
        <c:majorTickMark val="cross"/>
        <c:minorTickMark val="none"/>
        <c:tickLblPos val="low"/>
        <c:spPr>
          <a:ln w="3175">
            <a:solidFill>
              <a:srgbClr val="000000"/>
            </a:solidFill>
            <a:prstDash val="solid"/>
          </a:ln>
        </c:spPr>
        <c:txPr>
          <a:bodyPr rot="0" vert="horz"/>
          <a:lstStyle/>
          <a:p>
            <a:pPr>
              <a:defRPr/>
            </a:pPr>
            <a:endParaRPr lang="fr-FR"/>
          </a:p>
        </c:txPr>
        <c:crossAx val="649213176"/>
        <c:crossesAt val="0"/>
        <c:auto val="1"/>
        <c:lblAlgn val="ctr"/>
        <c:lblOffset val="100"/>
        <c:tickLblSkip val="10"/>
        <c:tickMarkSkip val="5"/>
        <c:noMultiLvlLbl val="0"/>
      </c:catAx>
      <c:valAx>
        <c:axId val="649213176"/>
        <c:scaling>
          <c:orientation val="minMax"/>
          <c:max val="1.25"/>
          <c:min val="-0.5"/>
        </c:scaling>
        <c:delete val="0"/>
        <c:axPos val="l"/>
        <c:majorGridlines>
          <c:spPr>
            <a:ln w="12700">
              <a:solidFill>
                <a:sysClr val="window" lastClr="FFFFFF">
                  <a:lumMod val="65000"/>
                </a:sysClr>
              </a:solidFill>
              <a:prstDash val="sysDash"/>
            </a:ln>
          </c:spPr>
        </c:majorGridlines>
        <c:title>
          <c:tx>
            <c:rich>
              <a:bodyPr/>
              <a:lstStyle/>
              <a:p>
                <a:pPr>
                  <a:defRPr sz="1400"/>
                </a:pPr>
                <a:r>
                  <a:rPr lang="fr-FR" sz="1400"/>
                  <a:t>Per capita emissions growth (%)</a:t>
                </a:r>
              </a:p>
            </c:rich>
          </c:tx>
          <c:layout>
            <c:manualLayout>
              <c:xMode val="edge"/>
              <c:yMode val="edge"/>
              <c:x val="9.6454498937115375E-3"/>
              <c:y val="0.2043692910860073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a:pPr>
            <a:endParaRPr lang="fr-FR"/>
          </a:p>
        </c:txPr>
        <c:crossAx val="649215920"/>
        <c:crosses val="autoZero"/>
        <c:crossBetween val="midCat"/>
        <c:majorUnit val="0.5"/>
        <c:minorUnit val="5.000000000000001E-2"/>
      </c:valAx>
      <c:spPr>
        <a:noFill/>
        <a:ln w="25400">
          <a:solidFill>
            <a:schemeClr val="tx1"/>
          </a:solidFill>
        </a:ln>
      </c:spPr>
    </c:plotArea>
    <c:plotVisOnly val="1"/>
    <c:dispBlanksAs val="span"/>
    <c:showDLblsOverMax val="0"/>
  </c:chart>
  <c:spPr>
    <a:solidFill>
      <a:sysClr val="window" lastClr="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c:pageMargins b="0.75" l="0.7" r="0.7" t="0.75" header="0.3" footer="0.3"/>
    <c:pageSetup/>
  </c:printSettings>
  <c:userShapes r:id="rId2"/>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1.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34.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428977</xdr:colOff>
      <xdr:row>28</xdr:row>
      <xdr:rowOff>63265</xdr:rowOff>
    </xdr:to>
    <xdr:graphicFrame macro="">
      <xdr:nvGraphicFramePr>
        <xdr:cNvPr id="3" name="Graphique 2">
          <a:extLst>
            <a:ext uri="{FF2B5EF4-FFF2-40B4-BE49-F238E27FC236}">
              <a16:creationId xmlns:a16="http://schemas.microsoft.com/office/drawing/2014/main" id="{7781B98B-465C-E94B-8F06-E2C2DBBCC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0.07953</cdr:x>
      <cdr:y>0.85324</cdr:y>
    </cdr:from>
    <cdr:to>
      <cdr:x>0.95638</cdr:x>
      <cdr:y>0.9738</cdr:y>
    </cdr:to>
    <cdr:sp macro="" textlink="">
      <cdr:nvSpPr>
        <cdr:cNvPr id="2" name="ZoneTexte 1">
          <a:extLst xmlns:a="http://schemas.openxmlformats.org/drawingml/2006/main">
            <a:ext uri="{FF2B5EF4-FFF2-40B4-BE49-F238E27FC236}">
              <a16:creationId xmlns:a16="http://schemas.microsoft.com/office/drawing/2014/main" id="{C0E54E8D-AF2C-6347-B66A-CD650CA8A08F}"/>
            </a:ext>
          </a:extLst>
        </cdr:cNvPr>
        <cdr:cNvSpPr txBox="1"/>
      </cdr:nvSpPr>
      <cdr:spPr>
        <a:xfrm xmlns:a="http://schemas.openxmlformats.org/drawingml/2006/main">
          <a:off x="685811" y="5201346"/>
          <a:ext cx="7561341" cy="7349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100" b="1">
              <a:latin typeface="Arial" panose="020B0604020202020204" pitchFamily="34" charset="0"/>
              <a:cs typeface="Arial" panose="020B0604020202020204" pitchFamily="34" charset="0"/>
            </a:rPr>
            <a:t>Interpretation: </a:t>
          </a:r>
          <a:r>
            <a:rPr lang="fr-FR" sz="1100" b="0">
              <a:latin typeface="Arial" panose="020B0604020202020204" pitchFamily="34" charset="0"/>
              <a:cs typeface="Arial" panose="020B0604020202020204" pitchFamily="34" charset="0"/>
            </a:rPr>
            <a:t>Personal carbon footprints include emissions from domestic consumption, public and private investments as well as imports and exports of carbon embedded in goods and services traded with the rest of the world. Modeled estimates based on the systematic combination of tax data, household surveys and input-output tables. Emissions split equally within households. </a:t>
          </a:r>
          <a:r>
            <a:rPr lang="fr-FR" sz="1100" b="1">
              <a:latin typeface="Arial" panose="020B0604020202020204" pitchFamily="34" charset="0"/>
              <a:cs typeface="Arial" panose="020B0604020202020204" pitchFamily="34" charset="0"/>
            </a:rPr>
            <a:t>Sources and series: </a:t>
          </a:r>
          <a:r>
            <a:rPr lang="fr-FR" sz="1100" b="0">
              <a:latin typeface="Arial" panose="020B0604020202020204" pitchFamily="34" charset="0"/>
              <a:cs typeface="Arial" panose="020B0604020202020204" pitchFamily="34" charset="0"/>
            </a:rPr>
            <a:t>wir2022.wid.world/methodology and Chancel (2021).</a:t>
          </a:r>
        </a:p>
      </cdr:txBody>
    </cdr:sp>
  </cdr:relSizeAnchor>
  <cdr:relSizeAnchor xmlns:cdr="http://schemas.openxmlformats.org/drawingml/2006/chartDrawing">
    <cdr:from>
      <cdr:x>0.27246</cdr:x>
      <cdr:y>0.0092</cdr:y>
    </cdr:from>
    <cdr:to>
      <cdr:x>0.838</cdr:x>
      <cdr:y>0.06207</cdr:y>
    </cdr:to>
    <cdr:sp macro="" textlink="">
      <cdr:nvSpPr>
        <cdr:cNvPr id="3" name="ZoneTexte 2">
          <a:extLst xmlns:a="http://schemas.openxmlformats.org/drawingml/2006/main">
            <a:ext uri="{FF2B5EF4-FFF2-40B4-BE49-F238E27FC236}">
              <a16:creationId xmlns:a16="http://schemas.microsoft.com/office/drawing/2014/main" id="{96169945-1A12-4A4E-BD72-46759E31F6B2}"/>
            </a:ext>
          </a:extLst>
        </cdr:cNvPr>
        <cdr:cNvSpPr txBox="1"/>
      </cdr:nvSpPr>
      <cdr:spPr>
        <a:xfrm xmlns:a="http://schemas.openxmlformats.org/drawingml/2006/main">
          <a:off x="2349500" y="50800"/>
          <a:ext cx="4876800" cy="2921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fr-FR" sz="1200" b="1">
              <a:latin typeface="Arial" panose="020B0604020202020204" pitchFamily="34" charset="0"/>
              <a:cs typeface="Arial" panose="020B0604020202020204" pitchFamily="34" charset="0"/>
            </a:rPr>
            <a:t>Figure 6.4a Per capita emissions across the world, 2019</a:t>
          </a: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0</xdr:colOff>
      <xdr:row>1</xdr:row>
      <xdr:rowOff>25400</xdr:rowOff>
    </xdr:from>
    <xdr:to>
      <xdr:col>10</xdr:col>
      <xdr:colOff>368300</xdr:colOff>
      <xdr:row>27</xdr:row>
      <xdr:rowOff>88900</xdr:rowOff>
    </xdr:to>
    <xdr:graphicFrame macro="">
      <xdr:nvGraphicFramePr>
        <xdr:cNvPr id="2" name="Graphique 1">
          <a:extLst>
            <a:ext uri="{FF2B5EF4-FFF2-40B4-BE49-F238E27FC236}">
              <a16:creationId xmlns:a16="http://schemas.microsoft.com/office/drawing/2014/main" id="{642184B5-0827-4C4D-8761-27DD76FC8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0.17968</cdr:x>
      <cdr:y>0</cdr:y>
    </cdr:from>
    <cdr:to>
      <cdr:x>0.84389</cdr:x>
      <cdr:y>0.05701</cdr:y>
    </cdr:to>
    <cdr:sp macro="" textlink="">
      <cdr:nvSpPr>
        <cdr:cNvPr id="2" name="ZoneTexte 1">
          <a:extLst xmlns:a="http://schemas.openxmlformats.org/drawingml/2006/main">
            <a:ext uri="{FF2B5EF4-FFF2-40B4-BE49-F238E27FC236}">
              <a16:creationId xmlns:a16="http://schemas.microsoft.com/office/drawing/2014/main" id="{9897FE88-2FF4-FC4A-B4D3-E3C5D6FD4864}"/>
            </a:ext>
          </a:extLst>
        </cdr:cNvPr>
        <cdr:cNvSpPr txBox="1"/>
      </cdr:nvSpPr>
      <cdr:spPr>
        <a:xfrm xmlns:a="http://schemas.openxmlformats.org/drawingml/2006/main">
          <a:off x="1549400" y="0"/>
          <a:ext cx="5727700"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400" b="1">
              <a:latin typeface="Arial" panose="020B0604020202020204" pitchFamily="34" charset="0"/>
              <a:cs typeface="Arial" panose="020B0604020202020204" pitchFamily="34" charset="0"/>
            </a:rPr>
            <a:t>Figure 6.4b Per capita emissions across the world, 2019</a:t>
          </a:r>
        </a:p>
      </cdr:txBody>
    </cdr:sp>
  </cdr:relSizeAnchor>
  <cdr:relSizeAnchor xmlns:cdr="http://schemas.openxmlformats.org/drawingml/2006/chartDrawing">
    <cdr:from>
      <cdr:x>0.07069</cdr:x>
      <cdr:y>0.8398</cdr:y>
    </cdr:from>
    <cdr:to>
      <cdr:x>0.94754</cdr:x>
      <cdr:y>1</cdr:y>
    </cdr:to>
    <cdr:sp macro="" textlink="">
      <cdr:nvSpPr>
        <cdr:cNvPr id="3" name="ZoneTexte 1">
          <a:extLst xmlns:a="http://schemas.openxmlformats.org/drawingml/2006/main">
            <a:ext uri="{FF2B5EF4-FFF2-40B4-BE49-F238E27FC236}">
              <a16:creationId xmlns:a16="http://schemas.microsoft.com/office/drawing/2014/main" id="{7DDBDBB6-CEB1-444A-ABE9-049A305B6D8F}"/>
            </a:ext>
          </a:extLst>
        </cdr:cNvPr>
        <cdr:cNvSpPr txBox="1"/>
      </cdr:nvSpPr>
      <cdr:spPr>
        <a:xfrm xmlns:a="http://schemas.openxmlformats.org/drawingml/2006/main">
          <a:off x="609581" y="4490162"/>
          <a:ext cx="7561341" cy="8565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100" b="1">
              <a:latin typeface="Arial" panose="020B0604020202020204" pitchFamily="34" charset="0"/>
              <a:cs typeface="Arial" panose="020B0604020202020204" pitchFamily="34" charset="0"/>
            </a:rPr>
            <a:t>Interpretation: </a:t>
          </a:r>
          <a:r>
            <a:rPr lang="fr-FR" sz="1100" b="0">
              <a:latin typeface="Arial" panose="020B0604020202020204" pitchFamily="34" charset="0"/>
              <a:cs typeface="Arial" panose="020B0604020202020204" pitchFamily="34" charset="0"/>
            </a:rPr>
            <a:t>Personal carbon footprints include emissions from domestic consumption, public and private investments as well as imports and exports of carbon embedded in goods and services traded with the rest of the world. Modeled estimates based on the systematic combination of tax data, household surveys and input-output tables. Emissions split equally within households. </a:t>
          </a:r>
          <a:r>
            <a:rPr lang="fr-FR" sz="1100" b="1">
              <a:latin typeface="Arial" panose="020B0604020202020204" pitchFamily="34" charset="0"/>
              <a:cs typeface="Arial" panose="020B0604020202020204" pitchFamily="34" charset="0"/>
            </a:rPr>
            <a:t>Sources and series:</a:t>
          </a:r>
          <a:r>
            <a:rPr lang="fr-FR" sz="1100" b="0">
              <a:latin typeface="Arial" panose="020B0604020202020204" pitchFamily="34" charset="0"/>
              <a:cs typeface="Arial" panose="020B0604020202020204" pitchFamily="34" charset="0"/>
            </a:rPr>
            <a:t> wir2022.wid.world/methodology and Chancel (2021).</a:t>
          </a:r>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25400</xdr:colOff>
      <xdr:row>0</xdr:row>
      <xdr:rowOff>152400</xdr:rowOff>
    </xdr:from>
    <xdr:to>
      <xdr:col>8</xdr:col>
      <xdr:colOff>152400</xdr:colOff>
      <xdr:row>26</xdr:row>
      <xdr:rowOff>152400</xdr:rowOff>
    </xdr:to>
    <xdr:graphicFrame macro="">
      <xdr:nvGraphicFramePr>
        <xdr:cNvPr id="2" name="Graphique 1">
          <a:extLst>
            <a:ext uri="{FF2B5EF4-FFF2-40B4-BE49-F238E27FC236}">
              <a16:creationId xmlns:a16="http://schemas.microsoft.com/office/drawing/2014/main" id="{A96DEBE4-9F29-574F-9486-74611D035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0.13402</cdr:x>
      <cdr:y>0.76919</cdr:y>
    </cdr:from>
    <cdr:to>
      <cdr:x>0.94717</cdr:x>
      <cdr:y>0.97837</cdr:y>
    </cdr:to>
    <cdr:sp macro="" textlink="">
      <cdr:nvSpPr>
        <cdr:cNvPr id="2" name="ZoneTexte 1">
          <a:extLst xmlns:a="http://schemas.openxmlformats.org/drawingml/2006/main">
            <a:ext uri="{FF2B5EF4-FFF2-40B4-BE49-F238E27FC236}">
              <a16:creationId xmlns:a16="http://schemas.microsoft.com/office/drawing/2014/main" id="{7DDBDBB6-CEB1-444A-ABE9-049A305B6D8F}"/>
            </a:ext>
          </a:extLst>
        </cdr:cNvPr>
        <cdr:cNvSpPr txBox="1"/>
      </cdr:nvSpPr>
      <cdr:spPr>
        <a:xfrm xmlns:a="http://schemas.openxmlformats.org/drawingml/2006/main">
          <a:off x="902089" y="4063785"/>
          <a:ext cx="5473312" cy="11051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fr-FR" sz="1100" b="1">
              <a:latin typeface="Arial" panose="020B0604020202020204" pitchFamily="34" charset="0"/>
              <a:cs typeface="Arial" panose="020B0604020202020204" pitchFamily="34" charset="0"/>
            </a:rPr>
            <a:t>Interpretation: </a:t>
          </a:r>
          <a:r>
            <a:rPr lang="fr-FR" sz="1100" b="0">
              <a:latin typeface="Arial" panose="020B0604020202020204" pitchFamily="34" charset="0"/>
              <a:cs typeface="Arial" panose="020B0604020202020204" pitchFamily="34" charset="0"/>
            </a:rPr>
            <a:t>Personal carbon footprints include emissions from domestic consumption, public and private investments as well as imports and exports of carbon embedded in goods and services traded with the rest of the world. Modeled estimates based on the systematic combination of tax data, household surveys and input-output tables. Emissions split equally within households. </a:t>
          </a:r>
          <a:r>
            <a:rPr lang="fr-FR" sz="1100" b="1">
              <a:latin typeface="Arial" panose="020B0604020202020204" pitchFamily="34" charset="0"/>
              <a:cs typeface="Arial" panose="020B0604020202020204" pitchFamily="34" charset="0"/>
            </a:rPr>
            <a:t>Sources and series: </a:t>
          </a:r>
          <a:r>
            <a:rPr lang="fr-FR" sz="1100" b="0">
              <a:latin typeface="Arial" panose="020B0604020202020204" pitchFamily="34" charset="0"/>
              <a:cs typeface="Arial" panose="020B0604020202020204" pitchFamily="34" charset="0"/>
            </a:rPr>
            <a:t>wir2022.wid.world/methodology and Chancel (2021).</a:t>
          </a:r>
        </a:p>
        <a:p xmlns:a="http://schemas.openxmlformats.org/drawingml/2006/main">
          <a:endParaRPr lang="fr-FR" sz="11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0.15542</cdr:x>
      <cdr:y>0.01408</cdr:y>
    </cdr:from>
    <cdr:to>
      <cdr:x>0.89571</cdr:x>
      <cdr:y>0.07606</cdr:y>
    </cdr:to>
    <cdr:sp macro="" textlink="">
      <cdr:nvSpPr>
        <cdr:cNvPr id="3" name="ZoneTexte 2">
          <a:extLst xmlns:a="http://schemas.openxmlformats.org/drawingml/2006/main">
            <a:ext uri="{FF2B5EF4-FFF2-40B4-BE49-F238E27FC236}">
              <a16:creationId xmlns:a16="http://schemas.microsoft.com/office/drawing/2014/main" id="{F20022FA-0E79-C64A-811D-CD470E23B206}"/>
            </a:ext>
          </a:extLst>
        </cdr:cNvPr>
        <cdr:cNvSpPr txBox="1"/>
      </cdr:nvSpPr>
      <cdr:spPr>
        <a:xfrm xmlns:a="http://schemas.openxmlformats.org/drawingml/2006/main">
          <a:off x="965200" y="63500"/>
          <a:ext cx="4597400" cy="279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200" b="1">
              <a:latin typeface="Arial" panose="020B0604020202020204" pitchFamily="34" charset="0"/>
              <a:cs typeface="Arial" panose="020B0604020202020204" pitchFamily="34" charset="0"/>
            </a:rPr>
            <a:t>Figure 6.5a Global carbon inequality, 2019: emissions by group</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0</xdr:colOff>
      <xdr:row>3</xdr:row>
      <xdr:rowOff>114300</xdr:rowOff>
    </xdr:from>
    <xdr:to>
      <xdr:col>8</xdr:col>
      <xdr:colOff>381000</xdr:colOff>
      <xdr:row>30</xdr:row>
      <xdr:rowOff>12700</xdr:rowOff>
    </xdr:to>
    <xdr:graphicFrame macro="">
      <xdr:nvGraphicFramePr>
        <xdr:cNvPr id="2" name="Graphique 1">
          <a:extLst>
            <a:ext uri="{FF2B5EF4-FFF2-40B4-BE49-F238E27FC236}">
              <a16:creationId xmlns:a16="http://schemas.microsoft.com/office/drawing/2014/main" id="{FBF7C84D-8AD4-6D42-B82A-63FB38102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0.11717</cdr:x>
      <cdr:y>0.76788</cdr:y>
    </cdr:from>
    <cdr:to>
      <cdr:x>0.98182</cdr:x>
      <cdr:y>0.99292</cdr:y>
    </cdr:to>
    <cdr:sp macro="" textlink="">
      <cdr:nvSpPr>
        <cdr:cNvPr id="2" name="ZoneTexte 1">
          <a:extLst xmlns:a="http://schemas.openxmlformats.org/drawingml/2006/main">
            <a:ext uri="{FF2B5EF4-FFF2-40B4-BE49-F238E27FC236}">
              <a16:creationId xmlns:a16="http://schemas.microsoft.com/office/drawing/2014/main" id="{60312ADE-7791-8140-9529-9E34F026F908}"/>
            </a:ext>
          </a:extLst>
        </cdr:cNvPr>
        <cdr:cNvSpPr txBox="1"/>
      </cdr:nvSpPr>
      <cdr:spPr>
        <a:xfrm xmlns:a="http://schemas.openxmlformats.org/drawingml/2006/main">
          <a:off x="736585" y="4134904"/>
          <a:ext cx="5435623" cy="121179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fr-FR" sz="1100" b="1">
              <a:latin typeface="Arial" panose="020B0604020202020204" pitchFamily="34" charset="0"/>
              <a:cs typeface="Arial" panose="020B0604020202020204" pitchFamily="34" charset="0"/>
            </a:rPr>
            <a:t>Interpretation: </a:t>
          </a:r>
          <a:r>
            <a:rPr lang="fr-FR" sz="1100" b="0">
              <a:latin typeface="Arial" panose="020B0604020202020204" pitchFamily="34" charset="0"/>
              <a:cs typeface="Arial" panose="020B0604020202020204" pitchFamily="34" charset="0"/>
            </a:rPr>
            <a:t>Personal carbon footprints include emissions from domestic consumption, public and private investments as well as imports and exports of carbon embedded in goods and services traded with the rest of the world. Modeled estimates based on the systematic combination of tax data, household surveys and input-output tables. Emissions split equally within households. </a:t>
          </a:r>
          <a:r>
            <a:rPr lang="fr-FR" sz="1100" b="1">
              <a:latin typeface="Arial" panose="020B0604020202020204" pitchFamily="34" charset="0"/>
              <a:cs typeface="Arial" panose="020B0604020202020204" pitchFamily="34" charset="0"/>
            </a:rPr>
            <a:t>Sources and series: </a:t>
          </a:r>
          <a:r>
            <a:rPr lang="fr-FR" sz="1100" b="0">
              <a:latin typeface="Arial" panose="020B0604020202020204" pitchFamily="34" charset="0"/>
              <a:cs typeface="Arial" panose="020B0604020202020204" pitchFamily="34" charset="0"/>
            </a:rPr>
            <a:t>wir2022.wid.world/methodology and Chancel (2021).</a:t>
          </a:r>
        </a:p>
        <a:p xmlns:a="http://schemas.openxmlformats.org/drawingml/2006/main">
          <a:endParaRPr lang="fr-FR" sz="1100" b="1">
            <a:latin typeface="Arial" panose="020B0604020202020204" pitchFamily="34" charset="0"/>
            <a:cs typeface="Arial" panose="020B060402020202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twoCellAnchor>
    <xdr:from>
      <xdr:col>0</xdr:col>
      <xdr:colOff>301625</xdr:colOff>
      <xdr:row>1</xdr:row>
      <xdr:rowOff>193674</xdr:rowOff>
    </xdr:from>
    <xdr:to>
      <xdr:col>10</xdr:col>
      <xdr:colOff>274235</xdr:colOff>
      <xdr:row>38</xdr:row>
      <xdr:rowOff>76200</xdr:rowOff>
    </xdr:to>
    <xdr:graphicFrame macro="">
      <xdr:nvGraphicFramePr>
        <xdr:cNvPr id="2" name="Graphique 1">
          <a:extLst>
            <a:ext uri="{FF2B5EF4-FFF2-40B4-BE49-F238E27FC236}">
              <a16:creationId xmlns:a16="http://schemas.microsoft.com/office/drawing/2014/main" id="{EDFE682D-BD53-4F4F-9D20-3B5D95345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0.01389</cdr:x>
      <cdr:y>0.82855</cdr:y>
    </cdr:from>
    <cdr:to>
      <cdr:x>0.98566</cdr:x>
      <cdr:y>0.99657</cdr:y>
    </cdr:to>
    <cdr:sp macro="" textlink="">
      <cdr:nvSpPr>
        <cdr:cNvPr id="4" name="Rectangle 3"/>
        <cdr:cNvSpPr/>
      </cdr:nvSpPr>
      <cdr:spPr>
        <a:xfrm xmlns:a="http://schemas.openxmlformats.org/drawingml/2006/main">
          <a:off x="114300" y="6132040"/>
          <a:ext cx="7995345" cy="124348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Emissions of the global bottom 50% rose by around 20-40% between 1990 and 2019. Emissions notably declined among groups above the bottom 80% and below the top 5% of the global distribution, these groups mainly correspond to lower and middle income groups in rich countries. Emissions of the global top 1% and richer groups rose substantially.</a:t>
          </a:r>
          <a:r>
            <a:rPr lang="fr-FR" sz="1100" b="0" i="0" baseline="0">
              <a:solidFill>
                <a:schemeClr val="tx1"/>
              </a:solidFill>
              <a:effectLst/>
              <a:latin typeface="Arial" panose="020B0604020202020204" pitchFamily="34" charset="0"/>
              <a:ea typeface="+mn-ea"/>
              <a:cs typeface="Arial" panose="020B0604020202020204" pitchFamily="34" charset="0"/>
            </a:rPr>
            <a:t> </a:t>
          </a:r>
          <a:r>
            <a:rPr lang="fr-FR" sz="1100" b="0">
              <a:solidFill>
                <a:schemeClr val="tx1"/>
              </a:solidFill>
              <a:latin typeface="Arial" panose="020B0604020202020204" pitchFamily="34" charset="0"/>
              <a:cs typeface="Arial" panose="020B0604020202020204" pitchFamily="34" charset="0"/>
            </a:rPr>
            <a:t>Personal carbon footprints include emissions from domestic consumption, public and private investments as well as imports and exports of carbon embedded in goods and services traded with the rest of the world. Modeled estimates based on the systematic combination of tax data, household surveys and input-output tables. Emissions split equally within households. </a:t>
          </a:r>
          <a:r>
            <a:rPr lang="fr-FR" sz="1100" b="1">
              <a:solidFill>
                <a:schemeClr val="tx1"/>
              </a:solidFill>
              <a:latin typeface="Arial" panose="020B0604020202020204" pitchFamily="34" charset="0"/>
              <a:cs typeface="Arial" panose="020B0604020202020204" pitchFamily="34" charset="0"/>
            </a:rPr>
            <a:t>Sources and series: </a:t>
          </a:r>
          <a:r>
            <a:rPr lang="fr-FR" sz="1100" b="0">
              <a:solidFill>
                <a:schemeClr val="tx1"/>
              </a:solidFill>
              <a:latin typeface="Arial" panose="020B0604020202020204" pitchFamily="34" charset="0"/>
              <a:cs typeface="Arial" panose="020B0604020202020204" pitchFamily="34" charset="0"/>
            </a:rPr>
            <a:t>wir2022.wid.world/methodology and Chancel (2021).</a:t>
          </a:r>
          <a:endParaRPr lang="fr-FR" sz="1100">
            <a:solidFill>
              <a:sysClr val="windowText" lastClr="000000"/>
            </a:solidFill>
            <a:effectLst/>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0.11408</cdr:x>
      <cdr:y>0.21847</cdr:y>
    </cdr:from>
    <cdr:to>
      <cdr:x>0.43102</cdr:x>
      <cdr:y>0.21847</cdr:y>
    </cdr:to>
    <cdr:cxnSp macro="">
      <cdr:nvCxnSpPr>
        <cdr:cNvPr id="6" name="Connecteur droit avec flèche 5">
          <a:extLst xmlns:a="http://schemas.openxmlformats.org/drawingml/2006/main">
            <a:ext uri="{FF2B5EF4-FFF2-40B4-BE49-F238E27FC236}">
              <a16:creationId xmlns:a16="http://schemas.microsoft.com/office/drawing/2014/main" id="{FEA94CDD-3030-0542-AF7F-DAA81A7710B8}"/>
            </a:ext>
          </a:extLst>
        </cdr:cNvPr>
        <cdr:cNvCxnSpPr/>
      </cdr:nvCxnSpPr>
      <cdr:spPr>
        <a:xfrm xmlns:a="http://schemas.openxmlformats.org/drawingml/2006/main" flipV="1">
          <a:off x="822700" y="1359165"/>
          <a:ext cx="2285625" cy="1"/>
        </a:xfrm>
        <a:prstGeom xmlns:a="http://schemas.openxmlformats.org/drawingml/2006/main" prst="straightConnector1">
          <a:avLst/>
        </a:prstGeom>
        <a:ln xmlns:a="http://schemas.openxmlformats.org/drawingml/2006/main">
          <a:headEnd type="triangle"/>
          <a:tailEnd type="triangle"/>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0.1526</cdr:x>
      <cdr:y>0.09309</cdr:y>
    </cdr:from>
    <cdr:to>
      <cdr:x>0.38628</cdr:x>
      <cdr:y>0.19348</cdr:y>
    </cdr:to>
    <cdr:sp macro="" textlink="">
      <cdr:nvSpPr>
        <cdr:cNvPr id="7" name="Rectangle 6"/>
        <cdr:cNvSpPr/>
      </cdr:nvSpPr>
      <cdr:spPr>
        <a:xfrm xmlns:a="http://schemas.openxmlformats.org/drawingml/2006/main">
          <a:off x="1255557" y="688923"/>
          <a:ext cx="1922618" cy="743003"/>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aseline="0">
              <a:latin typeface="Arial" panose="020B0604020202020204" pitchFamily="34" charset="0"/>
              <a:cs typeface="Arial" panose="020B0604020202020204" pitchFamily="34" charset="0"/>
            </a:rPr>
            <a:t>The </a:t>
          </a:r>
          <a:r>
            <a:rPr lang="fr-FR" sz="1400" b="1" baseline="0">
              <a:latin typeface="Arial" panose="020B0604020202020204" pitchFamily="34" charset="0"/>
              <a:cs typeface="Arial" panose="020B0604020202020204" pitchFamily="34" charset="0"/>
            </a:rPr>
            <a:t>bottom 50% </a:t>
          </a:r>
          <a:r>
            <a:rPr lang="fr-FR" sz="1400" baseline="0">
              <a:latin typeface="Arial" panose="020B0604020202020204" pitchFamily="34" charset="0"/>
              <a:cs typeface="Arial" panose="020B0604020202020204" pitchFamily="34" charset="0"/>
            </a:rPr>
            <a:t>is responsible for </a:t>
          </a:r>
          <a:r>
            <a:rPr lang="fr-FR" sz="1400" b="1" baseline="0">
              <a:latin typeface="Arial" panose="020B0604020202020204" pitchFamily="34" charset="0"/>
              <a:cs typeface="Arial" panose="020B0604020202020204" pitchFamily="34" charset="0"/>
            </a:rPr>
            <a:t>16% </a:t>
          </a:r>
          <a:r>
            <a:rPr lang="fr-FR" sz="1400" baseline="0">
              <a:latin typeface="Arial" panose="020B0604020202020204" pitchFamily="34" charset="0"/>
              <a:cs typeface="Arial" panose="020B0604020202020204" pitchFamily="34" charset="0"/>
            </a:rPr>
            <a:t>of emissions growth</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0.7731</cdr:x>
      <cdr:y>0.20869</cdr:y>
    </cdr:from>
    <cdr:to>
      <cdr:x>0.95648</cdr:x>
      <cdr:y>0.21017</cdr:y>
    </cdr:to>
    <cdr:cxnSp macro="">
      <cdr:nvCxnSpPr>
        <cdr:cNvPr id="8" name="Connecteur droit avec flèche 7">
          <a:extLst xmlns:a="http://schemas.openxmlformats.org/drawingml/2006/main">
            <a:ext uri="{FF2B5EF4-FFF2-40B4-BE49-F238E27FC236}">
              <a16:creationId xmlns:a16="http://schemas.microsoft.com/office/drawing/2014/main" id="{5FD75266-8542-E740-BF77-360A6AB8A707}"/>
            </a:ext>
          </a:extLst>
        </cdr:cNvPr>
        <cdr:cNvCxnSpPr/>
      </cdr:nvCxnSpPr>
      <cdr:spPr>
        <a:xfrm xmlns:a="http://schemas.openxmlformats.org/drawingml/2006/main" flipV="1">
          <a:off x="6360765" y="1544529"/>
          <a:ext cx="1508779" cy="10953"/>
        </a:xfrm>
        <a:prstGeom xmlns:a="http://schemas.openxmlformats.org/drawingml/2006/main" prst="straightConnector1">
          <a:avLst/>
        </a:prstGeom>
        <a:ln xmlns:a="http://schemas.openxmlformats.org/drawingml/2006/main">
          <a:headEnd type="triangle"/>
          <a:tailEnd type="triangle"/>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0.7305</cdr:x>
      <cdr:y>0.07084</cdr:y>
    </cdr:from>
    <cdr:to>
      <cdr:x>0.95066</cdr:x>
      <cdr:y>0.1746</cdr:y>
    </cdr:to>
    <cdr:sp macro="" textlink="">
      <cdr:nvSpPr>
        <cdr:cNvPr id="10" name="Rectangle 9"/>
        <cdr:cNvSpPr/>
      </cdr:nvSpPr>
      <cdr:spPr>
        <a:xfrm xmlns:a="http://schemas.openxmlformats.org/drawingml/2006/main">
          <a:off x="6010275" y="524311"/>
          <a:ext cx="1811378" cy="767915"/>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aseline="0">
              <a:latin typeface="Arial" panose="020B0604020202020204" pitchFamily="34" charset="0"/>
              <a:cs typeface="Arial" panose="020B0604020202020204" pitchFamily="34" charset="0"/>
            </a:rPr>
            <a:t>The </a:t>
          </a:r>
          <a:r>
            <a:rPr lang="fr-FR" sz="1400" b="1" baseline="0">
              <a:latin typeface="Arial" panose="020B0604020202020204" pitchFamily="34" charset="0"/>
              <a:cs typeface="Arial" panose="020B0604020202020204" pitchFamily="34" charset="0"/>
            </a:rPr>
            <a:t>top 1%</a:t>
          </a:r>
          <a:r>
            <a:rPr lang="fr-FR" sz="1400" baseline="0">
              <a:latin typeface="Arial" panose="020B0604020202020204" pitchFamily="34" charset="0"/>
              <a:cs typeface="Arial" panose="020B0604020202020204" pitchFamily="34" charset="0"/>
            </a:rPr>
            <a:t> is responsible for </a:t>
          </a:r>
          <a:r>
            <a:rPr lang="fr-FR" sz="1400" b="1" baseline="0">
              <a:latin typeface="Arial" panose="020B0604020202020204" pitchFamily="34" charset="0"/>
              <a:cs typeface="Arial" panose="020B0604020202020204" pitchFamily="34" charset="0"/>
            </a:rPr>
            <a:t>21%</a:t>
          </a:r>
          <a:r>
            <a:rPr lang="fr-FR" sz="1400" baseline="0">
              <a:latin typeface="Arial" panose="020B0604020202020204" pitchFamily="34" charset="0"/>
              <a:cs typeface="Arial" panose="020B0604020202020204" pitchFamily="34" charset="0"/>
            </a:rPr>
            <a:t> of  emissions growth</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0.2506</cdr:x>
      <cdr:y>0.44418</cdr:y>
    </cdr:from>
    <cdr:to>
      <cdr:x>0.44031</cdr:x>
      <cdr:y>0.51266</cdr:y>
    </cdr:to>
    <cdr:sp macro="" textlink="">
      <cdr:nvSpPr>
        <cdr:cNvPr id="11" name="Rectangle 10"/>
        <cdr:cNvSpPr/>
      </cdr:nvSpPr>
      <cdr:spPr>
        <a:xfrm xmlns:a="http://schemas.openxmlformats.org/drawingml/2006/main">
          <a:off x="2061802" y="3287359"/>
          <a:ext cx="1560873" cy="506767"/>
        </a:xfrm>
        <a:prstGeom xmlns:a="http://schemas.openxmlformats.org/drawingml/2006/main" prst="rect">
          <a:avLst/>
        </a:prstGeom>
        <a:solidFill xmlns:a="http://schemas.openxmlformats.org/drawingml/2006/main">
          <a:schemeClr val="bg1"/>
        </a:solidFill>
        <a:ln xmlns:a="http://schemas.openxmlformats.org/drawingml/2006/main">
          <a:solidFill>
            <a:srgbClr val="FF0000"/>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a:solidFill>
                <a:srgbClr val="FF0000"/>
              </a:solidFill>
              <a:latin typeface="Arial" panose="020B0604020202020204" pitchFamily="34" charset="0"/>
              <a:cs typeface="Arial" panose="020B0604020202020204" pitchFamily="34" charset="0"/>
            </a:rPr>
            <a:t>Rise</a:t>
          </a:r>
          <a:r>
            <a:rPr lang="fr-FR" sz="1400" baseline="0">
              <a:solidFill>
                <a:srgbClr val="FF0000"/>
              </a:solidFill>
              <a:latin typeface="Arial" panose="020B0604020202020204" pitchFamily="34" charset="0"/>
              <a:cs typeface="Arial" panose="020B0604020202020204" pitchFamily="34" charset="0"/>
            </a:rPr>
            <a:t> of emerging countries</a:t>
          </a:r>
          <a:endParaRPr lang="fr-FR" sz="1400">
            <a:solidFill>
              <a:srgbClr val="FF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0.56927</cdr:x>
      <cdr:y>0.62261</cdr:y>
    </cdr:from>
    <cdr:to>
      <cdr:x>0.81694</cdr:x>
      <cdr:y>0.71858</cdr:y>
    </cdr:to>
    <cdr:sp macro="" textlink="">
      <cdr:nvSpPr>
        <cdr:cNvPr id="12" name="Rectangle 11"/>
        <cdr:cNvSpPr/>
      </cdr:nvSpPr>
      <cdr:spPr>
        <a:xfrm xmlns:a="http://schemas.openxmlformats.org/drawingml/2006/main">
          <a:off x="4683753" y="4607861"/>
          <a:ext cx="2037722" cy="710265"/>
        </a:xfrm>
        <a:prstGeom xmlns:a="http://schemas.openxmlformats.org/drawingml/2006/main" prst="rect">
          <a:avLst/>
        </a:prstGeom>
        <a:solidFill xmlns:a="http://schemas.openxmlformats.org/drawingml/2006/main">
          <a:schemeClr val="bg1"/>
        </a:solidFill>
        <a:ln xmlns:a="http://schemas.openxmlformats.org/drawingml/2006/main">
          <a:solidFill>
            <a:srgbClr val="FF0000"/>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aseline="0">
              <a:solidFill>
                <a:srgbClr val="FF0000"/>
              </a:solidFill>
              <a:latin typeface="Arial" panose="020B0604020202020204" pitchFamily="34" charset="0"/>
              <a:cs typeface="Arial" panose="020B0604020202020204" pitchFamily="34" charset="0"/>
            </a:rPr>
            <a:t>Degrowth of lower and middle class emissions in rich countries</a:t>
          </a:r>
          <a:endParaRPr lang="fr-FR" sz="1400">
            <a:solidFill>
              <a:srgbClr val="FF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0.71064</cdr:x>
      <cdr:y>0.2398</cdr:y>
    </cdr:from>
    <cdr:to>
      <cdr:x>0.90624</cdr:x>
      <cdr:y>0.34106</cdr:y>
    </cdr:to>
    <cdr:sp macro="" textlink="">
      <cdr:nvSpPr>
        <cdr:cNvPr id="13" name="Rectangle 12"/>
        <cdr:cNvSpPr/>
      </cdr:nvSpPr>
      <cdr:spPr>
        <a:xfrm xmlns:a="http://schemas.openxmlformats.org/drawingml/2006/main">
          <a:off x="5846869" y="1774742"/>
          <a:ext cx="1609320" cy="749384"/>
        </a:xfrm>
        <a:prstGeom xmlns:a="http://schemas.openxmlformats.org/drawingml/2006/main" prst="rect">
          <a:avLst/>
        </a:prstGeom>
        <a:solidFill xmlns:a="http://schemas.openxmlformats.org/drawingml/2006/main">
          <a:schemeClr val="bg1"/>
        </a:solidFill>
        <a:ln xmlns:a="http://schemas.openxmlformats.org/drawingml/2006/main">
          <a:solidFill>
            <a:srgbClr val="FF0000"/>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a:solidFill>
                <a:srgbClr val="FF0000"/>
              </a:solidFill>
              <a:latin typeface="Arial" panose="020B0604020202020204" pitchFamily="34" charset="0"/>
              <a:cs typeface="Arial" panose="020B0604020202020204" pitchFamily="34" charset="0"/>
            </a:rPr>
            <a:t>Rise in</a:t>
          </a:r>
          <a:r>
            <a:rPr lang="fr-FR" sz="1400" baseline="0">
              <a:solidFill>
                <a:srgbClr val="FF0000"/>
              </a:solidFill>
              <a:latin typeface="Arial" panose="020B0604020202020204" pitchFamily="34" charset="0"/>
              <a:cs typeface="Arial" panose="020B0604020202020204" pitchFamily="34" charset="0"/>
            </a:rPr>
            <a:t> top 1% emissions from all countries </a:t>
          </a:r>
          <a:endParaRPr lang="fr-FR" sz="1400">
            <a:solidFill>
              <a:srgbClr val="FF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0.10331</cdr:x>
      <cdr:y>0.54015</cdr:y>
    </cdr:from>
    <cdr:to>
      <cdr:x>0.96783</cdr:x>
      <cdr:y>0.54085</cdr:y>
    </cdr:to>
    <cdr:cxnSp macro="">
      <cdr:nvCxnSpPr>
        <cdr:cNvPr id="14" name="Connecteur droit avec flèche 13">
          <a:extLst xmlns:a="http://schemas.openxmlformats.org/drawingml/2006/main">
            <a:ext uri="{FF2B5EF4-FFF2-40B4-BE49-F238E27FC236}">
              <a16:creationId xmlns:a16="http://schemas.microsoft.com/office/drawing/2014/main" id="{CF93C926-966B-B048-B674-6DBC5675E116}"/>
            </a:ext>
          </a:extLst>
        </cdr:cNvPr>
        <cdr:cNvCxnSpPr/>
      </cdr:nvCxnSpPr>
      <cdr:spPr>
        <a:xfrm xmlns:a="http://schemas.openxmlformats.org/drawingml/2006/main">
          <a:off x="850001" y="3997595"/>
          <a:ext cx="7112933" cy="5181"/>
        </a:xfrm>
        <a:prstGeom xmlns:a="http://schemas.openxmlformats.org/drawingml/2006/main" prst="straightConnector1">
          <a:avLst/>
        </a:prstGeom>
        <a:ln xmlns:a="http://schemas.openxmlformats.org/drawingml/2006/main" w="15875">
          <a:solidFill>
            <a:srgbClr val="FF0000"/>
          </a:solidFill>
          <a:headEnd type="none"/>
          <a:tailEnd type="none"/>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0.02081</cdr:x>
      <cdr:y>0.00758</cdr:y>
    </cdr:from>
    <cdr:to>
      <cdr:x>0.97256</cdr:x>
      <cdr:y>0.0419</cdr:y>
    </cdr:to>
    <cdr:sp macro="" textlink="">
      <cdr:nvSpPr>
        <cdr:cNvPr id="5" name="ZoneTexte 4">
          <a:extLst xmlns:a="http://schemas.openxmlformats.org/drawingml/2006/main">
            <a:ext uri="{FF2B5EF4-FFF2-40B4-BE49-F238E27FC236}">
              <a16:creationId xmlns:a16="http://schemas.microsoft.com/office/drawing/2014/main" id="{1E259449-807B-3041-AF15-AFC06DF4F1E6}"/>
            </a:ext>
          </a:extLst>
        </cdr:cNvPr>
        <cdr:cNvSpPr txBox="1"/>
      </cdr:nvSpPr>
      <cdr:spPr>
        <a:xfrm xmlns:a="http://schemas.openxmlformats.org/drawingml/2006/main">
          <a:off x="171886" y="55177"/>
          <a:ext cx="7860864" cy="2499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400" b="1">
              <a:latin typeface="Arial" panose="020B0604020202020204" pitchFamily="34" charset="0"/>
              <a:cs typeface="Arial" panose="020B0604020202020204" pitchFamily="34" charset="0"/>
            </a:rPr>
            <a:t>Figure 6.6 Global inequality and carbon emissions, 1990-2019: the carbon elephant curve</a:t>
          </a: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177800</xdr:colOff>
      <xdr:row>0</xdr:row>
      <xdr:rowOff>114300</xdr:rowOff>
    </xdr:from>
    <xdr:to>
      <xdr:col>9</xdr:col>
      <xdr:colOff>774700</xdr:colOff>
      <xdr:row>29</xdr:row>
      <xdr:rowOff>190500</xdr:rowOff>
    </xdr:to>
    <xdr:graphicFrame macro="">
      <xdr:nvGraphicFramePr>
        <xdr:cNvPr id="2" name="Graphique 1">
          <a:extLst>
            <a:ext uri="{FF2B5EF4-FFF2-40B4-BE49-F238E27FC236}">
              <a16:creationId xmlns:a16="http://schemas.microsoft.com/office/drawing/2014/main" id="{CC6DD336-4B11-D246-B2BB-5ED13B584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0.09454</cdr:x>
      <cdr:y>0.85803</cdr:y>
    </cdr:from>
    <cdr:to>
      <cdr:x>0.95358</cdr:x>
      <cdr:y>1</cdr:y>
    </cdr:to>
    <cdr:sp macro="" textlink="">
      <cdr:nvSpPr>
        <cdr:cNvPr id="2" name="ZoneTexte 1">
          <a:extLst xmlns:a="http://schemas.openxmlformats.org/drawingml/2006/main">
            <a:ext uri="{FF2B5EF4-FFF2-40B4-BE49-F238E27FC236}">
              <a16:creationId xmlns:a16="http://schemas.microsoft.com/office/drawing/2014/main" id="{25100E16-8F80-0445-90C7-5FAD6EE441BF}"/>
            </a:ext>
          </a:extLst>
        </cdr:cNvPr>
        <cdr:cNvSpPr txBox="1"/>
      </cdr:nvSpPr>
      <cdr:spPr>
        <a:xfrm xmlns:a="http://schemas.openxmlformats.org/drawingml/2006/main">
          <a:off x="901700" y="5018073"/>
          <a:ext cx="8193297" cy="8302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200" b="1">
              <a:latin typeface="Arial" panose="020B0604020202020204" pitchFamily="34" charset="0"/>
              <a:cs typeface="Arial" panose="020B0604020202020204" pitchFamily="34" charset="0"/>
            </a:rPr>
            <a:t>Interpretation</a:t>
          </a:r>
          <a:r>
            <a:rPr lang="fr-FR" sz="1200" b="0">
              <a:latin typeface="Arial" panose="020B0604020202020204" pitchFamily="34" charset="0"/>
              <a:cs typeface="Arial" panose="020B0604020202020204" pitchFamily="34" charset="0"/>
            </a:rPr>
            <a:t>: The graph shows</a:t>
          </a:r>
          <a:r>
            <a:rPr lang="fr-FR" sz="1200" b="0" baseline="0">
              <a:latin typeface="Arial" panose="020B0604020202020204" pitchFamily="34" charset="0"/>
              <a:cs typeface="Arial" panose="020B0604020202020204" pitchFamily="34" charset="0"/>
            </a:rPr>
            <a:t> annual global emissions by world regions. After 1990, emissions include carbon and other greenhouse gases embedded in imports/exports of goods and services from/to other regions. </a:t>
          </a:r>
          <a:r>
            <a:rPr lang="fr-FR" sz="1200" b="1">
              <a:latin typeface="Arial" panose="020B0604020202020204" pitchFamily="34" charset="0"/>
              <a:cs typeface="Arial" panose="020B0604020202020204" pitchFamily="34" charset="0"/>
            </a:rPr>
            <a:t>Sources and series: </a:t>
          </a:r>
          <a:r>
            <a:rPr lang="fr-FR" sz="1200" b="0">
              <a:latin typeface="Arial" panose="020B0604020202020204" pitchFamily="34" charset="0"/>
              <a:cs typeface="Arial" panose="020B0604020202020204" pitchFamily="34" charset="0"/>
            </a:rPr>
            <a:t>wir2022.wid.world/methodology and Chancel (2021). Historical data from the PRIMAP-hist</a:t>
          </a:r>
          <a:r>
            <a:rPr lang="fr-FR" sz="1200" b="0" baseline="0">
              <a:latin typeface="Arial" panose="020B0604020202020204" pitchFamily="34" charset="0"/>
              <a:cs typeface="Arial" panose="020B0604020202020204" pitchFamily="34" charset="0"/>
            </a:rPr>
            <a:t> dataset. Post-1990 data from Global Carbon Budget.</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0.42163</cdr:x>
      <cdr:y>0.36156</cdr:y>
    </cdr:from>
    <cdr:to>
      <cdr:x>0.58322</cdr:x>
      <cdr:y>0.46862</cdr:y>
    </cdr:to>
    <cdr:sp macro="" textlink="">
      <cdr:nvSpPr>
        <cdr:cNvPr id="3" name="ZoneTexte 2">
          <a:extLst xmlns:a="http://schemas.openxmlformats.org/drawingml/2006/main">
            <a:ext uri="{FF2B5EF4-FFF2-40B4-BE49-F238E27FC236}">
              <a16:creationId xmlns:a16="http://schemas.microsoft.com/office/drawing/2014/main" id="{09919C5F-61F6-C640-9C4D-11B0FDE2D691}"/>
            </a:ext>
          </a:extLst>
        </cdr:cNvPr>
        <cdr:cNvSpPr txBox="1"/>
      </cdr:nvSpPr>
      <cdr:spPr>
        <a:xfrm xmlns:a="http://schemas.openxmlformats.org/drawingml/2006/main">
          <a:off x="4009437" y="2080026"/>
          <a:ext cx="1536703" cy="615902"/>
        </a:xfrm>
        <a:prstGeom xmlns:a="http://schemas.openxmlformats.org/drawingml/2006/main" prst="rect">
          <a:avLst/>
        </a:prstGeom>
        <a:solidFill xmlns:a="http://schemas.openxmlformats.org/drawingml/2006/main">
          <a:schemeClr val="bg1"/>
        </a:solidFill>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fr-FR" sz="1100">
              <a:latin typeface="Arial" panose="020B0604020202020204" pitchFamily="34" charset="0"/>
              <a:cs typeface="Arial" panose="020B0604020202020204" pitchFamily="34" charset="0"/>
            </a:rPr>
            <a:t>Close</a:t>
          </a:r>
          <a:r>
            <a:rPr lang="fr-FR" sz="1100" baseline="0">
              <a:latin typeface="Arial" panose="020B0604020202020204" pitchFamily="34" charset="0"/>
              <a:cs typeface="Arial" panose="020B0604020202020204" pitchFamily="34" charset="0"/>
            </a:rPr>
            <a:t> to half (46%) of historical emissions released </a:t>
          </a:r>
          <a:r>
            <a:rPr lang="fr-FR" sz="1100" b="1" baseline="0">
              <a:latin typeface="Arial" panose="020B0604020202020204" pitchFamily="34" charset="0"/>
              <a:cs typeface="Arial" panose="020B0604020202020204" pitchFamily="34" charset="0"/>
            </a:rPr>
            <a:t>after 1990</a:t>
          </a:r>
          <a:endParaRPr lang="fr-FR" sz="11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0.67265</cdr:x>
      <cdr:y>0.11075</cdr:y>
    </cdr:from>
    <cdr:to>
      <cdr:x>0.80826</cdr:x>
      <cdr:y>0.21824</cdr:y>
    </cdr:to>
    <cdr:sp macro="" textlink="">
      <cdr:nvSpPr>
        <cdr:cNvPr id="4" name="ZoneTexte 1">
          <a:extLst xmlns:a="http://schemas.openxmlformats.org/drawingml/2006/main">
            <a:ext uri="{FF2B5EF4-FFF2-40B4-BE49-F238E27FC236}">
              <a16:creationId xmlns:a16="http://schemas.microsoft.com/office/drawing/2014/main" id="{C0E7F3D1-0195-C842-9D54-BF5201D7964E}"/>
            </a:ext>
          </a:extLst>
        </cdr:cNvPr>
        <cdr:cNvSpPr txBox="1"/>
      </cdr:nvSpPr>
      <cdr:spPr>
        <a:xfrm xmlns:a="http://schemas.openxmlformats.org/drawingml/2006/main">
          <a:off x="6396566" y="637125"/>
          <a:ext cx="1289523" cy="618386"/>
        </a:xfrm>
        <a:prstGeom xmlns:a="http://schemas.openxmlformats.org/drawingml/2006/main" prst="rect">
          <a:avLst/>
        </a:prstGeom>
        <a:solidFill xmlns:a="http://schemas.openxmlformats.org/drawingml/2006/main">
          <a:schemeClr val="bg1"/>
        </a:solidFill>
        <a:ln xmlns:a="http://schemas.openxmlformats.org/drawingml/2006/main">
          <a:solidFill>
            <a:sysClr val="windowText" lastClr="000000"/>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100">
              <a:latin typeface="Arial" panose="020B0604020202020204" pitchFamily="34" charset="0"/>
              <a:cs typeface="Arial" panose="020B0604020202020204" pitchFamily="34" charset="0"/>
            </a:rPr>
            <a:t>Global emissions in 2019: 50 billion tonnes</a:t>
          </a:r>
        </a:p>
      </cdr:txBody>
    </cdr:sp>
  </cdr:relSizeAnchor>
  <cdr:relSizeAnchor xmlns:cdr="http://schemas.openxmlformats.org/drawingml/2006/chartDrawing">
    <cdr:from>
      <cdr:x>0.58769</cdr:x>
      <cdr:y>0.42888</cdr:y>
    </cdr:from>
    <cdr:to>
      <cdr:x>0.68873</cdr:x>
      <cdr:y>0.42979</cdr:y>
    </cdr:to>
    <cdr:cxnSp macro="">
      <cdr:nvCxnSpPr>
        <cdr:cNvPr id="6" name="Connecteur droit avec flèche 5">
          <a:extLst xmlns:a="http://schemas.openxmlformats.org/drawingml/2006/main">
            <a:ext uri="{FF2B5EF4-FFF2-40B4-BE49-F238E27FC236}">
              <a16:creationId xmlns:a16="http://schemas.microsoft.com/office/drawing/2014/main" id="{5D571329-E0EA-6D43-A795-F30A8A2A8CD4}"/>
            </a:ext>
          </a:extLst>
        </cdr:cNvPr>
        <cdr:cNvCxnSpPr/>
      </cdr:nvCxnSpPr>
      <cdr:spPr>
        <a:xfrm xmlns:a="http://schemas.openxmlformats.org/drawingml/2006/main">
          <a:off x="5588643" y="2467298"/>
          <a:ext cx="960794" cy="5204"/>
        </a:xfrm>
        <a:prstGeom xmlns:a="http://schemas.openxmlformats.org/drawingml/2006/main" prst="straightConnector1">
          <a:avLst/>
        </a:prstGeom>
        <a:ln xmlns:a="http://schemas.openxmlformats.org/drawingml/2006/main" w="15875">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0.81239</cdr:x>
      <cdr:y>0.20469</cdr:y>
    </cdr:from>
    <cdr:to>
      <cdr:x>0.83302</cdr:x>
      <cdr:y>0.20494</cdr:y>
    </cdr:to>
    <cdr:cxnSp macro="">
      <cdr:nvCxnSpPr>
        <cdr:cNvPr id="14" name="Connecteur droit avec flèche 13">
          <a:extLst xmlns:a="http://schemas.openxmlformats.org/drawingml/2006/main">
            <a:ext uri="{FF2B5EF4-FFF2-40B4-BE49-F238E27FC236}">
              <a16:creationId xmlns:a16="http://schemas.microsoft.com/office/drawing/2014/main" id="{0C2B43CE-BB95-8F49-AE3A-6A927AEAB93F}"/>
            </a:ext>
          </a:extLst>
        </cdr:cNvPr>
        <cdr:cNvCxnSpPr/>
      </cdr:nvCxnSpPr>
      <cdr:spPr>
        <a:xfrm xmlns:a="http://schemas.openxmlformats.org/drawingml/2006/main" flipV="1">
          <a:off x="7725362" y="1177542"/>
          <a:ext cx="196190" cy="1441"/>
        </a:xfrm>
        <a:prstGeom xmlns:a="http://schemas.openxmlformats.org/drawingml/2006/main" prst="straightConnector1">
          <a:avLst/>
        </a:prstGeom>
        <a:ln xmlns:a="http://schemas.openxmlformats.org/drawingml/2006/main" w="15875">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0.xml><?xml version="1.0" encoding="utf-8"?>
<c:userShapes xmlns:c="http://schemas.openxmlformats.org/drawingml/2006/chart">
  <cdr:relSizeAnchor xmlns:cdr="http://schemas.openxmlformats.org/drawingml/2006/chartDrawing">
    <cdr:from>
      <cdr:x>0.11653</cdr:x>
      <cdr:y>0.81915</cdr:y>
    </cdr:from>
    <cdr:to>
      <cdr:x>0.94139</cdr:x>
      <cdr:y>1</cdr:y>
    </cdr:to>
    <cdr:sp macro="" textlink="">
      <cdr:nvSpPr>
        <cdr:cNvPr id="3" name="ZoneTexte 2">
          <a:extLst xmlns:a="http://schemas.openxmlformats.org/drawingml/2006/main">
            <a:ext uri="{FF2B5EF4-FFF2-40B4-BE49-F238E27FC236}">
              <a16:creationId xmlns:a16="http://schemas.microsoft.com/office/drawing/2014/main" id="{8B9AA89D-0DF7-DC4F-BA89-F80CA51D3654}"/>
            </a:ext>
          </a:extLst>
        </cdr:cNvPr>
        <cdr:cNvSpPr txBox="1"/>
      </cdr:nvSpPr>
      <cdr:spPr>
        <a:xfrm xmlns:a="http://schemas.openxmlformats.org/drawingml/2006/main">
          <a:off x="935323" y="4889500"/>
          <a:ext cx="6620657" cy="1079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latin typeface="Arial" panose="020B0604020202020204" pitchFamily="34" charset="0"/>
              <a:cs typeface="Arial" panose="020B0604020202020204" pitchFamily="34" charset="0"/>
            </a:rPr>
            <a:t>Interpretation: </a:t>
          </a:r>
          <a:r>
            <a:rPr lang="fr-FR" sz="1100" b="0">
              <a:latin typeface="Arial" panose="020B0604020202020204" pitchFamily="34" charset="0"/>
              <a:cs typeface="Arial" panose="020B0604020202020204" pitchFamily="34" charset="0"/>
            </a:rPr>
            <a:t>This</a:t>
          </a:r>
          <a:r>
            <a:rPr lang="fr-FR" sz="1100" b="0" baseline="0">
              <a:latin typeface="Arial" panose="020B0604020202020204" pitchFamily="34" charset="0"/>
              <a:cs typeface="Arial" panose="020B0604020202020204" pitchFamily="34" charset="0"/>
            </a:rPr>
            <a:t> figure presents the share of global GHG emissions by the top 1% and bottom 50% of the global population between 1990 and 2019. GHG emissions measured correspond to individual footprints, i.e. they include indirect emissions produced abroad and embedded in individual consumption. Modeled estimates based on the systematic combination of </a:t>
          </a:r>
          <a:r>
            <a:rPr lang="fr-FR" sz="1100" b="0">
              <a:latin typeface="Arial" panose="020B0604020202020204" pitchFamily="34" charset="0"/>
              <a:cs typeface="Arial" panose="020B0604020202020204" pitchFamily="34" charset="0"/>
            </a:rPr>
            <a:t>tax data, household surveys and input-output tables. Emissions split equally within households. </a:t>
          </a:r>
          <a:r>
            <a:rPr lang="fr-FR" sz="1100" b="1">
              <a:latin typeface="Arial" panose="020B0604020202020204" pitchFamily="34" charset="0"/>
              <a:cs typeface="Arial" panose="020B0604020202020204" pitchFamily="34" charset="0"/>
            </a:rPr>
            <a:t>Sources</a:t>
          </a:r>
          <a:r>
            <a:rPr lang="fr-FR" sz="1100" b="1" baseline="0">
              <a:latin typeface="Arial" panose="020B0604020202020204" pitchFamily="34" charset="0"/>
              <a:cs typeface="Arial" panose="020B0604020202020204" pitchFamily="34" charset="0"/>
            </a:rPr>
            <a:t> and series: </a:t>
          </a:r>
          <a:r>
            <a:rPr lang="fr-FR" sz="1100" b="0" baseline="0">
              <a:latin typeface="Arial" panose="020B0604020202020204" pitchFamily="34" charset="0"/>
              <a:cs typeface="Arial" panose="020B0604020202020204" pitchFamily="34" charset="0"/>
            </a:rPr>
            <a:t>wir2022.wid.world/methodology and Chancel (2021).</a:t>
          </a:r>
          <a:endParaRPr lang="fr-FR" sz="11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0.03209</cdr:x>
      <cdr:y>0.02388</cdr:y>
    </cdr:from>
    <cdr:to>
      <cdr:x>0.95615</cdr:x>
      <cdr:y>0.07761</cdr:y>
    </cdr:to>
    <cdr:sp macro="" textlink="">
      <cdr:nvSpPr>
        <cdr:cNvPr id="2" name="ZoneTexte 1">
          <a:extLst xmlns:a="http://schemas.openxmlformats.org/drawingml/2006/main">
            <a:ext uri="{FF2B5EF4-FFF2-40B4-BE49-F238E27FC236}">
              <a16:creationId xmlns:a16="http://schemas.microsoft.com/office/drawing/2014/main" id="{0FB288BA-8C3F-7D4D-A6E1-5D6D2A114E3F}"/>
            </a:ext>
          </a:extLst>
        </cdr:cNvPr>
        <cdr:cNvSpPr txBox="1"/>
      </cdr:nvSpPr>
      <cdr:spPr>
        <a:xfrm xmlns:a="http://schemas.openxmlformats.org/drawingml/2006/main">
          <a:off x="190500" y="101600"/>
          <a:ext cx="548640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fr-FR" sz="1200" b="1">
              <a:latin typeface="Arial" panose="020B0604020202020204" pitchFamily="34" charset="0"/>
              <a:cs typeface="Arial" panose="020B0604020202020204" pitchFamily="34" charset="0"/>
            </a:rPr>
            <a:t>Figure 6.7 Top</a:t>
          </a:r>
          <a:r>
            <a:rPr lang="fr-FR" sz="1200" b="1" baseline="0">
              <a:latin typeface="Arial" panose="020B0604020202020204" pitchFamily="34" charset="0"/>
              <a:cs typeface="Arial" panose="020B0604020202020204" pitchFamily="34" charset="0"/>
            </a:rPr>
            <a:t> 1% and bottom 50% shares in global carbon emissions, 1990-2019</a:t>
          </a:r>
          <a:endParaRPr lang="fr-FR" sz="1200" b="1">
            <a:latin typeface="Arial" panose="020B0604020202020204" pitchFamily="34" charset="0"/>
            <a:cs typeface="Arial" panose="020B0604020202020204" pitchFamily="34" charset="0"/>
          </a:endParaRPr>
        </a:p>
        <a:p xmlns:a="http://schemas.openxmlformats.org/drawingml/2006/main">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0.62308</cdr:x>
      <cdr:y>0.33206</cdr:y>
    </cdr:from>
    <cdr:to>
      <cdr:x>0.9462</cdr:x>
      <cdr:y>0.4617</cdr:y>
    </cdr:to>
    <cdr:sp macro="" textlink="">
      <cdr:nvSpPr>
        <cdr:cNvPr id="4" name="ZoneTexte 3">
          <a:extLst xmlns:a="http://schemas.openxmlformats.org/drawingml/2006/main">
            <a:ext uri="{FF2B5EF4-FFF2-40B4-BE49-F238E27FC236}">
              <a16:creationId xmlns:a16="http://schemas.microsoft.com/office/drawing/2014/main" id="{A778D461-D41C-E344-B6EB-4B9EE2BCA255}"/>
            </a:ext>
          </a:extLst>
        </cdr:cNvPr>
        <cdr:cNvSpPr txBox="1"/>
      </cdr:nvSpPr>
      <cdr:spPr>
        <a:xfrm xmlns:a="http://schemas.openxmlformats.org/drawingml/2006/main">
          <a:off x="5001077" y="1982075"/>
          <a:ext cx="2593523" cy="773826"/>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vertOverflow="clip" wrap="square" rtlCol="0"/>
        <a:lstStyle xmlns:a="http://schemas.openxmlformats.org/drawingml/2006/main"/>
        <a:p xmlns:a="http://schemas.openxmlformats.org/drawingml/2006/main">
          <a:r>
            <a:rPr lang="fr-FR" sz="1100" b="1">
              <a:latin typeface="Arial" panose="020B0604020202020204" pitchFamily="34" charset="0"/>
              <a:cs typeface="Arial" panose="020B0604020202020204" pitchFamily="34" charset="0"/>
            </a:rPr>
            <a:t>The share</a:t>
          </a:r>
          <a:r>
            <a:rPr lang="fr-FR" sz="1100" b="1" baseline="0">
              <a:latin typeface="Arial" panose="020B0604020202020204" pitchFamily="34" charset="0"/>
              <a:cs typeface="Arial" panose="020B0604020202020204" pitchFamily="34" charset="0"/>
            </a:rPr>
            <a:t> of the top 1% in global emissions rose from 14.1% in 1990 to 16.8% in 2019. The share of the poorest 50% rose from 9.6% to 12%.</a:t>
          </a:r>
          <a:endParaRPr lang="fr-FR" sz="1100" b="1">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0</xdr:colOff>
      <xdr:row>2</xdr:row>
      <xdr:rowOff>63500</xdr:rowOff>
    </xdr:from>
    <xdr:to>
      <xdr:col>9</xdr:col>
      <xdr:colOff>152400</xdr:colOff>
      <xdr:row>26</xdr:row>
      <xdr:rowOff>152400</xdr:rowOff>
    </xdr:to>
    <xdr:graphicFrame macro="">
      <xdr:nvGraphicFramePr>
        <xdr:cNvPr id="2" name="Graphique 1">
          <a:extLst>
            <a:ext uri="{FF2B5EF4-FFF2-40B4-BE49-F238E27FC236}">
              <a16:creationId xmlns:a16="http://schemas.microsoft.com/office/drawing/2014/main" id="{F98C607F-4068-984A-A757-238418FBD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0.11715</cdr:x>
      <cdr:y>0.86522</cdr:y>
    </cdr:from>
    <cdr:to>
      <cdr:x>0.98745</cdr:x>
      <cdr:y>1</cdr:y>
    </cdr:to>
    <cdr:sp macro="" textlink="">
      <cdr:nvSpPr>
        <cdr:cNvPr id="2" name="ZoneTexte 1">
          <a:extLst xmlns:a="http://schemas.openxmlformats.org/drawingml/2006/main">
            <a:ext uri="{FF2B5EF4-FFF2-40B4-BE49-F238E27FC236}">
              <a16:creationId xmlns:a16="http://schemas.microsoft.com/office/drawing/2014/main" id="{42F286B7-626C-E048-9A9E-3EC587295631}"/>
            </a:ext>
          </a:extLst>
        </cdr:cNvPr>
        <cdr:cNvSpPr txBox="1"/>
      </cdr:nvSpPr>
      <cdr:spPr>
        <a:xfrm xmlns:a="http://schemas.openxmlformats.org/drawingml/2006/main">
          <a:off x="781130" y="3823947"/>
          <a:ext cx="5802678" cy="5956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000" b="1" baseline="0">
              <a:latin typeface="Arial" panose="020B0604020202020204" pitchFamily="34" charset="0"/>
              <a:cs typeface="Arial" panose="020B0604020202020204" pitchFamily="34" charset="0"/>
            </a:rPr>
            <a:t>Interpretation: </a:t>
          </a:r>
          <a:r>
            <a:rPr lang="fr-FR" sz="1000" baseline="0">
              <a:latin typeface="Arial" panose="020B0604020202020204" pitchFamily="34" charset="0"/>
              <a:cs typeface="Arial" panose="020B0604020202020204" pitchFamily="34" charset="0"/>
            </a:rPr>
            <a:t>37% of global carbon inequality between individuals is due differences in emissions levels between countries while 63% is explained by inequality within countries in 2019.</a:t>
          </a:r>
        </a:p>
        <a:p xmlns:a="http://schemas.openxmlformats.org/drawingml/2006/main">
          <a:r>
            <a:rPr lang="fr-FR" sz="1000" b="1" baseline="0">
              <a:latin typeface="Arial" panose="020B0604020202020204" pitchFamily="34" charset="0"/>
              <a:cs typeface="Arial" panose="020B0604020202020204" pitchFamily="34" charset="0"/>
            </a:rPr>
            <a:t>Sources and series: </a:t>
          </a:r>
          <a:r>
            <a:rPr lang="fr-FR" sz="1000" baseline="0">
              <a:latin typeface="Arial" panose="020B0604020202020204" pitchFamily="34" charset="0"/>
              <a:cs typeface="Arial" panose="020B0604020202020204" pitchFamily="34" charset="0"/>
            </a:rPr>
            <a:t>wir2022.wid.world/methodology and Chancel(2021).</a:t>
          </a:r>
          <a:endParaRPr lang="fr-FR"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0.76382</cdr:x>
      <cdr:y>0.2784</cdr:y>
    </cdr:from>
    <cdr:to>
      <cdr:x>0.95812</cdr:x>
      <cdr:y>0.43431</cdr:y>
    </cdr:to>
    <cdr:sp macro="" textlink="">
      <cdr:nvSpPr>
        <cdr:cNvPr id="3" name="ZoneTexte 2">
          <a:extLst xmlns:a="http://schemas.openxmlformats.org/drawingml/2006/main">
            <a:ext uri="{FF2B5EF4-FFF2-40B4-BE49-F238E27FC236}">
              <a16:creationId xmlns:a16="http://schemas.microsoft.com/office/drawing/2014/main" id="{3FFF3BEB-E1F9-404D-8D3D-C1F9F4A8F3C1}"/>
            </a:ext>
          </a:extLst>
        </cdr:cNvPr>
        <cdr:cNvSpPr txBox="1"/>
      </cdr:nvSpPr>
      <cdr:spPr>
        <a:xfrm xmlns:a="http://schemas.openxmlformats.org/drawingml/2006/main">
          <a:off x="5791208" y="1382440"/>
          <a:ext cx="1473163" cy="774203"/>
        </a:xfrm>
        <a:prstGeom xmlns:a="http://schemas.openxmlformats.org/drawingml/2006/main" prst="rect">
          <a:avLst/>
        </a:prstGeom>
        <a:solidFill xmlns:a="http://schemas.openxmlformats.org/drawingml/2006/main">
          <a:schemeClr val="bg1"/>
        </a:solidFill>
        <a:ln xmlns:a="http://schemas.openxmlformats.org/drawingml/2006/main">
          <a:solidFill>
            <a:schemeClr val="accent1"/>
          </a:solidFill>
        </a:ln>
      </cdr:spPr>
      <cdr:txBody>
        <a:bodyPr xmlns:a="http://schemas.openxmlformats.org/drawingml/2006/main" vertOverflow="clip" wrap="square" rtlCol="0"/>
        <a:lstStyle xmlns:a="http://schemas.openxmlformats.org/drawingml/2006/main"/>
        <a:p xmlns:a="http://schemas.openxmlformats.org/drawingml/2006/main">
          <a:r>
            <a:rPr lang="fr-FR" sz="1050" b="1">
              <a:solidFill>
                <a:schemeClr val="accent1">
                  <a:lumMod val="50000"/>
                </a:schemeClr>
              </a:solidFill>
              <a:latin typeface="Arial" panose="020B0604020202020204" pitchFamily="34" charset="0"/>
              <a:cs typeface="Arial" panose="020B0604020202020204" pitchFamily="34" charset="0"/>
            </a:rPr>
            <a:t>2019: 63% of</a:t>
          </a:r>
          <a:r>
            <a:rPr lang="fr-FR" sz="1050" b="1" baseline="0">
              <a:solidFill>
                <a:schemeClr val="accent1">
                  <a:lumMod val="50000"/>
                </a:schemeClr>
              </a:solidFill>
              <a:latin typeface="Arial" panose="020B0604020202020204" pitchFamily="34" charset="0"/>
              <a:cs typeface="Arial" panose="020B0604020202020204" pitchFamily="34" charset="0"/>
            </a:rPr>
            <a:t> global carbon inequality is due to within-country inequality</a:t>
          </a:r>
          <a:endParaRPr lang="fr-FR" sz="1050" b="1">
            <a:solidFill>
              <a:schemeClr val="accent1">
                <a:lumMod val="50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0.15745</cdr:x>
      <cdr:y>0.3136</cdr:y>
    </cdr:from>
    <cdr:to>
      <cdr:x>0.35175</cdr:x>
      <cdr:y>0.46952</cdr:y>
    </cdr:to>
    <cdr:sp macro="" textlink="">
      <cdr:nvSpPr>
        <cdr:cNvPr id="4" name="ZoneTexte 1">
          <a:extLst xmlns:a="http://schemas.openxmlformats.org/drawingml/2006/main">
            <a:ext uri="{FF2B5EF4-FFF2-40B4-BE49-F238E27FC236}">
              <a16:creationId xmlns:a16="http://schemas.microsoft.com/office/drawing/2014/main" id="{1A6CAA36-38D3-A847-97EF-1AE80B90205E}"/>
            </a:ext>
          </a:extLst>
        </cdr:cNvPr>
        <cdr:cNvSpPr txBox="1"/>
      </cdr:nvSpPr>
      <cdr:spPr>
        <a:xfrm xmlns:a="http://schemas.openxmlformats.org/drawingml/2006/main">
          <a:off x="1193807" y="1557244"/>
          <a:ext cx="1473163" cy="774252"/>
        </a:xfrm>
        <a:prstGeom xmlns:a="http://schemas.openxmlformats.org/drawingml/2006/main" prst="rect">
          <a:avLst/>
        </a:prstGeom>
        <a:solidFill xmlns:a="http://schemas.openxmlformats.org/drawingml/2006/main">
          <a:schemeClr val="bg1"/>
        </a:solidFill>
        <a:ln xmlns:a="http://schemas.openxmlformats.org/drawingml/2006/main">
          <a:solidFill>
            <a:srgbClr val="C00000"/>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050" b="0">
              <a:solidFill>
                <a:srgbClr val="C00000"/>
              </a:solidFill>
              <a:latin typeface="Arial" panose="020B0604020202020204" pitchFamily="34" charset="0"/>
              <a:cs typeface="Arial" panose="020B0604020202020204" pitchFamily="34" charset="0"/>
            </a:rPr>
            <a:t>1990: 63% of</a:t>
          </a:r>
          <a:r>
            <a:rPr lang="fr-FR" sz="1050" b="0" baseline="0">
              <a:solidFill>
                <a:srgbClr val="C00000"/>
              </a:solidFill>
              <a:latin typeface="Arial" panose="020B0604020202020204" pitchFamily="34" charset="0"/>
              <a:cs typeface="Arial" panose="020B0604020202020204" pitchFamily="34" charset="0"/>
            </a:rPr>
            <a:t> global carbon inequality is due to between-country inequality</a:t>
          </a:r>
          <a:endParaRPr lang="fr-FR" sz="1050" b="0">
            <a:solidFill>
              <a:srgbClr val="C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0.0737</cdr:x>
      <cdr:y>0.01075</cdr:y>
    </cdr:from>
    <cdr:to>
      <cdr:x>0.92797</cdr:x>
      <cdr:y>0.12634</cdr:y>
    </cdr:to>
    <cdr:sp macro="" textlink="">
      <cdr:nvSpPr>
        <cdr:cNvPr id="5" name="ZoneTexte 4">
          <a:extLst xmlns:a="http://schemas.openxmlformats.org/drawingml/2006/main">
            <a:ext uri="{FF2B5EF4-FFF2-40B4-BE49-F238E27FC236}">
              <a16:creationId xmlns:a16="http://schemas.microsoft.com/office/drawing/2014/main" id="{F154FD1F-80F9-7B40-B3B9-EC5EEC432848}"/>
            </a:ext>
          </a:extLst>
        </cdr:cNvPr>
        <cdr:cNvSpPr txBox="1"/>
      </cdr:nvSpPr>
      <cdr:spPr>
        <a:xfrm xmlns:a="http://schemas.openxmlformats.org/drawingml/2006/main">
          <a:off x="558800" y="53395"/>
          <a:ext cx="6477000" cy="57399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100" b="1">
              <a:latin typeface="Arial" panose="020B0604020202020204" pitchFamily="34" charset="0"/>
              <a:cs typeface="Arial" panose="020B0604020202020204" pitchFamily="34" charset="0"/>
            </a:rPr>
            <a:t>Figure 6.8 Global carbon inequalities are mainly due to inequality within countries (1990-2019)</a:t>
          </a:r>
        </a:p>
        <a:p xmlns:a="http://schemas.openxmlformats.org/drawingml/2006/main">
          <a:pPr algn="ctr"/>
          <a:r>
            <a:rPr lang="fr-FR" sz="1100" b="0">
              <a:latin typeface="Arial" panose="020B0604020202020204" pitchFamily="34" charset="0"/>
              <a:cs typeface="Arial" panose="020B0604020202020204" pitchFamily="34" charset="0"/>
            </a:rPr>
            <a:t>(Theil index decomposition of global carbon inequality)</a:t>
          </a:r>
        </a:p>
      </cdr:txBody>
    </cdr:sp>
  </cdr:relSizeAnchor>
</c:userShapes>
</file>

<file path=xl/drawings/drawing23.xml><?xml version="1.0" encoding="utf-8"?>
<xdr:wsDr xmlns:xdr="http://schemas.openxmlformats.org/drawingml/2006/spreadsheetDrawing" xmlns:a="http://schemas.openxmlformats.org/drawingml/2006/main">
  <xdr:twoCellAnchor>
    <xdr:from>
      <xdr:col>0</xdr:col>
      <xdr:colOff>0</xdr:colOff>
      <xdr:row>2</xdr:row>
      <xdr:rowOff>0</xdr:rowOff>
    </xdr:from>
    <xdr:to>
      <xdr:col>11</xdr:col>
      <xdr:colOff>76200</xdr:colOff>
      <xdr:row>33</xdr:row>
      <xdr:rowOff>20516</xdr:rowOff>
    </xdr:to>
    <xdr:graphicFrame macro="">
      <xdr:nvGraphicFramePr>
        <xdr:cNvPr id="2" name="Graphique 1">
          <a:extLst>
            <a:ext uri="{FF2B5EF4-FFF2-40B4-BE49-F238E27FC236}">
              <a16:creationId xmlns:a16="http://schemas.microsoft.com/office/drawing/2014/main" id="{9B9DDB14-FAD3-7B4C-8612-6E9CD1833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0.00862</cdr:x>
      <cdr:y>0.87122</cdr:y>
    </cdr:from>
    <cdr:to>
      <cdr:x>0.98039</cdr:x>
      <cdr:y>0.9676</cdr:y>
    </cdr:to>
    <cdr:sp macro="" textlink="">
      <cdr:nvSpPr>
        <cdr:cNvPr id="4" name="Rectangle 3"/>
        <cdr:cNvSpPr/>
      </cdr:nvSpPr>
      <cdr:spPr>
        <a:xfrm xmlns:a="http://schemas.openxmlformats.org/drawingml/2006/main">
          <a:off x="65610" y="5413399"/>
          <a:ext cx="7397269" cy="59883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Emissions of the global bottom 50% rose by 25% between 1990 and 2020. Emissions of the middle 40% declined,  In sum, inequalitiy decreased by 5-20%% and emissions of the top 1% and richer groups rose substantially.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lucaschancel.info/carbon</a:t>
          </a:r>
          <a:endParaRPr lang="fr-FR" sz="1100">
            <a:effectLst/>
            <a:latin typeface="Arial Narrow" panose="020B0606020202030204" pitchFamily="34" charset="0"/>
          </a:endParaRPr>
        </a:p>
      </cdr:txBody>
    </cdr:sp>
  </cdr:relSizeAnchor>
  <cdr:relSizeAnchor xmlns:cdr="http://schemas.openxmlformats.org/drawingml/2006/chartDrawing">
    <cdr:from>
      <cdr:x>0</cdr:x>
      <cdr:y>0.79512</cdr:y>
    </cdr:from>
    <cdr:to>
      <cdr:x>0.9003</cdr:x>
      <cdr:y>0.83218</cdr:y>
    </cdr:to>
    <cdr:sp macro="" textlink="">
      <cdr:nvSpPr>
        <cdr:cNvPr id="15" name="ZoneTexte 1">
          <a:extLst xmlns:a="http://schemas.openxmlformats.org/drawingml/2006/main">
            <a:ext uri="{FF2B5EF4-FFF2-40B4-BE49-F238E27FC236}">
              <a16:creationId xmlns:a16="http://schemas.microsoft.com/office/drawing/2014/main" id="{E665AA8F-EDAF-48DF-A30E-645854253A8C}"/>
            </a:ext>
          </a:extLst>
        </cdr:cNvPr>
        <cdr:cNvSpPr txBox="1"/>
      </cdr:nvSpPr>
      <cdr:spPr>
        <a:xfrm xmlns:a="http://schemas.openxmlformats.org/drawingml/2006/main">
          <a:off x="0" y="4946673"/>
          <a:ext cx="8515350" cy="23056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0">
              <a:latin typeface="Arial" panose="020B0604020202020204" pitchFamily="34" charset="0"/>
              <a:cs typeface="Arial" panose="020B0604020202020204" pitchFamily="34" charset="0"/>
            </a:rPr>
            <a:t> ← 1% least</a:t>
          </a:r>
          <a:r>
            <a:rPr lang="fr-FR" sz="1200" b="0" baseline="0">
              <a:latin typeface="Arial" panose="020B0604020202020204" pitchFamily="34" charset="0"/>
              <a:cs typeface="Arial" panose="020B0604020202020204" pitchFamily="34" charset="0"/>
            </a:rPr>
            <a:t> emitters</a:t>
          </a:r>
          <a:r>
            <a:rPr lang="fr-FR" sz="1200" b="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Polluter group                         </a:t>
          </a:r>
          <a:r>
            <a:rPr lang="fr-FR" sz="1200" b="0">
              <a:latin typeface="Arial" panose="020B0604020202020204" pitchFamily="34" charset="0"/>
              <a:cs typeface="Arial" panose="020B0604020202020204" pitchFamily="34" charset="0"/>
            </a:rPr>
            <a:t> 0.01% highest emitters→</a:t>
          </a:r>
        </a:p>
      </cdr:txBody>
    </cdr:sp>
  </cdr:relSizeAnchor>
  <cdr:relSizeAnchor xmlns:cdr="http://schemas.openxmlformats.org/drawingml/2006/chartDrawing">
    <cdr:from>
      <cdr:x>0.06104</cdr:x>
      <cdr:y>0.87669</cdr:y>
    </cdr:from>
    <cdr:to>
      <cdr:x>1</cdr:x>
      <cdr:y>1</cdr:y>
    </cdr:to>
    <cdr:sp macro="" textlink="">
      <cdr:nvSpPr>
        <cdr:cNvPr id="5" name="ZoneTexte 1">
          <a:extLst xmlns:a="http://schemas.openxmlformats.org/drawingml/2006/main">
            <a:ext uri="{FF2B5EF4-FFF2-40B4-BE49-F238E27FC236}">
              <a16:creationId xmlns:a16="http://schemas.microsoft.com/office/drawing/2014/main" id="{C9FB6C5F-F2D3-44A0-8984-B3EC9235AD82}"/>
            </a:ext>
          </a:extLst>
        </cdr:cNvPr>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9" name="ZoneTexte 2">
          <a:extLst xmlns:a="http://schemas.openxmlformats.org/drawingml/2006/main">
            <a:ext uri="{FF2B5EF4-FFF2-40B4-BE49-F238E27FC236}">
              <a16:creationId xmlns:a16="http://schemas.microsoft.com/office/drawing/2014/main" id="{CA565615-72BF-48B6-848B-1E97BB2FCB73}"/>
            </a:ext>
          </a:extLst>
        </cdr:cNvPr>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0.00862</cdr:x>
      <cdr:y>0.87122</cdr:y>
    </cdr:from>
    <cdr:to>
      <cdr:x>0.98039</cdr:x>
      <cdr:y>0.9676</cdr:y>
    </cdr:to>
    <cdr:sp macro="" textlink="">
      <cdr:nvSpPr>
        <cdr:cNvPr id="16" name="Rectangle 3">
          <a:extLst xmlns:a="http://schemas.openxmlformats.org/drawingml/2006/main">
            <a:ext uri="{FF2B5EF4-FFF2-40B4-BE49-F238E27FC236}">
              <a16:creationId xmlns:a16="http://schemas.microsoft.com/office/drawing/2014/main" id="{AC285598-3E45-41E5-ADC3-656FEF29C85E}"/>
            </a:ext>
          </a:extLst>
        </cdr:cNvPr>
        <cdr:cNvSpPr/>
      </cdr:nvSpPr>
      <cdr:spPr>
        <a:xfrm xmlns:a="http://schemas.openxmlformats.org/drawingml/2006/main">
          <a:off x="65610" y="5413399"/>
          <a:ext cx="7397269" cy="59883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100" b="1">
              <a:solidFill>
                <a:sysClr val="windowText" lastClr="000000"/>
              </a:solidFill>
              <a:effectLst/>
              <a:latin typeface="Arial" panose="020B0604020202020204" pitchFamily="34" charset="0"/>
              <a:ea typeface="+mn-ea"/>
              <a:cs typeface="Arial" panose="020B0604020202020204" pitchFamily="34" charset="0"/>
            </a:rPr>
            <a:t>Interpretation: </a:t>
          </a:r>
          <a:r>
            <a:rPr lang="fr-FR" sz="1100">
              <a:solidFill>
                <a:sysClr val="windowText" lastClr="000000"/>
              </a:solidFill>
              <a:effectLst/>
              <a:latin typeface="Arial" panose="020B0604020202020204" pitchFamily="34" charset="0"/>
              <a:ea typeface="+mn-ea"/>
              <a:cs typeface="Arial" panose="020B0604020202020204" pitchFamily="34" charset="0"/>
            </a:rPr>
            <a:t>The graph </a:t>
          </a:r>
          <a:r>
            <a:rPr lang="fr-FR" sz="1100" b="0">
              <a:solidFill>
                <a:sysClr val="windowText" lastClr="000000"/>
              </a:solidFill>
              <a:effectLst/>
              <a:latin typeface="Arial" panose="020B0604020202020204" pitchFamily="34" charset="0"/>
              <a:ea typeface="+mn-ea"/>
              <a:cs typeface="Arial" panose="020B0604020202020204" pitchFamily="34" charset="0"/>
            </a:rPr>
            <a:t>shows</a:t>
          </a:r>
          <a:r>
            <a:rPr lang="fr-FR" sz="1100" b="1">
              <a:solidFill>
                <a:sysClr val="windowText" lastClr="000000"/>
              </a:solidFill>
              <a:effectLst/>
              <a:latin typeface="Arial" panose="020B0604020202020204" pitchFamily="34" charset="0"/>
              <a:ea typeface="+mn-ea"/>
              <a:cs typeface="Arial" panose="020B0604020202020204" pitchFamily="34" charset="0"/>
            </a:rPr>
            <a:t> </a:t>
          </a:r>
          <a:r>
            <a:rPr lang="fr-FR" sz="1100" b="0">
              <a:solidFill>
                <a:sysClr val="windowText" lastClr="000000"/>
              </a:solidFill>
              <a:effectLst/>
              <a:latin typeface="Arial" panose="020B0604020202020204" pitchFamily="34" charset="0"/>
              <a:ea typeface="+mn-ea"/>
              <a:cs typeface="Arial" panose="020B0604020202020204" pitchFamily="34" charset="0"/>
            </a:rPr>
            <a:t>the</a:t>
          </a:r>
          <a:r>
            <a:rPr lang="fr-FR" sz="1100" b="0" baseline="0">
              <a:solidFill>
                <a:sysClr val="windowText" lastClr="000000"/>
              </a:solidFill>
              <a:effectLst/>
              <a:latin typeface="Arial" panose="020B0604020202020204" pitchFamily="34" charset="0"/>
              <a:ea typeface="+mn-ea"/>
              <a:cs typeface="Arial" panose="020B0604020202020204" pitchFamily="34" charset="0"/>
            </a:rPr>
            <a:t> share of world regions in each group of global emitters, from the bottom 1% to the top 0.001%. </a:t>
          </a:r>
          <a:r>
            <a:rPr lang="fr-FR" sz="1100" b="1" baseline="0">
              <a:solidFill>
                <a:sysClr val="windowText" lastClr="000000"/>
              </a:solidFill>
              <a:effectLst/>
              <a:latin typeface="Arial" panose="020B0604020202020204" pitchFamily="34" charset="0"/>
              <a:ea typeface="+mn-ea"/>
              <a:cs typeface="Arial" panose="020B0604020202020204" pitchFamily="34" charset="0"/>
            </a:rPr>
            <a:t>Sources and series: </a:t>
          </a:r>
          <a:r>
            <a:rPr lang="fr-FR" sz="1100" b="0" baseline="0">
              <a:solidFill>
                <a:sysClr val="windowText" lastClr="000000"/>
              </a:solidFill>
              <a:effectLst/>
              <a:latin typeface="Arial" panose="020B0604020202020204" pitchFamily="34" charset="0"/>
              <a:ea typeface="+mn-ea"/>
              <a:cs typeface="Arial" panose="020B0604020202020204" pitchFamily="34" charset="0"/>
            </a:rPr>
            <a:t>wir2022.wid.world/methodology and Chancel (2021).</a:t>
          </a:r>
          <a:endParaRPr lang="en-US">
            <a:solidFill>
              <a:sysClr val="windowText" lastClr="000000"/>
            </a:solidFill>
            <a:effectLst/>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0.19013</cdr:x>
      <cdr:y>0.01206</cdr:y>
    </cdr:from>
    <cdr:to>
      <cdr:x>0.81588</cdr:x>
      <cdr:y>0.05024</cdr:y>
    </cdr:to>
    <cdr:sp macro="" textlink="">
      <cdr:nvSpPr>
        <cdr:cNvPr id="6" name="ZoneTexte 5">
          <a:extLst xmlns:a="http://schemas.openxmlformats.org/drawingml/2006/main">
            <a:ext uri="{FF2B5EF4-FFF2-40B4-BE49-F238E27FC236}">
              <a16:creationId xmlns:a16="http://schemas.microsoft.com/office/drawing/2014/main" id="{27BEC184-D7EE-7944-9098-6D2205E31AF9}"/>
            </a:ext>
          </a:extLst>
        </cdr:cNvPr>
        <cdr:cNvSpPr txBox="1"/>
      </cdr:nvSpPr>
      <cdr:spPr>
        <a:xfrm xmlns:a="http://schemas.openxmlformats.org/drawingml/2006/main">
          <a:off x="2006600" y="76200"/>
          <a:ext cx="6604000" cy="241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latin typeface="Arial" panose="020B0604020202020204" pitchFamily="34" charset="0"/>
              <a:cs typeface="Arial" panose="020B0604020202020204" pitchFamily="34" charset="0"/>
            </a:rPr>
            <a:t>Figure 6.9a Geographical composition of global emitter groups, 2019</a:t>
          </a:r>
        </a:p>
      </cdr:txBody>
    </cdr:sp>
  </cdr:relSizeAnchor>
</c:userShapes>
</file>

<file path=xl/drawings/drawing25.xml><?xml version="1.0" encoding="utf-8"?>
<xdr:wsDr xmlns:xdr="http://schemas.openxmlformats.org/drawingml/2006/spreadsheetDrawing" xmlns:a="http://schemas.openxmlformats.org/drawingml/2006/main">
  <xdr:twoCellAnchor>
    <xdr:from>
      <xdr:col>0</xdr:col>
      <xdr:colOff>0</xdr:colOff>
      <xdr:row>0</xdr:row>
      <xdr:rowOff>148618</xdr:rowOff>
    </xdr:from>
    <xdr:to>
      <xdr:col>11</xdr:col>
      <xdr:colOff>180975</xdr:colOff>
      <xdr:row>27</xdr:row>
      <xdr:rowOff>152401</xdr:rowOff>
    </xdr:to>
    <xdr:graphicFrame macro="">
      <xdr:nvGraphicFramePr>
        <xdr:cNvPr id="2" name="Graphique 1">
          <a:extLst>
            <a:ext uri="{FF2B5EF4-FFF2-40B4-BE49-F238E27FC236}">
              <a16:creationId xmlns:a16="http://schemas.microsoft.com/office/drawing/2014/main" id="{D68B47F8-E398-8148-8628-A822999F5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317500</xdr:colOff>
      <xdr:row>5</xdr:row>
      <xdr:rowOff>177800</xdr:rowOff>
    </xdr:from>
    <xdr:to>
      <xdr:col>4</xdr:col>
      <xdr:colOff>723900</xdr:colOff>
      <xdr:row>10</xdr:row>
      <xdr:rowOff>162128</xdr:rowOff>
    </xdr:to>
    <xdr:sp macro="" textlink="">
      <xdr:nvSpPr>
        <xdr:cNvPr id="3" name="ZoneTexte 2">
          <a:extLst>
            <a:ext uri="{FF2B5EF4-FFF2-40B4-BE49-F238E27FC236}">
              <a16:creationId xmlns:a16="http://schemas.microsoft.com/office/drawing/2014/main" id="{01522A79-1F33-E340-B73E-1B561ABB4D47}"/>
            </a:ext>
          </a:extLst>
        </xdr:cNvPr>
        <xdr:cNvSpPr txBox="1"/>
      </xdr:nvSpPr>
      <xdr:spPr>
        <a:xfrm>
          <a:off x="2952074" y="1123545"/>
          <a:ext cx="1284592" cy="930072"/>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latin typeface="Arial" panose="020B0604020202020204" pitchFamily="34" charset="0"/>
              <a:cs typeface="Arial" panose="020B0604020202020204" pitchFamily="34" charset="0"/>
            </a:rPr>
            <a:t>1 billion individuals emit</a:t>
          </a:r>
          <a:r>
            <a:rPr lang="fr-FR" sz="1100" b="1" baseline="0">
              <a:latin typeface="Arial" panose="020B0604020202020204" pitchFamily="34" charset="0"/>
              <a:cs typeface="Arial" panose="020B0604020202020204" pitchFamily="34" charset="0"/>
            </a:rPr>
            <a:t> less than 1 tonne CO2 per year</a:t>
          </a:r>
          <a:endParaRPr lang="fr-FR" sz="1100" b="1">
            <a:latin typeface="Arial" panose="020B0604020202020204" pitchFamily="34" charset="0"/>
            <a:cs typeface="Arial" panose="020B0604020202020204" pitchFamily="34" charset="0"/>
          </a:endParaRPr>
        </a:p>
      </xdr:txBody>
    </xdr:sp>
    <xdr:clientData/>
  </xdr:twoCellAnchor>
  <xdr:twoCellAnchor>
    <xdr:from>
      <xdr:col>6</xdr:col>
      <xdr:colOff>848198</xdr:colOff>
      <xdr:row>3</xdr:row>
      <xdr:rowOff>112679</xdr:rowOff>
    </xdr:from>
    <xdr:to>
      <xdr:col>8</xdr:col>
      <xdr:colOff>378298</xdr:colOff>
      <xdr:row>8</xdr:row>
      <xdr:rowOff>94575</xdr:rowOff>
    </xdr:to>
    <xdr:sp macro="" textlink="">
      <xdr:nvSpPr>
        <xdr:cNvPr id="4" name="ZoneTexte 3">
          <a:extLst>
            <a:ext uri="{FF2B5EF4-FFF2-40B4-BE49-F238E27FC236}">
              <a16:creationId xmlns:a16="http://schemas.microsoft.com/office/drawing/2014/main" id="{D8D30248-489E-2748-8544-5A961CC6963B}"/>
            </a:ext>
          </a:extLst>
        </xdr:cNvPr>
        <xdr:cNvSpPr txBox="1"/>
      </xdr:nvSpPr>
      <xdr:spPr>
        <a:xfrm>
          <a:off x="6117347" y="680126"/>
          <a:ext cx="1286483" cy="92764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latin typeface="Arial" panose="020B0604020202020204" pitchFamily="34" charset="0"/>
              <a:cs typeface="Arial" panose="020B0604020202020204" pitchFamily="34" charset="0"/>
            </a:rPr>
            <a:t>3 billion individuals emit between 3.1 and 13 tonnes CO2 per</a:t>
          </a:r>
          <a:r>
            <a:rPr lang="fr-FR" sz="1100" b="1" baseline="0">
              <a:latin typeface="Arial" panose="020B0604020202020204" pitchFamily="34" charset="0"/>
              <a:cs typeface="Arial" panose="020B0604020202020204" pitchFamily="34" charset="0"/>
            </a:rPr>
            <a:t> year</a:t>
          </a:r>
          <a:endParaRPr lang="fr-FR" sz="1100" b="1">
            <a:latin typeface="Arial" panose="020B0604020202020204" pitchFamily="34" charset="0"/>
            <a:cs typeface="Arial" panose="020B0604020202020204" pitchFamily="34" charset="0"/>
          </a:endParaRPr>
        </a:p>
      </xdr:txBody>
    </xdr:sp>
    <xdr:clientData/>
  </xdr:twoCellAnchor>
  <xdr:twoCellAnchor>
    <xdr:from>
      <xdr:col>9</xdr:col>
      <xdr:colOff>41344</xdr:colOff>
      <xdr:row>15</xdr:row>
      <xdr:rowOff>102952</xdr:rowOff>
    </xdr:from>
    <xdr:to>
      <xdr:col>10</xdr:col>
      <xdr:colOff>449635</xdr:colOff>
      <xdr:row>19</xdr:row>
      <xdr:rowOff>135106</xdr:rowOff>
    </xdr:to>
    <xdr:sp macro="" textlink="">
      <xdr:nvSpPr>
        <xdr:cNvPr id="5" name="ZoneTexte 4">
          <a:extLst>
            <a:ext uri="{FF2B5EF4-FFF2-40B4-BE49-F238E27FC236}">
              <a16:creationId xmlns:a16="http://schemas.microsoft.com/office/drawing/2014/main" id="{8325B025-3B3F-3C41-B7EB-196135CE6F7E}"/>
            </a:ext>
          </a:extLst>
        </xdr:cNvPr>
        <xdr:cNvSpPr txBox="1"/>
      </xdr:nvSpPr>
      <xdr:spPr>
        <a:xfrm>
          <a:off x="7945067" y="2940186"/>
          <a:ext cx="1286483" cy="7887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latin typeface="Arial" panose="020B0604020202020204" pitchFamily="34" charset="0"/>
              <a:cs typeface="Arial" panose="020B0604020202020204" pitchFamily="34" charset="0"/>
            </a:rPr>
            <a:t>7 million individuals</a:t>
          </a:r>
          <a:r>
            <a:rPr lang="fr-FR" sz="1100" b="1" baseline="0">
              <a:latin typeface="Arial" panose="020B0604020202020204" pitchFamily="34" charset="0"/>
              <a:cs typeface="Arial" panose="020B0604020202020204" pitchFamily="34" charset="0"/>
            </a:rPr>
            <a:t> emit more than 130 tonnes per year</a:t>
          </a:r>
          <a:endParaRPr lang="fr-FR" sz="1100" b="1">
            <a:latin typeface="Arial" panose="020B0604020202020204" pitchFamily="34" charset="0"/>
            <a:cs typeface="Arial" panose="020B0604020202020204" pitchFamily="34" charset="0"/>
          </a:endParaRPr>
        </a:p>
      </xdr:txBody>
    </xdr:sp>
    <xdr:clientData/>
  </xdr:twoCellAnchor>
</xdr:wsDr>
</file>

<file path=xl/drawings/drawing26.xml><?xml version="1.0" encoding="utf-8"?>
<c:userShapes xmlns:c="http://schemas.openxmlformats.org/drawingml/2006/chart">
  <cdr:relSizeAnchor xmlns:cdr="http://schemas.openxmlformats.org/drawingml/2006/chartDrawing">
    <cdr:from>
      <cdr:x>0</cdr:x>
      <cdr:y>0.85607</cdr:y>
    </cdr:from>
    <cdr:to>
      <cdr:x>1</cdr:x>
      <cdr:y>0.9852</cdr:y>
    </cdr:to>
    <cdr:sp macro="" textlink="">
      <cdr:nvSpPr>
        <cdr:cNvPr id="2" name="Rectangle 1">
          <a:extLst xmlns:a="http://schemas.openxmlformats.org/drawingml/2006/main">
            <a:ext uri="{FF2B5EF4-FFF2-40B4-BE49-F238E27FC236}">
              <a16:creationId xmlns:a16="http://schemas.microsoft.com/office/drawing/2014/main" id="{0E56E416-CB98-49DB-B644-C7453B9E71DB}"/>
            </a:ext>
          </a:extLst>
        </cdr:cNvPr>
        <cdr:cNvSpPr/>
      </cdr:nvSpPr>
      <cdr:spPr>
        <a:xfrm xmlns:a="http://schemas.openxmlformats.org/drawingml/2006/main">
          <a:off x="0" y="3975100"/>
          <a:ext cx="8201025" cy="59960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100" b="1">
              <a:solidFill>
                <a:sysClr val="windowText" lastClr="000000"/>
              </a:solidFill>
              <a:effectLst/>
              <a:latin typeface="Arial" panose="020B0604020202020204" pitchFamily="34" charset="0"/>
              <a:ea typeface="+mn-ea"/>
              <a:cs typeface="Arial" panose="020B0604020202020204" pitchFamily="34" charset="0"/>
            </a:rPr>
            <a:t>Interpretation: </a:t>
          </a:r>
          <a:r>
            <a:rPr lang="fr-FR" sz="1100">
              <a:solidFill>
                <a:sysClr val="windowText" lastClr="000000"/>
              </a:solidFill>
              <a:effectLst/>
              <a:latin typeface="Arial" panose="020B0604020202020204" pitchFamily="34" charset="0"/>
              <a:ea typeface="+mn-ea"/>
              <a:cs typeface="Arial" panose="020B0604020202020204" pitchFamily="34" charset="0"/>
            </a:rPr>
            <a:t>The graph </a:t>
          </a:r>
          <a:r>
            <a:rPr lang="fr-FR" sz="1100" b="0">
              <a:solidFill>
                <a:sysClr val="windowText" lastClr="000000"/>
              </a:solidFill>
              <a:effectLst/>
              <a:latin typeface="Arial" panose="020B0604020202020204" pitchFamily="34" charset="0"/>
              <a:ea typeface="+mn-ea"/>
              <a:cs typeface="Arial" panose="020B0604020202020204" pitchFamily="34" charset="0"/>
            </a:rPr>
            <a:t>shows</a:t>
          </a:r>
          <a:r>
            <a:rPr lang="fr-FR" sz="1100" b="1">
              <a:solidFill>
                <a:sysClr val="windowText" lastClr="000000"/>
              </a:solidFill>
              <a:effectLst/>
              <a:latin typeface="Arial" panose="020B0604020202020204" pitchFamily="34" charset="0"/>
              <a:ea typeface="+mn-ea"/>
              <a:cs typeface="Arial" panose="020B0604020202020204" pitchFamily="34" charset="0"/>
            </a:rPr>
            <a:t> </a:t>
          </a:r>
          <a:r>
            <a:rPr lang="fr-FR" sz="1100" b="0">
              <a:solidFill>
                <a:sysClr val="windowText" lastClr="000000"/>
              </a:solidFill>
              <a:effectLst/>
              <a:latin typeface="Arial" panose="020B0604020202020204" pitchFamily="34" charset="0"/>
              <a:ea typeface="+mn-ea"/>
              <a:cs typeface="Arial" panose="020B0604020202020204" pitchFamily="34" charset="0"/>
            </a:rPr>
            <a:t>the</a:t>
          </a:r>
          <a:r>
            <a:rPr lang="fr-FR" sz="1100" b="0" baseline="0">
              <a:solidFill>
                <a:sysClr val="windowText" lastClr="000000"/>
              </a:solidFill>
              <a:effectLst/>
              <a:latin typeface="Arial" panose="020B0604020202020204" pitchFamily="34" charset="0"/>
              <a:ea typeface="+mn-ea"/>
              <a:cs typeface="Arial" panose="020B0604020202020204" pitchFamily="34" charset="0"/>
            </a:rPr>
            <a:t> global distribution of emitters in 2021. GHG emissions measured correspond to individual footprints, i.e. they include indirect emissions produced abroad and embedded in individual consumption. </a:t>
          </a:r>
          <a:r>
            <a:rPr lang="fr-FR" sz="1100" b="1" baseline="0">
              <a:solidFill>
                <a:sysClr val="windowText" lastClr="000000"/>
              </a:solidFill>
              <a:effectLst/>
              <a:latin typeface="Arial" panose="020B0604020202020204" pitchFamily="34" charset="0"/>
              <a:ea typeface="+mn-ea"/>
              <a:cs typeface="Arial" panose="020B0604020202020204" pitchFamily="34" charset="0"/>
            </a:rPr>
            <a:t>Sources and series: </a:t>
          </a:r>
          <a:r>
            <a:rPr lang="fr-FR" sz="1100" b="0" baseline="0">
              <a:solidFill>
                <a:sysClr val="windowText" lastClr="000000"/>
              </a:solidFill>
              <a:effectLst/>
              <a:latin typeface="Arial" panose="020B0604020202020204" pitchFamily="34" charset="0"/>
              <a:ea typeface="+mn-ea"/>
              <a:cs typeface="Arial" panose="020B0604020202020204" pitchFamily="34" charset="0"/>
            </a:rPr>
            <a:t>wir2022.wid.world/methodology and Chancel (2021).</a:t>
          </a:r>
          <a:endParaRPr lang="en-US" sz="1100">
            <a:solidFill>
              <a:sysClr val="windowText" lastClr="000000"/>
            </a:solidFill>
            <a:effectLst/>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0.27183</cdr:x>
      <cdr:y>0.0029</cdr:y>
    </cdr:from>
    <cdr:to>
      <cdr:x>0.82098</cdr:x>
      <cdr:y>0.06344</cdr:y>
    </cdr:to>
    <cdr:sp macro="" textlink="">
      <cdr:nvSpPr>
        <cdr:cNvPr id="4" name="ZoneTexte 3">
          <a:extLst xmlns:a="http://schemas.openxmlformats.org/drawingml/2006/main">
            <a:ext uri="{FF2B5EF4-FFF2-40B4-BE49-F238E27FC236}">
              <a16:creationId xmlns:a16="http://schemas.microsoft.com/office/drawing/2014/main" id="{D49B4893-0D36-A941-BC46-B6734373FF06}"/>
            </a:ext>
          </a:extLst>
        </cdr:cNvPr>
        <cdr:cNvSpPr txBox="1"/>
      </cdr:nvSpPr>
      <cdr:spPr>
        <a:xfrm xmlns:a="http://schemas.openxmlformats.org/drawingml/2006/main">
          <a:off x="2675107" y="14803"/>
          <a:ext cx="5404254" cy="3094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200" b="1">
              <a:latin typeface="Arial" panose="020B0604020202020204" pitchFamily="34" charset="0"/>
              <a:cs typeface="Arial" panose="020B0604020202020204" pitchFamily="34" charset="0"/>
            </a:rPr>
            <a:t>Figure 6.9b The</a:t>
          </a:r>
          <a:r>
            <a:rPr lang="fr-FR" sz="1200" b="1" baseline="0">
              <a:latin typeface="Arial" panose="020B0604020202020204" pitchFamily="34" charset="0"/>
              <a:cs typeface="Arial" panose="020B0604020202020204" pitchFamily="34" charset="0"/>
            </a:rPr>
            <a:t> distribution of g</a:t>
          </a:r>
          <a:r>
            <a:rPr lang="fr-FR" sz="1200" b="1">
              <a:latin typeface="Arial" panose="020B0604020202020204" pitchFamily="34" charset="0"/>
              <a:cs typeface="Arial" panose="020B0604020202020204" pitchFamily="34" charset="0"/>
            </a:rPr>
            <a:t>lobal carbon</a:t>
          </a:r>
          <a:r>
            <a:rPr lang="fr-FR" sz="1200" b="1" baseline="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emissions in 2019</a:t>
          </a:r>
        </a:p>
      </cdr:txBody>
    </cdr:sp>
  </cdr:relSizeAnchor>
</c:userShapes>
</file>

<file path=xl/drawings/drawing27.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544689</xdr:colOff>
      <xdr:row>33</xdr:row>
      <xdr:rowOff>9877</xdr:rowOff>
    </xdr:to>
    <xdr:graphicFrame macro="">
      <xdr:nvGraphicFramePr>
        <xdr:cNvPr id="2" name="Graphique 1">
          <a:extLst>
            <a:ext uri="{FF2B5EF4-FFF2-40B4-BE49-F238E27FC236}">
              <a16:creationId xmlns:a16="http://schemas.microsoft.com/office/drawing/2014/main" id="{E823AD8B-74BB-1140-A7E6-2B170A02B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593558</xdr:colOff>
      <xdr:row>1</xdr:row>
      <xdr:rowOff>21700</xdr:rowOff>
    </xdr:from>
    <xdr:to>
      <xdr:col>15</xdr:col>
      <xdr:colOff>309405</xdr:colOff>
      <xdr:row>33</xdr:row>
      <xdr:rowOff>29833</xdr:rowOff>
    </xdr:to>
    <xdr:grpSp>
      <xdr:nvGrpSpPr>
        <xdr:cNvPr id="3" name="Groupe 2">
          <a:extLst>
            <a:ext uri="{FF2B5EF4-FFF2-40B4-BE49-F238E27FC236}">
              <a16:creationId xmlns:a16="http://schemas.microsoft.com/office/drawing/2014/main" id="{AEC78C42-75B6-2F4D-BDFE-77AC8C7CB123}"/>
            </a:ext>
          </a:extLst>
        </xdr:cNvPr>
        <xdr:cNvGrpSpPr/>
      </xdr:nvGrpSpPr>
      <xdr:grpSpPr>
        <a:xfrm>
          <a:off x="7231425" y="224900"/>
          <a:ext cx="7301980" cy="6476666"/>
          <a:chOff x="9334500" y="569414"/>
          <a:chExt cx="6273800" cy="6121400"/>
        </a:xfrm>
      </xdr:grpSpPr>
      <xdr:grpSp>
        <xdr:nvGrpSpPr>
          <xdr:cNvPr id="4" name="Groupe 3">
            <a:extLst>
              <a:ext uri="{FF2B5EF4-FFF2-40B4-BE49-F238E27FC236}">
                <a16:creationId xmlns:a16="http://schemas.microsoft.com/office/drawing/2014/main" id="{0FF0F44B-5923-4E41-B81E-68680629CA80}"/>
              </a:ext>
            </a:extLst>
          </xdr:cNvPr>
          <xdr:cNvGrpSpPr/>
        </xdr:nvGrpSpPr>
        <xdr:grpSpPr>
          <a:xfrm>
            <a:off x="9334500" y="569414"/>
            <a:ext cx="6273800" cy="6121400"/>
            <a:chOff x="11252200" y="657059"/>
            <a:chExt cx="6273800" cy="5397500"/>
          </a:xfrm>
        </xdr:grpSpPr>
        <xdr:graphicFrame macro="">
          <xdr:nvGraphicFramePr>
            <xdr:cNvPr id="10" name="Graphique 9">
              <a:extLst>
                <a:ext uri="{FF2B5EF4-FFF2-40B4-BE49-F238E27FC236}">
                  <a16:creationId xmlns:a16="http://schemas.microsoft.com/office/drawing/2014/main" id="{535FA154-EFA1-E545-BA26-260ACF12873C}"/>
                </a:ext>
              </a:extLst>
            </xdr:cNvPr>
            <xdr:cNvGraphicFramePr/>
          </xdr:nvGraphicFramePr>
          <xdr:xfrm>
            <a:off x="11252200" y="657059"/>
            <a:ext cx="6273800" cy="5397500"/>
          </xdr:xfrm>
          <a:graphic>
            <a:graphicData uri="http://schemas.openxmlformats.org/drawingml/2006/chart">
              <c:chart xmlns:c="http://schemas.openxmlformats.org/drawingml/2006/chart" xmlns:r="http://schemas.openxmlformats.org/officeDocument/2006/relationships" r:id="rId2"/>
            </a:graphicData>
          </a:graphic>
        </xdr:graphicFrame>
        <xdr:sp macro="" textlink="'data-F6.10a'!$G$3">
          <xdr:nvSpPr>
            <xdr:cNvPr id="11" name="ZoneTexte 10">
              <a:extLst>
                <a:ext uri="{FF2B5EF4-FFF2-40B4-BE49-F238E27FC236}">
                  <a16:creationId xmlns:a16="http://schemas.microsoft.com/office/drawing/2014/main" id="{00A999AD-8DC5-9E4C-81F3-35367E721733}"/>
                </a:ext>
              </a:extLst>
            </xdr:cNvPr>
            <xdr:cNvSpPr txBox="1"/>
          </xdr:nvSpPr>
          <xdr:spPr>
            <a:xfrm>
              <a:off x="12093095" y="3617752"/>
              <a:ext cx="927100" cy="6759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E97B6A-155B-44C4-8913-A3312619F9B2}" type="TxLink">
                <a:rPr lang="en-US" sz="1200" b="0" i="0" u="none" strike="noStrike">
                  <a:solidFill>
                    <a:srgbClr val="000000"/>
                  </a:solidFill>
                  <a:latin typeface="Arial" panose="020B0604020202020204" pitchFamily="34" charset="0"/>
                  <a:cs typeface="Arial" panose="020B0604020202020204" pitchFamily="34" charset="0"/>
                </a:rPr>
                <a:pPr/>
                <a:t>Reduction: 11.1 tonnes per capita (-53%)</a:t>
              </a:fld>
              <a:endParaRPr lang="fr-FR" sz="1200">
                <a:latin typeface="Arial" panose="020B0604020202020204" pitchFamily="34" charset="0"/>
                <a:cs typeface="Arial" panose="020B0604020202020204" pitchFamily="34" charset="0"/>
              </a:endParaRPr>
            </a:p>
          </xdr:txBody>
        </xdr:sp>
        <xdr:sp macro="" textlink="'data-F6.10a'!$G$4">
          <xdr:nvSpPr>
            <xdr:cNvPr id="12" name="ZoneTexte 11">
              <a:extLst>
                <a:ext uri="{FF2B5EF4-FFF2-40B4-BE49-F238E27FC236}">
                  <a16:creationId xmlns:a16="http://schemas.microsoft.com/office/drawing/2014/main" id="{2611B47F-3922-CF42-8B58-0E76AAF64A35}"/>
                </a:ext>
              </a:extLst>
            </xdr:cNvPr>
            <xdr:cNvSpPr txBox="1"/>
          </xdr:nvSpPr>
          <xdr:spPr>
            <a:xfrm>
              <a:off x="13457601" y="4284720"/>
              <a:ext cx="952500" cy="5705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0C20D7-166D-40A5-9DC4-808CF6F79895}" type="TxLink">
                <a:rPr lang="en-US" sz="1200" b="0" i="0" u="none" strike="noStrike">
                  <a:solidFill>
                    <a:srgbClr val="000000"/>
                  </a:solidFill>
                  <a:latin typeface="Arial" panose="020B0604020202020204" pitchFamily="34" charset="0"/>
                  <a:cs typeface="Arial" panose="020B0604020202020204" pitchFamily="34" charset="0"/>
                </a:rPr>
                <a:pPr/>
                <a:t>Increase: .3 tonnes per capita (3%)</a:t>
              </a:fld>
              <a:endParaRPr lang="fr-FR" sz="1200">
                <a:latin typeface="Arial" panose="020B0604020202020204" pitchFamily="34" charset="0"/>
                <a:cs typeface="Arial" panose="020B0604020202020204" pitchFamily="34" charset="0"/>
              </a:endParaRPr>
            </a:p>
          </xdr:txBody>
        </xdr:sp>
      </xdr:grpSp>
      <xdr:sp macro="" textlink="'data-F6.10a'!$G$5">
        <xdr:nvSpPr>
          <xdr:cNvPr id="5" name="ZoneTexte 4">
            <a:extLst>
              <a:ext uri="{FF2B5EF4-FFF2-40B4-BE49-F238E27FC236}">
                <a16:creationId xmlns:a16="http://schemas.microsoft.com/office/drawing/2014/main" id="{3E5CA3EA-7930-3846-839D-2BC2A9E4F70F}"/>
              </a:ext>
            </a:extLst>
          </xdr:cNvPr>
          <xdr:cNvSpPr txBox="1"/>
        </xdr:nvSpPr>
        <xdr:spPr>
          <a:xfrm>
            <a:off x="12978693" y="3592874"/>
            <a:ext cx="821577" cy="83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F030C4-338E-4B4B-B1D0-C02D6A5FE3A2}" type="TxLink">
              <a:rPr lang="en-US" sz="1200" b="0" i="0" u="none" strike="noStrike">
                <a:solidFill>
                  <a:srgbClr val="000000"/>
                </a:solidFill>
                <a:latin typeface="Arial" panose="020B0604020202020204" pitchFamily="34" charset="0"/>
                <a:cs typeface="Arial" panose="020B0604020202020204" pitchFamily="34" charset="0"/>
              </a:rPr>
              <a:pPr/>
              <a:t>Reduction: 12 tonnes per capita (-54%)</a:t>
            </a:fld>
            <a:endParaRPr lang="fr-FR" sz="1200">
              <a:latin typeface="Arial" panose="020B0604020202020204" pitchFamily="34" charset="0"/>
              <a:cs typeface="Arial" panose="020B0604020202020204" pitchFamily="34" charset="0"/>
            </a:endParaRPr>
          </a:p>
        </xdr:txBody>
      </xdr:sp>
      <xdr:cxnSp macro="">
        <xdr:nvCxnSpPr>
          <xdr:cNvPr id="6" name="Connecteur droit avec flèche 5">
            <a:extLst>
              <a:ext uri="{FF2B5EF4-FFF2-40B4-BE49-F238E27FC236}">
                <a16:creationId xmlns:a16="http://schemas.microsoft.com/office/drawing/2014/main" id="{2115A8C3-E336-974C-8D10-731A64FC8C70}"/>
              </a:ext>
            </a:extLst>
          </xdr:cNvPr>
          <xdr:cNvCxnSpPr/>
        </xdr:nvCxnSpPr>
        <xdr:spPr>
          <a:xfrm>
            <a:off x="10796968" y="4824883"/>
            <a:ext cx="7916" cy="586716"/>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 name="Connecteur droit avec flèche 6">
            <a:extLst>
              <a:ext uri="{FF2B5EF4-FFF2-40B4-BE49-F238E27FC236}">
                <a16:creationId xmlns:a16="http://schemas.microsoft.com/office/drawing/2014/main" id="{EC852122-757D-F447-9736-EE9942477E18}"/>
              </a:ext>
            </a:extLst>
          </xdr:cNvPr>
          <xdr:cNvCxnSpPr/>
        </xdr:nvCxnSpPr>
        <xdr:spPr>
          <a:xfrm>
            <a:off x="13571784" y="4824883"/>
            <a:ext cx="0" cy="6265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 name="Connecteur droit avec flèche 7">
            <a:extLst>
              <a:ext uri="{FF2B5EF4-FFF2-40B4-BE49-F238E27FC236}">
                <a16:creationId xmlns:a16="http://schemas.microsoft.com/office/drawing/2014/main" id="{16353326-4C1A-0448-91C9-500A4DCCCC8B}"/>
              </a:ext>
            </a:extLst>
          </xdr:cNvPr>
          <xdr:cNvCxnSpPr/>
        </xdr:nvCxnSpPr>
        <xdr:spPr>
          <a:xfrm>
            <a:off x="14968535" y="1918169"/>
            <a:ext cx="19784" cy="3423196"/>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sp macro="" textlink="'data-F6.10a'!$G$6">
        <xdr:nvSpPr>
          <xdr:cNvPr id="9" name="ZoneTexte 8">
            <a:extLst>
              <a:ext uri="{FF2B5EF4-FFF2-40B4-BE49-F238E27FC236}">
                <a16:creationId xmlns:a16="http://schemas.microsoft.com/office/drawing/2014/main" id="{C3B78191-6513-7242-BA9C-9F15BCFA694D}"/>
              </a:ext>
            </a:extLst>
          </xdr:cNvPr>
          <xdr:cNvSpPr txBox="1"/>
        </xdr:nvSpPr>
        <xdr:spPr>
          <a:xfrm>
            <a:off x="14066015" y="1150774"/>
            <a:ext cx="1072761" cy="6304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A153A2-AF76-418A-84A5-22B47297A360}" type="TxLink">
              <a:rPr lang="en-US" sz="1200" b="0" i="0" u="none" strike="noStrike">
                <a:solidFill>
                  <a:srgbClr val="000000"/>
                </a:solidFill>
                <a:latin typeface="Arial" panose="020B0604020202020204" pitchFamily="34" charset="0"/>
                <a:cs typeface="Arial" panose="020B0604020202020204" pitchFamily="34" charset="0"/>
              </a:rPr>
              <a:pPr/>
              <a:t>Reduction: 64.7 tonnes per capita (-87%)</a:t>
            </a:fld>
            <a:endParaRPr lang="fr-FR" sz="1200">
              <a:latin typeface="Arial" panose="020B0604020202020204" pitchFamily="34" charset="0"/>
              <a:cs typeface="Arial" panose="020B0604020202020204" pitchFamily="34" charset="0"/>
            </a:endParaRPr>
          </a:p>
        </xdr:txBody>
      </xdr:sp>
    </xdr:grpSp>
    <xdr:clientData/>
  </xdr:twoCellAnchor>
  <xdr:twoCellAnchor>
    <xdr:from>
      <xdr:col>8</xdr:col>
      <xdr:colOff>650005</xdr:colOff>
      <xdr:row>9</xdr:row>
      <xdr:rowOff>107840</xdr:rowOff>
    </xdr:from>
    <xdr:to>
      <xdr:col>11</xdr:col>
      <xdr:colOff>203201</xdr:colOff>
      <xdr:row>14</xdr:row>
      <xdr:rowOff>67733</xdr:rowOff>
    </xdr:to>
    <xdr:sp macro="" textlink="'data-F6.10a'!$I$3">
      <xdr:nvSpPr>
        <xdr:cNvPr id="13" name="ZoneTexte 12">
          <a:extLst>
            <a:ext uri="{FF2B5EF4-FFF2-40B4-BE49-F238E27FC236}">
              <a16:creationId xmlns:a16="http://schemas.microsoft.com/office/drawing/2014/main" id="{039F9E26-2C82-284A-AAA3-1E7FDE0DF521}"/>
            </a:ext>
          </a:extLst>
        </xdr:cNvPr>
        <xdr:cNvSpPr txBox="1"/>
      </xdr:nvSpPr>
      <xdr:spPr>
        <a:xfrm>
          <a:off x="8236138" y="1936640"/>
          <a:ext cx="2397996" cy="9758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92EFB0-876B-4340-9699-5FED38E74928}" type="TxLink">
            <a:rPr lang="en-US" sz="1400" b="1" i="0" u="none" strike="noStrike">
              <a:solidFill>
                <a:srgbClr val="000000"/>
              </a:solidFill>
              <a:latin typeface="Arial" panose="020B0604020202020204" pitchFamily="34" charset="0"/>
              <a:cs typeface="Arial" panose="020B0604020202020204" pitchFamily="34" charset="0"/>
            </a:rPr>
            <a:pPr/>
            <a:t>On average, emissions are projected to decrease by 11.1 tonnes per capita by 2030</a:t>
          </a:fld>
          <a:endParaRPr lang="fr-FR" sz="1600" b="1">
            <a:latin typeface="Arial" panose="020B0604020202020204" pitchFamily="34" charset="0"/>
            <a:cs typeface="Arial" panose="020B0604020202020204" pitchFamily="34" charset="0"/>
          </a:endParaRPr>
        </a:p>
      </xdr:txBody>
    </xdr:sp>
    <xdr:clientData/>
  </xdr:twoCellAnchor>
</xdr:wsDr>
</file>

<file path=xl/drawings/drawing28.xml><?xml version="1.0" encoding="utf-8"?>
<c:userShapes xmlns:c="http://schemas.openxmlformats.org/drawingml/2006/chart">
  <cdr:relSizeAnchor xmlns:cdr="http://schemas.openxmlformats.org/drawingml/2006/chartDrawing">
    <cdr:from>
      <cdr:x>0.14129</cdr:x>
      <cdr:y>0.39405</cdr:y>
    </cdr:from>
    <cdr:to>
      <cdr:x>0.38428</cdr:x>
      <cdr:y>0.56197</cdr:y>
    </cdr:to>
    <cdr:sp macro="" textlink="">
      <cdr:nvSpPr>
        <cdr:cNvPr id="2" name="ZoneTexte 31">
          <a:extLst xmlns:a="http://schemas.openxmlformats.org/drawingml/2006/main">
            <a:ext uri="{FF2B5EF4-FFF2-40B4-BE49-F238E27FC236}">
              <a16:creationId xmlns:a16="http://schemas.microsoft.com/office/drawing/2014/main" id="{1CB6C136-97A6-1B42-99A6-6D61A2E1071F}"/>
            </a:ext>
          </a:extLst>
        </cdr:cNvPr>
        <cdr:cNvSpPr txBox="1"/>
      </cdr:nvSpPr>
      <cdr:spPr>
        <a:xfrm xmlns:a="http://schemas.openxmlformats.org/drawingml/2006/main">
          <a:off x="1014823" y="2552818"/>
          <a:ext cx="1745310" cy="108785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633FBE35-7CED-46DB-B9B3-BA6FF42CE1A0}" type="TxLink">
            <a:rPr lang="en-US" sz="1600" b="1" i="0" u="none" strike="noStrike">
              <a:solidFill>
                <a:srgbClr val="000000"/>
              </a:solidFill>
              <a:latin typeface="Arial" panose="020B0604020202020204" pitchFamily="34" charset="0"/>
              <a:cs typeface="Arial" panose="020B0604020202020204" pitchFamily="34" charset="0"/>
            </a:rPr>
            <a:pPr/>
            <a:t>Average GHG emissions: 21.1 tonnes per person per year</a:t>
          </a:fld>
          <a:endParaRPr lang="fr-FR" sz="2000" b="1">
            <a:latin typeface="Arial" panose="020B0604020202020204" pitchFamily="34" charset="0"/>
            <a:cs typeface="Arial" panose="020B0604020202020204" pitchFamily="34" charset="0"/>
          </a:endParaRPr>
        </a:p>
      </cdr:txBody>
    </cdr:sp>
  </cdr:relSizeAnchor>
</c:userShapes>
</file>

<file path=xl/drawings/drawing29.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544689</xdr:colOff>
      <xdr:row>33</xdr:row>
      <xdr:rowOff>9877</xdr:rowOff>
    </xdr:to>
    <xdr:graphicFrame macro="">
      <xdr:nvGraphicFramePr>
        <xdr:cNvPr id="2" name="Graphique 1">
          <a:extLst>
            <a:ext uri="{FF2B5EF4-FFF2-40B4-BE49-F238E27FC236}">
              <a16:creationId xmlns:a16="http://schemas.microsoft.com/office/drawing/2014/main" id="{BB59A895-8F44-914B-BED4-FC0B08C3E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593558</xdr:colOff>
      <xdr:row>1</xdr:row>
      <xdr:rowOff>21700</xdr:rowOff>
    </xdr:from>
    <xdr:to>
      <xdr:col>15</xdr:col>
      <xdr:colOff>309405</xdr:colOff>
      <xdr:row>33</xdr:row>
      <xdr:rowOff>29833</xdr:rowOff>
    </xdr:to>
    <xdr:grpSp>
      <xdr:nvGrpSpPr>
        <xdr:cNvPr id="3" name="Groupe 2">
          <a:extLst>
            <a:ext uri="{FF2B5EF4-FFF2-40B4-BE49-F238E27FC236}">
              <a16:creationId xmlns:a16="http://schemas.microsoft.com/office/drawing/2014/main" id="{50F608F4-C872-8648-B1DE-74250EC3E0D0}"/>
            </a:ext>
          </a:extLst>
        </xdr:cNvPr>
        <xdr:cNvGrpSpPr/>
      </xdr:nvGrpSpPr>
      <xdr:grpSpPr>
        <a:xfrm>
          <a:off x="7231425" y="224900"/>
          <a:ext cx="7301980" cy="6476666"/>
          <a:chOff x="9334500" y="569414"/>
          <a:chExt cx="6273800" cy="6121400"/>
        </a:xfrm>
      </xdr:grpSpPr>
      <xdr:grpSp>
        <xdr:nvGrpSpPr>
          <xdr:cNvPr id="4" name="Groupe 3">
            <a:extLst>
              <a:ext uri="{FF2B5EF4-FFF2-40B4-BE49-F238E27FC236}">
                <a16:creationId xmlns:a16="http://schemas.microsoft.com/office/drawing/2014/main" id="{495569E8-9E2A-CE4F-8A53-9C20E9B75313}"/>
              </a:ext>
            </a:extLst>
          </xdr:cNvPr>
          <xdr:cNvGrpSpPr/>
        </xdr:nvGrpSpPr>
        <xdr:grpSpPr>
          <a:xfrm>
            <a:off x="9334500" y="569414"/>
            <a:ext cx="6273800" cy="6121400"/>
            <a:chOff x="11252200" y="657059"/>
            <a:chExt cx="6273800" cy="5397500"/>
          </a:xfrm>
        </xdr:grpSpPr>
        <xdr:graphicFrame macro="">
          <xdr:nvGraphicFramePr>
            <xdr:cNvPr id="10" name="Graphique 9">
              <a:extLst>
                <a:ext uri="{FF2B5EF4-FFF2-40B4-BE49-F238E27FC236}">
                  <a16:creationId xmlns:a16="http://schemas.microsoft.com/office/drawing/2014/main" id="{3B8B9E16-1F4B-F147-AC6D-6D801D28553A}"/>
                </a:ext>
              </a:extLst>
            </xdr:cNvPr>
            <xdr:cNvGraphicFramePr/>
          </xdr:nvGraphicFramePr>
          <xdr:xfrm>
            <a:off x="11252200" y="657059"/>
            <a:ext cx="6273800" cy="5397500"/>
          </xdr:xfrm>
          <a:graphic>
            <a:graphicData uri="http://schemas.openxmlformats.org/drawingml/2006/chart">
              <c:chart xmlns:c="http://schemas.openxmlformats.org/drawingml/2006/chart" xmlns:r="http://schemas.openxmlformats.org/officeDocument/2006/relationships" r:id="rId2"/>
            </a:graphicData>
          </a:graphic>
        </xdr:graphicFrame>
        <xdr:sp macro="" textlink="'data-F6.10b'!$G$3">
          <xdr:nvSpPr>
            <xdr:cNvPr id="11" name="ZoneTexte 10">
              <a:extLst>
                <a:ext uri="{FF2B5EF4-FFF2-40B4-BE49-F238E27FC236}">
                  <a16:creationId xmlns:a16="http://schemas.microsoft.com/office/drawing/2014/main" id="{C9B2CBFC-DABA-4544-981E-0AFDEBE86693}"/>
                </a:ext>
              </a:extLst>
            </xdr:cNvPr>
            <xdr:cNvSpPr txBox="1"/>
          </xdr:nvSpPr>
          <xdr:spPr>
            <a:xfrm>
              <a:off x="12049954" y="3607441"/>
              <a:ext cx="1033007" cy="5815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1A7E37B-0D97-4207-BC78-42F229A7990C}" type="TxLink">
                <a:rPr lang="en-US" sz="1200" b="0" i="0" u="none" strike="noStrike">
                  <a:solidFill>
                    <a:srgbClr val="000000"/>
                  </a:solidFill>
                  <a:latin typeface="Arial" panose="020B0604020202020204" pitchFamily="34" charset="0"/>
                  <a:cs typeface="Arial" panose="020B0604020202020204" pitchFamily="34" charset="0"/>
                </a:rPr>
                <a:pPr/>
                <a:t>Reduction: 3.9 tonnes per capita (-45%)</a:t>
              </a:fld>
              <a:endParaRPr lang="fr-FR" sz="1600">
                <a:latin typeface="Arial" panose="020B0604020202020204" pitchFamily="34" charset="0"/>
                <a:cs typeface="Arial" panose="020B0604020202020204" pitchFamily="34" charset="0"/>
              </a:endParaRPr>
            </a:p>
          </xdr:txBody>
        </xdr:sp>
        <xdr:sp macro="" textlink="'data-F6.10b'!$G$4">
          <xdr:nvSpPr>
            <xdr:cNvPr id="12" name="ZoneTexte 11">
              <a:extLst>
                <a:ext uri="{FF2B5EF4-FFF2-40B4-BE49-F238E27FC236}">
                  <a16:creationId xmlns:a16="http://schemas.microsoft.com/office/drawing/2014/main" id="{E4DCC9F0-5EDB-5948-9812-53B3C5B888EB}"/>
                </a:ext>
              </a:extLst>
            </xdr:cNvPr>
            <xdr:cNvSpPr txBox="1"/>
          </xdr:nvSpPr>
          <xdr:spPr>
            <a:xfrm>
              <a:off x="13427053" y="4040170"/>
              <a:ext cx="1026356" cy="6576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D4DE3B-BFE8-274F-8B5D-C2BE6749AA12}" type="TxLink">
                <a:rPr lang="en-US" sz="1200" b="0" i="0" u="none" strike="noStrike">
                  <a:solidFill>
                    <a:srgbClr val="000000"/>
                  </a:solidFill>
                  <a:latin typeface="Arial" panose="020B0604020202020204" pitchFamily="34" charset="0"/>
                  <a:cs typeface="Arial" panose="020B0604020202020204" pitchFamily="34" charset="0"/>
                </a:rPr>
                <a:pPr/>
                <a:t>Reduction: 0.2 tonnes per capita (-3%)</a:t>
              </a:fld>
              <a:endParaRPr lang="fr-FR" sz="1200">
                <a:latin typeface="Arial" panose="020B0604020202020204" pitchFamily="34" charset="0"/>
                <a:cs typeface="Arial" panose="020B0604020202020204" pitchFamily="34" charset="0"/>
              </a:endParaRPr>
            </a:p>
          </xdr:txBody>
        </xdr:sp>
      </xdr:grpSp>
      <xdr:sp macro="" textlink="'data-F6.10b'!$G$5">
        <xdr:nvSpPr>
          <xdr:cNvPr id="5" name="ZoneTexte 4">
            <a:extLst>
              <a:ext uri="{FF2B5EF4-FFF2-40B4-BE49-F238E27FC236}">
                <a16:creationId xmlns:a16="http://schemas.microsoft.com/office/drawing/2014/main" id="{12A51879-DB86-1C4F-9AF2-C2A07EC664F4}"/>
              </a:ext>
            </a:extLst>
          </xdr:cNvPr>
          <xdr:cNvSpPr txBox="1"/>
        </xdr:nvSpPr>
        <xdr:spPr>
          <a:xfrm>
            <a:off x="12863871" y="3749652"/>
            <a:ext cx="813757" cy="7566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75352F-3F0F-4BA9-AB0B-3644394B2929}" type="TxLink">
              <a:rPr lang="en-US" sz="1200" b="0" i="0" u="none" strike="noStrike">
                <a:solidFill>
                  <a:srgbClr val="000000"/>
                </a:solidFill>
                <a:latin typeface="Arial" panose="020B0604020202020204" pitchFamily="34" charset="0"/>
                <a:cs typeface="Arial" panose="020B0604020202020204" pitchFamily="34" charset="0"/>
              </a:rPr>
              <a:pPr/>
              <a:t>Reduction: 4.5 tonnes per capita (-48%)</a:t>
            </a:fld>
            <a:endParaRPr lang="fr-FR" sz="1600">
              <a:latin typeface="Arial" panose="020B0604020202020204" pitchFamily="34" charset="0"/>
              <a:cs typeface="Arial" panose="020B0604020202020204" pitchFamily="34" charset="0"/>
            </a:endParaRPr>
          </a:p>
        </xdr:txBody>
      </xdr:sp>
      <xdr:sp macro="" textlink="'data-F6.10b'!$G$6">
        <xdr:nvSpPr>
          <xdr:cNvPr id="6" name="ZoneTexte 5">
            <a:extLst>
              <a:ext uri="{FF2B5EF4-FFF2-40B4-BE49-F238E27FC236}">
                <a16:creationId xmlns:a16="http://schemas.microsoft.com/office/drawing/2014/main" id="{39F690DE-1AA8-2342-96E8-CF723F9970D7}"/>
              </a:ext>
            </a:extLst>
          </xdr:cNvPr>
          <xdr:cNvSpPr txBox="1"/>
        </xdr:nvSpPr>
        <xdr:spPr>
          <a:xfrm>
            <a:off x="14165641" y="1386275"/>
            <a:ext cx="842623" cy="7748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9EC38A-CA18-474E-AE1A-2DC777E8240F}" type="TxLink">
              <a:rPr lang="en-US" sz="1200" b="0" i="0" u="none" strike="noStrike">
                <a:solidFill>
                  <a:srgbClr val="000000"/>
                </a:solidFill>
                <a:latin typeface="Arial" panose="020B0604020202020204" pitchFamily="34" charset="0"/>
                <a:cs typeface="Arial" panose="020B0604020202020204" pitchFamily="34" charset="0"/>
              </a:rPr>
              <a:pPr/>
              <a:t>Reduction: 19.9 tonnes per capita (-81%)</a:t>
            </a:fld>
            <a:endParaRPr lang="fr-FR" sz="1600">
              <a:latin typeface="Arial" panose="020B0604020202020204" pitchFamily="34" charset="0"/>
              <a:cs typeface="Arial" panose="020B0604020202020204" pitchFamily="34" charset="0"/>
            </a:endParaRPr>
          </a:p>
        </xdr:txBody>
      </xdr:sp>
      <xdr:cxnSp macro="">
        <xdr:nvCxnSpPr>
          <xdr:cNvPr id="7" name="Connecteur droit avec flèche 6">
            <a:extLst>
              <a:ext uri="{FF2B5EF4-FFF2-40B4-BE49-F238E27FC236}">
                <a16:creationId xmlns:a16="http://schemas.microsoft.com/office/drawing/2014/main" id="{55D187FC-7D49-9A4A-A135-C59A402AB23D}"/>
              </a:ext>
            </a:extLst>
          </xdr:cNvPr>
          <xdr:cNvCxnSpPr/>
        </xdr:nvCxnSpPr>
        <xdr:spPr>
          <a:xfrm>
            <a:off x="10770142" y="4738486"/>
            <a:ext cx="0" cy="52199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 name="Connecteur droit avec flèche 7">
            <a:extLst>
              <a:ext uri="{FF2B5EF4-FFF2-40B4-BE49-F238E27FC236}">
                <a16:creationId xmlns:a16="http://schemas.microsoft.com/office/drawing/2014/main" id="{D99CB617-C076-5540-BB4F-5B098EB10BFD}"/>
              </a:ext>
            </a:extLst>
          </xdr:cNvPr>
          <xdr:cNvCxnSpPr/>
        </xdr:nvCxnSpPr>
        <xdr:spPr>
          <a:xfrm>
            <a:off x="13565168" y="4631604"/>
            <a:ext cx="0" cy="636971"/>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 name="Connecteur droit avec flèche 8">
            <a:extLst>
              <a:ext uri="{FF2B5EF4-FFF2-40B4-BE49-F238E27FC236}">
                <a16:creationId xmlns:a16="http://schemas.microsoft.com/office/drawing/2014/main" id="{818E873F-97D4-CC43-A0A0-02CF7861A154}"/>
              </a:ext>
            </a:extLst>
          </xdr:cNvPr>
          <xdr:cNvCxnSpPr/>
        </xdr:nvCxnSpPr>
        <xdr:spPr>
          <a:xfrm>
            <a:off x="14948502" y="2359933"/>
            <a:ext cx="16385" cy="2835119"/>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635062</xdr:colOff>
      <xdr:row>9</xdr:row>
      <xdr:rowOff>58036</xdr:rowOff>
    </xdr:from>
    <xdr:to>
      <xdr:col>11</xdr:col>
      <xdr:colOff>464837</xdr:colOff>
      <xdr:row>14</xdr:row>
      <xdr:rowOff>164353</xdr:rowOff>
    </xdr:to>
    <xdr:sp macro="" textlink="'data-F6.10b'!$I$3">
      <xdr:nvSpPr>
        <xdr:cNvPr id="13" name="ZoneTexte 12">
          <a:extLst>
            <a:ext uri="{FF2B5EF4-FFF2-40B4-BE49-F238E27FC236}">
              <a16:creationId xmlns:a16="http://schemas.microsoft.com/office/drawing/2014/main" id="{327C6EF1-EA76-0A48-A9D9-94D67C59E5F4}"/>
            </a:ext>
          </a:extLst>
        </xdr:cNvPr>
        <xdr:cNvSpPr txBox="1"/>
      </xdr:nvSpPr>
      <xdr:spPr>
        <a:xfrm>
          <a:off x="8284944" y="1940624"/>
          <a:ext cx="2698481" cy="115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8A701C-6690-48D2-B648-36173F7E4CA2}" type="TxLink">
            <a:rPr lang="en-US" sz="1600" b="1" i="0" u="none" strike="noStrike">
              <a:solidFill>
                <a:srgbClr val="000000"/>
              </a:solidFill>
              <a:latin typeface="Arial" panose="020B0604020202020204" pitchFamily="34" charset="0"/>
              <a:cs typeface="Arial" panose="020B0604020202020204" pitchFamily="34" charset="0"/>
            </a:rPr>
            <a:pPr/>
            <a:t>On average, emissions are projected to decrease by 3.9 tonnes per capita by 2030</a:t>
          </a:fld>
          <a:endParaRPr lang="fr-FR" sz="2000" b="1">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252405</xdr:colOff>
      <xdr:row>46</xdr:row>
      <xdr:rowOff>190923</xdr:rowOff>
    </xdr:to>
    <xdr:graphicFrame macro="">
      <xdr:nvGraphicFramePr>
        <xdr:cNvPr id="2" name="Graphique 1">
          <a:extLst>
            <a:ext uri="{FF2B5EF4-FFF2-40B4-BE49-F238E27FC236}">
              <a16:creationId xmlns:a16="http://schemas.microsoft.com/office/drawing/2014/main" id="{4771B926-A525-3442-9200-1F0B53954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0.14129</cdr:x>
      <cdr:y>0.38956</cdr:y>
    </cdr:from>
    <cdr:to>
      <cdr:x>0.37981</cdr:x>
      <cdr:y>0.54301</cdr:y>
    </cdr:to>
    <cdr:sp macro="" textlink="">
      <cdr:nvSpPr>
        <cdr:cNvPr id="2" name="ZoneTexte 31">
          <a:extLst xmlns:a="http://schemas.openxmlformats.org/drawingml/2006/main">
            <a:ext uri="{FF2B5EF4-FFF2-40B4-BE49-F238E27FC236}">
              <a16:creationId xmlns:a16="http://schemas.microsoft.com/office/drawing/2014/main" id="{1CB6C136-97A6-1B42-99A6-6D61A2E1071F}"/>
            </a:ext>
          </a:extLst>
        </cdr:cNvPr>
        <cdr:cNvSpPr txBox="1"/>
      </cdr:nvSpPr>
      <cdr:spPr>
        <a:xfrm xmlns:a="http://schemas.openxmlformats.org/drawingml/2006/main">
          <a:off x="1022704" y="2593979"/>
          <a:ext cx="1726472" cy="1021786"/>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5DE365F1-35FA-446A-8CE2-E8C53F87229A}" type="TxLink">
            <a:rPr lang="en-US" sz="1600" b="0" i="0" u="none" strike="noStrike">
              <a:solidFill>
                <a:srgbClr val="000000"/>
              </a:solidFill>
              <a:latin typeface="Arial" panose="020B0604020202020204" pitchFamily="34" charset="0"/>
              <a:cs typeface="Arial" panose="020B0604020202020204" pitchFamily="34" charset="0"/>
            </a:rPr>
            <a:pPr/>
            <a:t>Average GHG emissions: 8.7 tonnes per person per year</a:t>
          </a:fld>
          <a:endParaRPr lang="fr-FR" sz="1600" b="1">
            <a:latin typeface="Arial" panose="020B0604020202020204" pitchFamily="34" charset="0"/>
            <a:cs typeface="Arial" panose="020B0604020202020204" pitchFamily="34" charset="0"/>
          </a:endParaRPr>
        </a:p>
      </cdr:txBody>
    </cdr:sp>
  </cdr:relSizeAnchor>
</c:userShapes>
</file>

<file path=xl/drawings/drawing31.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544689</xdr:colOff>
      <xdr:row>33</xdr:row>
      <xdr:rowOff>9877</xdr:rowOff>
    </xdr:to>
    <xdr:graphicFrame macro="">
      <xdr:nvGraphicFramePr>
        <xdr:cNvPr id="2" name="Graphique 1">
          <a:extLst>
            <a:ext uri="{FF2B5EF4-FFF2-40B4-BE49-F238E27FC236}">
              <a16:creationId xmlns:a16="http://schemas.microsoft.com/office/drawing/2014/main" id="{224CD3DC-5741-374B-A9B7-8E91F06BA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593558</xdr:colOff>
      <xdr:row>1</xdr:row>
      <xdr:rowOff>21700</xdr:rowOff>
    </xdr:from>
    <xdr:to>
      <xdr:col>15</xdr:col>
      <xdr:colOff>309405</xdr:colOff>
      <xdr:row>33</xdr:row>
      <xdr:rowOff>29833</xdr:rowOff>
    </xdr:to>
    <xdr:grpSp>
      <xdr:nvGrpSpPr>
        <xdr:cNvPr id="3" name="Groupe 2">
          <a:extLst>
            <a:ext uri="{FF2B5EF4-FFF2-40B4-BE49-F238E27FC236}">
              <a16:creationId xmlns:a16="http://schemas.microsoft.com/office/drawing/2014/main" id="{B1B0D0F7-8791-1E43-9511-B80033EBCFC1}"/>
            </a:ext>
          </a:extLst>
        </xdr:cNvPr>
        <xdr:cNvGrpSpPr/>
      </xdr:nvGrpSpPr>
      <xdr:grpSpPr>
        <a:xfrm>
          <a:off x="7231425" y="224900"/>
          <a:ext cx="7301980" cy="6476666"/>
          <a:chOff x="9334500" y="569414"/>
          <a:chExt cx="6273800" cy="6121400"/>
        </a:xfrm>
      </xdr:grpSpPr>
      <xdr:grpSp>
        <xdr:nvGrpSpPr>
          <xdr:cNvPr id="4" name="Groupe 3">
            <a:extLst>
              <a:ext uri="{FF2B5EF4-FFF2-40B4-BE49-F238E27FC236}">
                <a16:creationId xmlns:a16="http://schemas.microsoft.com/office/drawing/2014/main" id="{03C672E0-8966-9E41-8A7F-782001015AE7}"/>
              </a:ext>
            </a:extLst>
          </xdr:cNvPr>
          <xdr:cNvGrpSpPr/>
        </xdr:nvGrpSpPr>
        <xdr:grpSpPr>
          <a:xfrm>
            <a:off x="9334500" y="569414"/>
            <a:ext cx="6273800" cy="6121400"/>
            <a:chOff x="11252200" y="657059"/>
            <a:chExt cx="6273800" cy="5397500"/>
          </a:xfrm>
        </xdr:grpSpPr>
        <xdr:graphicFrame macro="">
          <xdr:nvGraphicFramePr>
            <xdr:cNvPr id="10" name="Graphique 9">
              <a:extLst>
                <a:ext uri="{FF2B5EF4-FFF2-40B4-BE49-F238E27FC236}">
                  <a16:creationId xmlns:a16="http://schemas.microsoft.com/office/drawing/2014/main" id="{478FC3B3-1C89-2341-BF5C-6949DD2257C6}"/>
                </a:ext>
              </a:extLst>
            </xdr:cNvPr>
            <xdr:cNvGraphicFramePr/>
          </xdr:nvGraphicFramePr>
          <xdr:xfrm>
            <a:off x="11252200" y="657059"/>
            <a:ext cx="6273800" cy="5397500"/>
          </xdr:xfrm>
          <a:graphic>
            <a:graphicData uri="http://schemas.openxmlformats.org/drawingml/2006/chart">
              <c:chart xmlns:c="http://schemas.openxmlformats.org/drawingml/2006/chart" xmlns:r="http://schemas.openxmlformats.org/officeDocument/2006/relationships" r:id="rId2"/>
            </a:graphicData>
          </a:graphic>
        </xdr:graphicFrame>
        <xdr:sp macro="" textlink="'data-F6.10c'!$G$3">
          <xdr:nvSpPr>
            <xdr:cNvPr id="11" name="ZoneTexte 10">
              <a:extLst>
                <a:ext uri="{FF2B5EF4-FFF2-40B4-BE49-F238E27FC236}">
                  <a16:creationId xmlns:a16="http://schemas.microsoft.com/office/drawing/2014/main" id="{FFA7FD7B-021C-414F-946C-CC865659D13E}"/>
                </a:ext>
              </a:extLst>
            </xdr:cNvPr>
            <xdr:cNvSpPr txBox="1"/>
          </xdr:nvSpPr>
          <xdr:spPr>
            <a:xfrm>
              <a:off x="12048807" y="3248021"/>
              <a:ext cx="821140" cy="6759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53DA2CB-CDB6-4802-8F9C-52F9400FFBDD}" type="TxLink">
                <a:rPr lang="en-US" sz="1200" b="0" i="0" u="none" strike="noStrike">
                  <a:solidFill>
                    <a:srgbClr val="000000"/>
                  </a:solidFill>
                  <a:latin typeface="Arial" panose="020B0604020202020204" pitchFamily="34" charset="0"/>
                  <a:cs typeface="Arial" panose="020B0604020202020204" pitchFamily="34" charset="0"/>
                </a:rPr>
                <a:pPr/>
                <a:t>Increase: 1.5 tonnes per capita (70%)</a:t>
              </a:fld>
              <a:endParaRPr lang="fr-FR" sz="1800">
                <a:latin typeface="Arial" panose="020B0604020202020204" pitchFamily="34" charset="0"/>
                <a:cs typeface="Arial" panose="020B0604020202020204" pitchFamily="34" charset="0"/>
              </a:endParaRPr>
            </a:p>
          </xdr:txBody>
        </xdr:sp>
        <xdr:sp macro="" textlink="'data-F6.10c'!$G$4">
          <xdr:nvSpPr>
            <xdr:cNvPr id="12" name="ZoneTexte 11">
              <a:extLst>
                <a:ext uri="{FF2B5EF4-FFF2-40B4-BE49-F238E27FC236}">
                  <a16:creationId xmlns:a16="http://schemas.microsoft.com/office/drawing/2014/main" id="{446ABD49-FA59-0040-BA1B-64A15624D33A}"/>
                </a:ext>
              </a:extLst>
            </xdr:cNvPr>
            <xdr:cNvSpPr txBox="1"/>
          </xdr:nvSpPr>
          <xdr:spPr>
            <a:xfrm>
              <a:off x="13446397" y="3180292"/>
              <a:ext cx="843637" cy="7316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154E122-94B8-4D10-9571-9C3D5BB159B0}" type="TxLink">
                <a:rPr lang="en-US" sz="1200" b="0" i="0" u="none" strike="noStrike">
                  <a:solidFill>
                    <a:srgbClr val="000000"/>
                  </a:solidFill>
                  <a:latin typeface="Arial" panose="020B0604020202020204" pitchFamily="34" charset="0"/>
                  <a:cs typeface="Arial" panose="020B0604020202020204" pitchFamily="34" charset="0"/>
                </a:rPr>
                <a:pPr/>
                <a:t>Increase: 2.7 tonnes per capita (281%)</a:t>
              </a:fld>
              <a:endParaRPr lang="fr-FR" sz="1800">
                <a:latin typeface="Arial" panose="020B0604020202020204" pitchFamily="34" charset="0"/>
                <a:cs typeface="Arial" panose="020B0604020202020204" pitchFamily="34" charset="0"/>
              </a:endParaRPr>
            </a:p>
          </xdr:txBody>
        </xdr:sp>
      </xdr:grpSp>
      <xdr:sp macro="" textlink="'data-F6.10c'!$G$5">
        <xdr:nvSpPr>
          <xdr:cNvPr id="5" name="ZoneTexte 4">
            <a:extLst>
              <a:ext uri="{FF2B5EF4-FFF2-40B4-BE49-F238E27FC236}">
                <a16:creationId xmlns:a16="http://schemas.microsoft.com/office/drawing/2014/main" id="{CC133AF0-560C-2541-97AA-D885CCCEABCC}"/>
              </a:ext>
            </a:extLst>
          </xdr:cNvPr>
          <xdr:cNvSpPr txBox="1"/>
        </xdr:nvSpPr>
        <xdr:spPr>
          <a:xfrm>
            <a:off x="12877743" y="3482101"/>
            <a:ext cx="891358" cy="8031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84136AF-902F-488D-B4E2-EF59A666E898}" type="TxLink">
              <a:rPr lang="en-US" sz="1200" b="0" i="0" u="none" strike="noStrike">
                <a:solidFill>
                  <a:srgbClr val="000000"/>
                </a:solidFill>
                <a:latin typeface="Arial" panose="020B0604020202020204" pitchFamily="34" charset="0"/>
                <a:cs typeface="Arial" panose="020B0604020202020204" pitchFamily="34" charset="0"/>
              </a:rPr>
              <a:pPr/>
              <a:t>Increase: 1.7 tonnes per capita (83%)</a:t>
            </a:fld>
            <a:endParaRPr lang="fr-FR" sz="1800">
              <a:latin typeface="Arial" panose="020B0604020202020204" pitchFamily="34" charset="0"/>
              <a:cs typeface="Arial" panose="020B0604020202020204" pitchFamily="34" charset="0"/>
            </a:endParaRPr>
          </a:p>
        </xdr:txBody>
      </xdr:sp>
      <xdr:cxnSp macro="">
        <xdr:nvCxnSpPr>
          <xdr:cNvPr id="6" name="Connecteur droit avec flèche 5">
            <a:extLst>
              <a:ext uri="{FF2B5EF4-FFF2-40B4-BE49-F238E27FC236}">
                <a16:creationId xmlns:a16="http://schemas.microsoft.com/office/drawing/2014/main" id="{8CD3F23A-9E69-F54D-BA55-61A5E03B795F}"/>
              </a:ext>
            </a:extLst>
          </xdr:cNvPr>
          <xdr:cNvCxnSpPr/>
        </xdr:nvCxnSpPr>
        <xdr:spPr>
          <a:xfrm flipV="1">
            <a:off x="10387693" y="4364399"/>
            <a:ext cx="0" cy="652209"/>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 name="Connecteur droit avec flèche 6">
            <a:extLst>
              <a:ext uri="{FF2B5EF4-FFF2-40B4-BE49-F238E27FC236}">
                <a16:creationId xmlns:a16="http://schemas.microsoft.com/office/drawing/2014/main" id="{0FDB47B2-3A37-F249-9B44-AFCD9CFCF1AD}"/>
              </a:ext>
            </a:extLst>
          </xdr:cNvPr>
          <xdr:cNvCxnSpPr/>
        </xdr:nvCxnSpPr>
        <xdr:spPr>
          <a:xfrm flipV="1">
            <a:off x="13179396" y="4346415"/>
            <a:ext cx="0" cy="724927"/>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 name="Connecteur droit avec flèche 7">
            <a:extLst>
              <a:ext uri="{FF2B5EF4-FFF2-40B4-BE49-F238E27FC236}">
                <a16:creationId xmlns:a16="http://schemas.microsoft.com/office/drawing/2014/main" id="{206E55BC-CDD6-284A-B8C7-AA7C90A6AD8E}"/>
              </a:ext>
            </a:extLst>
          </xdr:cNvPr>
          <xdr:cNvCxnSpPr/>
        </xdr:nvCxnSpPr>
        <xdr:spPr>
          <a:xfrm>
            <a:off x="14939543" y="2137505"/>
            <a:ext cx="12034" cy="2082189"/>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sp macro="" textlink="'data-F6.10c'!$G$6">
        <xdr:nvSpPr>
          <xdr:cNvPr id="9" name="ZoneTexte 8">
            <a:extLst>
              <a:ext uri="{FF2B5EF4-FFF2-40B4-BE49-F238E27FC236}">
                <a16:creationId xmlns:a16="http://schemas.microsoft.com/office/drawing/2014/main" id="{DFAE0287-E298-FC44-BBC3-24A45B420994}"/>
              </a:ext>
            </a:extLst>
          </xdr:cNvPr>
          <xdr:cNvSpPr txBox="1"/>
        </xdr:nvSpPr>
        <xdr:spPr>
          <a:xfrm>
            <a:off x="14270759" y="1238238"/>
            <a:ext cx="819480" cy="7748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092D50-0255-4B85-A032-0A5F3F1969D1}" type="TxLink">
              <a:rPr lang="en-US" sz="1200" b="0" i="0" u="none" strike="noStrike">
                <a:solidFill>
                  <a:srgbClr val="000000"/>
                </a:solidFill>
                <a:latin typeface="Arial" panose="020B0604020202020204" pitchFamily="34" charset="0"/>
                <a:cs typeface="Arial" panose="020B0604020202020204" pitchFamily="34" charset="0"/>
              </a:rPr>
              <a:pPr/>
              <a:t>Reduction: 5.1 tonnes per capita (-58%)</a:t>
            </a:fld>
            <a:endParaRPr lang="fr-FR" sz="1800">
              <a:latin typeface="Arial" panose="020B0604020202020204" pitchFamily="34" charset="0"/>
              <a:cs typeface="Arial" panose="020B0604020202020204" pitchFamily="34" charset="0"/>
            </a:endParaRPr>
          </a:p>
        </xdr:txBody>
      </xdr:sp>
    </xdr:grpSp>
    <xdr:clientData/>
  </xdr:twoCellAnchor>
  <xdr:twoCellAnchor>
    <xdr:from>
      <xdr:col>8</xdr:col>
      <xdr:colOff>650004</xdr:colOff>
      <xdr:row>7</xdr:row>
      <xdr:rowOff>192506</xdr:rowOff>
    </xdr:from>
    <xdr:to>
      <xdr:col>11</xdr:col>
      <xdr:colOff>479779</xdr:colOff>
      <xdr:row>11</xdr:row>
      <xdr:rowOff>194235</xdr:rowOff>
    </xdr:to>
    <xdr:sp macro="" textlink="'data-F6.10c'!$I$3">
      <xdr:nvSpPr>
        <xdr:cNvPr id="13" name="ZoneTexte 12">
          <a:extLst>
            <a:ext uri="{FF2B5EF4-FFF2-40B4-BE49-F238E27FC236}">
              <a16:creationId xmlns:a16="http://schemas.microsoft.com/office/drawing/2014/main" id="{0264B102-792E-8540-99DE-CAE319C3DA70}"/>
            </a:ext>
          </a:extLst>
        </xdr:cNvPr>
        <xdr:cNvSpPr txBox="1"/>
      </xdr:nvSpPr>
      <xdr:spPr>
        <a:xfrm>
          <a:off x="8299886" y="1656741"/>
          <a:ext cx="2698481" cy="8384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C13E564-23D7-43F6-80A6-0ABC5106E24F}" type="TxLink">
            <a:rPr lang="en-US" sz="1600" b="0" i="0" u="none" strike="noStrike">
              <a:solidFill>
                <a:srgbClr val="000000"/>
              </a:solidFill>
              <a:latin typeface="Arial" panose="020B0604020202020204" pitchFamily="34" charset="0"/>
              <a:cs typeface="Arial" panose="020B0604020202020204" pitchFamily="34" charset="0"/>
            </a:rPr>
            <a:pPr/>
            <a:t>On average, emissions are projected to increase by 1.5 tonnes per capita by 2030</a:t>
          </a:fld>
          <a:endParaRPr lang="fr-FR" sz="2400" b="1">
            <a:latin typeface="Arial" panose="020B0604020202020204" pitchFamily="34" charset="0"/>
            <a:cs typeface="Arial" panose="020B0604020202020204" pitchFamily="34" charset="0"/>
          </a:endParaRPr>
        </a:p>
      </xdr:txBody>
    </xdr:sp>
    <xdr:clientData/>
  </xdr:twoCellAnchor>
</xdr:wsDr>
</file>

<file path=xl/drawings/drawing32.xml><?xml version="1.0" encoding="utf-8"?>
<c:userShapes xmlns:c="http://schemas.openxmlformats.org/drawingml/2006/chart">
  <cdr:relSizeAnchor xmlns:cdr="http://schemas.openxmlformats.org/drawingml/2006/chartDrawing">
    <cdr:from>
      <cdr:x>0.14129</cdr:x>
      <cdr:y>0.39405</cdr:y>
    </cdr:from>
    <cdr:to>
      <cdr:x>0.36361</cdr:x>
      <cdr:y>0.58215</cdr:y>
    </cdr:to>
    <cdr:sp macro="" textlink="">
      <cdr:nvSpPr>
        <cdr:cNvPr id="2" name="ZoneTexte 31">
          <a:extLst xmlns:a="http://schemas.openxmlformats.org/drawingml/2006/main">
            <a:ext uri="{FF2B5EF4-FFF2-40B4-BE49-F238E27FC236}">
              <a16:creationId xmlns:a16="http://schemas.microsoft.com/office/drawing/2014/main" id="{1CB6C136-97A6-1B42-99A6-6D61A2E1071F}"/>
            </a:ext>
          </a:extLst>
        </cdr:cNvPr>
        <cdr:cNvSpPr txBox="1"/>
      </cdr:nvSpPr>
      <cdr:spPr>
        <a:xfrm xmlns:a="http://schemas.openxmlformats.org/drawingml/2006/main">
          <a:off x="897561" y="2552796"/>
          <a:ext cx="1412360" cy="1218588"/>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FED0C778-9669-4BEF-AAD9-2259DAD5C0C3}" type="TxLink">
            <a:rPr lang="en-US" sz="1600" b="1" i="0" u="none" strike="noStrike">
              <a:solidFill>
                <a:srgbClr val="000000"/>
              </a:solidFill>
              <a:latin typeface="Arial" panose="020B0604020202020204" pitchFamily="34" charset="0"/>
              <a:cs typeface="Arial" panose="020B0604020202020204" pitchFamily="34" charset="0"/>
            </a:rPr>
            <a:pPr/>
            <a:t>Average GHG emissions: 2.2 tonnes per person per year</a:t>
          </a:fld>
          <a:endParaRPr lang="fr-FR" sz="1600" b="1">
            <a:latin typeface="Arial" panose="020B0604020202020204" pitchFamily="34" charset="0"/>
            <a:cs typeface="Arial" panose="020B0604020202020204"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0.39458</cdr:x>
      <cdr:y>0.61995</cdr:y>
    </cdr:from>
    <cdr:to>
      <cdr:x>0.39458</cdr:x>
      <cdr:y>0.81208</cdr:y>
    </cdr:to>
    <cdr:cxnSp macro="">
      <cdr:nvCxnSpPr>
        <cdr:cNvPr id="5" name="Connecteur droit avec flèche 4">
          <a:extLst xmlns:a="http://schemas.openxmlformats.org/drawingml/2006/main">
            <a:ext uri="{FF2B5EF4-FFF2-40B4-BE49-F238E27FC236}">
              <a16:creationId xmlns:a16="http://schemas.microsoft.com/office/drawing/2014/main" id="{01F477D8-3BB1-4503-9D7D-360CAD5F194F}"/>
            </a:ext>
          </a:extLst>
        </cdr:cNvPr>
        <cdr:cNvCxnSpPr/>
      </cdr:nvCxnSpPr>
      <cdr:spPr>
        <a:xfrm xmlns:a="http://schemas.openxmlformats.org/drawingml/2006/main" flipV="1">
          <a:off x="2505503" y="3978800"/>
          <a:ext cx="0" cy="1233033"/>
        </a:xfrm>
        <a:prstGeom xmlns:a="http://schemas.openxmlformats.org/drawingml/2006/main" prst="straightConnector1">
          <a:avLst/>
        </a:prstGeom>
        <a:ln xmlns:a="http://schemas.openxmlformats.org/drawingml/2006/main" w="57150">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4.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544689</xdr:colOff>
      <xdr:row>33</xdr:row>
      <xdr:rowOff>9877</xdr:rowOff>
    </xdr:to>
    <xdr:graphicFrame macro="">
      <xdr:nvGraphicFramePr>
        <xdr:cNvPr id="2" name="Graphique 1">
          <a:extLst>
            <a:ext uri="{FF2B5EF4-FFF2-40B4-BE49-F238E27FC236}">
              <a16:creationId xmlns:a16="http://schemas.microsoft.com/office/drawing/2014/main" id="{73C2137E-F4DA-7E41-B938-A623BE851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593558</xdr:colOff>
      <xdr:row>1</xdr:row>
      <xdr:rowOff>21700</xdr:rowOff>
    </xdr:from>
    <xdr:to>
      <xdr:col>15</xdr:col>
      <xdr:colOff>309405</xdr:colOff>
      <xdr:row>33</xdr:row>
      <xdr:rowOff>29833</xdr:rowOff>
    </xdr:to>
    <xdr:grpSp>
      <xdr:nvGrpSpPr>
        <xdr:cNvPr id="3" name="Groupe 2">
          <a:extLst>
            <a:ext uri="{FF2B5EF4-FFF2-40B4-BE49-F238E27FC236}">
              <a16:creationId xmlns:a16="http://schemas.microsoft.com/office/drawing/2014/main" id="{5684214C-7E9A-2644-82DA-DD1BD2A750D6}"/>
            </a:ext>
          </a:extLst>
        </xdr:cNvPr>
        <xdr:cNvGrpSpPr/>
      </xdr:nvGrpSpPr>
      <xdr:grpSpPr>
        <a:xfrm>
          <a:off x="7231425" y="224900"/>
          <a:ext cx="7301980" cy="6476666"/>
          <a:chOff x="9334500" y="569414"/>
          <a:chExt cx="6273800" cy="6121400"/>
        </a:xfrm>
      </xdr:grpSpPr>
      <xdr:grpSp>
        <xdr:nvGrpSpPr>
          <xdr:cNvPr id="4" name="Groupe 3">
            <a:extLst>
              <a:ext uri="{FF2B5EF4-FFF2-40B4-BE49-F238E27FC236}">
                <a16:creationId xmlns:a16="http://schemas.microsoft.com/office/drawing/2014/main" id="{951B0283-D838-2641-B0E8-4F20595AD920}"/>
              </a:ext>
            </a:extLst>
          </xdr:cNvPr>
          <xdr:cNvGrpSpPr/>
        </xdr:nvGrpSpPr>
        <xdr:grpSpPr>
          <a:xfrm>
            <a:off x="9334500" y="569414"/>
            <a:ext cx="6273800" cy="6121400"/>
            <a:chOff x="11252200" y="657059"/>
            <a:chExt cx="6273800" cy="5397500"/>
          </a:xfrm>
        </xdr:grpSpPr>
        <xdr:graphicFrame macro="">
          <xdr:nvGraphicFramePr>
            <xdr:cNvPr id="10" name="Graphique 9">
              <a:extLst>
                <a:ext uri="{FF2B5EF4-FFF2-40B4-BE49-F238E27FC236}">
                  <a16:creationId xmlns:a16="http://schemas.microsoft.com/office/drawing/2014/main" id="{D45C99E8-37CC-264C-9D2A-21283296781B}"/>
                </a:ext>
              </a:extLst>
            </xdr:cNvPr>
            <xdr:cNvGraphicFramePr/>
          </xdr:nvGraphicFramePr>
          <xdr:xfrm>
            <a:off x="11252200" y="657059"/>
            <a:ext cx="6273800" cy="5397500"/>
          </xdr:xfrm>
          <a:graphic>
            <a:graphicData uri="http://schemas.openxmlformats.org/drawingml/2006/chart">
              <c:chart xmlns:c="http://schemas.openxmlformats.org/drawingml/2006/chart" xmlns:r="http://schemas.openxmlformats.org/officeDocument/2006/relationships" r:id="rId2"/>
            </a:graphicData>
          </a:graphic>
        </xdr:graphicFrame>
        <xdr:sp macro="" textlink="'data-F6.10d'!$G$3">
          <xdr:nvSpPr>
            <xdr:cNvPr id="11" name="ZoneTexte 10">
              <a:extLst>
                <a:ext uri="{FF2B5EF4-FFF2-40B4-BE49-F238E27FC236}">
                  <a16:creationId xmlns:a16="http://schemas.microsoft.com/office/drawing/2014/main" id="{C7BD657A-4C04-A145-A70C-3D12FE22A7AF}"/>
                </a:ext>
              </a:extLst>
            </xdr:cNvPr>
            <xdr:cNvSpPr txBox="1"/>
          </xdr:nvSpPr>
          <xdr:spPr>
            <a:xfrm>
              <a:off x="12055424" y="3568331"/>
              <a:ext cx="822581" cy="6759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E01C9E-818E-47E9-8B80-56E5541F047F}" type="TxLink">
                <a:rPr lang="en-US" sz="1200" b="0" i="0" u="none" strike="noStrike">
                  <a:solidFill>
                    <a:srgbClr val="000000"/>
                  </a:solidFill>
                  <a:latin typeface="Arial" panose="020B0604020202020204" pitchFamily="34" charset="0"/>
                  <a:cs typeface="Arial" panose="020B0604020202020204" pitchFamily="34" charset="0"/>
                </a:rPr>
                <a:pPr/>
                <a:t>Increase: 2 tonnes per capita (25%)</a:t>
              </a:fld>
              <a:endParaRPr lang="fr-FR" sz="1200">
                <a:latin typeface="Arial" panose="020B0604020202020204" pitchFamily="34" charset="0"/>
                <a:cs typeface="Arial" panose="020B0604020202020204" pitchFamily="34" charset="0"/>
              </a:endParaRPr>
            </a:p>
          </xdr:txBody>
        </xdr:sp>
        <xdr:sp macro="" textlink="'data-F6.10d'!$G$4">
          <xdr:nvSpPr>
            <xdr:cNvPr id="12" name="ZoneTexte 11">
              <a:extLst>
                <a:ext uri="{FF2B5EF4-FFF2-40B4-BE49-F238E27FC236}">
                  <a16:creationId xmlns:a16="http://schemas.microsoft.com/office/drawing/2014/main" id="{5FDDA63B-4429-6D48-9DC8-84A7F626D80A}"/>
                </a:ext>
              </a:extLst>
            </xdr:cNvPr>
            <xdr:cNvSpPr txBox="1"/>
          </xdr:nvSpPr>
          <xdr:spPr>
            <a:xfrm>
              <a:off x="13407071" y="3667415"/>
              <a:ext cx="845117" cy="7316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5CAEEE-A035-4510-8615-A706589378F5}" type="TxLink">
                <a:rPr lang="en-US" sz="1200" b="0" i="0" u="none" strike="noStrike">
                  <a:solidFill>
                    <a:srgbClr val="000000"/>
                  </a:solidFill>
                  <a:latin typeface="Arial" panose="020B0604020202020204" pitchFamily="34" charset="0"/>
                  <a:cs typeface="Arial" panose="020B0604020202020204" pitchFamily="34" charset="0"/>
                </a:rPr>
                <a:pPr/>
                <a:t>Increase: 7 tonnes per capita (228%)</a:t>
              </a:fld>
              <a:endParaRPr lang="fr-FR" sz="1200">
                <a:latin typeface="Arial" panose="020B0604020202020204" pitchFamily="34" charset="0"/>
                <a:cs typeface="Arial" panose="020B0604020202020204" pitchFamily="34" charset="0"/>
              </a:endParaRPr>
            </a:p>
          </xdr:txBody>
        </xdr:sp>
      </xdr:grpSp>
      <xdr:sp macro="" textlink="'data-F6.10d'!$G$5">
        <xdr:nvSpPr>
          <xdr:cNvPr id="5" name="ZoneTexte 4">
            <a:extLst>
              <a:ext uri="{FF2B5EF4-FFF2-40B4-BE49-F238E27FC236}">
                <a16:creationId xmlns:a16="http://schemas.microsoft.com/office/drawing/2014/main" id="{D0646E46-4BB8-EF44-B084-4437FD15F40C}"/>
              </a:ext>
            </a:extLst>
          </xdr:cNvPr>
          <xdr:cNvSpPr txBox="1"/>
        </xdr:nvSpPr>
        <xdr:spPr>
          <a:xfrm>
            <a:off x="12878251" y="3959803"/>
            <a:ext cx="892922" cy="8031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A33A14-2897-4E34-BBBD-6A9FDB52CDD7}" type="TxLink">
              <a:rPr lang="en-US" sz="1200" b="0" i="0" u="none" strike="noStrike">
                <a:solidFill>
                  <a:srgbClr val="000000"/>
                </a:solidFill>
                <a:latin typeface="Arial" panose="020B0604020202020204" pitchFamily="34" charset="0"/>
                <a:cs typeface="Arial" panose="020B0604020202020204" pitchFamily="34" charset="0"/>
              </a:rPr>
              <a:pPr/>
              <a:t>Increase: 2.8 tonnes per capita (40%)</a:t>
            </a:fld>
            <a:endParaRPr lang="fr-FR" sz="1200">
              <a:latin typeface="Arial" panose="020B0604020202020204" pitchFamily="34" charset="0"/>
              <a:cs typeface="Arial" panose="020B0604020202020204" pitchFamily="34" charset="0"/>
            </a:endParaRPr>
          </a:p>
        </xdr:txBody>
      </xdr:sp>
      <xdr:cxnSp macro="">
        <xdr:nvCxnSpPr>
          <xdr:cNvPr id="6" name="Connecteur droit avec flèche 5">
            <a:extLst>
              <a:ext uri="{FF2B5EF4-FFF2-40B4-BE49-F238E27FC236}">
                <a16:creationId xmlns:a16="http://schemas.microsoft.com/office/drawing/2014/main" id="{507F70A4-A938-2043-A28B-0C533C341657}"/>
              </a:ext>
            </a:extLst>
          </xdr:cNvPr>
          <xdr:cNvCxnSpPr/>
        </xdr:nvCxnSpPr>
        <xdr:spPr>
          <a:xfrm flipV="1">
            <a:off x="10398765" y="4749366"/>
            <a:ext cx="0" cy="336044"/>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 name="Connecteur droit avec flèche 6">
            <a:extLst>
              <a:ext uri="{FF2B5EF4-FFF2-40B4-BE49-F238E27FC236}">
                <a16:creationId xmlns:a16="http://schemas.microsoft.com/office/drawing/2014/main" id="{2A4DCD36-4EB5-5942-8A1D-2B750808D90F}"/>
              </a:ext>
            </a:extLst>
          </xdr:cNvPr>
          <xdr:cNvCxnSpPr/>
        </xdr:nvCxnSpPr>
        <xdr:spPr>
          <a:xfrm flipV="1">
            <a:off x="13168324" y="4886647"/>
            <a:ext cx="0" cy="313084"/>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 name="Connecteur droit avec flèche 7">
            <a:extLst>
              <a:ext uri="{FF2B5EF4-FFF2-40B4-BE49-F238E27FC236}">
                <a16:creationId xmlns:a16="http://schemas.microsoft.com/office/drawing/2014/main" id="{B0563DF6-2BED-2340-83A9-1FEC95240F11}"/>
              </a:ext>
            </a:extLst>
          </xdr:cNvPr>
          <xdr:cNvCxnSpPr/>
        </xdr:nvCxnSpPr>
        <xdr:spPr>
          <a:xfrm>
            <a:off x="14940247" y="1957983"/>
            <a:ext cx="16450" cy="2846295"/>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sp macro="" textlink="'data-F6.10d'!$G$6">
        <xdr:nvSpPr>
          <xdr:cNvPr id="9" name="ZoneTexte 8">
            <a:extLst>
              <a:ext uri="{FF2B5EF4-FFF2-40B4-BE49-F238E27FC236}">
                <a16:creationId xmlns:a16="http://schemas.microsoft.com/office/drawing/2014/main" id="{DA0BC901-BF66-E54C-BE0D-15363E096595}"/>
              </a:ext>
            </a:extLst>
          </xdr:cNvPr>
          <xdr:cNvSpPr txBox="1"/>
        </xdr:nvSpPr>
        <xdr:spPr>
          <a:xfrm>
            <a:off x="14060389" y="1298596"/>
            <a:ext cx="1151132" cy="594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F8497BD-805F-446B-B549-5F9F790DF7D5}" type="TxLink">
              <a:rPr lang="en-US" sz="1200" b="0" i="0" u="none" strike="noStrike">
                <a:solidFill>
                  <a:srgbClr val="000000"/>
                </a:solidFill>
                <a:latin typeface="Arial" panose="020B0604020202020204" pitchFamily="34" charset="0"/>
                <a:cs typeface="Arial" panose="020B0604020202020204" pitchFamily="34" charset="0"/>
              </a:rPr>
              <a:pPr/>
              <a:t>Reduction: 26.4 tonnes per capita (-73%)</a:t>
            </a:fld>
            <a:endParaRPr lang="fr-FR" sz="1200">
              <a:latin typeface="Arial" panose="020B0604020202020204" pitchFamily="34" charset="0"/>
              <a:cs typeface="Arial" panose="020B0604020202020204" pitchFamily="34" charset="0"/>
            </a:endParaRPr>
          </a:p>
        </xdr:txBody>
      </xdr:sp>
    </xdr:grpSp>
    <xdr:clientData/>
  </xdr:twoCellAnchor>
  <xdr:twoCellAnchor>
    <xdr:from>
      <xdr:col>8</xdr:col>
      <xdr:colOff>650004</xdr:colOff>
      <xdr:row>7</xdr:row>
      <xdr:rowOff>192506</xdr:rowOff>
    </xdr:from>
    <xdr:to>
      <xdr:col>11</xdr:col>
      <xdr:colOff>479779</xdr:colOff>
      <xdr:row>13</xdr:row>
      <xdr:rowOff>0</xdr:rowOff>
    </xdr:to>
    <xdr:sp macro="" textlink="'data-F6.10d'!$I$3">
      <xdr:nvSpPr>
        <xdr:cNvPr id="13" name="ZoneTexte 12">
          <a:extLst>
            <a:ext uri="{FF2B5EF4-FFF2-40B4-BE49-F238E27FC236}">
              <a16:creationId xmlns:a16="http://schemas.microsoft.com/office/drawing/2014/main" id="{1F7E9707-04F5-D74F-A029-B3984A8CF3C9}"/>
            </a:ext>
          </a:extLst>
        </xdr:cNvPr>
        <xdr:cNvSpPr txBox="1"/>
      </xdr:nvSpPr>
      <xdr:spPr>
        <a:xfrm>
          <a:off x="8236137" y="1614906"/>
          <a:ext cx="2674575" cy="10266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D0369D-D57B-4EA9-B9AD-C9077D3BC8E3}" type="TxLink">
            <a:rPr lang="en-US" sz="1600" b="1" i="0" u="none" strike="noStrike">
              <a:solidFill>
                <a:srgbClr val="000000"/>
              </a:solidFill>
              <a:latin typeface="Arial" panose="020B0604020202020204" pitchFamily="34" charset="0"/>
              <a:cs typeface="Arial" panose="020B0604020202020204" pitchFamily="34" charset="0"/>
            </a:rPr>
            <a:pPr/>
            <a:t>On average, emissions are projected to increase by 2 tonnes per capita by 2030</a:t>
          </a:fld>
          <a:endParaRPr lang="fr-FR" sz="2800" b="1">
            <a:latin typeface="Arial" panose="020B0604020202020204" pitchFamily="34" charset="0"/>
            <a:cs typeface="Arial" panose="020B0604020202020204" pitchFamily="34" charset="0"/>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0.14129</cdr:x>
      <cdr:y>0.39405</cdr:y>
    </cdr:from>
    <cdr:to>
      <cdr:x>0.36361</cdr:x>
      <cdr:y>0.58215</cdr:y>
    </cdr:to>
    <cdr:sp macro="" textlink="">
      <cdr:nvSpPr>
        <cdr:cNvPr id="2" name="ZoneTexte 31">
          <a:extLst xmlns:a="http://schemas.openxmlformats.org/drawingml/2006/main">
            <a:ext uri="{FF2B5EF4-FFF2-40B4-BE49-F238E27FC236}">
              <a16:creationId xmlns:a16="http://schemas.microsoft.com/office/drawing/2014/main" id="{1CB6C136-97A6-1B42-99A6-6D61A2E1071F}"/>
            </a:ext>
          </a:extLst>
        </cdr:cNvPr>
        <cdr:cNvSpPr txBox="1"/>
      </cdr:nvSpPr>
      <cdr:spPr>
        <a:xfrm xmlns:a="http://schemas.openxmlformats.org/drawingml/2006/main">
          <a:off x="897561" y="2552796"/>
          <a:ext cx="1412360" cy="1218588"/>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925B379B-D723-4261-BBBB-8A028FCBE5B9}" type="TxLink">
            <a:rPr lang="en-US" sz="1600" b="1" i="0" u="none" strike="noStrike">
              <a:solidFill>
                <a:srgbClr val="000000"/>
              </a:solidFill>
              <a:latin typeface="Arial" panose="020B0604020202020204" pitchFamily="34" charset="0"/>
              <a:cs typeface="Arial" panose="020B0604020202020204" pitchFamily="34" charset="0"/>
            </a:rPr>
            <a:pPr/>
            <a:t>Average GHG emissions: 8 tonnes per person per year</a:t>
          </a:fld>
          <a:endParaRPr lang="fr-FR" sz="1600" b="1">
            <a:latin typeface="Arial" panose="020B0604020202020204" pitchFamily="34" charset="0"/>
            <a:cs typeface="Arial" panose="020B0604020202020204"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0.38929</cdr:x>
      <cdr:y>0.70676</cdr:y>
    </cdr:from>
    <cdr:to>
      <cdr:x>0.38929</cdr:x>
      <cdr:y>0.82879</cdr:y>
    </cdr:to>
    <cdr:cxnSp macro="">
      <cdr:nvCxnSpPr>
        <cdr:cNvPr id="5" name="Connecteur droit avec flèche 4">
          <a:extLst xmlns:a="http://schemas.openxmlformats.org/drawingml/2006/main">
            <a:ext uri="{FF2B5EF4-FFF2-40B4-BE49-F238E27FC236}">
              <a16:creationId xmlns:a16="http://schemas.microsoft.com/office/drawing/2014/main" id="{01F477D8-3BB1-4503-9D7D-360CAD5F194F}"/>
            </a:ext>
          </a:extLst>
        </cdr:cNvPr>
        <cdr:cNvCxnSpPr/>
      </cdr:nvCxnSpPr>
      <cdr:spPr>
        <a:xfrm xmlns:a="http://schemas.openxmlformats.org/drawingml/2006/main" flipV="1">
          <a:off x="2470141" y="4502675"/>
          <a:ext cx="0" cy="777379"/>
        </a:xfrm>
        <a:prstGeom xmlns:a="http://schemas.openxmlformats.org/drawingml/2006/main" prst="straightConnector1">
          <a:avLst/>
        </a:prstGeom>
        <a:ln xmlns:a="http://schemas.openxmlformats.org/drawingml/2006/main" w="57150">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10</xdr:col>
      <xdr:colOff>800101</xdr:colOff>
      <xdr:row>2</xdr:row>
      <xdr:rowOff>20460</xdr:rowOff>
    </xdr:from>
    <xdr:to>
      <xdr:col>22</xdr:col>
      <xdr:colOff>431800</xdr:colOff>
      <xdr:row>30</xdr:row>
      <xdr:rowOff>175918</xdr:rowOff>
    </xdr:to>
    <xdr:graphicFrame macro="">
      <xdr:nvGraphicFramePr>
        <xdr:cNvPr id="2" name="Graphique 1">
          <a:extLst>
            <a:ext uri="{FF2B5EF4-FFF2-40B4-BE49-F238E27FC236}">
              <a16:creationId xmlns:a16="http://schemas.microsoft.com/office/drawing/2014/main" id="{02C2BB58-6D79-B44A-8EBE-4AA33A979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0.09454</cdr:x>
      <cdr:y>0.85803</cdr:y>
    </cdr:from>
    <cdr:to>
      <cdr:x>0.95358</cdr:x>
      <cdr:y>1</cdr:y>
    </cdr:to>
    <cdr:sp macro="" textlink="">
      <cdr:nvSpPr>
        <cdr:cNvPr id="2" name="ZoneTexte 1">
          <a:extLst xmlns:a="http://schemas.openxmlformats.org/drawingml/2006/main">
            <a:ext uri="{FF2B5EF4-FFF2-40B4-BE49-F238E27FC236}">
              <a16:creationId xmlns:a16="http://schemas.microsoft.com/office/drawing/2014/main" id="{25100E16-8F80-0445-90C7-5FAD6EE441BF}"/>
            </a:ext>
          </a:extLst>
        </cdr:cNvPr>
        <cdr:cNvSpPr txBox="1"/>
      </cdr:nvSpPr>
      <cdr:spPr>
        <a:xfrm xmlns:a="http://schemas.openxmlformats.org/drawingml/2006/main">
          <a:off x="901700" y="5018073"/>
          <a:ext cx="8193297" cy="8302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200" b="1">
              <a:latin typeface="Arial" panose="020B0604020202020204" pitchFamily="34" charset="0"/>
              <a:cs typeface="Arial" panose="020B0604020202020204" pitchFamily="34" charset="0"/>
            </a:rPr>
            <a:t>Interpretation</a:t>
          </a:r>
          <a:r>
            <a:rPr lang="fr-FR" sz="1200" b="0">
              <a:latin typeface="Arial" panose="020B0604020202020204" pitchFamily="34" charset="0"/>
              <a:cs typeface="Arial" panose="020B0604020202020204" pitchFamily="34" charset="0"/>
            </a:rPr>
            <a:t>: The graph shows</a:t>
          </a:r>
          <a:r>
            <a:rPr lang="fr-FR" sz="1200" b="0" baseline="0">
              <a:latin typeface="Arial" panose="020B0604020202020204" pitchFamily="34" charset="0"/>
              <a:cs typeface="Arial" panose="020B0604020202020204" pitchFamily="34" charset="0"/>
            </a:rPr>
            <a:t> annual global emissions by world regions. Regional emissions include carbon embedded in imports/exports of goods and services from other regions. Values show 5-year moving averages. </a:t>
          </a:r>
        </a:p>
        <a:p xmlns:a="http://schemas.openxmlformats.org/drawingml/2006/main">
          <a:r>
            <a:rPr lang="fr-FR" sz="1200" b="1">
              <a:latin typeface="Arial" panose="020B0604020202020204" pitchFamily="34" charset="0"/>
              <a:cs typeface="Arial" panose="020B0604020202020204" pitchFamily="34" charset="0"/>
            </a:rPr>
            <a:t>Source and series: </a:t>
          </a:r>
          <a:r>
            <a:rPr lang="fr-FR" sz="1200" b="0">
              <a:latin typeface="Arial" panose="020B0604020202020204" pitchFamily="34" charset="0"/>
              <a:cs typeface="Arial" panose="020B0604020202020204" pitchFamily="34" charset="0"/>
            </a:rPr>
            <a:t>wir2022.wid.world/methodology and Chancel (2021). Historical data from the PRIMAP-hist</a:t>
          </a:r>
          <a:r>
            <a:rPr lang="fr-FR" sz="1200" b="0" baseline="0">
              <a:latin typeface="Arial" panose="020B0604020202020204" pitchFamily="34" charset="0"/>
              <a:cs typeface="Arial" panose="020B0604020202020204" pitchFamily="34" charset="0"/>
            </a:rPr>
            <a:t> dataset. Post-1990 data from Global Carbon Budget.</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0.42163</cdr:x>
      <cdr:y>0.36156</cdr:y>
    </cdr:from>
    <cdr:to>
      <cdr:x>0.58322</cdr:x>
      <cdr:y>0.46862</cdr:y>
    </cdr:to>
    <cdr:sp macro="" textlink="">
      <cdr:nvSpPr>
        <cdr:cNvPr id="3" name="ZoneTexte 2">
          <a:extLst xmlns:a="http://schemas.openxmlformats.org/drawingml/2006/main">
            <a:ext uri="{FF2B5EF4-FFF2-40B4-BE49-F238E27FC236}">
              <a16:creationId xmlns:a16="http://schemas.microsoft.com/office/drawing/2014/main" id="{09919C5F-61F6-C640-9C4D-11B0FDE2D691}"/>
            </a:ext>
          </a:extLst>
        </cdr:cNvPr>
        <cdr:cNvSpPr txBox="1"/>
      </cdr:nvSpPr>
      <cdr:spPr>
        <a:xfrm xmlns:a="http://schemas.openxmlformats.org/drawingml/2006/main">
          <a:off x="4009437" y="2080026"/>
          <a:ext cx="1536703" cy="615902"/>
        </a:xfrm>
        <a:prstGeom xmlns:a="http://schemas.openxmlformats.org/drawingml/2006/main" prst="rect">
          <a:avLst/>
        </a:prstGeom>
        <a:solidFill xmlns:a="http://schemas.openxmlformats.org/drawingml/2006/main">
          <a:schemeClr val="bg1"/>
        </a:solidFill>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fr-FR" sz="1100">
              <a:latin typeface="Arial" panose="020B0604020202020204" pitchFamily="34" charset="0"/>
              <a:cs typeface="Arial" panose="020B0604020202020204" pitchFamily="34" charset="0"/>
            </a:rPr>
            <a:t>Close</a:t>
          </a:r>
          <a:r>
            <a:rPr lang="fr-FR" sz="1100" baseline="0">
              <a:latin typeface="Arial" panose="020B0604020202020204" pitchFamily="34" charset="0"/>
              <a:cs typeface="Arial" panose="020B0604020202020204" pitchFamily="34" charset="0"/>
            </a:rPr>
            <a:t> to half (46%) of historical emissions released after 1990</a:t>
          </a: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0.67265</cdr:x>
      <cdr:y>0.11075</cdr:y>
    </cdr:from>
    <cdr:to>
      <cdr:x>0.80826</cdr:x>
      <cdr:y>0.21824</cdr:y>
    </cdr:to>
    <cdr:sp macro="" textlink="">
      <cdr:nvSpPr>
        <cdr:cNvPr id="4" name="ZoneTexte 1">
          <a:extLst xmlns:a="http://schemas.openxmlformats.org/drawingml/2006/main">
            <a:ext uri="{FF2B5EF4-FFF2-40B4-BE49-F238E27FC236}">
              <a16:creationId xmlns:a16="http://schemas.microsoft.com/office/drawing/2014/main" id="{C0E7F3D1-0195-C842-9D54-BF5201D7964E}"/>
            </a:ext>
          </a:extLst>
        </cdr:cNvPr>
        <cdr:cNvSpPr txBox="1"/>
      </cdr:nvSpPr>
      <cdr:spPr>
        <a:xfrm xmlns:a="http://schemas.openxmlformats.org/drawingml/2006/main">
          <a:off x="6396566" y="637125"/>
          <a:ext cx="1289523" cy="618386"/>
        </a:xfrm>
        <a:prstGeom xmlns:a="http://schemas.openxmlformats.org/drawingml/2006/main" prst="rect">
          <a:avLst/>
        </a:prstGeom>
        <a:solidFill xmlns:a="http://schemas.openxmlformats.org/drawingml/2006/main">
          <a:schemeClr val="bg1"/>
        </a:solidFill>
        <a:ln xmlns:a="http://schemas.openxmlformats.org/drawingml/2006/main">
          <a:solidFill>
            <a:sysClr val="windowText" lastClr="000000"/>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100">
              <a:latin typeface="Arial" panose="020B0604020202020204" pitchFamily="34" charset="0"/>
              <a:cs typeface="Arial" panose="020B0604020202020204" pitchFamily="34" charset="0"/>
            </a:rPr>
            <a:t>Global emissions in 2019: 50.5 billion tonnes</a:t>
          </a:r>
        </a:p>
      </cdr:txBody>
    </cdr:sp>
  </cdr:relSizeAnchor>
  <cdr:relSizeAnchor xmlns:cdr="http://schemas.openxmlformats.org/drawingml/2006/chartDrawing">
    <cdr:from>
      <cdr:x>0.58769</cdr:x>
      <cdr:y>0.42888</cdr:y>
    </cdr:from>
    <cdr:to>
      <cdr:x>0.68873</cdr:x>
      <cdr:y>0.42979</cdr:y>
    </cdr:to>
    <cdr:cxnSp macro="">
      <cdr:nvCxnSpPr>
        <cdr:cNvPr id="6" name="Connecteur droit avec flèche 5">
          <a:extLst xmlns:a="http://schemas.openxmlformats.org/drawingml/2006/main">
            <a:ext uri="{FF2B5EF4-FFF2-40B4-BE49-F238E27FC236}">
              <a16:creationId xmlns:a16="http://schemas.microsoft.com/office/drawing/2014/main" id="{5D571329-E0EA-6D43-A795-F30A8A2A8CD4}"/>
            </a:ext>
          </a:extLst>
        </cdr:cNvPr>
        <cdr:cNvCxnSpPr/>
      </cdr:nvCxnSpPr>
      <cdr:spPr>
        <a:xfrm xmlns:a="http://schemas.openxmlformats.org/drawingml/2006/main">
          <a:off x="5588643" y="2467298"/>
          <a:ext cx="960794" cy="5204"/>
        </a:xfrm>
        <a:prstGeom xmlns:a="http://schemas.openxmlformats.org/drawingml/2006/main" prst="straightConnector1">
          <a:avLst/>
        </a:prstGeom>
        <a:ln xmlns:a="http://schemas.openxmlformats.org/drawingml/2006/main" w="15875">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0.81239</cdr:x>
      <cdr:y>0.20469</cdr:y>
    </cdr:from>
    <cdr:to>
      <cdr:x>0.83302</cdr:x>
      <cdr:y>0.20494</cdr:y>
    </cdr:to>
    <cdr:cxnSp macro="">
      <cdr:nvCxnSpPr>
        <cdr:cNvPr id="14" name="Connecteur droit avec flèche 13">
          <a:extLst xmlns:a="http://schemas.openxmlformats.org/drawingml/2006/main">
            <a:ext uri="{FF2B5EF4-FFF2-40B4-BE49-F238E27FC236}">
              <a16:creationId xmlns:a16="http://schemas.microsoft.com/office/drawing/2014/main" id="{0C2B43CE-BB95-8F49-AE3A-6A927AEAB93F}"/>
            </a:ext>
          </a:extLst>
        </cdr:cNvPr>
        <cdr:cNvCxnSpPr/>
      </cdr:nvCxnSpPr>
      <cdr:spPr>
        <a:xfrm xmlns:a="http://schemas.openxmlformats.org/drawingml/2006/main" flipV="1">
          <a:off x="7725362" y="1177542"/>
          <a:ext cx="196190" cy="1441"/>
        </a:xfrm>
        <a:prstGeom xmlns:a="http://schemas.openxmlformats.org/drawingml/2006/main" prst="straightConnector1">
          <a:avLst/>
        </a:prstGeom>
        <a:ln xmlns:a="http://schemas.openxmlformats.org/drawingml/2006/main" w="15875">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9.xml><?xml version="1.0" encoding="utf-8"?>
<xdr:wsDr xmlns:xdr="http://schemas.openxmlformats.org/drawingml/2006/spreadsheetDrawing" xmlns:a="http://schemas.openxmlformats.org/drawingml/2006/main">
  <xdr:twoCellAnchor>
    <xdr:from>
      <xdr:col>7</xdr:col>
      <xdr:colOff>25400</xdr:colOff>
      <xdr:row>24</xdr:row>
      <xdr:rowOff>114300</xdr:rowOff>
    </xdr:from>
    <xdr:to>
      <xdr:col>17</xdr:col>
      <xdr:colOff>393700</xdr:colOff>
      <xdr:row>47</xdr:row>
      <xdr:rowOff>139700</xdr:rowOff>
    </xdr:to>
    <xdr:graphicFrame macro="">
      <xdr:nvGraphicFramePr>
        <xdr:cNvPr id="2" name="Graphique 1">
          <a:extLst>
            <a:ext uri="{FF2B5EF4-FFF2-40B4-BE49-F238E27FC236}">
              <a16:creationId xmlns:a16="http://schemas.microsoft.com/office/drawing/2014/main" id="{96DABD29-788C-6A4C-A5E0-BF65D7F83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0.02502</cdr:x>
      <cdr:y>0.23895</cdr:y>
    </cdr:from>
    <cdr:to>
      <cdr:x>0.09069</cdr:x>
      <cdr:y>0.72655</cdr:y>
    </cdr:to>
    <cdr:sp macro="" textlink="">
      <cdr:nvSpPr>
        <cdr:cNvPr id="2" name="ZoneTexte 1">
          <a:extLst xmlns:a="http://schemas.openxmlformats.org/drawingml/2006/main">
            <a:ext uri="{FF2B5EF4-FFF2-40B4-BE49-F238E27FC236}">
              <a16:creationId xmlns:a16="http://schemas.microsoft.com/office/drawing/2014/main" id="{4BF4B3F7-627D-6044-9BD3-8291A5E115D6}"/>
            </a:ext>
          </a:extLst>
        </cdr:cNvPr>
        <cdr:cNvSpPr txBox="1"/>
      </cdr:nvSpPr>
      <cdr:spPr>
        <a:xfrm xmlns:a="http://schemas.openxmlformats.org/drawingml/2006/main">
          <a:off x="213222" y="1561187"/>
          <a:ext cx="559661" cy="31857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0.78031</cdr:x>
      <cdr:y>0.50366</cdr:y>
    </cdr:from>
    <cdr:to>
      <cdr:x>0.93599</cdr:x>
      <cdr:y>0.60866</cdr:y>
    </cdr:to>
    <cdr:sp macro="" textlink="">
      <cdr:nvSpPr>
        <cdr:cNvPr id="4" name="ZoneTexte 20">
          <a:extLst xmlns:a="http://schemas.openxmlformats.org/drawingml/2006/main">
            <a:ext uri="{FF2B5EF4-FFF2-40B4-BE49-F238E27FC236}">
              <a16:creationId xmlns:a16="http://schemas.microsoft.com/office/drawing/2014/main" id="{14337126-56E6-534F-A49E-58E52E89F67C}"/>
            </a:ext>
          </a:extLst>
        </cdr:cNvPr>
        <cdr:cNvSpPr txBox="1"/>
      </cdr:nvSpPr>
      <cdr:spPr>
        <a:xfrm xmlns:a="http://schemas.openxmlformats.org/drawingml/2006/main">
          <a:off x="7994918" y="4919708"/>
          <a:ext cx="1595074" cy="1025637"/>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600" b="1">
              <a:latin typeface="Arial" panose="020B0604020202020204" pitchFamily="34" charset="0"/>
              <a:cs typeface="Arial" panose="020B0604020202020204" pitchFamily="34" charset="0"/>
            </a:rPr>
            <a:t>...to stay below +2°C </a:t>
          </a:r>
          <a:endParaRPr lang="fr-FR" sz="1600">
            <a:latin typeface="Arial" panose="020B0604020202020204" pitchFamily="34" charset="0"/>
            <a:cs typeface="Arial" panose="020B0604020202020204" pitchFamily="34" charset="0"/>
          </a:endParaRPr>
        </a:p>
        <a:p xmlns:a="http://schemas.openxmlformats.org/drawingml/2006/main">
          <a:pPr algn="ctr"/>
          <a:r>
            <a:rPr lang="fr-FR" sz="1600">
              <a:latin typeface="Arial" panose="020B0604020202020204" pitchFamily="34" charset="0"/>
              <a:cs typeface="Arial" panose="020B0604020202020204" pitchFamily="34" charset="0"/>
            </a:rPr>
            <a:t> 900</a:t>
          </a:r>
          <a:r>
            <a:rPr lang="fr-FR" sz="1600" baseline="0">
              <a:latin typeface="Arial" panose="020B0604020202020204" pitchFamily="34" charset="0"/>
              <a:cs typeface="Arial" panose="020B0604020202020204" pitchFamily="34" charset="0"/>
            </a:rPr>
            <a:t> billion  tonnes CO2 </a:t>
          </a:r>
          <a:endParaRPr lang="fr-FR" sz="16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0.47287</cdr:x>
      <cdr:y>0.62443</cdr:y>
    </cdr:from>
    <cdr:to>
      <cdr:x>0.64349</cdr:x>
      <cdr:y>0.73043</cdr:y>
    </cdr:to>
    <cdr:sp macro="" textlink="">
      <cdr:nvSpPr>
        <cdr:cNvPr id="5" name="ZoneTexte 20">
          <a:extLst xmlns:a="http://schemas.openxmlformats.org/drawingml/2006/main">
            <a:ext uri="{FF2B5EF4-FFF2-40B4-BE49-F238E27FC236}">
              <a16:creationId xmlns:a16="http://schemas.microsoft.com/office/drawing/2014/main" id="{0F4E2DB9-CD23-9B4F-9A55-D1907CB8C3FB}"/>
            </a:ext>
          </a:extLst>
        </cdr:cNvPr>
        <cdr:cNvSpPr txBox="1"/>
      </cdr:nvSpPr>
      <cdr:spPr>
        <a:xfrm xmlns:a="http://schemas.openxmlformats.org/drawingml/2006/main">
          <a:off x="4844954" y="6099442"/>
          <a:ext cx="1748147" cy="1035405"/>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600" b="1">
              <a:latin typeface="Arial" panose="020B0604020202020204" pitchFamily="34" charset="0"/>
              <a:cs typeface="Arial" panose="020B0604020202020204" pitchFamily="34" charset="0"/>
            </a:rPr>
            <a:t>...to stay below +1.5°C </a:t>
          </a:r>
          <a:endParaRPr lang="fr-FR" sz="1600">
            <a:latin typeface="Arial" panose="020B0604020202020204" pitchFamily="34" charset="0"/>
            <a:cs typeface="Arial" panose="020B0604020202020204" pitchFamily="34" charset="0"/>
          </a:endParaRPr>
        </a:p>
        <a:p xmlns:a="http://schemas.openxmlformats.org/drawingml/2006/main">
          <a:pPr algn="ctr"/>
          <a:r>
            <a:rPr lang="fr-FR" sz="1600">
              <a:latin typeface="Arial" panose="020B0604020202020204" pitchFamily="34" charset="0"/>
              <a:cs typeface="Arial" panose="020B0604020202020204" pitchFamily="34" charset="0"/>
            </a:rPr>
            <a:t> 300</a:t>
          </a:r>
          <a:r>
            <a:rPr lang="fr-FR" sz="1600" baseline="0">
              <a:latin typeface="Arial" panose="020B0604020202020204" pitchFamily="34" charset="0"/>
              <a:cs typeface="Arial" panose="020B0604020202020204" pitchFamily="34" charset="0"/>
            </a:rPr>
            <a:t> billion  tonnes CO2 </a:t>
          </a:r>
        </a:p>
      </cdr:txBody>
    </cdr:sp>
  </cdr:relSizeAnchor>
  <cdr:relSizeAnchor xmlns:cdr="http://schemas.openxmlformats.org/drawingml/2006/chartDrawing">
    <cdr:from>
      <cdr:x>0.15654</cdr:x>
      <cdr:y>0.89551</cdr:y>
    </cdr:from>
    <cdr:to>
      <cdr:x>0.95621</cdr:x>
      <cdr:y>0.98051</cdr:y>
    </cdr:to>
    <cdr:sp macro="" textlink="">
      <cdr:nvSpPr>
        <cdr:cNvPr id="7" name="ZoneTexte 1">
          <a:extLst xmlns:a="http://schemas.openxmlformats.org/drawingml/2006/main">
            <a:ext uri="{FF2B5EF4-FFF2-40B4-BE49-F238E27FC236}">
              <a16:creationId xmlns:a16="http://schemas.microsoft.com/office/drawing/2014/main" id="{5A0671EC-4C17-CB45-BC2C-6123A22D3808}"/>
            </a:ext>
          </a:extLst>
        </cdr:cNvPr>
        <cdr:cNvSpPr txBox="1"/>
      </cdr:nvSpPr>
      <cdr:spPr>
        <a:xfrm xmlns:a="http://schemas.openxmlformats.org/drawingml/2006/main">
          <a:off x="1686804" y="8541464"/>
          <a:ext cx="8617069" cy="8107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200" b="1">
              <a:latin typeface="Arial" panose="020B0604020202020204" pitchFamily="34" charset="0"/>
              <a:cs typeface="Arial" panose="020B0604020202020204" pitchFamily="34" charset="0"/>
            </a:rPr>
            <a:t>Interpretation</a:t>
          </a:r>
          <a:r>
            <a:rPr lang="fr-FR" sz="1200" b="0">
              <a:latin typeface="Arial" panose="020B0604020202020204" pitchFamily="34" charset="0"/>
              <a:cs typeface="Arial" panose="020B0604020202020204" pitchFamily="34" charset="0"/>
            </a:rPr>
            <a:t>: The graph shows</a:t>
          </a:r>
          <a:r>
            <a:rPr lang="fr-FR" sz="1200" b="0" baseline="0">
              <a:latin typeface="Arial" panose="020B0604020202020204" pitchFamily="34" charset="0"/>
              <a:cs typeface="Arial" panose="020B0604020202020204" pitchFamily="34" charset="0"/>
            </a:rPr>
            <a:t> historical emissions by region (left bar) and the remaining global carbon budget (center and right bars) to have 83% chances to stay under 1.5°C and 2°C, according to IPCC AR6 (2021). Regional emissions are net of carbon embedded in imports of goods and services from other regions. </a:t>
          </a:r>
          <a:r>
            <a:rPr lang="fr-FR" sz="1200" b="1">
              <a:latin typeface="Arial" panose="020B0604020202020204" pitchFamily="34" charset="0"/>
              <a:cs typeface="Arial" panose="020B0604020202020204" pitchFamily="34" charset="0"/>
            </a:rPr>
            <a:t>Sources and series: </a:t>
          </a:r>
          <a:r>
            <a:rPr lang="fr-FR" sz="1200" b="0">
              <a:latin typeface="Arial" panose="020B0604020202020204" pitchFamily="34" charset="0"/>
              <a:cs typeface="Arial" panose="020B0604020202020204" pitchFamily="34" charset="0"/>
            </a:rPr>
            <a:t>wir2022.wid.world/methodology and Chancel (2021). Historical data from the PRIMAP-hist</a:t>
          </a:r>
          <a:r>
            <a:rPr lang="fr-FR" sz="1200" b="0" baseline="0">
              <a:latin typeface="Arial" panose="020B0604020202020204" pitchFamily="34" charset="0"/>
              <a:cs typeface="Arial" panose="020B0604020202020204" pitchFamily="34" charset="0"/>
            </a:rPr>
            <a:t> dataset.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0.11774</cdr:x>
      <cdr:y>0.11056</cdr:y>
    </cdr:from>
    <cdr:to>
      <cdr:x>0.42088</cdr:x>
      <cdr:y>0.18746</cdr:y>
    </cdr:to>
    <cdr:sp macro="" textlink="">
      <cdr:nvSpPr>
        <cdr:cNvPr id="8" name="ZoneTexte 12">
          <a:extLst xmlns:a="http://schemas.openxmlformats.org/drawingml/2006/main">
            <a:ext uri="{FF2B5EF4-FFF2-40B4-BE49-F238E27FC236}">
              <a16:creationId xmlns:a16="http://schemas.microsoft.com/office/drawing/2014/main" id="{5313AC44-6197-0B48-8FEF-640BAA107051}"/>
            </a:ext>
          </a:extLst>
        </cdr:cNvPr>
        <cdr:cNvSpPr txBox="1"/>
      </cdr:nvSpPr>
      <cdr:spPr>
        <a:xfrm xmlns:a="http://schemas.openxmlformats.org/drawingml/2006/main">
          <a:off x="1206366" y="1079925"/>
          <a:ext cx="3105926" cy="751157"/>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2400" b="1">
              <a:latin typeface="Arial" panose="020B0604020202020204" pitchFamily="34" charset="0"/>
              <a:cs typeface="Arial" panose="020B0604020202020204" pitchFamily="34" charset="0"/>
            </a:rPr>
            <a:t>What has been emitted (1850-2020)</a:t>
          </a:r>
        </a:p>
        <a:p xmlns:a="http://schemas.openxmlformats.org/drawingml/2006/main">
          <a:pPr algn="ctr"/>
          <a:endParaRPr lang="fr-FR" sz="1400" b="0">
            <a:latin typeface="Arial" panose="020B0604020202020204" pitchFamily="34" charset="0"/>
            <a:cs typeface="Arial" panose="020B0604020202020204" pitchFamily="34" charset="0"/>
          </a:endParaRPr>
        </a:p>
        <a:p xmlns:a="http://schemas.openxmlformats.org/drawingml/2006/main">
          <a:pPr algn="ctr"/>
          <a:endParaRPr lang="fr-FR" sz="14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0.55802</cdr:x>
      <cdr:y>0.40489</cdr:y>
    </cdr:from>
    <cdr:to>
      <cdr:x>0.79428</cdr:x>
      <cdr:y>0.46439</cdr:y>
    </cdr:to>
    <cdr:sp macro="" textlink="">
      <cdr:nvSpPr>
        <cdr:cNvPr id="9" name="ZoneTexte 22">
          <a:extLst xmlns:a="http://schemas.openxmlformats.org/drawingml/2006/main">
            <a:ext uri="{FF2B5EF4-FFF2-40B4-BE49-F238E27FC236}">
              <a16:creationId xmlns:a16="http://schemas.microsoft.com/office/drawing/2014/main" id="{4240AC8E-C16C-D946-BDCE-9B674345C562}"/>
            </a:ext>
          </a:extLst>
        </cdr:cNvPr>
        <cdr:cNvSpPr txBox="1"/>
      </cdr:nvSpPr>
      <cdr:spPr>
        <a:xfrm xmlns:a="http://schemas.openxmlformats.org/drawingml/2006/main">
          <a:off x="5717407" y="3954965"/>
          <a:ext cx="2420685" cy="58119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2400" b="1">
              <a:latin typeface="Arial" panose="020B0604020202020204" pitchFamily="34" charset="0"/>
              <a:cs typeface="Arial" panose="020B0604020202020204" pitchFamily="34" charset="0"/>
            </a:rPr>
            <a:t>Remaining</a:t>
          </a:r>
          <a:r>
            <a:rPr lang="fr-FR" sz="2400" b="1" baseline="0">
              <a:latin typeface="Arial" panose="020B0604020202020204" pitchFamily="34" charset="0"/>
              <a:cs typeface="Arial" panose="020B0604020202020204" pitchFamily="34" charset="0"/>
            </a:rPr>
            <a:t> budget...</a:t>
          </a:r>
          <a:endParaRPr lang="fr-FR" sz="24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0.07821</cdr:x>
      <cdr:y>0.00994</cdr:y>
    </cdr:from>
    <cdr:to>
      <cdr:x>0.9789</cdr:x>
      <cdr:y>0.06944</cdr:y>
    </cdr:to>
    <cdr:sp macro="" textlink="">
      <cdr:nvSpPr>
        <cdr:cNvPr id="10" name="ZoneTexte 22">
          <a:extLst xmlns:a="http://schemas.openxmlformats.org/drawingml/2006/main">
            <a:ext uri="{FF2B5EF4-FFF2-40B4-BE49-F238E27FC236}">
              <a16:creationId xmlns:a16="http://schemas.microsoft.com/office/drawing/2014/main" id="{EB70B019-B7D8-5B49-9667-7926ED7B37C9}"/>
            </a:ext>
          </a:extLst>
        </cdr:cNvPr>
        <cdr:cNvSpPr txBox="1"/>
      </cdr:nvSpPr>
      <cdr:spPr>
        <a:xfrm xmlns:a="http://schemas.openxmlformats.org/drawingml/2006/main">
          <a:off x="794524" y="94776"/>
          <a:ext cx="9149527" cy="567527"/>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2400" b="1">
              <a:latin typeface="Arial" panose="020B0604020202020204" pitchFamily="34" charset="0"/>
              <a:cs typeface="Arial" panose="020B0604020202020204" pitchFamily="34" charset="0"/>
            </a:rPr>
            <a:t>Figure 6.2 Historical emissions</a:t>
          </a:r>
          <a:r>
            <a:rPr lang="fr-FR" sz="2400" b="1" baseline="0">
              <a:latin typeface="Arial" panose="020B0604020202020204" pitchFamily="34" charset="0"/>
              <a:cs typeface="Arial" panose="020B0604020202020204" pitchFamily="34" charset="0"/>
            </a:rPr>
            <a:t> vs. remaining carbon budget</a:t>
          </a:r>
          <a:endParaRPr lang="fr-FR" sz="24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0.17768</cdr:x>
      <cdr:y>0.19277</cdr:y>
    </cdr:from>
    <cdr:to>
      <cdr:x>0.3483</cdr:x>
      <cdr:y>0.24938</cdr:y>
    </cdr:to>
    <cdr:sp macro="" textlink="">
      <cdr:nvSpPr>
        <cdr:cNvPr id="11" name="ZoneTexte 20">
          <a:extLst xmlns:a="http://schemas.openxmlformats.org/drawingml/2006/main">
            <a:ext uri="{FF2B5EF4-FFF2-40B4-BE49-F238E27FC236}">
              <a16:creationId xmlns:a16="http://schemas.microsoft.com/office/drawing/2014/main" id="{ACB722C2-3A3A-A245-BA55-0297D65E080B}"/>
            </a:ext>
          </a:extLst>
        </cdr:cNvPr>
        <cdr:cNvSpPr txBox="1"/>
      </cdr:nvSpPr>
      <cdr:spPr>
        <a:xfrm xmlns:a="http://schemas.openxmlformats.org/drawingml/2006/main">
          <a:off x="1820473" y="1882933"/>
          <a:ext cx="1748147" cy="55297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600" b="0">
              <a:latin typeface="Arial" panose="020B0604020202020204" pitchFamily="34" charset="0"/>
              <a:cs typeface="Arial" panose="020B0604020202020204" pitchFamily="34" charset="0"/>
            </a:rPr>
            <a:t>2450 billion </a:t>
          </a:r>
        </a:p>
        <a:p xmlns:a="http://schemas.openxmlformats.org/drawingml/2006/main">
          <a:pPr algn="ctr"/>
          <a:r>
            <a:rPr lang="fr-FR" sz="1600" b="0">
              <a:latin typeface="Arial" panose="020B0604020202020204" pitchFamily="34" charset="0"/>
              <a:cs typeface="Arial" panose="020B0604020202020204" pitchFamily="34" charset="0"/>
            </a:rPr>
            <a:t>tonnes</a:t>
          </a:r>
          <a:r>
            <a:rPr lang="fr-FR" sz="1600" b="0" baseline="0">
              <a:latin typeface="Arial" panose="020B0604020202020204" pitchFamily="34" charset="0"/>
              <a:cs typeface="Arial" panose="020B0604020202020204" pitchFamily="34" charset="0"/>
            </a:rPr>
            <a:t> CO2 </a:t>
          </a:r>
          <a:r>
            <a:rPr lang="fr-FR" sz="1600" b="1">
              <a:latin typeface="Arial" panose="020B0604020202020204" pitchFamily="34" charset="0"/>
              <a:cs typeface="Arial" panose="020B0604020202020204" pitchFamily="34" charset="0"/>
            </a:rPr>
            <a:t> </a:t>
          </a:r>
          <a:endParaRPr lang="fr-FR" sz="1600">
            <a:latin typeface="Arial" panose="020B0604020202020204" pitchFamily="34" charset="0"/>
            <a:cs typeface="Arial" panose="020B060402020202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3</xdr:row>
      <xdr:rowOff>50800</xdr:rowOff>
    </xdr:from>
    <xdr:to>
      <xdr:col>10</xdr:col>
      <xdr:colOff>609600</xdr:colOff>
      <xdr:row>34</xdr:row>
      <xdr:rowOff>114300</xdr:rowOff>
    </xdr:to>
    <xdr:graphicFrame macro="">
      <xdr:nvGraphicFramePr>
        <xdr:cNvPr id="2" name="Graphique 1">
          <a:extLst>
            <a:ext uri="{FF2B5EF4-FFF2-40B4-BE49-F238E27FC236}">
              <a16:creationId xmlns:a16="http://schemas.microsoft.com/office/drawing/2014/main" id="{B2B41CF1-80A4-4C4C-B4B6-AECC36F40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0.04846</cdr:x>
      <cdr:y>0.83963</cdr:y>
    </cdr:from>
    <cdr:to>
      <cdr:x>0.96991</cdr:x>
      <cdr:y>0.97206</cdr:y>
    </cdr:to>
    <cdr:sp macro="" textlink="">
      <cdr:nvSpPr>
        <cdr:cNvPr id="2" name="ZoneTexte 1">
          <a:extLst xmlns:a="http://schemas.openxmlformats.org/drawingml/2006/main">
            <a:ext uri="{FF2B5EF4-FFF2-40B4-BE49-F238E27FC236}">
              <a16:creationId xmlns:a16="http://schemas.microsoft.com/office/drawing/2014/main" id="{7446B5D2-176E-6843-889A-B125DD18322D}"/>
            </a:ext>
          </a:extLst>
        </cdr:cNvPr>
        <cdr:cNvSpPr txBox="1"/>
      </cdr:nvSpPr>
      <cdr:spPr>
        <a:xfrm xmlns:a="http://schemas.openxmlformats.org/drawingml/2006/main">
          <a:off x="429578" y="5342314"/>
          <a:ext cx="8168321" cy="8426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latin typeface="Arial" panose="020B0604020202020204" pitchFamily="34" charset="0"/>
              <a:cs typeface="Arial" panose="020B0604020202020204" pitchFamily="34" charset="0"/>
            </a:rPr>
            <a:t>Interpretation</a:t>
          </a:r>
          <a:r>
            <a:rPr lang="fr-FR" sz="1100" b="0">
              <a:latin typeface="Arial" panose="020B0604020202020204" pitchFamily="34" charset="0"/>
              <a:cs typeface="Arial" panose="020B0604020202020204" pitchFamily="34" charset="0"/>
            </a:rPr>
            <a:t>: Values include emissions from domestic consumption, public and private investments as well as imports</a:t>
          </a:r>
          <a:r>
            <a:rPr lang="fr-FR" sz="1100" b="0" baseline="0">
              <a:latin typeface="Arial" panose="020B0604020202020204" pitchFamily="34" charset="0"/>
              <a:cs typeface="Arial" panose="020B0604020202020204" pitchFamily="34" charset="0"/>
            </a:rPr>
            <a:t> and exports of carbon</a:t>
          </a:r>
          <a:r>
            <a:rPr lang="fr-FR" sz="1100" b="0">
              <a:latin typeface="Arial" panose="020B0604020202020204" pitchFamily="34" charset="0"/>
              <a:cs typeface="Arial" panose="020B0604020202020204" pitchFamily="34" charset="0"/>
            </a:rPr>
            <a:t> embedded in goods and services traded with the rest of the world. Sustainable level correspond to an egalitarian</a:t>
          </a:r>
          <a:r>
            <a:rPr lang="fr-FR" sz="1100" b="0" baseline="0">
              <a:latin typeface="Arial" panose="020B0604020202020204" pitchFamily="34" charset="0"/>
              <a:cs typeface="Arial" panose="020B0604020202020204" pitchFamily="34" charset="0"/>
            </a:rPr>
            <a:t> distribution of the remaining carbon budget until 2050. </a:t>
          </a:r>
          <a:r>
            <a:rPr lang="fr-FR" sz="1100" b="1">
              <a:latin typeface="Arial" panose="020B0604020202020204" pitchFamily="34" charset="0"/>
              <a:cs typeface="Arial" panose="020B0604020202020204" pitchFamily="34" charset="0"/>
            </a:rPr>
            <a:t>Sources and series: </a:t>
          </a:r>
          <a:r>
            <a:rPr lang="fr-FR" sz="1100" b="0">
              <a:latin typeface="Arial" panose="020B0604020202020204" pitchFamily="34" charset="0"/>
              <a:cs typeface="Arial" panose="020B0604020202020204" pitchFamily="34" charset="0"/>
            </a:rPr>
            <a:t>wir2022.wid.world/methodology and Chancel (2021).	</a:t>
          </a:r>
          <a:endParaRPr lang="fr-FR" sz="11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0.25501</cdr:x>
      <cdr:y>0.00599</cdr:y>
    </cdr:from>
    <cdr:to>
      <cdr:x>0.81519</cdr:x>
      <cdr:y>0.0479</cdr:y>
    </cdr:to>
    <cdr:sp macro="" textlink="">
      <cdr:nvSpPr>
        <cdr:cNvPr id="3" name="ZoneTexte 2">
          <a:extLst xmlns:a="http://schemas.openxmlformats.org/drawingml/2006/main">
            <a:ext uri="{FF2B5EF4-FFF2-40B4-BE49-F238E27FC236}">
              <a16:creationId xmlns:a16="http://schemas.microsoft.com/office/drawing/2014/main" id="{4A0FB06B-766B-BB45-A09B-A5AD8350D028}"/>
            </a:ext>
          </a:extLst>
        </cdr:cNvPr>
        <cdr:cNvSpPr txBox="1"/>
      </cdr:nvSpPr>
      <cdr:spPr>
        <a:xfrm xmlns:a="http://schemas.openxmlformats.org/drawingml/2006/main">
          <a:off x="2260600" y="38100"/>
          <a:ext cx="49657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200" b="1">
              <a:latin typeface="Arial" panose="020B0604020202020204" pitchFamily="34" charset="0"/>
              <a:cs typeface="Arial" panose="020B0604020202020204" pitchFamily="34" charset="0"/>
            </a:rPr>
            <a:t>Figure 6.3a Average per capita emissions</a:t>
          </a:r>
          <a:r>
            <a:rPr lang="fr-FR" sz="1200" b="1" baseline="0">
              <a:latin typeface="Arial" panose="020B0604020202020204" pitchFamily="34" charset="0"/>
              <a:cs typeface="Arial" panose="020B0604020202020204" pitchFamily="34" charset="0"/>
            </a:rPr>
            <a:t> by world region, </a:t>
          </a:r>
          <a:r>
            <a:rPr lang="fr-FR" sz="1200" b="1">
              <a:latin typeface="Arial" panose="020B0604020202020204" pitchFamily="34" charset="0"/>
              <a:cs typeface="Arial" panose="020B0604020202020204" pitchFamily="34" charset="0"/>
            </a:rPr>
            <a:t>2019</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38100</xdr:colOff>
      <xdr:row>2</xdr:row>
      <xdr:rowOff>12701</xdr:rowOff>
    </xdr:from>
    <xdr:to>
      <xdr:col>8</xdr:col>
      <xdr:colOff>704850</xdr:colOff>
      <xdr:row>27</xdr:row>
      <xdr:rowOff>161925</xdr:rowOff>
    </xdr:to>
    <xdr:graphicFrame macro="">
      <xdr:nvGraphicFramePr>
        <xdr:cNvPr id="2" name="Graphique 1">
          <a:extLst>
            <a:ext uri="{FF2B5EF4-FFF2-40B4-BE49-F238E27FC236}">
              <a16:creationId xmlns:a16="http://schemas.microsoft.com/office/drawing/2014/main" id="{00DC0727-3563-8D4F-9813-C0AE0E3E0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0.15721</cdr:x>
      <cdr:y>0.02128</cdr:y>
    </cdr:from>
    <cdr:to>
      <cdr:x>0.91616</cdr:x>
      <cdr:y>0.12234</cdr:y>
    </cdr:to>
    <cdr:sp macro="" textlink="">
      <cdr:nvSpPr>
        <cdr:cNvPr id="2" name="ZoneTexte 1">
          <a:extLst xmlns:a="http://schemas.openxmlformats.org/drawingml/2006/main">
            <a:ext uri="{FF2B5EF4-FFF2-40B4-BE49-F238E27FC236}">
              <a16:creationId xmlns:a16="http://schemas.microsoft.com/office/drawing/2014/main" id="{BCFAF7BF-0B28-7F46-AAC7-EB63B73A3793}"/>
            </a:ext>
          </a:extLst>
        </cdr:cNvPr>
        <cdr:cNvSpPr txBox="1"/>
      </cdr:nvSpPr>
      <cdr:spPr>
        <a:xfrm xmlns:a="http://schemas.openxmlformats.org/drawingml/2006/main">
          <a:off x="1143000" y="110264"/>
          <a:ext cx="5518170" cy="5236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200" b="1">
              <a:latin typeface="Arial" panose="020B0604020202020204" pitchFamily="34" charset="0"/>
              <a:cs typeface="Arial" panose="020B0604020202020204" pitchFamily="34" charset="0"/>
            </a:rPr>
            <a:t>Figure 6.3b Historical and current emissions, and </a:t>
          </a:r>
          <a:r>
            <a:rPr lang="fr-FR" sz="1200" b="1" baseline="0">
              <a:latin typeface="Arial" panose="020B0604020202020204" pitchFamily="34" charset="0"/>
              <a:cs typeface="Arial" panose="020B0604020202020204" pitchFamily="34" charset="0"/>
            </a:rPr>
            <a:t>population by world region</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0.1441</cdr:x>
      <cdr:y>0.84992</cdr:y>
    </cdr:from>
    <cdr:to>
      <cdr:x>1</cdr:x>
      <cdr:y>1</cdr:y>
    </cdr:to>
    <cdr:sp macro="" textlink="">
      <cdr:nvSpPr>
        <cdr:cNvPr id="3" name="ZoneTexte 1">
          <a:extLst xmlns:a="http://schemas.openxmlformats.org/drawingml/2006/main">
            <a:ext uri="{FF2B5EF4-FFF2-40B4-BE49-F238E27FC236}">
              <a16:creationId xmlns:a16="http://schemas.microsoft.com/office/drawing/2014/main" id="{3EB1D0C6-1CEB-B74C-921F-182F3CA3158A}"/>
            </a:ext>
          </a:extLst>
        </cdr:cNvPr>
        <cdr:cNvSpPr txBox="1"/>
      </cdr:nvSpPr>
      <cdr:spPr>
        <a:xfrm xmlns:a="http://schemas.openxmlformats.org/drawingml/2006/main">
          <a:off x="1047750" y="4403928"/>
          <a:ext cx="6223000" cy="77767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200" b="1">
              <a:latin typeface="Arial" panose="020B0604020202020204" pitchFamily="34" charset="0"/>
              <a:cs typeface="Arial" panose="020B0604020202020204" pitchFamily="34" charset="0"/>
            </a:rPr>
            <a:t>Interpretation: </a:t>
          </a:r>
          <a:r>
            <a:rPr lang="fr-FR" sz="1200" b="0">
              <a:latin typeface="Arial" panose="020B0604020202020204" pitchFamily="34" charset="0"/>
              <a:cs typeface="Arial" panose="020B0604020202020204" pitchFamily="34" charset="0"/>
            </a:rPr>
            <a:t>China's</a:t>
          </a:r>
          <a:r>
            <a:rPr lang="fr-FR" sz="1200" b="0" baseline="0">
              <a:latin typeface="Arial" panose="020B0604020202020204" pitchFamily="34" charset="0"/>
              <a:cs typeface="Arial" panose="020B0604020202020204" pitchFamily="34" charset="0"/>
            </a:rPr>
            <a:t> share in world historical emissions since 1850 is 11% whereas its share in current emissions is 24%. Current emissions include carbon embedded in consumption. </a:t>
          </a:r>
          <a:r>
            <a:rPr lang="fr-FR" sz="1200" b="1" baseline="0">
              <a:latin typeface="Arial" panose="020B0604020202020204" pitchFamily="34" charset="0"/>
              <a:cs typeface="Arial" panose="020B0604020202020204" pitchFamily="34" charset="0"/>
            </a:rPr>
            <a:t>Sources and series: </a:t>
          </a:r>
          <a:r>
            <a:rPr lang="fr-FR" sz="1200" b="0" baseline="0">
              <a:latin typeface="Arial" panose="020B0604020202020204" pitchFamily="34" charset="0"/>
              <a:cs typeface="Arial" panose="020B0604020202020204" pitchFamily="34" charset="0"/>
            </a:rPr>
            <a:t>wir2022.wid.world/methodology and Chancel (2021).</a:t>
          </a:r>
          <a:endParaRPr lang="fr-FR" sz="1200" b="1">
            <a:latin typeface="Arial" panose="020B0604020202020204" pitchFamily="34" charset="0"/>
            <a:cs typeface="Arial" panose="020B060402020202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0</xdr:colOff>
      <xdr:row>1</xdr:row>
      <xdr:rowOff>50800</xdr:rowOff>
    </xdr:from>
    <xdr:to>
      <xdr:col>10</xdr:col>
      <xdr:colOff>368300</xdr:colOff>
      <xdr:row>31</xdr:row>
      <xdr:rowOff>50800</xdr:rowOff>
    </xdr:to>
    <xdr:graphicFrame macro="">
      <xdr:nvGraphicFramePr>
        <xdr:cNvPr id="2" name="Graphique 1">
          <a:extLst>
            <a:ext uri="{FF2B5EF4-FFF2-40B4-BE49-F238E27FC236}">
              <a16:creationId xmlns:a16="http://schemas.microsoft.com/office/drawing/2014/main" id="{F18EB17A-F900-904A-9354-F00A837F4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Dropbox/WIDChina/PaperApril2017/minimum%20wag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Users/t.piketty/Dropbox/Piketty2018StructureOfPoliticalConflict/All%20couples%201970%20to%202004%20MFTTAWE%20comparis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05CCC-AE91-4CB2-8555-7F84C133AC97}">
  <dimension ref="A1:B26"/>
  <sheetViews>
    <sheetView workbookViewId="0">
      <selection activeCell="B4" sqref="B4"/>
    </sheetView>
  </sheetViews>
  <sheetFormatPr baseColWidth="10" defaultColWidth="8.83203125" defaultRowHeight="16" x14ac:dyDescent="0.2"/>
  <cols>
    <col min="1" max="1" width="13.33203125" bestFit="1" customWidth="1"/>
    <col min="2" max="2" width="96.6640625" customWidth="1"/>
  </cols>
  <sheetData>
    <row r="1" spans="1:2" x14ac:dyDescent="0.2">
      <c r="A1" s="44" t="s">
        <v>251</v>
      </c>
      <c r="B1" s="44" t="s">
        <v>252</v>
      </c>
    </row>
    <row r="2" spans="1:2" x14ac:dyDescent="0.2">
      <c r="A2" t="s">
        <v>202</v>
      </c>
      <c r="B2" t="s">
        <v>215</v>
      </c>
    </row>
    <row r="3" spans="1:2" x14ac:dyDescent="0.2">
      <c r="A3" t="s">
        <v>207</v>
      </c>
      <c r="B3" t="s">
        <v>216</v>
      </c>
    </row>
    <row r="4" spans="1:2" x14ac:dyDescent="0.2">
      <c r="A4" t="s">
        <v>203</v>
      </c>
      <c r="B4" t="s">
        <v>217</v>
      </c>
    </row>
    <row r="5" spans="1:2" x14ac:dyDescent="0.2">
      <c r="A5" t="s">
        <v>204</v>
      </c>
      <c r="B5" t="s">
        <v>218</v>
      </c>
    </row>
    <row r="6" spans="1:2" x14ac:dyDescent="0.2">
      <c r="A6" t="s">
        <v>205</v>
      </c>
      <c r="B6" t="s">
        <v>219</v>
      </c>
    </row>
    <row r="7" spans="1:2" x14ac:dyDescent="0.2">
      <c r="A7" t="s">
        <v>206</v>
      </c>
      <c r="B7" t="s">
        <v>220</v>
      </c>
    </row>
    <row r="8" spans="1:2" x14ac:dyDescent="0.2">
      <c r="A8" t="s">
        <v>208</v>
      </c>
      <c r="B8" t="s">
        <v>219</v>
      </c>
    </row>
    <row r="9" spans="1:2" x14ac:dyDescent="0.2">
      <c r="A9" t="s">
        <v>209</v>
      </c>
      <c r="B9" t="s">
        <v>221</v>
      </c>
    </row>
    <row r="10" spans="1:2" x14ac:dyDescent="0.2">
      <c r="A10" t="s">
        <v>210</v>
      </c>
      <c r="B10" t="s">
        <v>222</v>
      </c>
    </row>
    <row r="11" spans="1:2" x14ac:dyDescent="0.2">
      <c r="A11" t="s">
        <v>211</v>
      </c>
      <c r="B11" t="s">
        <v>222</v>
      </c>
    </row>
    <row r="12" spans="1:2" x14ac:dyDescent="0.2">
      <c r="A12" t="s">
        <v>212</v>
      </c>
      <c r="B12" t="s">
        <v>223</v>
      </c>
    </row>
    <row r="13" spans="1:2" x14ac:dyDescent="0.2">
      <c r="A13" t="s">
        <v>213</v>
      </c>
      <c r="B13" t="s">
        <v>224</v>
      </c>
    </row>
    <row r="14" spans="1:2" x14ac:dyDescent="0.2">
      <c r="A14" t="s">
        <v>226</v>
      </c>
      <c r="B14" t="s">
        <v>225</v>
      </c>
    </row>
    <row r="15" spans="1:2" x14ac:dyDescent="0.2">
      <c r="A15" t="s">
        <v>228</v>
      </c>
      <c r="B15" t="s">
        <v>229</v>
      </c>
    </row>
    <row r="16" spans="1:2" x14ac:dyDescent="0.2">
      <c r="A16" t="s">
        <v>227</v>
      </c>
      <c r="B16" t="s">
        <v>230</v>
      </c>
    </row>
    <row r="17" spans="1:2" x14ac:dyDescent="0.2">
      <c r="A17" t="s">
        <v>231</v>
      </c>
      <c r="B17" t="s">
        <v>232</v>
      </c>
    </row>
    <row r="18" spans="1:2" x14ac:dyDescent="0.2">
      <c r="A18" t="s">
        <v>233</v>
      </c>
      <c r="B18" t="s">
        <v>234</v>
      </c>
    </row>
    <row r="19" spans="1:2" x14ac:dyDescent="0.2">
      <c r="A19" t="s">
        <v>235</v>
      </c>
      <c r="B19" t="s">
        <v>236</v>
      </c>
    </row>
    <row r="20" spans="1:2" x14ac:dyDescent="0.2">
      <c r="A20" t="s">
        <v>237</v>
      </c>
      <c r="B20" t="s">
        <v>238</v>
      </c>
    </row>
    <row r="21" spans="1:2" x14ac:dyDescent="0.2">
      <c r="A21" t="s">
        <v>242</v>
      </c>
      <c r="B21" t="s">
        <v>243</v>
      </c>
    </row>
    <row r="22" spans="1:2" x14ac:dyDescent="0.2">
      <c r="A22" t="s">
        <v>239</v>
      </c>
      <c r="B22" t="s">
        <v>244</v>
      </c>
    </row>
    <row r="23" spans="1:2" x14ac:dyDescent="0.2">
      <c r="A23" t="s">
        <v>240</v>
      </c>
      <c r="B23" t="s">
        <v>246</v>
      </c>
    </row>
    <row r="24" spans="1:2" x14ac:dyDescent="0.2">
      <c r="A24" t="s">
        <v>241</v>
      </c>
      <c r="B24" t="s">
        <v>245</v>
      </c>
    </row>
    <row r="25" spans="1:2" x14ac:dyDescent="0.2">
      <c r="A25" t="s">
        <v>249</v>
      </c>
      <c r="B25" t="s">
        <v>247</v>
      </c>
    </row>
    <row r="26" spans="1:2" x14ac:dyDescent="0.2">
      <c r="A26" t="s">
        <v>250</v>
      </c>
      <c r="B26" t="s">
        <v>248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0"/>
  <sheetViews>
    <sheetView zoomScale="89" workbookViewId="0">
      <selection activeCell="C41" sqref="C41"/>
    </sheetView>
  </sheetViews>
  <sheetFormatPr baseColWidth="10" defaultColWidth="10.83203125" defaultRowHeight="16" x14ac:dyDescent="0.2"/>
  <cols>
    <col min="1" max="16384" width="10.83203125" style="28"/>
  </cols>
  <sheetData>
    <row r="1" spans="1:1" ht="20" x14ac:dyDescent="0.2">
      <c r="A1" s="27"/>
    </row>
    <row r="30" spans="1:1" x14ac:dyDescent="0.2">
      <c r="A30" s="29"/>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2"/>
  <sheetViews>
    <sheetView zoomScale="81" zoomScaleNormal="81" workbookViewId="0">
      <selection activeCell="F40" sqref="F40"/>
    </sheetView>
  </sheetViews>
  <sheetFormatPr baseColWidth="10" defaultColWidth="10.6640625" defaultRowHeight="16" x14ac:dyDescent="0.2"/>
  <sheetData>
    <row r="1" spans="1:1" ht="20" x14ac:dyDescent="0.2">
      <c r="A1" s="27"/>
    </row>
    <row r="21" spans="12:12" x14ac:dyDescent="0.2">
      <c r="L21">
        <f>300/50</f>
        <v>6</v>
      </c>
    </row>
    <row r="22" spans="12:12" x14ac:dyDescent="0.2">
      <c r="L22">
        <f>900/50</f>
        <v>18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F32"/>
  <sheetViews>
    <sheetView workbookViewId="0">
      <selection activeCell="J11" sqref="J11"/>
    </sheetView>
  </sheetViews>
  <sheetFormatPr baseColWidth="10" defaultColWidth="10.83203125" defaultRowHeight="16" x14ac:dyDescent="0.2"/>
  <cols>
    <col min="1" max="16384" width="10.83203125" style="31"/>
  </cols>
  <sheetData>
    <row r="2" spans="1:1" x14ac:dyDescent="0.2">
      <c r="A2" s="30"/>
    </row>
    <row r="32" spans="6:6" x14ac:dyDescent="0.2">
      <c r="F32" s="31">
        <f>30/1.5</f>
        <v>20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
  <sheetViews>
    <sheetView topLeftCell="A3" workbookViewId="0">
      <selection activeCell="L22" sqref="L22"/>
    </sheetView>
  </sheetViews>
  <sheetFormatPr baseColWidth="10" defaultColWidth="10.83203125" defaultRowHeight="16" x14ac:dyDescent="0.2"/>
  <cols>
    <col min="1" max="16384" width="10.83203125" style="1"/>
  </cols>
  <sheetData>
    <row r="3" spans="1:1" x14ac:dyDescent="0.2">
      <c r="A3" s="1" t="s">
        <v>60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EE1AB-B620-D841-89C2-D11D45E78CBF}">
  <dimension ref="A2:G14"/>
  <sheetViews>
    <sheetView workbookViewId="0">
      <selection activeCell="D14" sqref="D14"/>
    </sheetView>
  </sheetViews>
  <sheetFormatPr baseColWidth="10" defaultColWidth="10.83203125" defaultRowHeight="16" x14ac:dyDescent="0.2"/>
  <cols>
    <col min="1" max="1" width="16.83203125" style="69" customWidth="1"/>
    <col min="2" max="2" width="12.83203125" style="69" customWidth="1"/>
    <col min="3" max="3" width="9.83203125" style="69" customWidth="1"/>
    <col min="4" max="4" width="10.83203125" style="69"/>
    <col min="5" max="5" width="9.33203125" style="69" customWidth="1"/>
    <col min="6" max="16384" width="10.83203125" style="69"/>
  </cols>
  <sheetData>
    <row r="2" spans="1:7" ht="17" thickBot="1" x14ac:dyDescent="0.25">
      <c r="A2" s="1" t="s">
        <v>79</v>
      </c>
      <c r="B2" s="2"/>
      <c r="C2" s="2"/>
      <c r="D2" s="2"/>
      <c r="E2" s="2"/>
    </row>
    <row r="3" spans="1:7" ht="68" x14ac:dyDescent="0.2">
      <c r="A3" s="3"/>
      <c r="B3" s="88" t="s">
        <v>66</v>
      </c>
      <c r="C3" s="88" t="s">
        <v>77</v>
      </c>
      <c r="D3" s="88" t="s">
        <v>76</v>
      </c>
      <c r="E3" s="89" t="s">
        <v>78</v>
      </c>
    </row>
    <row r="4" spans="1:7" ht="17" x14ac:dyDescent="0.2">
      <c r="A4" s="33" t="s">
        <v>7</v>
      </c>
      <c r="B4" s="84">
        <f>dataT6.5!B2</f>
        <v>7710</v>
      </c>
      <c r="C4" s="85">
        <f>dataT6.5!C2</f>
        <v>6.55</v>
      </c>
      <c r="D4" s="85" t="s">
        <v>99</v>
      </c>
      <c r="E4" s="87">
        <f>dataT6.5!E2</f>
        <v>0.99999994039535522</v>
      </c>
      <c r="F4" s="79"/>
      <c r="G4" s="79"/>
    </row>
    <row r="5" spans="1:7" ht="17" x14ac:dyDescent="0.2">
      <c r="A5" s="33" t="s">
        <v>8</v>
      </c>
      <c r="B5" s="84">
        <f>dataT6.5!B3</f>
        <v>3855</v>
      </c>
      <c r="C5" s="85">
        <f>dataT6.5!C3</f>
        <v>1.5734422206878662</v>
      </c>
      <c r="D5" s="85" t="s">
        <v>99</v>
      </c>
      <c r="E5" s="98">
        <f>dataT6.5!E3</f>
        <v>0.12011009454727173</v>
      </c>
    </row>
    <row r="6" spans="1:7" ht="17" x14ac:dyDescent="0.2">
      <c r="A6" s="35" t="s">
        <v>63</v>
      </c>
      <c r="B6" s="81">
        <f>dataT6.5!B4</f>
        <v>1542</v>
      </c>
      <c r="C6" s="82">
        <f>dataT6.5!C4</f>
        <v>0.80644344741216401</v>
      </c>
      <c r="D6" s="82" t="s">
        <v>99</v>
      </c>
      <c r="E6" s="99">
        <f>dataT6.5!E4</f>
        <v>2.4624228477478027E-2</v>
      </c>
    </row>
    <row r="7" spans="1:7" x14ac:dyDescent="0.2">
      <c r="A7" s="35" t="s">
        <v>64</v>
      </c>
      <c r="B7" s="81">
        <f>dataT6.5!B5</f>
        <v>2312.9999999999995</v>
      </c>
      <c r="C7" s="82">
        <f>dataT6.5!C5</f>
        <v>2.0847746514614114</v>
      </c>
      <c r="D7" s="82">
        <f>dataT6.5!D5</f>
        <v>1.7646865844726562</v>
      </c>
      <c r="E7" s="99">
        <f>dataT6.5!E5</f>
        <v>9.5485866069793701E-2</v>
      </c>
    </row>
    <row r="8" spans="1:7" x14ac:dyDescent="0.2">
      <c r="A8" s="33" t="s">
        <v>9</v>
      </c>
      <c r="B8" s="84">
        <f>dataT6.5!B6</f>
        <v>3084</v>
      </c>
      <c r="C8" s="85">
        <f>dataT6.5!C6</f>
        <v>6.6125658079981804</v>
      </c>
      <c r="D8" s="85">
        <f>dataT6.5!D6</f>
        <v>3.1421053409576416</v>
      </c>
      <c r="E8" s="98">
        <f>dataT6.5!E6</f>
        <v>0.40382081270217896</v>
      </c>
    </row>
    <row r="9" spans="1:7" x14ac:dyDescent="0.2">
      <c r="A9" s="33" t="s">
        <v>10</v>
      </c>
      <c r="B9" s="84">
        <f>dataT6.5!B7</f>
        <v>771</v>
      </c>
      <c r="C9" s="86">
        <f>dataT6.5!C7</f>
        <v>31.182527542114258</v>
      </c>
      <c r="D9" s="86">
        <f>dataT6.5!D7</f>
        <v>13.402840614318848</v>
      </c>
      <c r="E9" s="98">
        <f>dataT6.5!E7</f>
        <v>0.4760691225528717</v>
      </c>
    </row>
    <row r="10" spans="1:7" x14ac:dyDescent="0.2">
      <c r="A10" s="35" t="s">
        <v>61</v>
      </c>
      <c r="B10" s="81">
        <f>dataT6.5!B8</f>
        <v>77.100000000000009</v>
      </c>
      <c r="C10" s="83">
        <f>dataT6.5!C8</f>
        <v>109.97132873535156</v>
      </c>
      <c r="D10" s="83">
        <f>dataT6.5!D8</f>
        <v>45.542942047119141</v>
      </c>
      <c r="E10" s="99">
        <f>dataT6.5!E8</f>
        <v>0.16789515316486359</v>
      </c>
    </row>
    <row r="11" spans="1:7" x14ac:dyDescent="0.2">
      <c r="A11" s="35" t="s">
        <v>62</v>
      </c>
      <c r="B11" s="81">
        <f>dataT6.5!B9</f>
        <v>7.71</v>
      </c>
      <c r="C11" s="83">
        <f>dataT6.5!C9</f>
        <v>467.21075439453125</v>
      </c>
      <c r="D11" s="83">
        <f>dataT6.5!D9</f>
        <v>130.07394409179688</v>
      </c>
      <c r="E11" s="99">
        <f>dataT6.5!E9</f>
        <v>7.1329884231090546E-2</v>
      </c>
    </row>
    <row r="12" spans="1:7" ht="17" thickBot="1" x14ac:dyDescent="0.25">
      <c r="A12" s="36" t="s">
        <v>100</v>
      </c>
      <c r="B12" s="90">
        <f>dataT6.5!B10</f>
        <v>0.77100000000000002</v>
      </c>
      <c r="C12" s="91">
        <f>dataT6.5!C10</f>
        <v>2530.508544921875</v>
      </c>
      <c r="D12" s="91">
        <f>dataT6.5!D10</f>
        <v>568.99517822265625</v>
      </c>
      <c r="E12" s="100">
        <f>dataT6.5!E10</f>
        <v>3.8633719086647034E-2</v>
      </c>
    </row>
    <row r="13" spans="1:7" ht="97" customHeight="1" x14ac:dyDescent="0.2">
      <c r="A13" s="149" t="s">
        <v>182</v>
      </c>
      <c r="B13" s="149"/>
      <c r="C13" s="149"/>
      <c r="D13" s="149"/>
      <c r="E13" s="149"/>
    </row>
    <row r="14" spans="1:7" ht="90" customHeight="1" x14ac:dyDescent="0.2">
      <c r="A14" s="80"/>
      <c r="B14" s="80"/>
      <c r="C14" s="80"/>
      <c r="D14" s="80"/>
      <c r="E14" s="80"/>
    </row>
  </sheetData>
  <mergeCells count="1">
    <mergeCell ref="A13:E1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408A9-B68E-0F4A-8D2F-4453155F63E2}">
  <dimension ref="A1"/>
  <sheetViews>
    <sheetView workbookViewId="0">
      <selection activeCell="D2" sqref="D2"/>
    </sheetView>
  </sheetViews>
  <sheetFormatPr baseColWidth="10" defaultColWidth="10.83203125" defaultRowHeight="16" x14ac:dyDescent="0.2"/>
  <cols>
    <col min="1" max="16384" width="10.83203125" style="102"/>
  </cols>
  <sheetData>
    <row r="1" spans="1:1" x14ac:dyDescent="0.2">
      <c r="A1" s="101"/>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H13"/>
  <sheetViews>
    <sheetView workbookViewId="0">
      <selection activeCell="G20" sqref="G20"/>
    </sheetView>
  </sheetViews>
  <sheetFormatPr baseColWidth="10" defaultColWidth="10.83203125" defaultRowHeight="16" x14ac:dyDescent="0.2"/>
  <cols>
    <col min="1" max="1" width="15.1640625" style="26" customWidth="1"/>
    <col min="2" max="2" width="8.83203125" style="26" customWidth="1"/>
    <col min="3" max="3" width="8.5" style="26" customWidth="1"/>
    <col min="4" max="4" width="5.6640625" style="26" customWidth="1"/>
    <col min="5" max="5" width="10" style="26" customWidth="1"/>
    <col min="6" max="6" width="12.6640625" style="69" customWidth="1"/>
    <col min="7" max="7" width="12.1640625" style="26" customWidth="1"/>
    <col min="8" max="8" width="13.6640625" style="26" customWidth="1"/>
    <col min="9" max="16384" width="10.83203125" style="26"/>
  </cols>
  <sheetData>
    <row r="3" spans="1:8" ht="17" thickBot="1" x14ac:dyDescent="0.25">
      <c r="A3" s="32" t="s">
        <v>172</v>
      </c>
      <c r="B3" s="32"/>
    </row>
    <row r="4" spans="1:8" ht="66" customHeight="1" x14ac:dyDescent="0.2">
      <c r="A4" s="3"/>
      <c r="B4" s="163" t="s">
        <v>5</v>
      </c>
      <c r="C4" s="163"/>
      <c r="D4" s="163" t="s">
        <v>6</v>
      </c>
      <c r="E4" s="163"/>
      <c r="F4" s="163" t="s">
        <v>101</v>
      </c>
      <c r="G4" s="163" t="s">
        <v>95</v>
      </c>
      <c r="H4" s="165" t="s">
        <v>96</v>
      </c>
    </row>
    <row r="5" spans="1:8" ht="17" customHeight="1" thickBot="1" x14ac:dyDescent="0.25">
      <c r="A5" s="6"/>
      <c r="B5" s="84">
        <v>1990</v>
      </c>
      <c r="C5" s="84">
        <v>2019</v>
      </c>
      <c r="D5" s="84">
        <v>1990</v>
      </c>
      <c r="E5" s="84">
        <v>2019</v>
      </c>
      <c r="F5" s="164"/>
      <c r="G5" s="164"/>
      <c r="H5" s="166"/>
    </row>
    <row r="6" spans="1:8" x14ac:dyDescent="0.2">
      <c r="A6" s="104" t="s">
        <v>7</v>
      </c>
      <c r="B6" s="105">
        <f>'data-T6.6'!B3</f>
        <v>6.1500000953674316</v>
      </c>
      <c r="C6" s="105">
        <f>'data-T6.6'!C3</f>
        <v>6.55</v>
      </c>
      <c r="D6" s="105">
        <f>'data-T6.6'!D3</f>
        <v>32.019435882568359</v>
      </c>
      <c r="E6" s="105">
        <f>'data-T6.6'!E3</f>
        <v>50.510643005371094</v>
      </c>
      <c r="F6" s="106">
        <f>'data-T6.6'!F3</f>
        <v>6.504058837890625E-2</v>
      </c>
      <c r="G6" s="106">
        <f>'data-T6.6'!G3</f>
        <v>0.57749944925308228</v>
      </c>
      <c r="H6" s="115">
        <f>'data-T6.6'!H3</f>
        <v>1</v>
      </c>
    </row>
    <row r="7" spans="1:8" x14ac:dyDescent="0.2">
      <c r="A7" s="33" t="s">
        <v>8</v>
      </c>
      <c r="B7" s="62">
        <f>'data-T6.6'!B4</f>
        <v>1.1887085437774658</v>
      </c>
      <c r="C7" s="62">
        <f>'data-T6.6'!C4</f>
        <v>1.5734422206878662</v>
      </c>
      <c r="D7" s="62">
        <f>'data-T6.6'!D4</f>
        <v>3.0944533348083496</v>
      </c>
      <c r="E7" s="62">
        <f>'data-T6.6'!E4</f>
        <v>6.066838264465332</v>
      </c>
      <c r="F7" s="34">
        <f>'data-T6.6'!F4</f>
        <v>0.32365685701370239</v>
      </c>
      <c r="G7" s="34">
        <f>'data-T6.6'!G4</f>
        <v>0.96055251359939575</v>
      </c>
      <c r="H7" s="23">
        <f>'data-T6.6'!H4</f>
        <v>0.16074585914611816</v>
      </c>
    </row>
    <row r="8" spans="1:8" x14ac:dyDescent="0.2">
      <c r="A8" s="33" t="s">
        <v>9</v>
      </c>
      <c r="B8" s="63">
        <f>'data-T6.6'!B5</f>
        <v>6.371431790292263</v>
      </c>
      <c r="C8" s="62">
        <f>'data-T6.6'!C5</f>
        <v>6.6125658079981804</v>
      </c>
      <c r="D8" s="62">
        <f>'data-T6.6'!D5</f>
        <v>13.268919944763184</v>
      </c>
      <c r="E8" s="62">
        <f>'data-T6.6'!E5</f>
        <v>20.397251129150391</v>
      </c>
      <c r="F8" s="34">
        <f>'data-T6.6'!F5</f>
        <v>3.7846125662326813E-2</v>
      </c>
      <c r="G8" s="34">
        <f>'data-T6.6'!G5</f>
        <v>0.53722018003463745</v>
      </c>
      <c r="H8" s="23">
        <f>'data-T6.6'!H5</f>
        <v>0.38549843430519104</v>
      </c>
    </row>
    <row r="9" spans="1:8" x14ac:dyDescent="0.2">
      <c r="A9" s="33" t="s">
        <v>10</v>
      </c>
      <c r="B9" s="63">
        <f>'data-T6.6'!B6</f>
        <v>30.070730209350586</v>
      </c>
      <c r="C9" s="63">
        <f>'data-T6.6'!C6</f>
        <v>31.182527542114258</v>
      </c>
      <c r="D9" s="62">
        <f>'data-T6.6'!D6</f>
        <v>15.656061172485352</v>
      </c>
      <c r="E9" s="62">
        <f>'data-T6.6'!E6</f>
        <v>24.046558380126953</v>
      </c>
      <c r="F9" s="34">
        <f>'data-T6.6'!F6</f>
        <v>3.6972742527723312E-2</v>
      </c>
      <c r="G9" s="34">
        <f>'data-T6.6'!G6</f>
        <v>0.5359264612197876</v>
      </c>
      <c r="H9" s="23">
        <f>'data-T6.6'!H6</f>
        <v>0.45375606417655945</v>
      </c>
    </row>
    <row r="10" spans="1:8" x14ac:dyDescent="0.2">
      <c r="A10" s="35" t="s">
        <v>11</v>
      </c>
      <c r="B10" s="63">
        <f>'data-T6.6'!B7</f>
        <v>87.151512145996094</v>
      </c>
      <c r="C10" s="63">
        <f>'data-T6.6'!C7</f>
        <v>109.97132873535156</v>
      </c>
      <c r="D10" s="62">
        <f>'data-T6.6'!D7</f>
        <v>4.5374670028686523</v>
      </c>
      <c r="E10" s="62">
        <f>'data-T6.6'!E7</f>
        <v>8.4804925918579102</v>
      </c>
      <c r="F10" s="34">
        <f>'data-T6.6'!F7</f>
        <v>0.26184073090553284</v>
      </c>
      <c r="G10" s="34">
        <f>'data-T6.6'!G7</f>
        <v>0.86899268627166748</v>
      </c>
      <c r="H10" s="23">
        <f>'data-T6.6'!H7</f>
        <v>0.21323786675930023</v>
      </c>
    </row>
    <row r="11" spans="1:8" x14ac:dyDescent="0.2">
      <c r="A11" s="35" t="s">
        <v>12</v>
      </c>
      <c r="B11" s="63">
        <f>'data-T6.6'!B8</f>
        <v>322.96554565429688</v>
      </c>
      <c r="C11" s="63">
        <f>'data-T6.6'!C8</f>
        <v>467.21075439453125</v>
      </c>
      <c r="D11" s="62">
        <f>'data-T6.6'!D8</f>
        <v>1.6814918518066406</v>
      </c>
      <c r="E11" s="62">
        <f>'data-T6.6'!E8</f>
        <v>3.6029188632965088</v>
      </c>
      <c r="F11" s="34">
        <f>'data-T6.6'!F8</f>
        <v>0.44662722945213318</v>
      </c>
      <c r="G11" s="34">
        <f>'data-T6.6'!G8</f>
        <v>1.1426918506622314</v>
      </c>
      <c r="H11" s="23">
        <f>'data-T6.6'!H8</f>
        <v>0.10391030460596085</v>
      </c>
    </row>
    <row r="12" spans="1:8" ht="17" thickBot="1" x14ac:dyDescent="0.25">
      <c r="A12" s="36" t="s">
        <v>13</v>
      </c>
      <c r="B12" s="37">
        <f>'data-T6.6'!B9</f>
        <v>1396.876953125</v>
      </c>
      <c r="C12" s="37">
        <f>'data-T6.6'!C9</f>
        <v>2530.508544921875</v>
      </c>
      <c r="D12" s="10">
        <f>'data-T6.6'!D9</f>
        <v>0.7272716760635376</v>
      </c>
      <c r="E12" s="10">
        <f>'data-T6.6'!E9</f>
        <v>1.9514139890670776</v>
      </c>
      <c r="F12" s="38">
        <f>'data-T6.6'!F9</f>
        <v>0.81154721975326538</v>
      </c>
      <c r="G12" s="38">
        <f>'data-T6.6'!G9</f>
        <v>1.683198094367981</v>
      </c>
      <c r="H12" s="25">
        <f>'data-T6.6'!H9</f>
        <v>6.620132178068161E-2</v>
      </c>
    </row>
    <row r="13" spans="1:8" ht="78" customHeight="1" x14ac:dyDescent="0.2">
      <c r="A13" s="160" t="s">
        <v>183</v>
      </c>
      <c r="B13" s="161"/>
      <c r="C13" s="161"/>
      <c r="D13" s="161"/>
      <c r="E13" s="161"/>
      <c r="F13" s="161"/>
      <c r="G13" s="161"/>
      <c r="H13" s="162"/>
    </row>
  </sheetData>
  <mergeCells count="6">
    <mergeCell ref="A13:H13"/>
    <mergeCell ref="B4:C4"/>
    <mergeCell ref="D4:E4"/>
    <mergeCell ref="G4:G5"/>
    <mergeCell ref="H4:H5"/>
    <mergeCell ref="F4:F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election activeCell="I34" sqref="I34"/>
    </sheetView>
  </sheetViews>
  <sheetFormatPr baseColWidth="10" defaultColWidth="10.83203125" defaultRowHeight="16" x14ac:dyDescent="0.2"/>
  <cols>
    <col min="1" max="16384" width="10.83203125" style="26"/>
  </cols>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
  <sheetViews>
    <sheetView tabSelected="1" workbookViewId="0">
      <selection activeCell="C32" sqref="C32"/>
    </sheetView>
  </sheetViews>
  <sheetFormatPr baseColWidth="10" defaultColWidth="10.83203125" defaultRowHeight="16" x14ac:dyDescent="0.2"/>
  <cols>
    <col min="1" max="16384" width="10.83203125" style="31"/>
  </cols>
  <sheetData>
    <row r="2" spans="1:4" x14ac:dyDescent="0.2">
      <c r="A2" s="30"/>
    </row>
    <row r="3" spans="1:4" x14ac:dyDescent="0.2">
      <c r="A3" s="39"/>
      <c r="B3" s="40"/>
      <c r="C3" s="40"/>
      <c r="D3" s="40"/>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B6752-F84A-AE48-81B4-563AE7195747}">
  <dimension ref="A1"/>
  <sheetViews>
    <sheetView workbookViewId="0">
      <selection activeCell="B41" sqref="B41"/>
    </sheetView>
  </sheetViews>
  <sheetFormatPr baseColWidth="10" defaultColWidth="12.5" defaultRowHeight="16" x14ac:dyDescent="0.2"/>
  <cols>
    <col min="1" max="16384" width="12.5" style="71"/>
  </cols>
  <sheetData>
    <row r="1" spans="1:1" x14ac:dyDescent="0.2">
      <c r="A1" s="10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84439-022E-584C-AC33-CB6E12C49D4E}">
  <dimension ref="A1"/>
  <sheetViews>
    <sheetView topLeftCell="C1" workbookViewId="0">
      <selection activeCell="H32" sqref="H32"/>
    </sheetView>
  </sheetViews>
  <sheetFormatPr baseColWidth="10" defaultColWidth="10.6640625" defaultRowHeight="16" x14ac:dyDescent="0.2"/>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97294-4627-BF4A-B164-9369ACED6F89}">
  <dimension ref="A1"/>
  <sheetViews>
    <sheetView zoomScale="94" workbookViewId="0">
      <selection activeCell="L14" sqref="L14"/>
    </sheetView>
  </sheetViews>
  <sheetFormatPr baseColWidth="10" defaultColWidth="11.5" defaultRowHeight="15" x14ac:dyDescent="0.2"/>
  <cols>
    <col min="1" max="16384" width="11.5" style="121"/>
  </cols>
  <sheetData>
    <row r="1" spans="1:1" x14ac:dyDescent="0.2">
      <c r="A1" s="122"/>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1FF1D-D478-E44A-8BF3-EEA9533FBBDC}">
  <dimension ref="A33:O37"/>
  <sheetViews>
    <sheetView zoomScale="75" zoomScaleNormal="75" workbookViewId="0">
      <selection activeCell="F42" sqref="F42"/>
    </sheetView>
  </sheetViews>
  <sheetFormatPr baseColWidth="10" defaultColWidth="12.5" defaultRowHeight="16" x14ac:dyDescent="0.2"/>
  <cols>
    <col min="1" max="16384" width="12.5" style="71"/>
  </cols>
  <sheetData>
    <row r="33" spans="1:15" ht="13" customHeight="1" x14ac:dyDescent="0.2"/>
    <row r="34" spans="1:15" ht="8" customHeight="1" x14ac:dyDescent="0.2"/>
    <row r="35" spans="1:15" x14ac:dyDescent="0.2">
      <c r="A35" s="167" t="s">
        <v>184</v>
      </c>
      <c r="B35" s="168"/>
      <c r="C35" s="168"/>
      <c r="D35" s="168"/>
      <c r="E35" s="168"/>
      <c r="F35" s="168"/>
      <c r="G35" s="168"/>
      <c r="H35" s="168"/>
      <c r="I35" s="168"/>
      <c r="J35" s="168"/>
      <c r="K35" s="168"/>
      <c r="L35" s="168"/>
      <c r="M35" s="168"/>
      <c r="N35" s="168"/>
      <c r="O35" s="169"/>
    </row>
    <row r="36" spans="1:15" x14ac:dyDescent="0.2">
      <c r="A36" s="170"/>
      <c r="B36" s="171"/>
      <c r="C36" s="171"/>
      <c r="D36" s="171"/>
      <c r="E36" s="171"/>
      <c r="F36" s="171"/>
      <c r="G36" s="171"/>
      <c r="H36" s="171"/>
      <c r="I36" s="171"/>
      <c r="J36" s="171"/>
      <c r="K36" s="171"/>
      <c r="L36" s="171"/>
      <c r="M36" s="171"/>
      <c r="N36" s="171"/>
      <c r="O36" s="172"/>
    </row>
    <row r="37" spans="1:15" ht="31" customHeight="1" x14ac:dyDescent="0.2">
      <c r="A37" s="173"/>
      <c r="B37" s="174"/>
      <c r="C37" s="174"/>
      <c r="D37" s="174"/>
      <c r="E37" s="174"/>
      <c r="F37" s="174"/>
      <c r="G37" s="174"/>
      <c r="H37" s="174"/>
      <c r="I37" s="174"/>
      <c r="J37" s="174"/>
      <c r="K37" s="174"/>
      <c r="L37" s="174"/>
      <c r="M37" s="174"/>
      <c r="N37" s="174"/>
      <c r="O37" s="175"/>
    </row>
  </sheetData>
  <mergeCells count="1">
    <mergeCell ref="A35:O37"/>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827A-F535-3441-8972-7CB7827936FA}">
  <dimension ref="A33:O37"/>
  <sheetViews>
    <sheetView zoomScale="75" zoomScaleNormal="75" workbookViewId="0">
      <selection activeCell="N43" sqref="N43"/>
    </sheetView>
  </sheetViews>
  <sheetFormatPr baseColWidth="10" defaultColWidth="12.5" defaultRowHeight="16" x14ac:dyDescent="0.2"/>
  <cols>
    <col min="1" max="16384" width="12.5" style="71"/>
  </cols>
  <sheetData>
    <row r="33" spans="1:15" ht="13" customHeight="1" x14ac:dyDescent="0.2"/>
    <row r="34" spans="1:15" ht="8" customHeight="1" x14ac:dyDescent="0.2"/>
    <row r="35" spans="1:15" ht="15.75" customHeight="1" x14ac:dyDescent="0.2">
      <c r="A35" s="167" t="s">
        <v>185</v>
      </c>
      <c r="B35" s="168"/>
      <c r="C35" s="168"/>
      <c r="D35" s="168"/>
      <c r="E35" s="168"/>
      <c r="F35" s="168"/>
      <c r="G35" s="168"/>
      <c r="H35" s="168"/>
      <c r="I35" s="168"/>
      <c r="J35" s="168"/>
      <c r="K35" s="168"/>
      <c r="L35" s="168"/>
      <c r="M35" s="168"/>
      <c r="N35" s="168"/>
      <c r="O35" s="169"/>
    </row>
    <row r="36" spans="1:15" x14ac:dyDescent="0.2">
      <c r="A36" s="170"/>
      <c r="B36" s="171"/>
      <c r="C36" s="171"/>
      <c r="D36" s="171"/>
      <c r="E36" s="171"/>
      <c r="F36" s="171"/>
      <c r="G36" s="171"/>
      <c r="H36" s="171"/>
      <c r="I36" s="171"/>
      <c r="J36" s="171"/>
      <c r="K36" s="171"/>
      <c r="L36" s="171"/>
      <c r="M36" s="171"/>
      <c r="N36" s="171"/>
      <c r="O36" s="172"/>
    </row>
    <row r="37" spans="1:15" x14ac:dyDescent="0.2">
      <c r="A37" s="173"/>
      <c r="B37" s="174"/>
      <c r="C37" s="174"/>
      <c r="D37" s="174"/>
      <c r="E37" s="174"/>
      <c r="F37" s="174"/>
      <c r="G37" s="174"/>
      <c r="H37" s="174"/>
      <c r="I37" s="174"/>
      <c r="J37" s="174"/>
      <c r="K37" s="174"/>
      <c r="L37" s="174"/>
      <c r="M37" s="174"/>
      <c r="N37" s="174"/>
      <c r="O37" s="175"/>
    </row>
  </sheetData>
  <mergeCells count="1">
    <mergeCell ref="A35:O37"/>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9A024-B44A-364B-8F7D-42A04D969A7C}">
  <dimension ref="A33:O37"/>
  <sheetViews>
    <sheetView zoomScale="75" zoomScaleNormal="75" workbookViewId="0">
      <selection activeCell="E42" sqref="E42"/>
    </sheetView>
  </sheetViews>
  <sheetFormatPr baseColWidth="10" defaultColWidth="12.5" defaultRowHeight="16" x14ac:dyDescent="0.2"/>
  <cols>
    <col min="1" max="16384" width="12.5" style="71"/>
  </cols>
  <sheetData>
    <row r="33" spans="1:15" ht="13" customHeight="1" x14ac:dyDescent="0.2"/>
    <row r="34" spans="1:15" ht="8" customHeight="1" x14ac:dyDescent="0.2"/>
    <row r="35" spans="1:15" ht="15.75" customHeight="1" x14ac:dyDescent="0.2">
      <c r="A35" s="167" t="s">
        <v>185</v>
      </c>
      <c r="B35" s="168"/>
      <c r="C35" s="168"/>
      <c r="D35" s="168"/>
      <c r="E35" s="168"/>
      <c r="F35" s="168"/>
      <c r="G35" s="168"/>
      <c r="H35" s="168"/>
      <c r="I35" s="168"/>
      <c r="J35" s="168"/>
      <c r="K35" s="168"/>
      <c r="L35" s="168"/>
      <c r="M35" s="168"/>
      <c r="N35" s="168"/>
      <c r="O35" s="169"/>
    </row>
    <row r="36" spans="1:15" x14ac:dyDescent="0.2">
      <c r="A36" s="170"/>
      <c r="B36" s="171"/>
      <c r="C36" s="171"/>
      <c r="D36" s="171"/>
      <c r="E36" s="171"/>
      <c r="F36" s="171"/>
      <c r="G36" s="171"/>
      <c r="H36" s="171"/>
      <c r="I36" s="171"/>
      <c r="J36" s="171"/>
      <c r="K36" s="171"/>
      <c r="L36" s="171"/>
      <c r="M36" s="171"/>
      <c r="N36" s="171"/>
      <c r="O36" s="172"/>
    </row>
    <row r="37" spans="1:15" x14ac:dyDescent="0.2">
      <c r="A37" s="173"/>
      <c r="B37" s="174"/>
      <c r="C37" s="174"/>
      <c r="D37" s="174"/>
      <c r="E37" s="174"/>
      <c r="F37" s="174"/>
      <c r="G37" s="174"/>
      <c r="H37" s="174"/>
      <c r="I37" s="174"/>
      <c r="J37" s="174"/>
      <c r="K37" s="174"/>
      <c r="L37" s="174"/>
      <c r="M37" s="174"/>
      <c r="N37" s="174"/>
      <c r="O37" s="175"/>
    </row>
  </sheetData>
  <mergeCells count="1">
    <mergeCell ref="A35:O37"/>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BC539-45A8-EF4D-B764-DEF48E7623D5}">
  <dimension ref="A33:O37"/>
  <sheetViews>
    <sheetView zoomScale="75" zoomScaleNormal="100" workbookViewId="0">
      <selection activeCell="F46" sqref="F46"/>
    </sheetView>
  </sheetViews>
  <sheetFormatPr baseColWidth="10" defaultColWidth="12.5" defaultRowHeight="16" x14ac:dyDescent="0.2"/>
  <cols>
    <col min="1" max="16384" width="12.5" style="71"/>
  </cols>
  <sheetData>
    <row r="33" spans="1:15" ht="13" customHeight="1" x14ac:dyDescent="0.2"/>
    <row r="34" spans="1:15" ht="8" customHeight="1" x14ac:dyDescent="0.2"/>
    <row r="35" spans="1:15" ht="15.75" customHeight="1" x14ac:dyDescent="0.2">
      <c r="A35" s="167" t="s">
        <v>186</v>
      </c>
      <c r="B35" s="168"/>
      <c r="C35" s="168"/>
      <c r="D35" s="168"/>
      <c r="E35" s="168"/>
      <c r="F35" s="168"/>
      <c r="G35" s="168"/>
      <c r="H35" s="168"/>
      <c r="I35" s="168"/>
      <c r="J35" s="168"/>
      <c r="K35" s="168"/>
      <c r="L35" s="168"/>
      <c r="M35" s="168"/>
      <c r="N35" s="168"/>
      <c r="O35" s="169"/>
    </row>
    <row r="36" spans="1:15" x14ac:dyDescent="0.2">
      <c r="A36" s="170"/>
      <c r="B36" s="171"/>
      <c r="C36" s="171"/>
      <c r="D36" s="171"/>
      <c r="E36" s="171"/>
      <c r="F36" s="171"/>
      <c r="G36" s="171"/>
      <c r="H36" s="171"/>
      <c r="I36" s="171"/>
      <c r="J36" s="171"/>
      <c r="K36" s="171"/>
      <c r="L36" s="171"/>
      <c r="M36" s="171"/>
      <c r="N36" s="171"/>
      <c r="O36" s="172"/>
    </row>
    <row r="37" spans="1:15" ht="35" customHeight="1" x14ac:dyDescent="0.2">
      <c r="A37" s="173"/>
      <c r="B37" s="174"/>
      <c r="C37" s="174"/>
      <c r="D37" s="174"/>
      <c r="E37" s="174"/>
      <c r="F37" s="174"/>
      <c r="G37" s="174"/>
      <c r="H37" s="174"/>
      <c r="I37" s="174"/>
      <c r="J37" s="174"/>
      <c r="K37" s="174"/>
      <c r="L37" s="174"/>
      <c r="M37" s="174"/>
      <c r="N37" s="174"/>
      <c r="O37" s="175"/>
    </row>
  </sheetData>
  <mergeCells count="1">
    <mergeCell ref="A35:O37"/>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A118A-0EDB-6B44-9BE5-B134CA2BAEA5}">
  <dimension ref="B1:I7"/>
  <sheetViews>
    <sheetView workbookViewId="0">
      <selection activeCell="B2" sqref="B2"/>
    </sheetView>
  </sheetViews>
  <sheetFormatPr baseColWidth="10" defaultColWidth="10.83203125" defaultRowHeight="16" x14ac:dyDescent="0.2"/>
  <cols>
    <col min="1" max="1" width="10.83203125" style="69"/>
    <col min="2" max="2" width="13.5" style="69" customWidth="1"/>
    <col min="3" max="3" width="10.83203125" style="69"/>
    <col min="4" max="4" width="23.1640625" style="69" customWidth="1"/>
    <col min="5" max="5" width="25.33203125" style="69" customWidth="1"/>
    <col min="6" max="6" width="27.5" style="69" customWidth="1"/>
    <col min="7" max="7" width="8.1640625" style="69" customWidth="1"/>
    <col min="8" max="16384" width="10.83203125" style="69"/>
  </cols>
  <sheetData>
    <row r="1" spans="2:9" ht="17" thickBot="1" x14ac:dyDescent="0.25">
      <c r="B1" s="1" t="s">
        <v>214</v>
      </c>
    </row>
    <row r="2" spans="2:9" x14ac:dyDescent="0.2">
      <c r="B2" s="3"/>
      <c r="C2" s="126"/>
      <c r="D2" s="128"/>
      <c r="E2" s="129" t="s">
        <v>161</v>
      </c>
      <c r="F2" s="130"/>
    </row>
    <row r="3" spans="2:9" ht="52" thickBot="1" x14ac:dyDescent="0.25">
      <c r="B3" s="6"/>
      <c r="C3" s="2"/>
      <c r="D3" s="127" t="s">
        <v>162</v>
      </c>
      <c r="E3" s="127" t="s">
        <v>163</v>
      </c>
      <c r="F3" s="125" t="s">
        <v>164</v>
      </c>
      <c r="I3" s="124"/>
    </row>
    <row r="4" spans="2:9" ht="107" customHeight="1" thickBot="1" x14ac:dyDescent="0.25">
      <c r="B4" s="176" t="s">
        <v>166</v>
      </c>
      <c r="C4" s="127" t="s">
        <v>8</v>
      </c>
      <c r="D4" s="131" t="s">
        <v>168</v>
      </c>
      <c r="E4" s="131" t="s">
        <v>165</v>
      </c>
      <c r="F4" s="132" t="s">
        <v>195</v>
      </c>
    </row>
    <row r="5" spans="2:9" ht="91" thickBot="1" x14ac:dyDescent="0.25">
      <c r="B5" s="176"/>
      <c r="C5" s="127" t="s">
        <v>9</v>
      </c>
      <c r="D5" s="133" t="s">
        <v>196</v>
      </c>
      <c r="E5" s="133" t="s">
        <v>197</v>
      </c>
      <c r="F5" s="134" t="s">
        <v>198</v>
      </c>
    </row>
    <row r="6" spans="2:9" ht="104" customHeight="1" thickBot="1" x14ac:dyDescent="0.25">
      <c r="B6" s="177"/>
      <c r="C6" s="135" t="s">
        <v>169</v>
      </c>
      <c r="D6" s="136" t="s">
        <v>167</v>
      </c>
      <c r="E6" s="136" t="s">
        <v>199</v>
      </c>
      <c r="F6" s="137" t="s">
        <v>200</v>
      </c>
    </row>
    <row r="7" spans="2:9" ht="74" customHeight="1" x14ac:dyDescent="0.2">
      <c r="B7" s="178" t="s">
        <v>187</v>
      </c>
      <c r="C7" s="178"/>
      <c r="D7" s="178"/>
      <c r="E7" s="178"/>
      <c r="F7" s="178"/>
    </row>
  </sheetData>
  <mergeCells count="2">
    <mergeCell ref="B4:B6"/>
    <mergeCell ref="B7:F7"/>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DFE1F-CB15-BB45-AE3B-348741FEA3A1}">
  <dimension ref="A5:G12"/>
  <sheetViews>
    <sheetView workbookViewId="0">
      <selection activeCell="A5" sqref="A5:G11"/>
    </sheetView>
  </sheetViews>
  <sheetFormatPr baseColWidth="10" defaultColWidth="10.83203125" defaultRowHeight="16" x14ac:dyDescent="0.2"/>
  <cols>
    <col min="1" max="1" width="15" style="69" customWidth="1"/>
    <col min="2" max="2" width="14" style="69" customWidth="1"/>
    <col min="3" max="3" width="11.83203125" style="69" customWidth="1"/>
    <col min="4" max="4" width="11.5" style="69" customWidth="1"/>
    <col min="5" max="5" width="15" style="69" customWidth="1"/>
    <col min="6" max="6" width="15.33203125" style="69" customWidth="1"/>
    <col min="7" max="7" width="12.6640625" style="69" customWidth="1"/>
    <col min="8" max="16384" width="10.83203125" style="69"/>
  </cols>
  <sheetData>
    <row r="5" spans="1:7" ht="17" thickBot="1" x14ac:dyDescent="0.25">
      <c r="A5" s="1" t="s">
        <v>194</v>
      </c>
    </row>
    <row r="6" spans="1:7" ht="65" customHeight="1" x14ac:dyDescent="0.3">
      <c r="A6" s="141" t="s">
        <v>102</v>
      </c>
      <c r="B6" s="147" t="s">
        <v>189</v>
      </c>
      <c r="C6" s="147" t="s">
        <v>190</v>
      </c>
      <c r="D6" s="147" t="s">
        <v>191</v>
      </c>
      <c r="E6" s="147" t="s">
        <v>192</v>
      </c>
      <c r="F6" s="147" t="s">
        <v>193</v>
      </c>
      <c r="G6" s="148" t="s">
        <v>160</v>
      </c>
    </row>
    <row r="7" spans="1:7" x14ac:dyDescent="0.2">
      <c r="A7" s="142" t="s">
        <v>103</v>
      </c>
      <c r="B7" s="143">
        <v>62.165199999999999</v>
      </c>
      <c r="C7" s="144">
        <v>174200</v>
      </c>
      <c r="D7" s="143">
        <v>2.7999999523162842</v>
      </c>
      <c r="E7" s="145">
        <v>1695</v>
      </c>
      <c r="F7" s="145">
        <v>100.25399999999999</v>
      </c>
      <c r="G7" s="146">
        <v>1.6675511050054593E-2</v>
      </c>
    </row>
    <row r="8" spans="1:7" x14ac:dyDescent="0.2">
      <c r="A8" s="142" t="s">
        <v>104</v>
      </c>
      <c r="B8" s="143">
        <v>60.319499999999998</v>
      </c>
      <c r="C8" s="144">
        <v>111100</v>
      </c>
      <c r="D8" s="143">
        <v>1.8400000333786011</v>
      </c>
      <c r="E8" s="145">
        <v>684.31997489929199</v>
      </c>
      <c r="F8" s="145">
        <v>63.817599999999999</v>
      </c>
      <c r="G8" s="146">
        <v>7.0744156031655788E-3</v>
      </c>
    </row>
    <row r="9" spans="1:7" x14ac:dyDescent="0.2">
      <c r="A9" s="142" t="s">
        <v>105</v>
      </c>
      <c r="B9" s="143">
        <v>1.7692000000000001</v>
      </c>
      <c r="C9" s="144">
        <v>33600</v>
      </c>
      <c r="D9" s="145">
        <v>18.979999542236328</v>
      </c>
      <c r="E9" s="145">
        <v>431.64799623489381</v>
      </c>
      <c r="F9" s="145">
        <v>19.404</v>
      </c>
      <c r="G9" s="146">
        <v>4.6774999642372134E-3</v>
      </c>
    </row>
    <row r="10" spans="1:7" ht="17" thickBot="1" x14ac:dyDescent="0.25">
      <c r="A10" s="140" t="s">
        <v>159</v>
      </c>
      <c r="B10" s="10">
        <v>7.6436000000000004E-2</v>
      </c>
      <c r="C10" s="138">
        <v>29570</v>
      </c>
      <c r="D10" s="37">
        <v>386.85959495525668</v>
      </c>
      <c r="E10" s="37">
        <v>579.03202886581425</v>
      </c>
      <c r="F10" s="37">
        <v>17.032400000000003</v>
      </c>
      <c r="G10" s="139">
        <v>6.0759529989968062E-3</v>
      </c>
    </row>
    <row r="11" spans="1:7" ht="74" customHeight="1" thickBot="1" x14ac:dyDescent="0.25">
      <c r="A11" s="179" t="s">
        <v>253</v>
      </c>
      <c r="B11" s="180"/>
      <c r="C11" s="180"/>
      <c r="D11" s="180"/>
      <c r="E11" s="180"/>
      <c r="F11" s="180"/>
      <c r="G11" s="181"/>
    </row>
    <row r="12" spans="1:7" x14ac:dyDescent="0.2">
      <c r="A12" s="2"/>
      <c r="B12" s="2"/>
      <c r="C12" s="2"/>
      <c r="D12" s="2"/>
      <c r="E12" s="2"/>
      <c r="F12" s="2"/>
      <c r="G12" s="2"/>
    </row>
  </sheetData>
  <mergeCells count="1">
    <mergeCell ref="A11:G1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5785E-2439-5043-909B-C96D44A52CA0}">
  <dimension ref="A1:J172"/>
  <sheetViews>
    <sheetView zoomScale="108" workbookViewId="0">
      <selection activeCell="B2" sqref="B2"/>
    </sheetView>
  </sheetViews>
  <sheetFormatPr baseColWidth="10" defaultColWidth="10.6640625" defaultRowHeight="16" x14ac:dyDescent="0.2"/>
  <sheetData>
    <row r="1" spans="1:10" x14ac:dyDescent="0.2">
      <c r="B1" s="182" t="s">
        <v>170</v>
      </c>
      <c r="C1" s="182"/>
      <c r="D1" s="182"/>
      <c r="E1" s="182"/>
      <c r="F1" s="182"/>
      <c r="G1" s="182"/>
      <c r="H1" s="182"/>
      <c r="I1" s="182"/>
      <c r="J1" s="182"/>
    </row>
    <row r="2" spans="1:10" x14ac:dyDescent="0.2">
      <c r="A2" s="70" t="s">
        <v>39</v>
      </c>
      <c r="B2" s="70" t="s">
        <v>14</v>
      </c>
      <c r="C2" s="70" t="s">
        <v>50</v>
      </c>
      <c r="D2" s="70" t="s">
        <v>21</v>
      </c>
      <c r="E2" s="70" t="s">
        <v>18</v>
      </c>
      <c r="F2" s="70" t="s">
        <v>19</v>
      </c>
      <c r="G2" s="70" t="s">
        <v>22</v>
      </c>
      <c r="H2" s="70" t="s">
        <v>70</v>
      </c>
      <c r="I2" s="70" t="s">
        <v>69</v>
      </c>
      <c r="J2" s="70" t="s">
        <v>155</v>
      </c>
    </row>
    <row r="3" spans="1:10" x14ac:dyDescent="0.2">
      <c r="A3" s="70">
        <v>1850</v>
      </c>
      <c r="B3" s="70">
        <v>3.9199999999999999E-2</v>
      </c>
      <c r="C3" s="70">
        <v>1.6771999999999999E-2</v>
      </c>
      <c r="D3" s="70">
        <v>0.37015779999999998</v>
      </c>
      <c r="E3" s="70">
        <v>7.2855000000000003E-3</v>
      </c>
      <c r="F3" s="70">
        <v>1.2803699999999999E-2</v>
      </c>
      <c r="G3" s="70">
        <v>0.23954800000000001</v>
      </c>
      <c r="H3" s="70">
        <v>9.7494999999999998E-2</v>
      </c>
      <c r="I3" s="70">
        <v>4.6245599999999998E-2</v>
      </c>
      <c r="J3" s="70">
        <v>0.14560110000000001</v>
      </c>
    </row>
    <row r="4" spans="1:10" x14ac:dyDescent="0.2">
      <c r="A4" s="70">
        <v>1851</v>
      </c>
      <c r="B4" s="70">
        <v>4.1500000000000002E-2</v>
      </c>
      <c r="C4" s="70">
        <v>1.7062999999999998E-2</v>
      </c>
      <c r="D4" s="70">
        <v>0.36896109999999999</v>
      </c>
      <c r="E4" s="70">
        <v>7.5906999999999997E-3</v>
      </c>
      <c r="F4" s="70">
        <v>1.3046500000000001E-2</v>
      </c>
      <c r="G4" s="70">
        <v>0.2479999</v>
      </c>
      <c r="H4" s="70">
        <v>9.8002000000000006E-2</v>
      </c>
      <c r="I4" s="70">
        <v>4.7636900000000003E-2</v>
      </c>
      <c r="J4" s="70">
        <v>0.1587778</v>
      </c>
    </row>
    <row r="5" spans="1:10" x14ac:dyDescent="0.2">
      <c r="A5" s="70">
        <v>1852</v>
      </c>
      <c r="B5" s="70">
        <v>4.3659999999999997E-2</v>
      </c>
      <c r="C5" s="70">
        <v>1.7367779999999999E-2</v>
      </c>
      <c r="D5" s="70">
        <v>0.38511186000000003</v>
      </c>
      <c r="E5" s="70">
        <v>7.9297000000000013E-3</v>
      </c>
      <c r="F5" s="70">
        <v>1.3280200000000001E-2</v>
      </c>
      <c r="G5" s="70">
        <v>0.25393588</v>
      </c>
      <c r="H5" s="70">
        <v>9.8548399999999994E-2</v>
      </c>
      <c r="I5" s="70">
        <v>4.8963779999999998E-2</v>
      </c>
      <c r="J5" s="70">
        <v>0.17174657999999998</v>
      </c>
    </row>
    <row r="6" spans="1:10" x14ac:dyDescent="0.2">
      <c r="A6" s="70">
        <v>1853</v>
      </c>
      <c r="B6" s="70">
        <v>4.5839999999999999E-2</v>
      </c>
      <c r="C6" s="70">
        <v>1.7662379999999998E-2</v>
      </c>
      <c r="D6" s="70">
        <v>0.39621603999999999</v>
      </c>
      <c r="E6" s="70">
        <v>8.2709600000000008E-3</v>
      </c>
      <c r="F6" s="70">
        <v>1.3516719999999999E-2</v>
      </c>
      <c r="G6" s="70">
        <v>0.26146585999999999</v>
      </c>
      <c r="H6" s="70">
        <v>9.905499999999999E-2</v>
      </c>
      <c r="I6" s="70">
        <v>5.0291459999999996E-2</v>
      </c>
      <c r="J6" s="70">
        <v>0.18453347999999997</v>
      </c>
    </row>
    <row r="7" spans="1:10" x14ac:dyDescent="0.2">
      <c r="A7" s="70">
        <v>1854</v>
      </c>
      <c r="B7" s="70">
        <v>4.7980000000000002E-2</v>
      </c>
      <c r="C7" s="70">
        <v>1.7953180000000003E-2</v>
      </c>
      <c r="D7" s="70">
        <v>0.41115299999999999</v>
      </c>
      <c r="E7" s="70">
        <v>8.6290399999999993E-3</v>
      </c>
      <c r="F7" s="70">
        <v>1.375268E-2</v>
      </c>
      <c r="G7" s="70">
        <v>0.26842386000000001</v>
      </c>
      <c r="H7" s="70">
        <v>9.9565199999999993E-2</v>
      </c>
      <c r="I7" s="70">
        <v>5.15935E-2</v>
      </c>
      <c r="J7" s="70">
        <v>0.19712091999999998</v>
      </c>
    </row>
    <row r="8" spans="1:10" x14ac:dyDescent="0.2">
      <c r="A8" s="70">
        <v>1855</v>
      </c>
      <c r="B8" s="70">
        <v>5.008E-2</v>
      </c>
      <c r="C8" s="70">
        <v>1.8260180000000004E-2</v>
      </c>
      <c r="D8" s="70">
        <v>0.42519938000000002</v>
      </c>
      <c r="E8" s="70">
        <v>9.00368E-3</v>
      </c>
      <c r="F8" s="70">
        <v>1.3987299999999999E-2</v>
      </c>
      <c r="G8" s="70">
        <v>0.27498388000000001</v>
      </c>
      <c r="H8" s="70">
        <v>0.10006140000000001</v>
      </c>
      <c r="I8" s="70">
        <v>5.2869480000000003E-2</v>
      </c>
      <c r="J8" s="70">
        <v>0.20944053999999998</v>
      </c>
    </row>
    <row r="9" spans="1:10" x14ac:dyDescent="0.2">
      <c r="A9" s="70">
        <v>1856</v>
      </c>
      <c r="B9" s="70">
        <v>5.2139999999999999E-2</v>
      </c>
      <c r="C9" s="70">
        <v>1.8581400000000001E-2</v>
      </c>
      <c r="D9" s="70">
        <v>0.43869722</v>
      </c>
      <c r="E9" s="70">
        <v>9.3968000000000003E-3</v>
      </c>
      <c r="F9" s="70">
        <v>1.4218359999999999E-2</v>
      </c>
      <c r="G9" s="70">
        <v>0.28078796</v>
      </c>
      <c r="H9" s="70">
        <v>0.1005134</v>
      </c>
      <c r="I9" s="70">
        <v>5.4115179999999999E-2</v>
      </c>
      <c r="J9" s="70">
        <v>0.22146656000000001</v>
      </c>
    </row>
    <row r="10" spans="1:10" x14ac:dyDescent="0.2">
      <c r="A10" s="70">
        <v>1857</v>
      </c>
      <c r="B10" s="70">
        <v>5.416E-2</v>
      </c>
      <c r="C10" s="70">
        <v>1.8900800000000002E-2</v>
      </c>
      <c r="D10" s="70">
        <v>0.44807153999999993</v>
      </c>
      <c r="E10" s="70">
        <v>9.8020399999999997E-3</v>
      </c>
      <c r="F10" s="70">
        <v>1.4444400000000001E-2</v>
      </c>
      <c r="G10" s="70">
        <v>0.28701622000000004</v>
      </c>
      <c r="H10" s="70">
        <v>0.10094100000000002</v>
      </c>
      <c r="I10" s="70">
        <v>5.5325099999999995E-2</v>
      </c>
      <c r="J10" s="70">
        <v>0.23338934</v>
      </c>
    </row>
    <row r="11" spans="1:10" x14ac:dyDescent="0.2">
      <c r="A11" s="70">
        <v>1858</v>
      </c>
      <c r="B11" s="70">
        <v>5.6140000000000002E-2</v>
      </c>
      <c r="C11" s="70">
        <v>1.9234400000000002E-2</v>
      </c>
      <c r="D11" s="70">
        <v>0.46274275999999998</v>
      </c>
      <c r="E11" s="70">
        <v>1.0222579999999998E-2</v>
      </c>
      <c r="F11" s="70">
        <v>1.4668539999999999E-2</v>
      </c>
      <c r="G11" s="70">
        <v>0.2925065</v>
      </c>
      <c r="H11" s="70">
        <v>0.10138420000000001</v>
      </c>
      <c r="I11" s="70">
        <v>5.6505360000000004E-2</v>
      </c>
      <c r="J11" s="70">
        <v>0.24501014000000004</v>
      </c>
    </row>
    <row r="12" spans="1:10" x14ac:dyDescent="0.2">
      <c r="A12" s="70">
        <v>1859</v>
      </c>
      <c r="B12" s="70">
        <v>5.808E-2</v>
      </c>
      <c r="C12" s="70">
        <v>1.9586819999999998E-2</v>
      </c>
      <c r="D12" s="70">
        <v>0.47829465999999998</v>
      </c>
      <c r="E12" s="70">
        <v>1.065672E-2</v>
      </c>
      <c r="F12" s="70">
        <v>1.4882619999999999E-2</v>
      </c>
      <c r="G12" s="70">
        <v>0.29707677999999998</v>
      </c>
      <c r="H12" s="70">
        <v>0.10182120000000001</v>
      </c>
      <c r="I12" s="70">
        <v>5.7652259999999997E-2</v>
      </c>
      <c r="J12" s="70">
        <v>0.25630293999999998</v>
      </c>
    </row>
    <row r="13" spans="1:10" x14ac:dyDescent="0.2">
      <c r="A13" s="70">
        <v>1860</v>
      </c>
      <c r="B13" s="70">
        <v>5.9980000000000012E-2</v>
      </c>
      <c r="C13" s="70">
        <v>1.993224E-2</v>
      </c>
      <c r="D13" s="70">
        <v>0.49472073999999999</v>
      </c>
      <c r="E13" s="70">
        <v>1.1102799999999999E-2</v>
      </c>
      <c r="F13" s="70">
        <v>1.509744E-2</v>
      </c>
      <c r="G13" s="70">
        <v>0.30203128000000001</v>
      </c>
      <c r="H13" s="70">
        <v>0.10218780000000001</v>
      </c>
      <c r="I13" s="70">
        <v>5.8762460000000002E-2</v>
      </c>
      <c r="J13" s="70">
        <v>0.26709632</v>
      </c>
    </row>
    <row r="14" spans="1:10" x14ac:dyDescent="0.2">
      <c r="A14" s="70">
        <v>1861</v>
      </c>
      <c r="B14" s="70">
        <v>6.182E-2</v>
      </c>
      <c r="C14" s="70">
        <v>2.0274460000000001E-2</v>
      </c>
      <c r="D14" s="70">
        <v>0.51402347999999998</v>
      </c>
      <c r="E14" s="70">
        <v>1.1562340000000001E-2</v>
      </c>
      <c r="F14" s="70">
        <v>1.531124E-2</v>
      </c>
      <c r="G14" s="70">
        <v>0.30925775999999999</v>
      </c>
      <c r="H14" s="70">
        <v>0.10256419999999999</v>
      </c>
      <c r="I14" s="70">
        <v>5.9848140000000008E-2</v>
      </c>
      <c r="J14" s="70">
        <v>0.27780793999999998</v>
      </c>
    </row>
    <row r="15" spans="1:10" x14ac:dyDescent="0.2">
      <c r="A15" s="70">
        <v>1862</v>
      </c>
      <c r="B15" s="70">
        <v>6.3640000000000002E-2</v>
      </c>
      <c r="C15" s="70">
        <v>2.0632299999999999E-2</v>
      </c>
      <c r="D15" s="70">
        <v>0.53590833999999998</v>
      </c>
      <c r="E15" s="70">
        <v>1.2043160000000001E-2</v>
      </c>
      <c r="F15" s="70">
        <v>1.553004E-2</v>
      </c>
      <c r="G15" s="70">
        <v>0.31648628000000001</v>
      </c>
      <c r="H15" s="70">
        <v>0.1029186</v>
      </c>
      <c r="I15" s="70">
        <v>6.0915039999999997E-2</v>
      </c>
      <c r="J15" s="70">
        <v>0.28797612</v>
      </c>
    </row>
    <row r="16" spans="1:10" x14ac:dyDescent="0.2">
      <c r="A16" s="70">
        <v>1863</v>
      </c>
      <c r="B16" s="70">
        <v>6.5420000000000006E-2</v>
      </c>
      <c r="C16" s="70">
        <v>2.1007540000000002E-2</v>
      </c>
      <c r="D16" s="70">
        <v>0.55770443999999997</v>
      </c>
      <c r="E16" s="70">
        <v>1.2537660000000001E-2</v>
      </c>
      <c r="F16" s="70">
        <v>1.5736960000000001E-2</v>
      </c>
      <c r="G16" s="70">
        <v>0.32333701999999998</v>
      </c>
      <c r="H16" s="70">
        <v>0.1032448</v>
      </c>
      <c r="I16" s="70">
        <v>6.1967740000000007E-2</v>
      </c>
      <c r="J16" s="70">
        <v>0.29786526000000002</v>
      </c>
    </row>
    <row r="17" spans="1:10" x14ac:dyDescent="0.2">
      <c r="A17" s="70">
        <v>1864</v>
      </c>
      <c r="B17" s="70">
        <v>6.7140000000000005E-2</v>
      </c>
      <c r="C17" s="70">
        <v>2.1380180000000006E-2</v>
      </c>
      <c r="D17" s="70">
        <v>0.57798833999999988</v>
      </c>
      <c r="E17" s="70">
        <v>1.305164E-2</v>
      </c>
      <c r="F17" s="70">
        <v>1.5961800000000002E-2</v>
      </c>
      <c r="G17" s="70">
        <v>0.33106979999999997</v>
      </c>
      <c r="H17" s="70">
        <v>0.10390340000000001</v>
      </c>
      <c r="I17" s="70">
        <v>6.3000179999999989E-2</v>
      </c>
      <c r="J17" s="70">
        <v>0.30770135999999998</v>
      </c>
    </row>
    <row r="18" spans="1:10" x14ac:dyDescent="0.2">
      <c r="A18" s="70">
        <v>1865</v>
      </c>
      <c r="B18" s="70">
        <v>6.8820000000000006E-2</v>
      </c>
      <c r="C18" s="70">
        <v>2.1750419999999999E-2</v>
      </c>
      <c r="D18" s="70">
        <v>0.60110577999999992</v>
      </c>
      <c r="E18" s="70">
        <v>1.3587699999999999E-2</v>
      </c>
      <c r="F18" s="70">
        <v>1.6189140000000001E-2</v>
      </c>
      <c r="G18" s="70">
        <v>0.34276261999999996</v>
      </c>
      <c r="H18" s="70">
        <v>0.10467980000000002</v>
      </c>
      <c r="I18" s="70">
        <v>6.4034659999999993E-2</v>
      </c>
      <c r="J18" s="70">
        <v>0.31743843999999999</v>
      </c>
    </row>
    <row r="19" spans="1:10" x14ac:dyDescent="0.2">
      <c r="A19" s="70">
        <v>1866</v>
      </c>
      <c r="B19" s="70">
        <v>7.0480000000000001E-2</v>
      </c>
      <c r="C19" s="70">
        <v>2.2136260000000001E-2</v>
      </c>
      <c r="D19" s="70">
        <v>0.62213585999999998</v>
      </c>
      <c r="E19" s="70">
        <v>1.413934E-2</v>
      </c>
      <c r="F19" s="70">
        <v>1.6404399999999996E-2</v>
      </c>
      <c r="G19" s="70">
        <v>0.35506567999999999</v>
      </c>
      <c r="H19" s="70">
        <v>0.1053442</v>
      </c>
      <c r="I19" s="70">
        <v>6.5061960000000002E-2</v>
      </c>
      <c r="J19" s="70">
        <v>0.32668268000000006</v>
      </c>
    </row>
    <row r="20" spans="1:10" x14ac:dyDescent="0.2">
      <c r="A20" s="70">
        <v>1867</v>
      </c>
      <c r="B20" s="70">
        <v>7.2100000000000011E-2</v>
      </c>
      <c r="C20" s="70">
        <v>2.2539700000000003E-2</v>
      </c>
      <c r="D20" s="70">
        <v>0.64181262000000006</v>
      </c>
      <c r="E20" s="70">
        <v>1.4711499999999999E-2</v>
      </c>
      <c r="F20" s="70">
        <v>1.6630199999999998E-2</v>
      </c>
      <c r="G20" s="70">
        <v>0.36992875999999997</v>
      </c>
      <c r="H20" s="70">
        <v>0.106195</v>
      </c>
      <c r="I20" s="70">
        <v>6.6083299999999998E-2</v>
      </c>
      <c r="J20" s="70">
        <v>0.33590428000000006</v>
      </c>
    </row>
    <row r="21" spans="1:10" x14ac:dyDescent="0.2">
      <c r="A21" s="70">
        <v>1868</v>
      </c>
      <c r="B21" s="70">
        <v>7.3679999999999995E-2</v>
      </c>
      <c r="C21" s="70">
        <v>2.292114E-2</v>
      </c>
      <c r="D21" s="70">
        <v>0.65808997999999996</v>
      </c>
      <c r="E21" s="70">
        <v>1.5304380000000001E-2</v>
      </c>
      <c r="F21" s="70">
        <v>1.684836E-2</v>
      </c>
      <c r="G21" s="70">
        <v>0.38645187999999997</v>
      </c>
      <c r="H21" s="70">
        <v>0.10712000000000002</v>
      </c>
      <c r="I21" s="70">
        <v>6.7105819999999997E-2</v>
      </c>
      <c r="J21" s="70">
        <v>0.34502708000000004</v>
      </c>
    </row>
    <row r="22" spans="1:10" x14ac:dyDescent="0.2">
      <c r="A22" s="70">
        <v>1869</v>
      </c>
      <c r="B22" s="70">
        <v>7.5240000000000001E-2</v>
      </c>
      <c r="C22" s="70">
        <v>2.331898E-2</v>
      </c>
      <c r="D22" s="70">
        <v>0.67809190000000008</v>
      </c>
      <c r="E22" s="70">
        <v>1.5923E-2</v>
      </c>
      <c r="F22" s="70">
        <v>1.7072119999999996E-2</v>
      </c>
      <c r="G22" s="70">
        <v>0.40449526000000002</v>
      </c>
      <c r="H22" s="70">
        <v>0.10800559999999999</v>
      </c>
      <c r="I22" s="70">
        <v>6.8162680000000003E-2</v>
      </c>
      <c r="J22" s="70">
        <v>0.35392026000000004</v>
      </c>
    </row>
    <row r="23" spans="1:10" x14ac:dyDescent="0.2">
      <c r="A23" s="70">
        <v>1870</v>
      </c>
      <c r="B23" s="70">
        <v>7.6800000000000007E-2</v>
      </c>
      <c r="C23" s="70">
        <v>2.3761039999999997E-2</v>
      </c>
      <c r="D23" s="70">
        <v>0.70200792000000001</v>
      </c>
      <c r="E23" s="70">
        <v>1.6582160000000002E-2</v>
      </c>
      <c r="F23" s="70">
        <v>1.7330980000000003E-2</v>
      </c>
      <c r="G23" s="70">
        <v>0.42603917999999996</v>
      </c>
      <c r="H23" s="70">
        <v>0.10901100000000001</v>
      </c>
      <c r="I23" s="70">
        <v>6.9310840000000012E-2</v>
      </c>
      <c r="J23" s="70">
        <v>0.36284827999999997</v>
      </c>
    </row>
    <row r="24" spans="1:10" x14ac:dyDescent="0.2">
      <c r="A24" s="70">
        <v>1871</v>
      </c>
      <c r="B24" s="70">
        <v>7.8360000000000013E-2</v>
      </c>
      <c r="C24" s="70">
        <v>2.4209719999999997E-2</v>
      </c>
      <c r="D24" s="70">
        <v>0.73057748</v>
      </c>
      <c r="E24" s="70">
        <v>1.729294E-2</v>
      </c>
      <c r="F24" s="70">
        <v>1.7641199999999996E-2</v>
      </c>
      <c r="G24" s="70">
        <v>0.44936363999999995</v>
      </c>
      <c r="H24" s="70">
        <v>0.11024680000000001</v>
      </c>
      <c r="I24" s="70">
        <v>7.0602819999999997E-2</v>
      </c>
      <c r="J24" s="70">
        <v>0.37205453999999999</v>
      </c>
    </row>
    <row r="25" spans="1:10" x14ac:dyDescent="0.2">
      <c r="A25" s="70">
        <v>1872</v>
      </c>
      <c r="B25" s="70">
        <v>7.9939999999999997E-2</v>
      </c>
      <c r="C25" s="70">
        <v>2.4782599999999998E-2</v>
      </c>
      <c r="D25" s="70">
        <v>0.74804873999999999</v>
      </c>
      <c r="E25" s="70">
        <v>1.8056800000000001E-2</v>
      </c>
      <c r="F25" s="70">
        <v>1.7986639999999998E-2</v>
      </c>
      <c r="G25" s="70">
        <v>0.46848872000000003</v>
      </c>
      <c r="H25" s="70">
        <v>0.11180179999999999</v>
      </c>
      <c r="I25" s="70">
        <v>7.207798E-2</v>
      </c>
      <c r="J25" s="70">
        <v>0.38158548000000003</v>
      </c>
    </row>
    <row r="26" spans="1:10" x14ac:dyDescent="0.2">
      <c r="A26" s="70">
        <v>1873</v>
      </c>
      <c r="B26" s="70">
        <v>8.1540000000000001E-2</v>
      </c>
      <c r="C26" s="70">
        <v>2.5581899999999998E-2</v>
      </c>
      <c r="D26" s="70">
        <v>0.77478367999999997</v>
      </c>
      <c r="E26" s="70">
        <v>1.8880299999999999E-2</v>
      </c>
      <c r="F26" s="70">
        <v>1.842912E-2</v>
      </c>
      <c r="G26" s="70">
        <v>0.48725442000000002</v>
      </c>
      <c r="H26" s="70">
        <v>0.11374620000000002</v>
      </c>
      <c r="I26" s="70">
        <v>7.3744580000000004E-2</v>
      </c>
      <c r="J26" s="70">
        <v>0.39144166000000002</v>
      </c>
    </row>
    <row r="27" spans="1:10" x14ac:dyDescent="0.2">
      <c r="A27" s="70">
        <v>1874</v>
      </c>
      <c r="B27" s="70">
        <v>8.317999999999999E-2</v>
      </c>
      <c r="C27" s="70">
        <v>2.6407399999999998E-2</v>
      </c>
      <c r="D27" s="70">
        <v>0.79866631999999993</v>
      </c>
      <c r="E27" s="70">
        <v>1.9758599999999998E-2</v>
      </c>
      <c r="F27" s="70">
        <v>1.88936E-2</v>
      </c>
      <c r="G27" s="70">
        <v>0.5043609</v>
      </c>
      <c r="H27" s="70">
        <v>0.11601939999999999</v>
      </c>
      <c r="I27" s="70">
        <v>7.5581980000000007E-2</v>
      </c>
      <c r="J27" s="70">
        <v>0.40159252000000001</v>
      </c>
    </row>
    <row r="28" spans="1:10" x14ac:dyDescent="0.2">
      <c r="A28" s="70">
        <v>1875</v>
      </c>
      <c r="B28" s="70">
        <v>8.4799999999999986E-2</v>
      </c>
      <c r="C28" s="70">
        <v>2.71951E-2</v>
      </c>
      <c r="D28" s="70">
        <v>0.81515424000000003</v>
      </c>
      <c r="E28" s="70">
        <v>2.0673559999999997E-2</v>
      </c>
      <c r="F28" s="70">
        <v>1.941348E-2</v>
      </c>
      <c r="G28" s="70">
        <v>0.51906772000000001</v>
      </c>
      <c r="H28" s="70">
        <v>0.11842440000000001</v>
      </c>
      <c r="I28" s="70">
        <v>7.7511340000000012E-2</v>
      </c>
      <c r="J28" s="70">
        <v>0.41176160000000001</v>
      </c>
    </row>
    <row r="29" spans="1:10" x14ac:dyDescent="0.2">
      <c r="A29" s="70">
        <v>1876</v>
      </c>
      <c r="B29" s="70">
        <v>8.6399999999999991E-2</v>
      </c>
      <c r="C29" s="70">
        <v>2.8122999999999999E-2</v>
      </c>
      <c r="D29" s="70">
        <v>0.82693548000000006</v>
      </c>
      <c r="E29" s="70">
        <v>2.16107E-2</v>
      </c>
      <c r="F29" s="70">
        <v>1.9915700000000001E-2</v>
      </c>
      <c r="G29" s="70">
        <v>0.52899460000000009</v>
      </c>
      <c r="H29" s="70">
        <v>0.12151239999999999</v>
      </c>
      <c r="I29" s="70">
        <v>7.9463740000000005E-2</v>
      </c>
      <c r="J29" s="70">
        <v>0.42189146</v>
      </c>
    </row>
    <row r="30" spans="1:10" x14ac:dyDescent="0.2">
      <c r="A30" s="70">
        <v>1877</v>
      </c>
      <c r="B30" s="70">
        <v>8.793999999999999E-2</v>
      </c>
      <c r="C30" s="70">
        <v>2.9045100000000001E-2</v>
      </c>
      <c r="D30" s="70">
        <v>0.85031878000000005</v>
      </c>
      <c r="E30" s="70">
        <v>2.2556360000000001E-2</v>
      </c>
      <c r="F30" s="70">
        <v>2.0360120000000002E-2</v>
      </c>
      <c r="G30" s="70">
        <v>0.55044143999999995</v>
      </c>
      <c r="H30" s="70">
        <v>0.12437960000000001</v>
      </c>
      <c r="I30" s="70">
        <v>8.1359600000000004E-2</v>
      </c>
      <c r="J30" s="70">
        <v>0.43147066000000001</v>
      </c>
    </row>
    <row r="31" spans="1:10" x14ac:dyDescent="0.2">
      <c r="A31" s="70">
        <v>1878</v>
      </c>
      <c r="B31" s="70">
        <v>8.9419999999999999E-2</v>
      </c>
      <c r="C31" s="70">
        <v>2.9779199999999999E-2</v>
      </c>
      <c r="D31" s="70">
        <v>0.87750724000000013</v>
      </c>
      <c r="E31" s="70">
        <v>2.3496779999999998E-2</v>
      </c>
      <c r="F31" s="70">
        <v>2.07542E-2</v>
      </c>
      <c r="G31" s="70">
        <v>0.57918819999999993</v>
      </c>
      <c r="H31" s="70">
        <v>0.12731719999999999</v>
      </c>
      <c r="I31" s="70">
        <v>8.312702000000001E-2</v>
      </c>
      <c r="J31" s="70">
        <v>0.44045635999999994</v>
      </c>
    </row>
    <row r="32" spans="1:10" x14ac:dyDescent="0.2">
      <c r="A32" s="70">
        <v>1879</v>
      </c>
      <c r="B32" s="70">
        <v>9.0799999999999992E-2</v>
      </c>
      <c r="C32" s="70">
        <v>3.050332E-2</v>
      </c>
      <c r="D32" s="70">
        <v>0.90554106000000001</v>
      </c>
      <c r="E32" s="70">
        <v>2.4421039999999998E-2</v>
      </c>
      <c r="F32" s="70">
        <v>2.1135060000000001E-2</v>
      </c>
      <c r="G32" s="70">
        <v>0.61187446000000001</v>
      </c>
      <c r="H32" s="70">
        <v>0.12983459999999999</v>
      </c>
      <c r="I32" s="70">
        <v>8.4726860000000001E-2</v>
      </c>
      <c r="J32" s="70">
        <v>0.44860933999999997</v>
      </c>
    </row>
    <row r="33" spans="1:10" x14ac:dyDescent="0.2">
      <c r="A33" s="70">
        <v>1880</v>
      </c>
      <c r="B33" s="70">
        <v>9.2100000000000001E-2</v>
      </c>
      <c r="C33" s="70">
        <v>3.1271640000000003E-2</v>
      </c>
      <c r="D33" s="70">
        <v>0.93854723999999989</v>
      </c>
      <c r="E33" s="70">
        <v>2.5331520000000003E-2</v>
      </c>
      <c r="F33" s="70">
        <v>2.1428200000000001E-2</v>
      </c>
      <c r="G33" s="70">
        <v>0.64778014000000006</v>
      </c>
      <c r="H33" s="70">
        <v>0.13224960000000002</v>
      </c>
      <c r="I33" s="70">
        <v>8.6164700000000011E-2</v>
      </c>
      <c r="J33" s="70">
        <v>0.45605959999999995</v>
      </c>
    </row>
    <row r="34" spans="1:10" x14ac:dyDescent="0.2">
      <c r="A34" s="70">
        <v>1881</v>
      </c>
      <c r="B34" s="70">
        <v>9.332E-2</v>
      </c>
      <c r="C34" s="70">
        <v>3.1927959999999998E-2</v>
      </c>
      <c r="D34" s="70">
        <v>0.97845090000000001</v>
      </c>
      <c r="E34" s="70">
        <v>2.622888E-2</v>
      </c>
      <c r="F34" s="70">
        <v>2.1712340000000004E-2</v>
      </c>
      <c r="G34" s="70">
        <v>0.69022552000000004</v>
      </c>
      <c r="H34" s="70">
        <v>0.1343684</v>
      </c>
      <c r="I34" s="70">
        <v>8.7456799999999987E-2</v>
      </c>
      <c r="J34" s="70">
        <v>0.46288195999999998</v>
      </c>
    </row>
    <row r="35" spans="1:10" x14ac:dyDescent="0.2">
      <c r="A35" s="70">
        <v>1882</v>
      </c>
      <c r="B35" s="70">
        <v>9.4460000000000016E-2</v>
      </c>
      <c r="C35" s="70">
        <v>3.2538499999999998E-2</v>
      </c>
      <c r="D35" s="70">
        <v>1.0139143799999999</v>
      </c>
      <c r="E35" s="70">
        <v>2.7131040000000002E-2</v>
      </c>
      <c r="F35" s="70">
        <v>2.2019740000000003E-2</v>
      </c>
      <c r="G35" s="70">
        <v>0.72685062</v>
      </c>
      <c r="H35" s="70">
        <v>0.13631840000000001</v>
      </c>
      <c r="I35" s="70">
        <v>8.8641879999999992E-2</v>
      </c>
      <c r="J35" s="70">
        <v>0.46927701999999999</v>
      </c>
    </row>
    <row r="36" spans="1:10" x14ac:dyDescent="0.2">
      <c r="A36" s="70">
        <v>1883</v>
      </c>
      <c r="B36" s="70">
        <v>9.5540000000000014E-2</v>
      </c>
      <c r="C36" s="70">
        <v>3.3223240000000001E-2</v>
      </c>
      <c r="D36" s="70">
        <v>1.0355413599999999</v>
      </c>
      <c r="E36" s="70">
        <v>2.8025580000000001E-2</v>
      </c>
      <c r="F36" s="70">
        <v>2.2315079999999998E-2</v>
      </c>
      <c r="G36" s="70">
        <v>0.75675565999999994</v>
      </c>
      <c r="H36" s="70">
        <v>0.13809399999999999</v>
      </c>
      <c r="I36" s="70">
        <v>8.9772439999999995E-2</v>
      </c>
      <c r="J36" s="70">
        <v>0.47513741999999998</v>
      </c>
    </row>
    <row r="37" spans="1:10" x14ac:dyDescent="0.2">
      <c r="A37" s="70">
        <v>1884</v>
      </c>
      <c r="B37" s="70">
        <v>9.6579999999999999E-2</v>
      </c>
      <c r="C37" s="70">
        <v>3.3942180000000002E-2</v>
      </c>
      <c r="D37" s="70">
        <v>1.0537890000000001</v>
      </c>
      <c r="E37" s="70">
        <v>2.8988460000000004E-2</v>
      </c>
      <c r="F37" s="70">
        <v>2.2581400000000001E-2</v>
      </c>
      <c r="G37" s="70">
        <v>0.7880007200000001</v>
      </c>
      <c r="H37" s="70">
        <v>0.139795</v>
      </c>
      <c r="I37" s="70">
        <v>9.0879980000000013E-2</v>
      </c>
      <c r="J37" s="70">
        <v>0.48067417999999995</v>
      </c>
    </row>
    <row r="38" spans="1:10" x14ac:dyDescent="0.2">
      <c r="A38" s="70">
        <v>1885</v>
      </c>
      <c r="B38" s="70">
        <v>9.758E-2</v>
      </c>
      <c r="C38" s="70">
        <v>3.4839120000000001E-2</v>
      </c>
      <c r="D38" s="70">
        <v>1.0728742</v>
      </c>
      <c r="E38" s="70">
        <v>2.9971940000000002E-2</v>
      </c>
      <c r="F38" s="70">
        <v>2.2877720000000001E-2</v>
      </c>
      <c r="G38" s="70">
        <v>0.81764577999999999</v>
      </c>
      <c r="H38" s="70">
        <v>0.14158299999999999</v>
      </c>
      <c r="I38" s="70">
        <v>9.1977740000000002E-2</v>
      </c>
      <c r="J38" s="70">
        <v>0.4861471</v>
      </c>
    </row>
    <row r="39" spans="1:10" x14ac:dyDescent="0.2">
      <c r="A39" s="70">
        <v>1886</v>
      </c>
      <c r="B39" s="70">
        <v>9.8459999999999992E-2</v>
      </c>
      <c r="C39" s="70">
        <v>3.5854480000000001E-2</v>
      </c>
      <c r="D39" s="70">
        <v>1.0934362</v>
      </c>
      <c r="E39" s="70">
        <v>3.0910400000000005E-2</v>
      </c>
      <c r="F39" s="70">
        <v>2.3176659999999998E-2</v>
      </c>
      <c r="G39" s="70">
        <v>0.86283082000000011</v>
      </c>
      <c r="H39" s="70">
        <v>0.143093</v>
      </c>
      <c r="I39" s="70">
        <v>9.3076120000000012E-2</v>
      </c>
      <c r="J39" s="70">
        <v>0.49129837999999992</v>
      </c>
    </row>
    <row r="40" spans="1:10" x14ac:dyDescent="0.2">
      <c r="A40" s="70">
        <v>1887</v>
      </c>
      <c r="B40" s="70">
        <v>9.9339999999999984E-2</v>
      </c>
      <c r="C40" s="70">
        <v>3.7044020000000004E-2</v>
      </c>
      <c r="D40" s="70">
        <v>1.1222682000000002</v>
      </c>
      <c r="E40" s="70">
        <v>3.2030139999999999E-2</v>
      </c>
      <c r="F40" s="70">
        <v>2.3500339999999998E-2</v>
      </c>
      <c r="G40" s="70">
        <v>0.89107610000000004</v>
      </c>
      <c r="H40" s="70">
        <v>0.14491199999999999</v>
      </c>
      <c r="I40" s="70">
        <v>9.4202199999999986E-2</v>
      </c>
      <c r="J40" s="70">
        <v>0.49616823999999993</v>
      </c>
    </row>
    <row r="41" spans="1:10" x14ac:dyDescent="0.2">
      <c r="A41" s="70">
        <v>1888</v>
      </c>
      <c r="B41" s="70">
        <v>0.10042</v>
      </c>
      <c r="C41" s="70">
        <v>3.8355399999999998E-2</v>
      </c>
      <c r="D41" s="70">
        <v>1.1539728</v>
      </c>
      <c r="E41" s="70">
        <v>3.35991E-2</v>
      </c>
      <c r="F41" s="70">
        <v>2.3930399999999998E-2</v>
      </c>
      <c r="G41" s="70">
        <v>0.93640507999999989</v>
      </c>
      <c r="H41" s="70">
        <v>0.1467938</v>
      </c>
      <c r="I41" s="70">
        <v>9.5611800000000011E-2</v>
      </c>
      <c r="J41" s="70">
        <v>0.50187219999999999</v>
      </c>
    </row>
    <row r="42" spans="1:10" x14ac:dyDescent="0.2">
      <c r="A42" s="70">
        <v>1889</v>
      </c>
      <c r="B42" s="70">
        <v>0.10149999999999999</v>
      </c>
      <c r="C42" s="70">
        <v>3.9906759999999999E-2</v>
      </c>
      <c r="D42" s="70">
        <v>1.194164</v>
      </c>
      <c r="E42" s="70">
        <v>3.4962699999999999E-2</v>
      </c>
      <c r="F42" s="70">
        <v>2.4381199999999999E-2</v>
      </c>
      <c r="G42" s="70">
        <v>0.98127145999999998</v>
      </c>
      <c r="H42" s="70">
        <v>0.14953900000000001</v>
      </c>
      <c r="I42" s="70">
        <v>9.6970040000000007E-2</v>
      </c>
      <c r="J42" s="70">
        <v>0.50724440000000004</v>
      </c>
    </row>
    <row r="43" spans="1:10" x14ac:dyDescent="0.2">
      <c r="A43" s="70">
        <v>1890</v>
      </c>
      <c r="B43" s="70">
        <v>0.1026</v>
      </c>
      <c r="C43" s="70">
        <v>4.1258319999999994E-2</v>
      </c>
      <c r="D43" s="70">
        <v>1.2289926</v>
      </c>
      <c r="E43" s="70">
        <v>3.6451159999999996E-2</v>
      </c>
      <c r="F43" s="70">
        <v>2.482256E-2</v>
      </c>
      <c r="G43" s="70">
        <v>1.02359548</v>
      </c>
      <c r="H43" s="70">
        <v>0.15285460000000001</v>
      </c>
      <c r="I43" s="70">
        <v>9.8320939999999996E-2</v>
      </c>
      <c r="J43" s="70">
        <v>0.51214369999999998</v>
      </c>
    </row>
    <row r="44" spans="1:10" x14ac:dyDescent="0.2">
      <c r="A44" s="70">
        <v>1891</v>
      </c>
      <c r="B44" s="70">
        <v>0.1038</v>
      </c>
      <c r="C44" s="70">
        <v>4.2591880000000006E-2</v>
      </c>
      <c r="D44" s="70">
        <v>1.2515471999999999</v>
      </c>
      <c r="E44" s="70">
        <v>3.8090240000000004E-2</v>
      </c>
      <c r="F44" s="70">
        <v>2.5288280000000003E-2</v>
      </c>
      <c r="G44" s="70">
        <v>1.04487734</v>
      </c>
      <c r="H44" s="70">
        <v>0.1574874</v>
      </c>
      <c r="I44" s="70">
        <v>9.9920419999999996E-2</v>
      </c>
      <c r="J44" s="70">
        <v>0.5169570200000001</v>
      </c>
    </row>
    <row r="45" spans="1:10" x14ac:dyDescent="0.2">
      <c r="A45" s="70">
        <v>1892</v>
      </c>
      <c r="B45" s="70">
        <v>0.1048</v>
      </c>
      <c r="C45" s="70">
        <v>4.4195639999999994E-2</v>
      </c>
      <c r="D45" s="70">
        <v>1.2835564000000002</v>
      </c>
      <c r="E45" s="70">
        <v>3.9798819999999999E-2</v>
      </c>
      <c r="F45" s="70">
        <v>2.5751440000000004E-2</v>
      </c>
      <c r="G45" s="70">
        <v>1.0725174</v>
      </c>
      <c r="H45" s="70">
        <v>0.16228819999999999</v>
      </c>
      <c r="I45" s="70">
        <v>0.10160448</v>
      </c>
      <c r="J45" s="70">
        <v>0.52150656000000006</v>
      </c>
    </row>
    <row r="46" spans="1:10" x14ac:dyDescent="0.2">
      <c r="A46" s="70">
        <v>1893</v>
      </c>
      <c r="B46" s="70">
        <v>0.1056</v>
      </c>
      <c r="C46" s="70">
        <v>4.5882180000000002E-2</v>
      </c>
      <c r="D46" s="70">
        <v>1.3185585999999998</v>
      </c>
      <c r="E46" s="70">
        <v>4.1382679999999991E-2</v>
      </c>
      <c r="F46" s="70">
        <v>2.61446E-2</v>
      </c>
      <c r="G46" s="70">
        <v>1.0929521999999998</v>
      </c>
      <c r="H46" s="70">
        <v>0.16818659999999999</v>
      </c>
      <c r="I46" s="70">
        <v>0.10319522</v>
      </c>
      <c r="J46" s="70">
        <v>0.52517547999999992</v>
      </c>
    </row>
    <row r="47" spans="1:10" x14ac:dyDescent="0.2">
      <c r="A47" s="70">
        <v>1894</v>
      </c>
      <c r="B47" s="70">
        <v>0.10640000000000001</v>
      </c>
      <c r="C47" s="70">
        <v>4.7473140000000004E-2</v>
      </c>
      <c r="D47" s="70">
        <v>1.355621</v>
      </c>
      <c r="E47" s="70">
        <v>4.340078E-2</v>
      </c>
      <c r="F47" s="70">
        <v>2.6602199999999999E-2</v>
      </c>
      <c r="G47" s="70">
        <v>1.1098284</v>
      </c>
      <c r="H47" s="70">
        <v>0.17364779999999999</v>
      </c>
      <c r="I47" s="70">
        <v>0.10504882</v>
      </c>
      <c r="J47" s="70">
        <v>0.52895428</v>
      </c>
    </row>
    <row r="48" spans="1:10" x14ac:dyDescent="0.2">
      <c r="A48" s="70">
        <v>1895</v>
      </c>
      <c r="B48" s="70">
        <v>0.1072</v>
      </c>
      <c r="C48" s="70">
        <v>4.9244700000000009E-2</v>
      </c>
      <c r="D48" s="70">
        <v>1.4028475999999999</v>
      </c>
      <c r="E48" s="70">
        <v>4.558972E-2</v>
      </c>
      <c r="F48" s="70">
        <v>2.7078600000000001E-2</v>
      </c>
      <c r="G48" s="70">
        <v>1.125626</v>
      </c>
      <c r="H48" s="70">
        <v>0.17982700000000001</v>
      </c>
      <c r="I48" s="70">
        <v>0.10704406000000002</v>
      </c>
      <c r="J48" s="70">
        <v>0.53284692</v>
      </c>
    </row>
    <row r="49" spans="1:10" x14ac:dyDescent="0.2">
      <c r="A49" s="70">
        <v>1896</v>
      </c>
      <c r="B49" s="70">
        <v>0.10800000000000001</v>
      </c>
      <c r="C49" s="70">
        <v>5.1692660000000001E-2</v>
      </c>
      <c r="D49" s="70">
        <v>1.4601742000000002</v>
      </c>
      <c r="E49" s="70">
        <v>4.8130079999999999E-2</v>
      </c>
      <c r="F49" s="70">
        <v>2.7642E-2</v>
      </c>
      <c r="G49" s="70">
        <v>1.1502050000000001</v>
      </c>
      <c r="H49" s="70">
        <v>0.18599860000000001</v>
      </c>
      <c r="I49" s="70">
        <v>0.1090657</v>
      </c>
      <c r="J49" s="70">
        <v>0.53665816</v>
      </c>
    </row>
    <row r="50" spans="1:10" x14ac:dyDescent="0.2">
      <c r="A50" s="70">
        <v>1897</v>
      </c>
      <c r="B50" s="70">
        <v>0.10900000000000001</v>
      </c>
      <c r="C50" s="70">
        <v>5.3699039999999996E-2</v>
      </c>
      <c r="D50" s="70">
        <v>1.5137204</v>
      </c>
      <c r="E50" s="70">
        <v>5.0899519999999997E-2</v>
      </c>
      <c r="F50" s="70">
        <v>2.8280800000000002E-2</v>
      </c>
      <c r="G50" s="70">
        <v>1.1985049999999999</v>
      </c>
      <c r="H50" s="70">
        <v>0.19351360000000001</v>
      </c>
      <c r="I50" s="70">
        <v>0.11089971999999999</v>
      </c>
      <c r="J50" s="70">
        <v>0.5405259200000001</v>
      </c>
    </row>
    <row r="51" spans="1:10" x14ac:dyDescent="0.2">
      <c r="A51" s="70">
        <v>1898</v>
      </c>
      <c r="B51" s="70">
        <v>0.11000000000000001</v>
      </c>
      <c r="C51" s="70">
        <v>5.5913619999999997E-2</v>
      </c>
      <c r="D51" s="70">
        <v>1.5712734000000002</v>
      </c>
      <c r="E51" s="70">
        <v>5.3739500000000009E-2</v>
      </c>
      <c r="F51" s="70">
        <v>2.9035399999999999E-2</v>
      </c>
      <c r="G51" s="70">
        <v>1.2456461999999999</v>
      </c>
      <c r="H51" s="70">
        <v>0.20135539999999996</v>
      </c>
      <c r="I51" s="70">
        <v>0.11189288000000001</v>
      </c>
      <c r="J51" s="70">
        <v>0.54451337999999994</v>
      </c>
    </row>
    <row r="52" spans="1:10" x14ac:dyDescent="0.2">
      <c r="A52" s="70">
        <v>1899</v>
      </c>
      <c r="B52" s="70">
        <v>0.11100000000000002</v>
      </c>
      <c r="C52" s="70">
        <v>5.8793000000000005E-2</v>
      </c>
      <c r="D52" s="70">
        <v>1.6154404</v>
      </c>
      <c r="E52" s="70">
        <v>5.7254659999999999E-2</v>
      </c>
      <c r="F52" s="70">
        <v>2.9835400000000002E-2</v>
      </c>
      <c r="G52" s="70">
        <v>1.3058688000000001</v>
      </c>
      <c r="H52" s="70">
        <v>0.20910039999999999</v>
      </c>
      <c r="I52" s="70">
        <v>0.11310538000000001</v>
      </c>
      <c r="J52" s="70">
        <v>0.54868014000000009</v>
      </c>
    </row>
    <row r="53" spans="1:10" x14ac:dyDescent="0.2">
      <c r="A53" s="70">
        <v>1900</v>
      </c>
      <c r="B53" s="70">
        <v>0.11200000000000002</v>
      </c>
      <c r="C53" s="70">
        <v>6.1924999999999994E-2</v>
      </c>
      <c r="D53" s="70">
        <v>1.6495184000000003</v>
      </c>
      <c r="E53" s="70">
        <v>6.1703500000000001E-2</v>
      </c>
      <c r="F53" s="70">
        <v>3.0839399999999999E-2</v>
      </c>
      <c r="G53" s="70">
        <v>1.3728934000000002</v>
      </c>
      <c r="H53" s="70">
        <v>0.21463580000000002</v>
      </c>
      <c r="I53" s="70">
        <v>0.11470978000000001</v>
      </c>
      <c r="J53" s="70">
        <v>0.55282903999999999</v>
      </c>
    </row>
    <row r="54" spans="1:10" x14ac:dyDescent="0.2">
      <c r="A54" s="70">
        <v>1901</v>
      </c>
      <c r="B54" s="70">
        <v>0.11360000000000001</v>
      </c>
      <c r="C54" s="70">
        <v>6.4512020000000003E-2</v>
      </c>
      <c r="D54" s="70">
        <v>1.6865060000000001</v>
      </c>
      <c r="E54" s="70">
        <v>6.7109580000000002E-2</v>
      </c>
      <c r="F54" s="70">
        <v>3.2040200000000005E-2</v>
      </c>
      <c r="G54" s="70">
        <v>1.4586200000000002</v>
      </c>
      <c r="H54" s="70">
        <v>0.21850320000000001</v>
      </c>
      <c r="I54" s="70">
        <v>0.11661908000000001</v>
      </c>
      <c r="J54" s="70">
        <v>0.55709122</v>
      </c>
    </row>
    <row r="55" spans="1:10" x14ac:dyDescent="0.2">
      <c r="A55" s="70">
        <v>1902</v>
      </c>
      <c r="B55" s="70">
        <v>0.11520000000000001</v>
      </c>
      <c r="C55" s="70">
        <v>6.7798040000000004E-2</v>
      </c>
      <c r="D55" s="70">
        <v>1.7125513999999999</v>
      </c>
      <c r="E55" s="70">
        <v>7.3779659999999997E-2</v>
      </c>
      <c r="F55" s="70">
        <v>3.3502799999999999E-2</v>
      </c>
      <c r="G55" s="70">
        <v>1.5273890000000001</v>
      </c>
      <c r="H55" s="70">
        <v>0.22206819999999999</v>
      </c>
      <c r="I55" s="70">
        <v>0.11901054</v>
      </c>
      <c r="J55" s="70">
        <v>0.56173495999999989</v>
      </c>
    </row>
    <row r="56" spans="1:10" x14ac:dyDescent="0.2">
      <c r="A56" s="70">
        <v>1903</v>
      </c>
      <c r="B56" s="70">
        <v>0.11699999999999999</v>
      </c>
      <c r="C56" s="70">
        <v>7.0883080000000015E-2</v>
      </c>
      <c r="D56" s="70">
        <v>1.7366256</v>
      </c>
      <c r="E56" s="70">
        <v>8.1800159999999997E-2</v>
      </c>
      <c r="F56" s="70">
        <v>3.5212399999999998E-2</v>
      </c>
      <c r="G56" s="70">
        <v>1.6102004000000001</v>
      </c>
      <c r="H56" s="70">
        <v>0.2221698</v>
      </c>
      <c r="I56" s="70">
        <v>0.12259171999999999</v>
      </c>
      <c r="J56" s="70">
        <v>0.56627640000000012</v>
      </c>
    </row>
    <row r="57" spans="1:10" x14ac:dyDescent="0.2">
      <c r="A57" s="70">
        <v>1904</v>
      </c>
      <c r="B57" s="70">
        <v>0.12179999999999999</v>
      </c>
      <c r="C57" s="70">
        <v>7.383874E-2</v>
      </c>
      <c r="D57" s="70">
        <v>1.7689319999999999</v>
      </c>
      <c r="E57" s="70">
        <v>9.1169059999999996E-2</v>
      </c>
      <c r="F57" s="70">
        <v>3.7182599999999996E-2</v>
      </c>
      <c r="G57" s="70">
        <v>1.6915536000000002</v>
      </c>
      <c r="H57" s="70">
        <v>0.22373540000000003</v>
      </c>
      <c r="I57" s="70">
        <v>0.12628465999999999</v>
      </c>
      <c r="J57" s="70">
        <v>0.57112509999999994</v>
      </c>
    </row>
    <row r="58" spans="1:10" x14ac:dyDescent="0.2">
      <c r="A58" s="70">
        <v>1905</v>
      </c>
      <c r="B58" s="70">
        <v>0.1268</v>
      </c>
      <c r="C58" s="70">
        <v>7.6958800000000008E-2</v>
      </c>
      <c r="D58" s="70">
        <v>1.8274518</v>
      </c>
      <c r="E58" s="70">
        <v>0.10099076</v>
      </c>
      <c r="F58" s="70">
        <v>3.9344799999999999E-2</v>
      </c>
      <c r="G58" s="70">
        <v>1.8010480000000002</v>
      </c>
      <c r="H58" s="70">
        <v>0.22807399999999997</v>
      </c>
      <c r="I58" s="70">
        <v>0.12994612</v>
      </c>
      <c r="J58" s="70">
        <v>0.57644260000000003</v>
      </c>
    </row>
    <row r="59" spans="1:10" x14ac:dyDescent="0.2">
      <c r="A59" s="70">
        <v>1906</v>
      </c>
      <c r="B59" s="70">
        <v>0.13240000000000002</v>
      </c>
      <c r="C59" s="70">
        <v>8.0474660000000003E-2</v>
      </c>
      <c r="D59" s="70">
        <v>1.8803256000000002</v>
      </c>
      <c r="E59" s="70">
        <v>0.11151032000000001</v>
      </c>
      <c r="F59" s="70">
        <v>4.1525400000000004E-2</v>
      </c>
      <c r="G59" s="70">
        <v>1.8546032000000001</v>
      </c>
      <c r="H59" s="70">
        <v>0.23254519999999998</v>
      </c>
      <c r="I59" s="70">
        <v>0.13338375999999999</v>
      </c>
      <c r="J59" s="70">
        <v>0.58241849999999995</v>
      </c>
    </row>
    <row r="60" spans="1:10" x14ac:dyDescent="0.2">
      <c r="A60" s="70">
        <v>1907</v>
      </c>
      <c r="B60" s="70">
        <v>0.13780000000000001</v>
      </c>
      <c r="C60" s="70">
        <v>8.3501919999999993E-2</v>
      </c>
      <c r="D60" s="70">
        <v>1.9292741999999996</v>
      </c>
      <c r="E60" s="70">
        <v>0.12103349999999999</v>
      </c>
      <c r="F60" s="70">
        <v>4.3684199999999999E-2</v>
      </c>
      <c r="G60" s="70">
        <v>1.9321581999999999</v>
      </c>
      <c r="H60" s="70">
        <v>0.23655240000000002</v>
      </c>
      <c r="I60" s="70">
        <v>0.13709288</v>
      </c>
      <c r="J60" s="70">
        <v>0.58796199999999998</v>
      </c>
    </row>
    <row r="61" spans="1:10" x14ac:dyDescent="0.2">
      <c r="A61" s="70">
        <v>1908</v>
      </c>
      <c r="B61" s="70">
        <v>0.1426</v>
      </c>
      <c r="C61" s="70">
        <v>8.6622160000000004E-2</v>
      </c>
      <c r="D61" s="70">
        <v>1.9736384</v>
      </c>
      <c r="E61" s="70">
        <v>0.13035658</v>
      </c>
      <c r="F61" s="70">
        <v>4.5664799999999998E-2</v>
      </c>
      <c r="G61" s="70">
        <v>2.010812</v>
      </c>
      <c r="H61" s="70">
        <v>0.24174400000000001</v>
      </c>
      <c r="I61" s="70">
        <v>0.14094432000000001</v>
      </c>
      <c r="J61" s="70">
        <v>0.59332129999999994</v>
      </c>
    </row>
    <row r="62" spans="1:10" x14ac:dyDescent="0.2">
      <c r="A62" s="70">
        <v>1909</v>
      </c>
      <c r="B62" s="70">
        <v>0.14640000000000003</v>
      </c>
      <c r="C62" s="70">
        <v>9.0159159999999988E-2</v>
      </c>
      <c r="D62" s="70">
        <v>2.0184582</v>
      </c>
      <c r="E62" s="70">
        <v>0.13911519999999999</v>
      </c>
      <c r="F62" s="70">
        <v>4.7597600000000004E-2</v>
      </c>
      <c r="G62" s="70">
        <v>2.0761844000000003</v>
      </c>
      <c r="H62" s="70">
        <v>0.24601120000000001</v>
      </c>
      <c r="I62" s="70">
        <v>0.14447039999999997</v>
      </c>
      <c r="J62" s="70">
        <v>0.59868319999999997</v>
      </c>
    </row>
    <row r="63" spans="1:10" x14ac:dyDescent="0.2">
      <c r="A63" s="70">
        <v>1910</v>
      </c>
      <c r="B63" s="70">
        <v>0.1464</v>
      </c>
      <c r="C63" s="70">
        <v>9.4318959999999993E-2</v>
      </c>
      <c r="D63" s="70">
        <v>2.0454104000000002</v>
      </c>
      <c r="E63" s="70">
        <v>0.14706562000000001</v>
      </c>
      <c r="F63" s="70">
        <v>4.9307999999999998E-2</v>
      </c>
      <c r="G63" s="70">
        <v>2.1247753999999999</v>
      </c>
      <c r="H63" s="70">
        <v>0.251523</v>
      </c>
      <c r="I63" s="70">
        <v>0.14821230000000002</v>
      </c>
      <c r="J63" s="70">
        <v>0.60452609999999996</v>
      </c>
    </row>
    <row r="64" spans="1:10" x14ac:dyDescent="0.2">
      <c r="A64" s="70">
        <v>1911</v>
      </c>
      <c r="B64" s="70">
        <v>0.14560000000000001</v>
      </c>
      <c r="C64" s="70">
        <v>9.9085940000000011E-2</v>
      </c>
      <c r="D64" s="70">
        <v>2.0928578</v>
      </c>
      <c r="E64" s="70">
        <v>0.15447751999999998</v>
      </c>
      <c r="F64" s="70">
        <v>5.1033599999999998E-2</v>
      </c>
      <c r="G64" s="70">
        <v>2.2273049999999999</v>
      </c>
      <c r="H64" s="70">
        <v>0.25994459999999997</v>
      </c>
      <c r="I64" s="70">
        <v>0.15262202</v>
      </c>
      <c r="J64" s="70">
        <v>0.61085159999999994</v>
      </c>
    </row>
    <row r="65" spans="1:10" x14ac:dyDescent="0.2">
      <c r="A65" s="70">
        <v>1912</v>
      </c>
      <c r="B65" s="70">
        <v>0.14599999999999999</v>
      </c>
      <c r="C65" s="70">
        <v>0.10450030000000002</v>
      </c>
      <c r="D65" s="70">
        <v>2.1048358</v>
      </c>
      <c r="E65" s="70">
        <v>0.16072454000000003</v>
      </c>
      <c r="F65" s="70">
        <v>5.2696599999999996E-2</v>
      </c>
      <c r="G65" s="70">
        <v>2.2786935999999995</v>
      </c>
      <c r="H65" s="70">
        <v>0.26625060000000006</v>
      </c>
      <c r="I65" s="70">
        <v>0.15703586</v>
      </c>
      <c r="J65" s="70">
        <v>0.61810949999999998</v>
      </c>
    </row>
    <row r="66" spans="1:10" x14ac:dyDescent="0.2">
      <c r="A66" s="70">
        <v>1913</v>
      </c>
      <c r="B66" s="70">
        <v>0.14720000000000003</v>
      </c>
      <c r="C66" s="70">
        <v>0.10882225999999999</v>
      </c>
      <c r="D66" s="70">
        <v>2.0976530000000002</v>
      </c>
      <c r="E66" s="70">
        <v>0.16660256000000001</v>
      </c>
      <c r="F66" s="70">
        <v>5.4264199999999999E-2</v>
      </c>
      <c r="G66" s="70">
        <v>2.3161615999999996</v>
      </c>
      <c r="H66" s="70">
        <v>0.27271200000000001</v>
      </c>
      <c r="I66" s="70">
        <v>0.16165802000000001</v>
      </c>
      <c r="J66" s="70">
        <v>0.62636338000000003</v>
      </c>
    </row>
    <row r="67" spans="1:10" x14ac:dyDescent="0.2">
      <c r="A67" s="70">
        <v>1914</v>
      </c>
      <c r="B67" s="70">
        <v>0.14680000000000001</v>
      </c>
      <c r="C67" s="70">
        <v>0.11335401999999999</v>
      </c>
      <c r="D67" s="70">
        <v>2.0962524</v>
      </c>
      <c r="E67" s="70">
        <v>0.17176453999999999</v>
      </c>
      <c r="F67" s="70">
        <v>5.5773000000000003E-2</v>
      </c>
      <c r="G67" s="70">
        <v>2.3879494000000001</v>
      </c>
      <c r="H67" s="70">
        <v>0.28122680000000005</v>
      </c>
      <c r="I67" s="70">
        <v>0.16770606000000002</v>
      </c>
      <c r="J67" s="70">
        <v>0.63511068000000004</v>
      </c>
    </row>
    <row r="68" spans="1:10" x14ac:dyDescent="0.2">
      <c r="A68" s="70">
        <v>1915</v>
      </c>
      <c r="B68" s="70">
        <v>0.15060000000000001</v>
      </c>
      <c r="C68" s="70">
        <v>0.11872558</v>
      </c>
      <c r="D68" s="70">
        <v>2.0815899999999998</v>
      </c>
      <c r="E68" s="70">
        <v>0.17796103999999999</v>
      </c>
      <c r="F68" s="70">
        <v>5.7488000000000004E-2</v>
      </c>
      <c r="G68" s="70">
        <v>2.4739968000000001</v>
      </c>
      <c r="H68" s="70">
        <v>0.28600680000000006</v>
      </c>
      <c r="I68" s="70">
        <v>0.17433328000000001</v>
      </c>
      <c r="J68" s="70">
        <v>0.64420996000000008</v>
      </c>
    </row>
    <row r="69" spans="1:10" x14ac:dyDescent="0.2">
      <c r="A69" s="70">
        <v>1916</v>
      </c>
      <c r="B69" s="70">
        <v>0.15440000000000001</v>
      </c>
      <c r="C69" s="70">
        <v>0.12408272000000001</v>
      </c>
      <c r="D69" s="70">
        <v>2.0242139999999997</v>
      </c>
      <c r="E69" s="70">
        <v>0.18413331999999999</v>
      </c>
      <c r="F69" s="70">
        <v>5.9311800000000005E-2</v>
      </c>
      <c r="G69" s="70">
        <v>2.5505238000000001</v>
      </c>
      <c r="H69" s="70">
        <v>0.2776786</v>
      </c>
      <c r="I69" s="70">
        <v>0.18059971999999999</v>
      </c>
      <c r="J69" s="70">
        <v>0.65365023999999994</v>
      </c>
    </row>
    <row r="70" spans="1:10" x14ac:dyDescent="0.2">
      <c r="A70" s="70">
        <v>1917</v>
      </c>
      <c r="B70" s="70">
        <v>0.158</v>
      </c>
      <c r="C70" s="70">
        <v>0.13027326</v>
      </c>
      <c r="D70" s="70">
        <v>1.9616887999999999</v>
      </c>
      <c r="E70" s="70">
        <v>0.19364354</v>
      </c>
      <c r="F70" s="70">
        <v>6.1291800000000007E-2</v>
      </c>
      <c r="G70" s="70">
        <v>2.5978104000000002</v>
      </c>
      <c r="H70" s="70">
        <v>0.27029960000000003</v>
      </c>
      <c r="I70" s="70">
        <v>0.18719987999999999</v>
      </c>
      <c r="J70" s="70">
        <v>0.66379712000000002</v>
      </c>
    </row>
    <row r="71" spans="1:10" x14ac:dyDescent="0.2">
      <c r="A71" s="70">
        <v>1918</v>
      </c>
      <c r="B71" s="70">
        <v>0.16200000000000001</v>
      </c>
      <c r="C71" s="70">
        <v>0.13641120000000001</v>
      </c>
      <c r="D71" s="70">
        <v>1.9536597999999998</v>
      </c>
      <c r="E71" s="70">
        <v>0.20971634</v>
      </c>
      <c r="F71" s="70">
        <v>6.3607800000000006E-2</v>
      </c>
      <c r="G71" s="70">
        <v>2.6891766000000006</v>
      </c>
      <c r="H71" s="70">
        <v>0.26331300000000002</v>
      </c>
      <c r="I71" s="70">
        <v>0.19426718000000001</v>
      </c>
      <c r="J71" s="70">
        <v>0.67169582000000005</v>
      </c>
    </row>
    <row r="72" spans="1:10" x14ac:dyDescent="0.2">
      <c r="A72" s="70">
        <v>1919</v>
      </c>
      <c r="B72" s="70">
        <v>0.16560000000000002</v>
      </c>
      <c r="C72" s="70">
        <v>0.13955473999999998</v>
      </c>
      <c r="D72" s="70">
        <v>1.9100587999999998</v>
      </c>
      <c r="E72" s="70">
        <v>0.2277343</v>
      </c>
      <c r="F72" s="70">
        <v>6.6197000000000006E-2</v>
      </c>
      <c r="G72" s="70">
        <v>2.6805224000000001</v>
      </c>
      <c r="H72" s="70">
        <v>0.25428220000000001</v>
      </c>
      <c r="I72" s="70">
        <v>0.20041428</v>
      </c>
      <c r="J72" s="70">
        <v>0.67986950000000002</v>
      </c>
    </row>
    <row r="73" spans="1:10" x14ac:dyDescent="0.2">
      <c r="A73" s="70">
        <v>1920</v>
      </c>
      <c r="B73" s="70">
        <v>0.1694</v>
      </c>
      <c r="C73" s="70">
        <v>0.14184008000000001</v>
      </c>
      <c r="D73" s="70">
        <v>1.9008455999999998</v>
      </c>
      <c r="E73" s="70">
        <v>0.24339205999999999</v>
      </c>
      <c r="F73" s="70">
        <v>6.9155599999999998E-2</v>
      </c>
      <c r="G73" s="70">
        <v>2.6357477999999999</v>
      </c>
      <c r="H73" s="70">
        <v>0.24776199999999998</v>
      </c>
      <c r="I73" s="70">
        <v>0.20532729999999999</v>
      </c>
      <c r="J73" s="70">
        <v>0.68700380000000005</v>
      </c>
    </row>
    <row r="74" spans="1:10" x14ac:dyDescent="0.2">
      <c r="A74" s="70">
        <v>1921</v>
      </c>
      <c r="B74" s="70">
        <v>0.17460000000000001</v>
      </c>
      <c r="C74" s="70">
        <v>0.14381943999999999</v>
      </c>
      <c r="D74" s="70">
        <v>1.8994351999999999</v>
      </c>
      <c r="E74" s="70">
        <v>0.25540550000000001</v>
      </c>
      <c r="F74" s="70">
        <v>7.2725600000000001E-2</v>
      </c>
      <c r="G74" s="70">
        <v>2.6708527999999996</v>
      </c>
      <c r="H74" s="70">
        <v>0.253023</v>
      </c>
      <c r="I74" s="70">
        <v>0.21162930000000002</v>
      </c>
      <c r="J74" s="70">
        <v>0.69354890000000002</v>
      </c>
    </row>
    <row r="75" spans="1:10" x14ac:dyDescent="0.2">
      <c r="A75" s="70">
        <v>1922</v>
      </c>
      <c r="B75" s="70">
        <v>0.18040000000000003</v>
      </c>
      <c r="C75" s="70">
        <v>0.14474924</v>
      </c>
      <c r="D75" s="70">
        <v>1.9816455999999998</v>
      </c>
      <c r="E75" s="70">
        <v>0.26468083999999997</v>
      </c>
      <c r="F75" s="70">
        <v>7.7016399999999999E-2</v>
      </c>
      <c r="G75" s="70">
        <v>2.7180574000000002</v>
      </c>
      <c r="H75" s="70">
        <v>0.2608586</v>
      </c>
      <c r="I75" s="70">
        <v>0.21825874000000001</v>
      </c>
      <c r="J75" s="70">
        <v>0.69995699999999994</v>
      </c>
    </row>
    <row r="76" spans="1:10" x14ac:dyDescent="0.2">
      <c r="A76" s="70">
        <v>1923</v>
      </c>
      <c r="B76" s="70">
        <v>0.18600000000000003</v>
      </c>
      <c r="C76" s="70">
        <v>0.14714385999999999</v>
      </c>
      <c r="D76" s="70">
        <v>2.0246784</v>
      </c>
      <c r="E76" s="70">
        <v>0.26476632</v>
      </c>
      <c r="F76" s="70">
        <v>8.160959999999999E-2</v>
      </c>
      <c r="G76" s="70">
        <v>2.7166018000000003</v>
      </c>
      <c r="H76" s="70">
        <v>0.26913880000000001</v>
      </c>
      <c r="I76" s="70">
        <v>0.22481962000000003</v>
      </c>
      <c r="J76" s="70">
        <v>0.70789732000000005</v>
      </c>
    </row>
    <row r="77" spans="1:10" x14ac:dyDescent="0.2">
      <c r="A77" s="70">
        <v>1924</v>
      </c>
      <c r="B77" s="70">
        <v>0.19180000000000003</v>
      </c>
      <c r="C77" s="70">
        <v>0.15133714000000001</v>
      </c>
      <c r="D77" s="70">
        <v>2.0467658000000002</v>
      </c>
      <c r="E77" s="70">
        <v>0.26001039999999997</v>
      </c>
      <c r="F77" s="70">
        <v>8.6608600000000008E-2</v>
      </c>
      <c r="G77" s="70">
        <v>2.812586</v>
      </c>
      <c r="H77" s="70">
        <v>0.28189900000000001</v>
      </c>
      <c r="I77" s="70">
        <v>0.23207893999999998</v>
      </c>
      <c r="J77" s="70">
        <v>0.7151104399999999</v>
      </c>
    </row>
    <row r="78" spans="1:10" x14ac:dyDescent="0.2">
      <c r="A78" s="70">
        <v>1925</v>
      </c>
      <c r="B78" s="70">
        <v>0.19839999999999999</v>
      </c>
      <c r="C78" s="70">
        <v>0.15604103999999999</v>
      </c>
      <c r="D78" s="70">
        <v>2.1129736000000001</v>
      </c>
      <c r="E78" s="70">
        <v>0.25364073999999998</v>
      </c>
      <c r="F78" s="70">
        <v>9.1933200000000007E-2</v>
      </c>
      <c r="G78" s="70">
        <v>2.9001898000000002</v>
      </c>
      <c r="H78" s="70">
        <v>0.29726079999999999</v>
      </c>
      <c r="I78" s="70">
        <v>0.23989212000000001</v>
      </c>
      <c r="J78" s="70">
        <v>0.72309676000000001</v>
      </c>
    </row>
    <row r="79" spans="1:10" x14ac:dyDescent="0.2">
      <c r="A79" s="70">
        <v>1926</v>
      </c>
      <c r="B79" s="70">
        <v>0.20400000000000001</v>
      </c>
      <c r="C79" s="70">
        <v>0.15996758</v>
      </c>
      <c r="D79" s="70">
        <v>2.1894286000000003</v>
      </c>
      <c r="E79" s="70">
        <v>0.25184768000000002</v>
      </c>
      <c r="F79" s="70">
        <v>9.7091800000000006E-2</v>
      </c>
      <c r="G79" s="70">
        <v>2.8823734000000001</v>
      </c>
      <c r="H79" s="70">
        <v>0.31361</v>
      </c>
      <c r="I79" s="70">
        <v>0.24645304000000001</v>
      </c>
      <c r="J79" s="70">
        <v>0.73085067999999997</v>
      </c>
    </row>
    <row r="80" spans="1:10" x14ac:dyDescent="0.2">
      <c r="A80" s="70">
        <v>1927</v>
      </c>
      <c r="B80" s="70">
        <v>0.2092</v>
      </c>
      <c r="C80" s="70">
        <v>0.16388854</v>
      </c>
      <c r="D80" s="70">
        <v>2.2535955999999997</v>
      </c>
      <c r="E80" s="70">
        <v>0.25169730000000001</v>
      </c>
      <c r="F80" s="70">
        <v>0.1017226</v>
      </c>
      <c r="G80" s="70">
        <v>2.9337369999999998</v>
      </c>
      <c r="H80" s="70">
        <v>0.32973799999999998</v>
      </c>
      <c r="I80" s="70">
        <v>0.25229958000000002</v>
      </c>
      <c r="J80" s="70">
        <v>0.73846900000000004</v>
      </c>
    </row>
    <row r="81" spans="1:10" x14ac:dyDescent="0.2">
      <c r="A81" s="70">
        <v>1928</v>
      </c>
      <c r="B81" s="70">
        <v>0.21459999999999999</v>
      </c>
      <c r="C81" s="70">
        <v>0.16548192</v>
      </c>
      <c r="D81" s="70">
        <v>2.2918917999999997</v>
      </c>
      <c r="E81" s="70">
        <v>0.25340269999999998</v>
      </c>
      <c r="F81" s="70">
        <v>0.10653300000000002</v>
      </c>
      <c r="G81" s="70">
        <v>2.9320604000000001</v>
      </c>
      <c r="H81" s="70">
        <v>0.35394059999999999</v>
      </c>
      <c r="I81" s="70">
        <v>0.25663111999999999</v>
      </c>
      <c r="J81" s="70">
        <v>0.74595249999999991</v>
      </c>
    </row>
    <row r="82" spans="1:10" x14ac:dyDescent="0.2">
      <c r="A82" s="70">
        <v>1929</v>
      </c>
      <c r="B82" s="70">
        <v>0.22059999999999999</v>
      </c>
      <c r="C82" s="70">
        <v>0.16543411999999999</v>
      </c>
      <c r="D82" s="70">
        <v>2.3471675999999997</v>
      </c>
      <c r="E82" s="70">
        <v>0.25439912000000003</v>
      </c>
      <c r="F82" s="70">
        <v>0.11083179999999999</v>
      </c>
      <c r="G82" s="70">
        <v>2.8420037999999996</v>
      </c>
      <c r="H82" s="70">
        <v>0.37945660000000003</v>
      </c>
      <c r="I82" s="70">
        <v>0.25860333999999996</v>
      </c>
      <c r="J82" s="70">
        <v>0.75174339999999995</v>
      </c>
    </row>
    <row r="83" spans="1:10" x14ac:dyDescent="0.2">
      <c r="A83" s="70">
        <v>1930</v>
      </c>
      <c r="B83" s="70">
        <v>0.22480000000000003</v>
      </c>
      <c r="C83" s="70">
        <v>0.16412776000000001</v>
      </c>
      <c r="D83" s="70">
        <v>2.3020088000000003</v>
      </c>
      <c r="E83" s="70">
        <v>0.25833523999999997</v>
      </c>
      <c r="F83" s="70">
        <v>0.11508180000000001</v>
      </c>
      <c r="G83" s="70">
        <v>2.7131474000000004</v>
      </c>
      <c r="H83" s="70">
        <v>0.40541240000000001</v>
      </c>
      <c r="I83" s="70">
        <v>0.25911070000000003</v>
      </c>
      <c r="J83" s="70">
        <v>0.75618592000000007</v>
      </c>
    </row>
    <row r="84" spans="1:10" x14ac:dyDescent="0.2">
      <c r="A84" s="70">
        <v>1931</v>
      </c>
      <c r="B84" s="70">
        <v>0.22919999999999999</v>
      </c>
      <c r="C84" s="70">
        <v>0.16628766</v>
      </c>
      <c r="D84" s="70">
        <v>2.2617616000000003</v>
      </c>
      <c r="E84" s="70">
        <v>0.26210677999999998</v>
      </c>
      <c r="F84" s="70">
        <v>0.11936843999999999</v>
      </c>
      <c r="G84" s="70">
        <v>2.6104114000000003</v>
      </c>
      <c r="H84" s="70">
        <v>0.43406719999999999</v>
      </c>
      <c r="I84" s="70">
        <v>0.25896574</v>
      </c>
      <c r="J84" s="70">
        <v>0.76072203999999999</v>
      </c>
    </row>
    <row r="85" spans="1:10" x14ac:dyDescent="0.2">
      <c r="A85" s="70">
        <v>1932</v>
      </c>
      <c r="B85" s="70">
        <v>0.23420000000000002</v>
      </c>
      <c r="C85" s="70">
        <v>0.17056222000000001</v>
      </c>
      <c r="D85" s="70">
        <v>2.2133485999999998</v>
      </c>
      <c r="E85" s="70">
        <v>0.26722244000000001</v>
      </c>
      <c r="F85" s="70">
        <v>0.12471164000000001</v>
      </c>
      <c r="G85" s="70">
        <v>2.499536</v>
      </c>
      <c r="H85" s="70">
        <v>0.4707306</v>
      </c>
      <c r="I85" s="70">
        <v>0.25869357999999998</v>
      </c>
      <c r="J85" s="70">
        <v>0.76611176000000003</v>
      </c>
    </row>
    <row r="86" spans="1:10" x14ac:dyDescent="0.2">
      <c r="A86" s="70">
        <v>1933</v>
      </c>
      <c r="B86" s="70">
        <v>0.2404</v>
      </c>
      <c r="C86" s="70">
        <v>0.17866186000000001</v>
      </c>
      <c r="D86" s="70">
        <v>2.2019259999999994</v>
      </c>
      <c r="E86" s="70">
        <v>0.27564650000000002</v>
      </c>
      <c r="F86" s="70">
        <v>0.13048004000000002</v>
      </c>
      <c r="G86" s="70">
        <v>2.4460812000000005</v>
      </c>
      <c r="H86" s="70">
        <v>0.50666919999999993</v>
      </c>
      <c r="I86" s="70">
        <v>0.25907479999999999</v>
      </c>
      <c r="J86" s="70">
        <v>0.77290389999999998</v>
      </c>
    </row>
    <row r="87" spans="1:10" x14ac:dyDescent="0.2">
      <c r="A87" s="70">
        <v>1934</v>
      </c>
      <c r="B87" s="70">
        <v>0.24740000000000001</v>
      </c>
      <c r="C87" s="70">
        <v>0.19133236000000001</v>
      </c>
      <c r="D87" s="70">
        <v>2.2323949999999999</v>
      </c>
      <c r="E87" s="70">
        <v>0.28839789999999998</v>
      </c>
      <c r="F87" s="70">
        <v>0.13719684000000001</v>
      </c>
      <c r="G87" s="70">
        <v>2.4947270000000001</v>
      </c>
      <c r="H87" s="70">
        <v>0.54568060000000007</v>
      </c>
      <c r="I87" s="70">
        <v>0.26078472000000003</v>
      </c>
      <c r="J87" s="70">
        <v>0.78241643999999999</v>
      </c>
    </row>
    <row r="88" spans="1:10" x14ac:dyDescent="0.2">
      <c r="A88" s="70">
        <v>1935</v>
      </c>
      <c r="B88" s="70">
        <v>0.254</v>
      </c>
      <c r="C88" s="70">
        <v>0.20612913999999999</v>
      </c>
      <c r="D88" s="70">
        <v>2.320503</v>
      </c>
      <c r="E88" s="70">
        <v>0.30676373999999995</v>
      </c>
      <c r="F88" s="70">
        <v>0.14495823999999999</v>
      </c>
      <c r="G88" s="70">
        <v>2.6061535999999998</v>
      </c>
      <c r="H88" s="70">
        <v>0.58168740000000008</v>
      </c>
      <c r="I88" s="70">
        <v>0.26369297999999997</v>
      </c>
      <c r="J88" s="70">
        <v>0.79497337999999995</v>
      </c>
    </row>
    <row r="89" spans="1:10" x14ac:dyDescent="0.2">
      <c r="A89" s="70">
        <v>1936</v>
      </c>
      <c r="B89" s="70">
        <v>0.25900000000000001</v>
      </c>
      <c r="C89" s="70">
        <v>0.21999753999999999</v>
      </c>
      <c r="D89" s="70">
        <v>2.4029075999999998</v>
      </c>
      <c r="E89" s="70">
        <v>0.32429558000000003</v>
      </c>
      <c r="F89" s="70">
        <v>0.15279699999999999</v>
      </c>
      <c r="G89" s="70">
        <v>2.6437806000000004</v>
      </c>
      <c r="H89" s="70">
        <v>0.61727759999999998</v>
      </c>
      <c r="I89" s="70">
        <v>0.2667136</v>
      </c>
      <c r="J89" s="70">
        <v>0.80890972000000017</v>
      </c>
    </row>
    <row r="90" spans="1:10" x14ac:dyDescent="0.2">
      <c r="A90" s="70">
        <v>1937</v>
      </c>
      <c r="B90" s="70">
        <v>0.26500000000000001</v>
      </c>
      <c r="C90" s="70">
        <v>0.23136997999999998</v>
      </c>
      <c r="D90" s="70">
        <v>2.4738556000000003</v>
      </c>
      <c r="E90" s="70">
        <v>0.33923140000000002</v>
      </c>
      <c r="F90" s="70">
        <v>0.16134100000000001</v>
      </c>
      <c r="G90" s="70">
        <v>2.6957477999999999</v>
      </c>
      <c r="H90" s="70">
        <v>0.64407740000000002</v>
      </c>
      <c r="I90" s="70">
        <v>0.26959282000000001</v>
      </c>
      <c r="J90" s="70">
        <v>0.8218916799999999</v>
      </c>
    </row>
    <row r="91" spans="1:10" x14ac:dyDescent="0.2">
      <c r="A91" s="70">
        <v>1938</v>
      </c>
      <c r="B91" s="70">
        <v>0.27339999999999998</v>
      </c>
      <c r="C91" s="70">
        <v>0.24676904</v>
      </c>
      <c r="D91" s="70">
        <v>2.5471110000000001</v>
      </c>
      <c r="E91" s="70">
        <v>0.35065510000000005</v>
      </c>
      <c r="F91" s="70">
        <v>0.16837240000000001</v>
      </c>
      <c r="G91" s="70">
        <v>2.7797556000000001</v>
      </c>
      <c r="H91" s="70">
        <v>0.6797164</v>
      </c>
      <c r="I91" s="70">
        <v>0.27266086</v>
      </c>
      <c r="J91" s="70">
        <v>0.83421842000000002</v>
      </c>
    </row>
    <row r="92" spans="1:10" x14ac:dyDescent="0.2">
      <c r="A92" s="70">
        <v>1939</v>
      </c>
      <c r="B92" s="70">
        <v>0.28500000000000003</v>
      </c>
      <c r="C92" s="70">
        <v>0.25984251999999997</v>
      </c>
      <c r="D92" s="70">
        <v>2.6004610000000001</v>
      </c>
      <c r="E92" s="70">
        <v>0.36420962000000001</v>
      </c>
      <c r="F92" s="70">
        <v>0.17364760000000001</v>
      </c>
      <c r="G92" s="70">
        <v>2.8578440000000001</v>
      </c>
      <c r="H92" s="70">
        <v>0.69498119999999997</v>
      </c>
      <c r="I92" s="70">
        <v>0.27828709999999995</v>
      </c>
      <c r="J92" s="70">
        <v>0.84418198000000011</v>
      </c>
    </row>
    <row r="93" spans="1:10" x14ac:dyDescent="0.2">
      <c r="A93" s="70">
        <v>1940</v>
      </c>
      <c r="B93" s="70">
        <v>0.29920000000000002</v>
      </c>
      <c r="C93" s="70">
        <v>0.26902219999999999</v>
      </c>
      <c r="D93" s="70">
        <v>2.6278546</v>
      </c>
      <c r="E93" s="70">
        <v>0.36665854000000003</v>
      </c>
      <c r="F93" s="70">
        <v>0.18105099999999999</v>
      </c>
      <c r="G93" s="70">
        <v>2.9591935999999999</v>
      </c>
      <c r="H93" s="70">
        <v>0.68351000000000006</v>
      </c>
      <c r="I93" s="70">
        <v>0.29019747999999995</v>
      </c>
      <c r="J93" s="70">
        <v>0.84668074000000004</v>
      </c>
    </row>
    <row r="94" spans="1:10" x14ac:dyDescent="0.2">
      <c r="A94" s="70">
        <v>1941</v>
      </c>
      <c r="B94" s="70">
        <v>0.31140000000000001</v>
      </c>
      <c r="C94" s="70">
        <v>0.27600192000000001</v>
      </c>
      <c r="D94" s="70">
        <v>2.6579918</v>
      </c>
      <c r="E94" s="70">
        <v>0.37502590000000002</v>
      </c>
      <c r="F94" s="70">
        <v>0.19082480000000002</v>
      </c>
      <c r="G94" s="70">
        <v>3.1365049999999997</v>
      </c>
      <c r="H94" s="70">
        <v>0.68462400000000001</v>
      </c>
      <c r="I94" s="70">
        <v>0.31018446</v>
      </c>
      <c r="J94" s="70">
        <v>0.84758431999999995</v>
      </c>
    </row>
    <row r="95" spans="1:10" x14ac:dyDescent="0.2">
      <c r="A95" s="70">
        <v>1942</v>
      </c>
      <c r="B95" s="70">
        <v>0.32199999999999995</v>
      </c>
      <c r="C95" s="70">
        <v>0.28015483999999996</v>
      </c>
      <c r="D95" s="70">
        <v>2.6410100000000001</v>
      </c>
      <c r="E95" s="70">
        <v>0.39031724000000001</v>
      </c>
      <c r="F95" s="70">
        <v>0.20408940000000003</v>
      </c>
      <c r="G95" s="70">
        <v>3.324519</v>
      </c>
      <c r="H95" s="70">
        <v>0.68108200000000008</v>
      </c>
      <c r="I95" s="70">
        <v>0.34090332000000001</v>
      </c>
      <c r="J95" s="70">
        <v>0.84562290000000007</v>
      </c>
    </row>
    <row r="96" spans="1:10" x14ac:dyDescent="0.2">
      <c r="A96" s="70">
        <v>1943</v>
      </c>
      <c r="B96" s="70">
        <v>0.31979999999999997</v>
      </c>
      <c r="C96" s="70">
        <v>0.26378980000000002</v>
      </c>
      <c r="D96" s="70">
        <v>2.4787334000000003</v>
      </c>
      <c r="E96" s="70">
        <v>0.41174038000000002</v>
      </c>
      <c r="F96" s="70">
        <v>0.22474080000000002</v>
      </c>
      <c r="G96" s="70">
        <v>3.4572151999999994</v>
      </c>
      <c r="H96" s="70">
        <v>0.66637800000000014</v>
      </c>
      <c r="I96" s="70">
        <v>0.38178568000000002</v>
      </c>
      <c r="J96" s="70">
        <v>0.84277610000000003</v>
      </c>
    </row>
    <row r="97" spans="1:10" x14ac:dyDescent="0.2">
      <c r="A97" s="70">
        <v>1944</v>
      </c>
      <c r="B97" s="70">
        <v>0.31000000000000005</v>
      </c>
      <c r="C97" s="70">
        <v>0.24052082000000002</v>
      </c>
      <c r="D97" s="70">
        <v>2.402955</v>
      </c>
      <c r="E97" s="70">
        <v>0.44797187999999999</v>
      </c>
      <c r="F97" s="70">
        <v>0.25341720000000001</v>
      </c>
      <c r="G97" s="70">
        <v>3.5393737999999999</v>
      </c>
      <c r="H97" s="70">
        <v>0.67327999999999999</v>
      </c>
      <c r="I97" s="70">
        <v>0.43062507999999999</v>
      </c>
      <c r="J97" s="70">
        <v>0.84052290000000007</v>
      </c>
    </row>
    <row r="98" spans="1:10" x14ac:dyDescent="0.2">
      <c r="A98" s="70">
        <v>1945</v>
      </c>
      <c r="B98" s="70">
        <v>0.29979999999999996</v>
      </c>
      <c r="C98" s="70">
        <v>0.22210992000000002</v>
      </c>
      <c r="D98" s="70">
        <v>2.3620226000000004</v>
      </c>
      <c r="E98" s="70">
        <v>0.48400732000000002</v>
      </c>
      <c r="F98" s="70">
        <v>0.28541260000000002</v>
      </c>
      <c r="G98" s="70">
        <v>3.6373539999999998</v>
      </c>
      <c r="H98" s="70">
        <v>0.72329399999999988</v>
      </c>
      <c r="I98" s="70">
        <v>0.48268709999999998</v>
      </c>
      <c r="J98" s="70">
        <v>0.84539551999999996</v>
      </c>
    </row>
    <row r="99" spans="1:10" x14ac:dyDescent="0.2">
      <c r="A99" s="70">
        <v>1946</v>
      </c>
      <c r="B99" s="70">
        <v>0.29139999999999999</v>
      </c>
      <c r="C99" s="70">
        <v>0.20708511999999998</v>
      </c>
      <c r="D99" s="70">
        <v>2.3467092000000003</v>
      </c>
      <c r="E99" s="70">
        <v>0.51840475999999991</v>
      </c>
      <c r="F99" s="70">
        <v>0.31258660000000005</v>
      </c>
      <c r="G99" s="70">
        <v>3.7455352</v>
      </c>
      <c r="H99" s="70">
        <v>0.76439400000000002</v>
      </c>
      <c r="I99" s="70">
        <v>0.53505407999999999</v>
      </c>
      <c r="J99" s="70">
        <v>0.85156054000000003</v>
      </c>
    </row>
    <row r="100" spans="1:10" x14ac:dyDescent="0.2">
      <c r="A100" s="70">
        <v>1947</v>
      </c>
      <c r="B100" s="70">
        <v>0.29040000000000005</v>
      </c>
      <c r="C100" s="70">
        <v>0.19708248</v>
      </c>
      <c r="D100" s="70">
        <v>2.3973228</v>
      </c>
      <c r="E100" s="70">
        <v>0.53836901999999998</v>
      </c>
      <c r="F100" s="70">
        <v>0.33911540000000001</v>
      </c>
      <c r="G100" s="70">
        <v>3.7305147999999995</v>
      </c>
      <c r="H100" s="70">
        <v>0.82492999999999994</v>
      </c>
      <c r="I100" s="70">
        <v>0.58328508000000001</v>
      </c>
      <c r="J100" s="70">
        <v>0.86437416</v>
      </c>
    </row>
    <row r="101" spans="1:10" x14ac:dyDescent="0.2">
      <c r="A101" s="70">
        <v>1948</v>
      </c>
      <c r="B101" s="70">
        <v>0.30299999999999999</v>
      </c>
      <c r="C101" s="70">
        <v>0.20211401999999995</v>
      </c>
      <c r="D101" s="70">
        <v>2.5967835999999997</v>
      </c>
      <c r="E101" s="70">
        <v>0.54556327999999998</v>
      </c>
      <c r="F101" s="70">
        <v>0.34311580000000003</v>
      </c>
      <c r="G101" s="70">
        <v>3.8032550000000001</v>
      </c>
      <c r="H101" s="70">
        <v>0.89577200000000001</v>
      </c>
      <c r="I101" s="70">
        <v>0.62349897999999992</v>
      </c>
      <c r="J101" s="70">
        <v>0.87642339999999996</v>
      </c>
    </row>
    <row r="102" spans="1:10" x14ac:dyDescent="0.2">
      <c r="A102" s="70">
        <v>1949</v>
      </c>
      <c r="B102" s="70">
        <v>0.3256</v>
      </c>
      <c r="C102" s="70">
        <v>0.21836213999999998</v>
      </c>
      <c r="D102" s="70">
        <v>2.7579984</v>
      </c>
      <c r="E102" s="70">
        <v>0.54345734000000001</v>
      </c>
      <c r="F102" s="70">
        <v>0.34309120000000004</v>
      </c>
      <c r="G102" s="70">
        <v>3.9100766</v>
      </c>
      <c r="H102" s="70">
        <v>0.969642</v>
      </c>
      <c r="I102" s="70">
        <v>0.65379389999999993</v>
      </c>
      <c r="J102" s="70">
        <v>0.89103346000000005</v>
      </c>
    </row>
    <row r="103" spans="1:10" x14ac:dyDescent="0.2">
      <c r="A103" s="70">
        <v>1950</v>
      </c>
      <c r="B103" s="70">
        <v>0.35719999999999996</v>
      </c>
      <c r="C103" s="70">
        <v>0.23391756</v>
      </c>
      <c r="D103" s="70">
        <v>2.8916963999999998</v>
      </c>
      <c r="E103" s="70">
        <v>0.55335385999999998</v>
      </c>
      <c r="F103" s="70">
        <v>0.33802699999999997</v>
      </c>
      <c r="G103" s="70">
        <v>3.9527228000000001</v>
      </c>
      <c r="H103" s="70">
        <v>1.038734</v>
      </c>
      <c r="I103" s="70">
        <v>0.67420798000000004</v>
      </c>
      <c r="J103" s="70">
        <v>0.90733492000000004</v>
      </c>
    </row>
    <row r="104" spans="1:10" x14ac:dyDescent="0.2">
      <c r="A104" s="70">
        <v>1951</v>
      </c>
      <c r="B104" s="70">
        <v>0.39760000000000001</v>
      </c>
      <c r="C104" s="70">
        <v>0.25027877999999998</v>
      </c>
      <c r="D104" s="70">
        <v>3.0110528000000003</v>
      </c>
      <c r="E104" s="70">
        <v>0.56382502000000001</v>
      </c>
      <c r="F104" s="70">
        <v>0.33822079999999999</v>
      </c>
      <c r="G104" s="70">
        <v>3.9817904</v>
      </c>
      <c r="H104" s="70">
        <v>1.1127600000000002</v>
      </c>
      <c r="I104" s="70">
        <v>0.68315088000000002</v>
      </c>
      <c r="J104" s="70">
        <v>0.92482679999999995</v>
      </c>
    </row>
    <row r="105" spans="1:10" x14ac:dyDescent="0.2">
      <c r="A105" s="70">
        <v>1952</v>
      </c>
      <c r="B105" s="70">
        <v>0.44320000000000004</v>
      </c>
      <c r="C105" s="70">
        <v>0.26585327999999997</v>
      </c>
      <c r="D105" s="70">
        <v>3.1310070000000003</v>
      </c>
      <c r="E105" s="70">
        <v>0.59197164000000002</v>
      </c>
      <c r="F105" s="70">
        <v>0.33753540000000004</v>
      </c>
      <c r="G105" s="70">
        <v>4.0739577999999996</v>
      </c>
      <c r="H105" s="70">
        <v>1.1905760000000001</v>
      </c>
      <c r="I105" s="70">
        <v>0.68240457999999993</v>
      </c>
      <c r="J105" s="70">
        <v>0.94212492000000003</v>
      </c>
    </row>
    <row r="106" spans="1:10" x14ac:dyDescent="0.2">
      <c r="A106" s="70">
        <v>1953</v>
      </c>
      <c r="B106" s="70">
        <v>0.49840000000000001</v>
      </c>
      <c r="C106" s="70">
        <v>0.28325649999999997</v>
      </c>
      <c r="D106" s="70">
        <v>3.2728852000000002</v>
      </c>
      <c r="E106" s="70">
        <v>0.63899651999999996</v>
      </c>
      <c r="F106" s="70">
        <v>0.3590062</v>
      </c>
      <c r="G106" s="70">
        <v>4.1446490000000002</v>
      </c>
      <c r="H106" s="70">
        <v>1.2821599999999997</v>
      </c>
      <c r="I106" s="70">
        <v>0.67725484000000002</v>
      </c>
      <c r="J106" s="70">
        <v>0.96673278000000007</v>
      </c>
    </row>
    <row r="107" spans="1:10" x14ac:dyDescent="0.2">
      <c r="A107" s="70">
        <v>1954</v>
      </c>
      <c r="B107" s="70">
        <v>0.56020000000000003</v>
      </c>
      <c r="C107" s="70">
        <v>0.30177949999999998</v>
      </c>
      <c r="D107" s="70">
        <v>3.4058657999999999</v>
      </c>
      <c r="E107" s="70">
        <v>0.68849075999999998</v>
      </c>
      <c r="F107" s="70">
        <v>0.38226159999999998</v>
      </c>
      <c r="G107" s="70">
        <v>4.2279439999999999</v>
      </c>
      <c r="H107" s="70">
        <v>1.3849799999999999</v>
      </c>
      <c r="I107" s="70">
        <v>0.66846068000000003</v>
      </c>
      <c r="J107" s="70">
        <v>0.99351118000000016</v>
      </c>
    </row>
    <row r="108" spans="1:10" x14ac:dyDescent="0.2">
      <c r="A108" s="70">
        <v>1955</v>
      </c>
      <c r="B108" s="70">
        <v>0.62780000000000002</v>
      </c>
      <c r="C108" s="70">
        <v>0.32561871999999997</v>
      </c>
      <c r="D108" s="70">
        <v>3.5449536000000004</v>
      </c>
      <c r="E108" s="70">
        <v>0.74315872000000005</v>
      </c>
      <c r="F108" s="70">
        <v>0.40795599999999999</v>
      </c>
      <c r="G108" s="70">
        <v>4.3187883999999999</v>
      </c>
      <c r="H108" s="70">
        <v>1.5003379999999999</v>
      </c>
      <c r="I108" s="70">
        <v>0.65683705999999997</v>
      </c>
      <c r="J108" s="70">
        <v>1.0213185199999999</v>
      </c>
    </row>
    <row r="109" spans="1:10" x14ac:dyDescent="0.2">
      <c r="A109" s="70">
        <v>1956</v>
      </c>
      <c r="B109" s="70">
        <v>0.74919999999999987</v>
      </c>
      <c r="C109" s="70">
        <v>0.34650476000000002</v>
      </c>
      <c r="D109" s="70">
        <v>3.6699032000000003</v>
      </c>
      <c r="E109" s="70">
        <v>0.79744964000000007</v>
      </c>
      <c r="F109" s="70">
        <v>0.43598180000000009</v>
      </c>
      <c r="G109" s="70">
        <v>4.3805937999999998</v>
      </c>
      <c r="H109" s="70">
        <v>1.6262619999999999</v>
      </c>
      <c r="I109" s="70">
        <v>0.6465239599999999</v>
      </c>
      <c r="J109" s="70">
        <v>1.0512588</v>
      </c>
    </row>
    <row r="110" spans="1:10" x14ac:dyDescent="0.2">
      <c r="A110" s="70">
        <v>1957</v>
      </c>
      <c r="B110" s="70">
        <v>0.90079999999999993</v>
      </c>
      <c r="C110" s="70">
        <v>0.37116216000000002</v>
      </c>
      <c r="D110" s="70">
        <v>3.7773526000000004</v>
      </c>
      <c r="E110" s="70">
        <v>0.85234778</v>
      </c>
      <c r="F110" s="70">
        <v>0.46467000000000003</v>
      </c>
      <c r="G110" s="70">
        <v>4.4819661999999996</v>
      </c>
      <c r="H110" s="70">
        <v>1.7510579999999998</v>
      </c>
      <c r="I110" s="70">
        <v>0.63724717999999991</v>
      </c>
      <c r="J110" s="70">
        <v>1.0811248</v>
      </c>
    </row>
    <row r="111" spans="1:10" x14ac:dyDescent="0.2">
      <c r="A111" s="70">
        <v>1958</v>
      </c>
      <c r="B111" s="70">
        <v>1.0534000000000001</v>
      </c>
      <c r="C111" s="70">
        <v>0.40372504000000003</v>
      </c>
      <c r="D111" s="70">
        <v>3.8863894000000001</v>
      </c>
      <c r="E111" s="70">
        <v>0.90066766000000009</v>
      </c>
      <c r="F111" s="70">
        <v>0.49664799999999998</v>
      </c>
      <c r="G111" s="70">
        <v>4.5483152000000002</v>
      </c>
      <c r="H111" s="70">
        <v>1.861672</v>
      </c>
      <c r="I111" s="70">
        <v>0.63064197999999994</v>
      </c>
      <c r="J111" s="70">
        <v>1.1095543999999999</v>
      </c>
    </row>
    <row r="112" spans="1:10" x14ac:dyDescent="0.2">
      <c r="A112" s="70">
        <v>1959</v>
      </c>
      <c r="B112" s="70">
        <v>1.1480000000000001</v>
      </c>
      <c r="C112" s="70">
        <v>0.44255511999999991</v>
      </c>
      <c r="D112" s="70">
        <v>3.9886374000000004</v>
      </c>
      <c r="E112" s="70">
        <v>0.94158392000000002</v>
      </c>
      <c r="F112" s="70">
        <v>0.531138</v>
      </c>
      <c r="G112" s="70">
        <v>4.5802265999999996</v>
      </c>
      <c r="H112" s="70">
        <v>1.9610979999999998</v>
      </c>
      <c r="I112" s="70">
        <v>0.63354632</v>
      </c>
      <c r="J112" s="70">
        <v>1.1390161999999999</v>
      </c>
    </row>
    <row r="113" spans="1:10" x14ac:dyDescent="0.2">
      <c r="A113" s="70">
        <v>1960</v>
      </c>
      <c r="B113" s="70">
        <v>1.206</v>
      </c>
      <c r="C113" s="70">
        <v>0.47829161999999997</v>
      </c>
      <c r="D113" s="70">
        <v>4.1117295999999994</v>
      </c>
      <c r="E113" s="70">
        <v>0.97774566000000007</v>
      </c>
      <c r="F113" s="70">
        <v>0.56962999999999997</v>
      </c>
      <c r="G113" s="70">
        <v>4.6454824000000006</v>
      </c>
      <c r="H113" s="70">
        <v>2.0558579999999997</v>
      </c>
      <c r="I113" s="70">
        <v>0.64263970000000004</v>
      </c>
      <c r="J113" s="70">
        <v>1.1702016</v>
      </c>
    </row>
    <row r="114" spans="1:10" x14ac:dyDescent="0.2">
      <c r="A114" s="70">
        <v>1961</v>
      </c>
      <c r="B114" s="70">
        <v>1.2040000000000002</v>
      </c>
      <c r="C114" s="70">
        <v>0.5215128</v>
      </c>
      <c r="D114" s="70">
        <v>4.2807878000000006</v>
      </c>
      <c r="E114" s="70">
        <v>1.0105438599999998</v>
      </c>
      <c r="F114" s="70">
        <v>0.61207800000000001</v>
      </c>
      <c r="G114" s="70">
        <v>4.7553842</v>
      </c>
      <c r="H114" s="70">
        <v>2.1553040000000001</v>
      </c>
      <c r="I114" s="70">
        <v>0.65723657999999996</v>
      </c>
      <c r="J114" s="70">
        <v>1.2009034000000001</v>
      </c>
    </row>
    <row r="115" spans="1:10" x14ac:dyDescent="0.2">
      <c r="A115" s="70">
        <v>1962</v>
      </c>
      <c r="B115" s="70">
        <v>1.1640000000000001</v>
      </c>
      <c r="C115" s="70">
        <v>0.56873160000000011</v>
      </c>
      <c r="D115" s="70">
        <v>4.4650976</v>
      </c>
      <c r="E115" s="70">
        <v>1.04190914</v>
      </c>
      <c r="F115" s="70">
        <v>0.66253200000000001</v>
      </c>
      <c r="G115" s="70">
        <v>4.8822098</v>
      </c>
      <c r="H115" s="70">
        <v>2.2601</v>
      </c>
      <c r="I115" s="70">
        <v>0.67955483999999999</v>
      </c>
      <c r="J115" s="70">
        <v>1.2328162</v>
      </c>
    </row>
    <row r="116" spans="1:10" x14ac:dyDescent="0.2">
      <c r="A116" s="70">
        <v>1963</v>
      </c>
      <c r="B116" s="70">
        <v>1.1200000000000001</v>
      </c>
      <c r="C116" s="70">
        <v>0.61490859999999992</v>
      </c>
      <c r="D116" s="70">
        <v>4.6287816000000008</v>
      </c>
      <c r="E116" s="70">
        <v>1.0753873999999999</v>
      </c>
      <c r="F116" s="70">
        <v>0.71881000000000006</v>
      </c>
      <c r="G116" s="70">
        <v>5.0267578000000004</v>
      </c>
      <c r="H116" s="70">
        <v>2.3771399999999998</v>
      </c>
      <c r="I116" s="70">
        <v>0.70798786000000002</v>
      </c>
      <c r="J116" s="70">
        <v>1.2658195999999999</v>
      </c>
    </row>
    <row r="117" spans="1:10" x14ac:dyDescent="0.2">
      <c r="A117" s="70">
        <v>1964</v>
      </c>
      <c r="B117" s="70">
        <v>1.1340000000000001</v>
      </c>
      <c r="C117" s="70">
        <v>0.65895360000000003</v>
      </c>
      <c r="D117" s="70">
        <v>4.7849229999999991</v>
      </c>
      <c r="E117" s="70">
        <v>1.1128142000000001</v>
      </c>
      <c r="F117" s="70">
        <v>0.78441000000000005</v>
      </c>
      <c r="G117" s="70">
        <v>5.2060795999999998</v>
      </c>
      <c r="H117" s="70">
        <v>2.5093019999999999</v>
      </c>
      <c r="I117" s="70">
        <v>0.73366684000000004</v>
      </c>
      <c r="J117" s="70">
        <v>1.3013207999999998</v>
      </c>
    </row>
    <row r="118" spans="1:10" x14ac:dyDescent="0.2">
      <c r="A118" s="70">
        <v>1965</v>
      </c>
      <c r="B118" s="70">
        <v>1.1520000000000001</v>
      </c>
      <c r="C118" s="70">
        <v>0.71630740000000004</v>
      </c>
      <c r="D118" s="70">
        <v>4.9162176000000004</v>
      </c>
      <c r="E118" s="70">
        <v>1.1539898000000002</v>
      </c>
      <c r="F118" s="70">
        <v>0.85819200000000007</v>
      </c>
      <c r="G118" s="70">
        <v>5.3929501999999996</v>
      </c>
      <c r="H118" s="70">
        <v>2.6443880000000002</v>
      </c>
      <c r="I118" s="70">
        <v>0.76153636000000002</v>
      </c>
      <c r="J118" s="70">
        <v>1.3367216</v>
      </c>
    </row>
    <row r="119" spans="1:10" x14ac:dyDescent="0.2">
      <c r="A119" s="70">
        <v>1966</v>
      </c>
      <c r="B119" s="70">
        <v>1.1780000000000002</v>
      </c>
      <c r="C119" s="70">
        <v>0.7827404</v>
      </c>
      <c r="D119" s="70">
        <v>5.0470774000000009</v>
      </c>
      <c r="E119" s="70">
        <v>1.2026460000000001</v>
      </c>
      <c r="F119" s="70">
        <v>0.9475380000000001</v>
      </c>
      <c r="G119" s="70">
        <v>5.5835467999999988</v>
      </c>
      <c r="H119" s="70">
        <v>2.7684380000000006</v>
      </c>
      <c r="I119" s="70">
        <v>0.78977129999999995</v>
      </c>
      <c r="J119" s="70">
        <v>1.380514</v>
      </c>
    </row>
    <row r="120" spans="1:10" x14ac:dyDescent="0.2">
      <c r="A120" s="70">
        <v>1967</v>
      </c>
      <c r="B120" s="70">
        <v>1.222</v>
      </c>
      <c r="C120" s="70">
        <v>0.86023500000000008</v>
      </c>
      <c r="D120" s="70">
        <v>5.1984861999999996</v>
      </c>
      <c r="E120" s="70">
        <v>1.2496951999999999</v>
      </c>
      <c r="F120" s="70">
        <v>1.049266</v>
      </c>
      <c r="G120" s="70">
        <v>5.7786755999999997</v>
      </c>
      <c r="H120" s="70">
        <v>2.8922220000000003</v>
      </c>
      <c r="I120" s="70">
        <v>0.81772511999999986</v>
      </c>
      <c r="J120" s="70">
        <v>1.4257868</v>
      </c>
    </row>
    <row r="121" spans="1:10" x14ac:dyDescent="0.2">
      <c r="A121" s="70">
        <v>1968</v>
      </c>
      <c r="B121" s="70">
        <v>1.3039999999999998</v>
      </c>
      <c r="C121" s="70">
        <v>0.95778940000000001</v>
      </c>
      <c r="D121" s="70">
        <v>5.3669101999999995</v>
      </c>
      <c r="E121" s="70">
        <v>1.3032233999999998</v>
      </c>
      <c r="F121" s="70">
        <v>1.1535139999999999</v>
      </c>
      <c r="G121" s="70">
        <v>6.0058073999999992</v>
      </c>
      <c r="H121" s="70">
        <v>3.0170680000000001</v>
      </c>
      <c r="I121" s="70">
        <v>0.86911085999999993</v>
      </c>
      <c r="J121" s="70">
        <v>1.4741871999999998</v>
      </c>
    </row>
    <row r="122" spans="1:10" x14ac:dyDescent="0.2">
      <c r="A122" s="70">
        <v>1969</v>
      </c>
      <c r="B122" s="70">
        <v>1.3980000000000001</v>
      </c>
      <c r="C122" s="70">
        <v>1.0586803999999999</v>
      </c>
      <c r="D122" s="70">
        <v>5.5374269999999992</v>
      </c>
      <c r="E122" s="70">
        <v>1.3541002</v>
      </c>
      <c r="F122" s="70">
        <v>1.2693379999999999</v>
      </c>
      <c r="G122" s="70">
        <v>6.2021667999999996</v>
      </c>
      <c r="H122" s="70">
        <v>3.1447760000000002</v>
      </c>
      <c r="I122" s="70">
        <v>0.9181599800000001</v>
      </c>
      <c r="J122" s="70">
        <v>1.5184443999999999</v>
      </c>
    </row>
    <row r="123" spans="1:10" x14ac:dyDescent="0.2">
      <c r="A123" s="70">
        <v>1970</v>
      </c>
      <c r="B123" s="70">
        <v>1.524</v>
      </c>
      <c r="C123" s="70">
        <v>1.1519718000000001</v>
      </c>
      <c r="D123" s="70">
        <v>5.7181258000000001</v>
      </c>
      <c r="E123" s="70">
        <v>1.4035489999999999</v>
      </c>
      <c r="F123" s="70">
        <v>1.3988579999999999</v>
      </c>
      <c r="G123" s="70">
        <v>6.4210702</v>
      </c>
      <c r="H123" s="70">
        <v>3.2787640000000002</v>
      </c>
      <c r="I123" s="70">
        <v>0.97700089999999995</v>
      </c>
      <c r="J123" s="70">
        <v>1.5639297999999999</v>
      </c>
    </row>
    <row r="124" spans="1:10" x14ac:dyDescent="0.2">
      <c r="A124" s="70">
        <v>1971</v>
      </c>
      <c r="B124" s="70">
        <v>1.6519999999999999</v>
      </c>
      <c r="C124" s="70">
        <v>1.2449626</v>
      </c>
      <c r="D124" s="70">
        <v>5.9049218000000003</v>
      </c>
      <c r="E124" s="70">
        <v>1.4556739999999997</v>
      </c>
      <c r="F124" s="70">
        <v>1.5598460000000001</v>
      </c>
      <c r="G124" s="70">
        <v>6.6501824000000003</v>
      </c>
      <c r="H124" s="70">
        <v>3.4271340000000001</v>
      </c>
      <c r="I124" s="70">
        <v>1.0557079600000001</v>
      </c>
      <c r="J124" s="70">
        <v>1.6065601999999999</v>
      </c>
    </row>
    <row r="125" spans="1:10" x14ac:dyDescent="0.2">
      <c r="A125" s="70">
        <v>1972</v>
      </c>
      <c r="B125" s="70">
        <v>1.7600000000000002</v>
      </c>
      <c r="C125" s="70">
        <v>1.3217038000000001</v>
      </c>
      <c r="D125" s="70">
        <v>6.0317077999999995</v>
      </c>
      <c r="E125" s="70">
        <v>1.5113714</v>
      </c>
      <c r="F125" s="70">
        <v>1.6820059999999999</v>
      </c>
      <c r="G125" s="70">
        <v>6.7994572000000009</v>
      </c>
      <c r="H125" s="70">
        <v>3.577474</v>
      </c>
      <c r="I125" s="70">
        <v>1.1433752000000001</v>
      </c>
      <c r="J125" s="70">
        <v>1.6435032000000001</v>
      </c>
    </row>
    <row r="126" spans="1:10" x14ac:dyDescent="0.2">
      <c r="A126" s="70">
        <v>1973</v>
      </c>
      <c r="B126" s="70">
        <v>1.86</v>
      </c>
      <c r="C126" s="70">
        <v>1.360795</v>
      </c>
      <c r="D126" s="70">
        <v>6.0979924000000008</v>
      </c>
      <c r="E126" s="70">
        <v>1.5579969999999999</v>
      </c>
      <c r="F126" s="70">
        <v>1.767266</v>
      </c>
      <c r="G126" s="70">
        <v>6.8402257999999989</v>
      </c>
      <c r="H126" s="70">
        <v>3.7317900000000002</v>
      </c>
      <c r="I126" s="70">
        <v>1.1835606000000001</v>
      </c>
      <c r="J126" s="70">
        <v>1.6815244</v>
      </c>
    </row>
    <row r="127" spans="1:10" x14ac:dyDescent="0.2">
      <c r="A127" s="70">
        <v>1974</v>
      </c>
      <c r="B127" s="70">
        <v>1.9439999999999997</v>
      </c>
      <c r="C127" s="70">
        <v>1.4004608000000001</v>
      </c>
      <c r="D127" s="70">
        <v>6.2070765999999997</v>
      </c>
      <c r="E127" s="70">
        <v>1.6202463999999999</v>
      </c>
      <c r="F127" s="70">
        <v>1.8886980000000002</v>
      </c>
      <c r="G127" s="70">
        <v>6.9312246000000002</v>
      </c>
      <c r="H127" s="70">
        <v>3.8854799999999998</v>
      </c>
      <c r="I127" s="70">
        <v>1.2289653999999999</v>
      </c>
      <c r="J127" s="70">
        <v>1.7248281999999999</v>
      </c>
    </row>
    <row r="128" spans="1:10" x14ac:dyDescent="0.2">
      <c r="A128" s="70">
        <v>1975</v>
      </c>
      <c r="B128" s="70">
        <v>2.044</v>
      </c>
      <c r="C128" s="70">
        <v>1.4407964</v>
      </c>
      <c r="D128" s="70">
        <v>6.2800440000000002</v>
      </c>
      <c r="E128" s="70">
        <v>1.6734259999999999</v>
      </c>
      <c r="F128" s="70">
        <v>1.97634</v>
      </c>
      <c r="G128" s="70">
        <v>6.986900799999999</v>
      </c>
      <c r="H128" s="70">
        <v>4.0341380000000004</v>
      </c>
      <c r="I128" s="70">
        <v>1.25807</v>
      </c>
      <c r="J128" s="70">
        <v>1.7826286</v>
      </c>
    </row>
    <row r="129" spans="1:10" x14ac:dyDescent="0.2">
      <c r="A129" s="70">
        <v>1976</v>
      </c>
      <c r="B129" s="70">
        <v>2.1740000000000004</v>
      </c>
      <c r="C129" s="70">
        <v>1.4561946000000001</v>
      </c>
      <c r="D129" s="70">
        <v>6.3383512</v>
      </c>
      <c r="E129" s="70">
        <v>1.7307285999999997</v>
      </c>
      <c r="F129" s="70">
        <v>2.0073979999999998</v>
      </c>
      <c r="G129" s="70">
        <v>7.0251719999999995</v>
      </c>
      <c r="H129" s="70">
        <v>4.2226920000000003</v>
      </c>
      <c r="I129" s="70">
        <v>1.2640635999999998</v>
      </c>
      <c r="J129" s="70">
        <v>1.8470282</v>
      </c>
    </row>
    <row r="130" spans="1:10" x14ac:dyDescent="0.2">
      <c r="A130" s="70">
        <v>1977</v>
      </c>
      <c r="B130" s="70">
        <v>2.3120000000000003</v>
      </c>
      <c r="C130" s="70">
        <v>1.4856240000000001</v>
      </c>
      <c r="D130" s="70">
        <v>6.4483964</v>
      </c>
      <c r="E130" s="70">
        <v>1.7901089999999997</v>
      </c>
      <c r="F130" s="70">
        <v>2.0257399999999999</v>
      </c>
      <c r="G130" s="70">
        <v>7.1215104</v>
      </c>
      <c r="H130" s="70">
        <v>4.3765200000000002</v>
      </c>
      <c r="I130" s="70">
        <v>1.3012977999999999</v>
      </c>
      <c r="J130" s="70">
        <v>1.9160786000000001</v>
      </c>
    </row>
    <row r="131" spans="1:10" x14ac:dyDescent="0.2">
      <c r="A131" s="70">
        <v>1978</v>
      </c>
      <c r="B131" s="70">
        <v>2.35888495521609</v>
      </c>
      <c r="C131" s="70">
        <v>1.6056786180597058</v>
      </c>
      <c r="D131" s="70">
        <v>6.6653785096233005</v>
      </c>
      <c r="E131" s="70">
        <v>1.8273396279715641</v>
      </c>
      <c r="F131" s="70">
        <v>2.0401670272942578</v>
      </c>
      <c r="G131" s="70">
        <v>7.2572252682218323</v>
      </c>
      <c r="H131" s="70">
        <v>4.341138411458898</v>
      </c>
      <c r="I131" s="70">
        <v>1.2932475614356291</v>
      </c>
      <c r="J131" s="70">
        <v>1.8762832207187223</v>
      </c>
    </row>
    <row r="132" spans="1:10" x14ac:dyDescent="0.2">
      <c r="A132" s="70">
        <v>1979</v>
      </c>
      <c r="B132" s="70">
        <v>2.3887046700839782</v>
      </c>
      <c r="C132" s="70">
        <v>1.7030902986802303</v>
      </c>
      <c r="D132" s="70">
        <v>6.7365819485831606</v>
      </c>
      <c r="E132" s="70">
        <v>1.8483378295438437</v>
      </c>
      <c r="F132" s="70">
        <v>1.9573670326012238</v>
      </c>
      <c r="G132" s="70">
        <v>7.3137604292742235</v>
      </c>
      <c r="H132" s="70">
        <v>4.2679947329123298</v>
      </c>
      <c r="I132" s="70">
        <v>1.2624440329935918</v>
      </c>
      <c r="J132" s="70">
        <v>1.8399028253274186</v>
      </c>
    </row>
    <row r="133" spans="1:10" x14ac:dyDescent="0.2">
      <c r="A133" s="70">
        <v>1980</v>
      </c>
      <c r="B133" s="70">
        <v>2.422132696381694</v>
      </c>
      <c r="C133" s="70">
        <v>1.782120605240046</v>
      </c>
      <c r="D133" s="70">
        <v>6.7922254513456197</v>
      </c>
      <c r="E133" s="70">
        <v>1.8691526998783961</v>
      </c>
      <c r="F133" s="70">
        <v>1.8876281637580832</v>
      </c>
      <c r="G133" s="70">
        <v>7.2892105635261357</v>
      </c>
      <c r="H133" s="70">
        <v>4.1901315309696656</v>
      </c>
      <c r="I133" s="70">
        <v>1.2326600891388342</v>
      </c>
      <c r="J133" s="70">
        <v>1.7889693997615264</v>
      </c>
    </row>
    <row r="134" spans="1:10" x14ac:dyDescent="0.2">
      <c r="A134" s="70">
        <v>1981</v>
      </c>
      <c r="B134" s="70">
        <v>2.445707688203103</v>
      </c>
      <c r="C134" s="70">
        <v>1.8699303202827782</v>
      </c>
      <c r="D134" s="70">
        <v>6.7940568342841932</v>
      </c>
      <c r="E134" s="70">
        <v>1.8510088937176303</v>
      </c>
      <c r="F134" s="70">
        <v>1.8190166894071005</v>
      </c>
      <c r="G134" s="70">
        <v>7.2580006238513661</v>
      </c>
      <c r="H134" s="70">
        <v>4.0548872448952471</v>
      </c>
      <c r="I134" s="70">
        <v>1.1978427881319853</v>
      </c>
      <c r="J134" s="70">
        <v>1.7377987172265967</v>
      </c>
    </row>
    <row r="135" spans="1:10" x14ac:dyDescent="0.2">
      <c r="A135" s="70">
        <v>1982</v>
      </c>
      <c r="B135" s="70">
        <v>2.4925705203420336</v>
      </c>
      <c r="C135" s="70">
        <v>1.961205167337591</v>
      </c>
      <c r="D135" s="70">
        <v>6.7633558583345721</v>
      </c>
      <c r="E135" s="70">
        <v>1.8201891395781213</v>
      </c>
      <c r="F135" s="70">
        <v>1.7537487827750191</v>
      </c>
      <c r="G135" s="70">
        <v>7.2854611378822742</v>
      </c>
      <c r="H135" s="70">
        <v>3.9433153622907993</v>
      </c>
      <c r="I135" s="70">
        <v>1.1178855167679611</v>
      </c>
      <c r="J135" s="70">
        <v>1.6868685146916278</v>
      </c>
    </row>
    <row r="136" spans="1:10" x14ac:dyDescent="0.2">
      <c r="A136" s="70">
        <v>1983</v>
      </c>
      <c r="B136" s="70">
        <v>2.6253700274912877</v>
      </c>
      <c r="C136" s="70">
        <v>1.9831689658994462</v>
      </c>
      <c r="D136" s="70">
        <v>6.683521790970711</v>
      </c>
      <c r="E136" s="70">
        <v>1.8134975169576939</v>
      </c>
      <c r="F136" s="70">
        <v>1.7032147220939422</v>
      </c>
      <c r="G136" s="70">
        <v>7.322491265291438</v>
      </c>
      <c r="H136" s="70">
        <v>4.0453621120359884</v>
      </c>
      <c r="I136" s="70">
        <v>1.1025015467005133</v>
      </c>
      <c r="J136" s="70">
        <v>1.7518720525589777</v>
      </c>
    </row>
    <row r="137" spans="1:10" x14ac:dyDescent="0.2">
      <c r="A137" s="70">
        <v>1984</v>
      </c>
      <c r="B137" s="70">
        <v>2.7876855064755008</v>
      </c>
      <c r="C137" s="70">
        <v>2.0260995298083597</v>
      </c>
      <c r="D137" s="70">
        <v>6.7178061236495452</v>
      </c>
      <c r="E137" s="70">
        <v>1.8116774047004136</v>
      </c>
      <c r="F137" s="70">
        <v>1.6898914937366729</v>
      </c>
      <c r="G137" s="70">
        <v>7.3420014531374864</v>
      </c>
      <c r="H137" s="70">
        <v>4.1677821776533124</v>
      </c>
      <c r="I137" s="70">
        <v>1.1042337960211921</v>
      </c>
      <c r="J137" s="70">
        <v>1.8148225148175172</v>
      </c>
    </row>
    <row r="138" spans="1:10" x14ac:dyDescent="0.2">
      <c r="A138" s="70">
        <v>1985</v>
      </c>
      <c r="B138" s="70">
        <v>2.9228158735609804</v>
      </c>
      <c r="C138" s="70">
        <v>2.0967846614578036</v>
      </c>
      <c r="D138" s="70">
        <v>6.7937768666729426</v>
      </c>
      <c r="E138" s="70">
        <v>1.8159723367036757</v>
      </c>
      <c r="F138" s="70">
        <v>1.6626604598797563</v>
      </c>
      <c r="G138" s="70">
        <v>7.4634589829418303</v>
      </c>
      <c r="H138" s="70">
        <v>4.2863406310519121</v>
      </c>
      <c r="I138" s="70">
        <v>1.1040557040489407</v>
      </c>
      <c r="J138" s="70">
        <v>1.8761344836821574</v>
      </c>
    </row>
    <row r="139" spans="1:10" x14ac:dyDescent="0.2">
      <c r="A139" s="70">
        <v>1986</v>
      </c>
      <c r="B139" s="70">
        <v>3.0610596695361609</v>
      </c>
      <c r="C139" s="70">
        <v>2.2165371017103235</v>
      </c>
      <c r="D139" s="70">
        <v>6.8812141084492495</v>
      </c>
      <c r="E139" s="70">
        <v>1.8478851921896478</v>
      </c>
      <c r="F139" s="70">
        <v>1.6448825460739145</v>
      </c>
      <c r="G139" s="70">
        <v>7.6156542655480592</v>
      </c>
      <c r="H139" s="70">
        <v>4.4155919670886785</v>
      </c>
      <c r="I139" s="70">
        <v>1.107173368014863</v>
      </c>
      <c r="J139" s="70">
        <v>1.944601781389105</v>
      </c>
    </row>
    <row r="140" spans="1:10" x14ac:dyDescent="0.2">
      <c r="A140" s="70">
        <v>1987</v>
      </c>
      <c r="B140" s="70">
        <v>3.1783463471618894</v>
      </c>
      <c r="C140" s="70">
        <v>2.3408959374310205</v>
      </c>
      <c r="D140" s="70">
        <v>6.9640378285755586</v>
      </c>
      <c r="E140" s="70">
        <v>1.8894260842189383</v>
      </c>
      <c r="F140" s="70">
        <v>1.6601030383211057</v>
      </c>
      <c r="G140" s="70">
        <v>7.7200482519184872</v>
      </c>
      <c r="H140" s="70">
        <v>4.5184797566589365</v>
      </c>
      <c r="I140" s="70">
        <v>1.1096227265603669</v>
      </c>
      <c r="J140" s="70">
        <v>2.0220400291536977</v>
      </c>
    </row>
    <row r="141" spans="1:10" x14ac:dyDescent="0.2">
      <c r="A141" s="70">
        <v>1988</v>
      </c>
      <c r="B141" s="70">
        <v>3.2267022404215959</v>
      </c>
      <c r="C141" s="70">
        <v>2.4465350942083868</v>
      </c>
      <c r="D141" s="70">
        <v>6.9958429947833825</v>
      </c>
      <c r="E141" s="70">
        <v>1.9267300398372593</v>
      </c>
      <c r="F141" s="70">
        <v>1.6895298854576388</v>
      </c>
      <c r="G141" s="70">
        <v>7.7504312138375919</v>
      </c>
      <c r="H141" s="70">
        <v>4.5234250963214908</v>
      </c>
      <c r="I141" s="70">
        <v>1.1132547435016096</v>
      </c>
      <c r="J141" s="70">
        <v>2.1011486916310482</v>
      </c>
    </row>
    <row r="142" spans="1:10" x14ac:dyDescent="0.2">
      <c r="A142" s="70">
        <v>1989</v>
      </c>
      <c r="B142" s="70">
        <v>3.2901364396256318</v>
      </c>
      <c r="C142" s="70">
        <v>2.5550764788399731</v>
      </c>
      <c r="D142" s="70">
        <v>6.987757489665742</v>
      </c>
      <c r="E142" s="70">
        <v>1.9692806361298896</v>
      </c>
      <c r="F142" s="70">
        <v>1.7368799067197096</v>
      </c>
      <c r="G142" s="70">
        <v>7.8313559785967737</v>
      </c>
      <c r="H142" s="70">
        <v>4.4935430522079187</v>
      </c>
      <c r="I142" s="70">
        <v>1.1263546241898044</v>
      </c>
      <c r="J142" s="70">
        <v>2.1916153940245593</v>
      </c>
    </row>
    <row r="143" spans="1:10" x14ac:dyDescent="0.2">
      <c r="A143" s="70">
        <v>1990</v>
      </c>
      <c r="B143" s="70">
        <v>3.38781798571961</v>
      </c>
      <c r="C143" s="70">
        <v>2.6831994360019626</v>
      </c>
      <c r="D143" s="70">
        <v>7.0317231310539627</v>
      </c>
      <c r="E143" s="70">
        <v>2.0179190020037359</v>
      </c>
      <c r="F143" s="70">
        <v>1.8194754569418152</v>
      </c>
      <c r="G143" s="70">
        <v>7.916310555191453</v>
      </c>
      <c r="H143" s="70">
        <v>4.122139841265847</v>
      </c>
      <c r="I143" s="70">
        <v>1.1418499676912925</v>
      </c>
      <c r="J143" s="70">
        <v>2.3133646241303221</v>
      </c>
    </row>
    <row r="144" spans="1:10" x14ac:dyDescent="0.2">
      <c r="A144" s="70">
        <v>1991</v>
      </c>
      <c r="B144" s="70">
        <v>3.4854287856242627</v>
      </c>
      <c r="C144" s="70">
        <v>2.7553707654069246</v>
      </c>
      <c r="D144" s="70">
        <v>6.9994065800814225</v>
      </c>
      <c r="E144" s="70">
        <v>2.0726352351038781</v>
      </c>
      <c r="F144" s="70">
        <v>1.9010738464706365</v>
      </c>
      <c r="G144" s="70">
        <v>7.9576537399951635</v>
      </c>
      <c r="H144" s="70">
        <v>3.7771701166199358</v>
      </c>
      <c r="I144" s="70">
        <v>1.1614200291224954</v>
      </c>
      <c r="J144" s="70">
        <v>2.4208409015752803</v>
      </c>
    </row>
    <row r="145" spans="1:10" x14ac:dyDescent="0.2">
      <c r="A145" s="70">
        <v>1992</v>
      </c>
      <c r="B145" s="70">
        <v>3.5607272107743606</v>
      </c>
      <c r="C145" s="70">
        <v>2.8342527413256189</v>
      </c>
      <c r="D145" s="70">
        <v>6.9487035491893181</v>
      </c>
      <c r="E145" s="70">
        <v>2.1296753135485682</v>
      </c>
      <c r="F145" s="70">
        <v>1.9753627392801683</v>
      </c>
      <c r="G145" s="70">
        <v>7.999159097224438</v>
      </c>
      <c r="H145" s="70">
        <v>3.4083390073672404</v>
      </c>
      <c r="I145" s="70">
        <v>1.1843049333134901</v>
      </c>
      <c r="J145" s="70">
        <v>2.529275407976797</v>
      </c>
    </row>
    <row r="146" spans="1:10" x14ac:dyDescent="0.2">
      <c r="A146" s="70">
        <v>1993</v>
      </c>
      <c r="B146" s="70">
        <v>3.7403698561535572</v>
      </c>
      <c r="C146" s="70">
        <v>2.9374395410805421</v>
      </c>
      <c r="D146" s="70">
        <v>6.9371599358630478</v>
      </c>
      <c r="E146" s="70">
        <v>2.1872905311463464</v>
      </c>
      <c r="F146" s="70">
        <v>2.0343314788387707</v>
      </c>
      <c r="G146" s="70">
        <v>8.1284480869424307</v>
      </c>
      <c r="H146" s="70">
        <v>3.054800000924728</v>
      </c>
      <c r="I146" s="70">
        <v>1.2106214654098941</v>
      </c>
      <c r="J146" s="70">
        <v>2.6403391036406818</v>
      </c>
    </row>
    <row r="147" spans="1:10" x14ac:dyDescent="0.2">
      <c r="A147" s="70">
        <v>1994</v>
      </c>
      <c r="B147" s="70">
        <v>3.9194583979384974</v>
      </c>
      <c r="C147" s="70">
        <v>3.016564357381553</v>
      </c>
      <c r="D147" s="70">
        <v>6.9359969005196218</v>
      </c>
      <c r="E147" s="70">
        <v>2.2401685113927874</v>
      </c>
      <c r="F147" s="70">
        <v>2.0691128720186436</v>
      </c>
      <c r="G147" s="70">
        <v>8.2914086486537943</v>
      </c>
      <c r="H147" s="70">
        <v>2.741528590590514</v>
      </c>
      <c r="I147" s="70">
        <v>1.2284724069331352</v>
      </c>
      <c r="J147" s="70">
        <v>2.7614893145714525</v>
      </c>
    </row>
    <row r="148" spans="1:10" x14ac:dyDescent="0.2">
      <c r="A148" s="70">
        <v>1995</v>
      </c>
      <c r="B148" s="70">
        <v>4.0345075352009134</v>
      </c>
      <c r="C148" s="70">
        <v>3.0791113527023319</v>
      </c>
      <c r="D148" s="70">
        <v>6.8446370469854543</v>
      </c>
      <c r="E148" s="70">
        <v>2.3080049719475846</v>
      </c>
      <c r="F148" s="70">
        <v>2.0666611126247081</v>
      </c>
      <c r="G148" s="70">
        <v>8.4507185304011863</v>
      </c>
      <c r="H148" s="70">
        <v>2.7265794606976876</v>
      </c>
      <c r="I148" s="70">
        <v>1.2488727437769547</v>
      </c>
      <c r="J148" s="70">
        <v>2.8623072456631777</v>
      </c>
    </row>
    <row r="149" spans="1:10" x14ac:dyDescent="0.2">
      <c r="A149" s="70">
        <v>1996</v>
      </c>
      <c r="B149" s="70">
        <v>4.0974369482579638</v>
      </c>
      <c r="C149" s="70">
        <v>3.0609114663019694</v>
      </c>
      <c r="D149" s="70">
        <v>6.8674178659282692</v>
      </c>
      <c r="E149" s="70">
        <v>2.3866488972562179</v>
      </c>
      <c r="F149" s="70">
        <v>2.0796129866953632</v>
      </c>
      <c r="G149" s="70">
        <v>8.6598376215787365</v>
      </c>
      <c r="H149" s="70">
        <v>2.6242540212152123</v>
      </c>
      <c r="I149" s="70">
        <v>1.2625491159537214</v>
      </c>
      <c r="J149" s="70">
        <v>2.9099310768125455</v>
      </c>
    </row>
    <row r="150" spans="1:10" x14ac:dyDescent="0.2">
      <c r="A150" s="70">
        <v>1997</v>
      </c>
      <c r="B150" s="70">
        <v>4.1903822426347563</v>
      </c>
      <c r="C150" s="70">
        <v>3.0456751769815997</v>
      </c>
      <c r="D150" s="70">
        <v>6.8855424471218356</v>
      </c>
      <c r="E150" s="70">
        <v>2.4386200171719006</v>
      </c>
      <c r="F150" s="70">
        <v>2.0745882261079633</v>
      </c>
      <c r="G150" s="70">
        <v>8.8728170312955328</v>
      </c>
      <c r="H150" s="70">
        <v>2.5420729144996672</v>
      </c>
      <c r="I150" s="70">
        <v>1.2714947230721247</v>
      </c>
      <c r="J150" s="70">
        <v>2.9984072211146184</v>
      </c>
    </row>
    <row r="151" spans="1:10" x14ac:dyDescent="0.2">
      <c r="A151" s="70">
        <v>1998</v>
      </c>
      <c r="B151" s="70">
        <v>4.2198986437627788</v>
      </c>
      <c r="C151" s="70">
        <v>3.0512531503949498</v>
      </c>
      <c r="D151" s="70">
        <v>6.9062946975972803</v>
      </c>
      <c r="E151" s="70">
        <v>2.497081427106937</v>
      </c>
      <c r="F151" s="70">
        <v>2.0932541780558229</v>
      </c>
      <c r="G151" s="70">
        <v>9.1420614280468229</v>
      </c>
      <c r="H151" s="70">
        <v>2.4885856758766307</v>
      </c>
      <c r="I151" s="70">
        <v>1.2712858226871158</v>
      </c>
      <c r="J151" s="70">
        <v>3.0868849764716573</v>
      </c>
    </row>
    <row r="152" spans="1:10" x14ac:dyDescent="0.2">
      <c r="A152" s="70">
        <v>1999</v>
      </c>
      <c r="B152" s="70">
        <v>4.251430825879563</v>
      </c>
      <c r="C152" s="70">
        <v>3.0435169615968287</v>
      </c>
      <c r="D152" s="70">
        <v>6.9107802215069158</v>
      </c>
      <c r="E152" s="70">
        <v>2.5501702520105218</v>
      </c>
      <c r="F152" s="70">
        <v>2.1122503979770841</v>
      </c>
      <c r="G152" s="70">
        <v>9.3307053114161782</v>
      </c>
      <c r="H152" s="70">
        <v>2.4487368625528561</v>
      </c>
      <c r="I152" s="70">
        <v>1.2789332709029004</v>
      </c>
      <c r="J152" s="70">
        <v>3.1544758961571473</v>
      </c>
    </row>
    <row r="153" spans="1:10" x14ac:dyDescent="0.2">
      <c r="A153" s="70">
        <v>2000</v>
      </c>
      <c r="B153" s="70">
        <v>4.3633059864594257</v>
      </c>
      <c r="C153" s="70">
        <v>3.0207650959572008</v>
      </c>
      <c r="D153" s="70">
        <v>6.939955750703211</v>
      </c>
      <c r="E153" s="70">
        <v>2.562233256700893</v>
      </c>
      <c r="F153" s="70">
        <v>2.1465287557662904</v>
      </c>
      <c r="G153" s="70">
        <v>9.5039422915031029</v>
      </c>
      <c r="H153" s="70">
        <v>2.4374818291210909</v>
      </c>
      <c r="I153" s="70">
        <v>1.2806693861084149</v>
      </c>
      <c r="J153" s="70">
        <v>3.2207176476803694</v>
      </c>
    </row>
    <row r="154" spans="1:10" x14ac:dyDescent="0.2">
      <c r="A154" s="70">
        <v>2001</v>
      </c>
      <c r="B154" s="70">
        <v>4.5896935607801046</v>
      </c>
      <c r="C154" s="70">
        <v>3.0898638326372549</v>
      </c>
      <c r="D154" s="70">
        <v>6.970132576372281</v>
      </c>
      <c r="E154" s="70">
        <v>2.5692355890356668</v>
      </c>
      <c r="F154" s="70">
        <v>2.2172169714987993</v>
      </c>
      <c r="G154" s="70">
        <v>9.6369914616073942</v>
      </c>
      <c r="H154" s="70">
        <v>2.4808197514681494</v>
      </c>
      <c r="I154" s="70">
        <v>1.308052040340423</v>
      </c>
      <c r="J154" s="70">
        <v>3.3705942162599252</v>
      </c>
    </row>
    <row r="155" spans="1:10" x14ac:dyDescent="0.2">
      <c r="A155" s="70">
        <v>2002</v>
      </c>
      <c r="B155" s="70">
        <v>4.9088363616872233</v>
      </c>
      <c r="C155" s="70">
        <v>3.1346276225177525</v>
      </c>
      <c r="D155" s="70">
        <v>7.0566209796133892</v>
      </c>
      <c r="E155" s="70">
        <v>2.5950509477943378</v>
      </c>
      <c r="F155" s="70">
        <v>2.3369870896045386</v>
      </c>
      <c r="G155" s="70">
        <v>9.7949462504774942</v>
      </c>
      <c r="H155" s="70">
        <v>2.5419443432809237</v>
      </c>
      <c r="I155" s="70">
        <v>1.348837876581833</v>
      </c>
      <c r="J155" s="70">
        <v>3.4949485284425066</v>
      </c>
    </row>
    <row r="156" spans="1:10" x14ac:dyDescent="0.2">
      <c r="A156" s="70">
        <v>2003</v>
      </c>
      <c r="B156" s="70">
        <v>5.3224312913391447</v>
      </c>
      <c r="C156" s="70">
        <v>3.1489027648224086</v>
      </c>
      <c r="D156" s="70">
        <v>7.1134518785499594</v>
      </c>
      <c r="E156" s="70">
        <v>2.6407046211681191</v>
      </c>
      <c r="F156" s="70">
        <v>2.469121962545993</v>
      </c>
      <c r="G156" s="70">
        <v>9.8814733872058973</v>
      </c>
      <c r="H156" s="70">
        <v>2.6150417258830898</v>
      </c>
      <c r="I156" s="70">
        <v>1.3967636072864988</v>
      </c>
      <c r="J156" s="70">
        <v>3.6283087611988911</v>
      </c>
    </row>
    <row r="157" spans="1:10" x14ac:dyDescent="0.2">
      <c r="A157" s="70">
        <v>2004</v>
      </c>
      <c r="B157" s="70">
        <v>5.7768172479534412</v>
      </c>
      <c r="C157" s="70">
        <v>3.1906467393083995</v>
      </c>
      <c r="D157" s="70">
        <v>7.2280853744717799</v>
      </c>
      <c r="E157" s="70">
        <v>2.6983849909465603</v>
      </c>
      <c r="F157" s="70">
        <v>2.6390557139319695</v>
      </c>
      <c r="G157" s="70">
        <v>10.017496332827783</v>
      </c>
      <c r="H157" s="70">
        <v>2.6815394463834767</v>
      </c>
      <c r="I157" s="70">
        <v>1.4325461147221776</v>
      </c>
      <c r="J157" s="70">
        <v>3.7914280394544151</v>
      </c>
    </row>
    <row r="158" spans="1:10" x14ac:dyDescent="0.2">
      <c r="A158" s="70">
        <v>2005</v>
      </c>
      <c r="B158" s="70">
        <v>6.2713716743869394</v>
      </c>
      <c r="C158" s="70">
        <v>3.2261331956871451</v>
      </c>
      <c r="D158" s="70">
        <v>7.3246175622619969</v>
      </c>
      <c r="E158" s="70">
        <v>2.7812001602200365</v>
      </c>
      <c r="F158" s="70">
        <v>2.8220653603173855</v>
      </c>
      <c r="G158" s="70">
        <v>10.129084321105987</v>
      </c>
      <c r="H158" s="70">
        <v>2.7672008868271289</v>
      </c>
      <c r="I158" s="70">
        <v>1.4833315932435174</v>
      </c>
      <c r="J158" s="70">
        <v>3.9713952459498665</v>
      </c>
    </row>
    <row r="159" spans="1:10" x14ac:dyDescent="0.2">
      <c r="A159" s="70">
        <v>2006</v>
      </c>
      <c r="B159" s="70">
        <v>6.7971924260655312</v>
      </c>
      <c r="C159" s="70">
        <v>3.2529243445516336</v>
      </c>
      <c r="D159" s="70">
        <v>7.3600049393257878</v>
      </c>
      <c r="E159" s="70">
        <v>2.8802487745216028</v>
      </c>
      <c r="F159" s="70">
        <v>2.9865495332553218</v>
      </c>
      <c r="G159" s="70">
        <v>10.144724021895405</v>
      </c>
      <c r="H159" s="70">
        <v>2.8458371988224709</v>
      </c>
      <c r="I159" s="70">
        <v>1.5214103213626067</v>
      </c>
      <c r="J159" s="70">
        <v>4.1613084401996421</v>
      </c>
    </row>
    <row r="160" spans="1:10" x14ac:dyDescent="0.2">
      <c r="A160" s="70">
        <v>2007</v>
      </c>
      <c r="B160" s="70">
        <v>7.4130121953200527</v>
      </c>
      <c r="C160" s="70">
        <v>3.2141993023696309</v>
      </c>
      <c r="D160" s="70">
        <v>7.2409856492007307</v>
      </c>
      <c r="E160" s="70">
        <v>2.9699518773586751</v>
      </c>
      <c r="F160" s="70">
        <v>3.1292139678221922</v>
      </c>
      <c r="G160" s="70">
        <v>9.9707042482609189</v>
      </c>
      <c r="H160" s="70">
        <v>2.8814697540881831</v>
      </c>
      <c r="I160" s="70">
        <v>1.5515352768443726</v>
      </c>
      <c r="J160" s="70">
        <v>4.3653277287352479</v>
      </c>
    </row>
    <row r="161" spans="1:10" x14ac:dyDescent="0.2">
      <c r="A161" s="70">
        <v>2008</v>
      </c>
      <c r="B161" s="70">
        <v>8.0634647405344815</v>
      </c>
      <c r="C161" s="70">
        <v>3.2037510389287776</v>
      </c>
      <c r="D161" s="70">
        <v>7.1509897647623051</v>
      </c>
      <c r="E161" s="70">
        <v>3.0604974133729081</v>
      </c>
      <c r="F161" s="70">
        <v>3.2743456921873553</v>
      </c>
      <c r="G161" s="70">
        <v>9.8417591502412218</v>
      </c>
      <c r="H161" s="70">
        <v>2.9173450796758047</v>
      </c>
      <c r="I161" s="70">
        <v>1.5854047671018152</v>
      </c>
      <c r="J161" s="70">
        <v>4.5664423531953338</v>
      </c>
    </row>
    <row r="162" spans="1:10" x14ac:dyDescent="0.2">
      <c r="A162" s="70">
        <v>2009</v>
      </c>
      <c r="B162" s="70">
        <v>8.8228731581216149</v>
      </c>
      <c r="C162" s="70">
        <v>3.2104677264366877</v>
      </c>
      <c r="D162" s="70">
        <v>7.0037530195572888</v>
      </c>
      <c r="E162" s="70">
        <v>3.1553399198963787</v>
      </c>
      <c r="F162" s="70">
        <v>3.3961375310223474</v>
      </c>
      <c r="G162" s="70">
        <v>9.6820338836707585</v>
      </c>
      <c r="H162" s="70">
        <v>2.9520359230031472</v>
      </c>
      <c r="I162" s="70">
        <v>1.6272399987296429</v>
      </c>
      <c r="J162" s="70">
        <v>4.7681188395621383</v>
      </c>
    </row>
    <row r="163" spans="1:10" x14ac:dyDescent="0.2">
      <c r="A163" s="70">
        <v>2010</v>
      </c>
      <c r="B163" s="70">
        <v>9.5782933474752312</v>
      </c>
      <c r="C163" s="70">
        <v>3.2333505975798404</v>
      </c>
      <c r="D163" s="70">
        <v>6.8086880977424844</v>
      </c>
      <c r="E163" s="70">
        <v>3.2640727252153896</v>
      </c>
      <c r="F163" s="70">
        <v>3.5340050525476174</v>
      </c>
      <c r="G163" s="70">
        <v>9.4764024714872512</v>
      </c>
      <c r="H163" s="70">
        <v>2.9919322470981409</v>
      </c>
      <c r="I163" s="70">
        <v>1.6629915226963092</v>
      </c>
      <c r="J163" s="70">
        <v>4.9960639381577376</v>
      </c>
    </row>
    <row r="164" spans="1:10" x14ac:dyDescent="0.2">
      <c r="A164" s="70">
        <v>2011</v>
      </c>
      <c r="B164" s="70">
        <v>10.25168446024183</v>
      </c>
      <c r="C164" s="70">
        <v>3.2450074787357011</v>
      </c>
      <c r="D164" s="70">
        <v>6.601370408694561</v>
      </c>
      <c r="E164" s="70">
        <v>3.3476352294975564</v>
      </c>
      <c r="F164" s="70">
        <v>3.6390746890834449</v>
      </c>
      <c r="G164" s="70">
        <v>9.3584805515578289</v>
      </c>
      <c r="H164" s="70">
        <v>3.0168352170868165</v>
      </c>
      <c r="I164" s="70">
        <v>1.7026722491224446</v>
      </c>
      <c r="J164" s="70">
        <v>5.1734397159798151</v>
      </c>
    </row>
    <row r="165" spans="1:10" x14ac:dyDescent="0.2">
      <c r="A165" s="70">
        <v>2012</v>
      </c>
      <c r="B165" s="70">
        <v>10.743204254497481</v>
      </c>
      <c r="C165" s="70">
        <v>3.299832922050824</v>
      </c>
      <c r="D165" s="70">
        <v>6.4849208793469604</v>
      </c>
      <c r="E165" s="70">
        <v>3.4506189204334312</v>
      </c>
      <c r="F165" s="70">
        <v>3.7679813299634426</v>
      </c>
      <c r="G165" s="70">
        <v>9.380746956842632</v>
      </c>
      <c r="H165" s="70">
        <v>3.0777637462365588</v>
      </c>
      <c r="I165" s="70">
        <v>1.7460996267406923</v>
      </c>
      <c r="J165" s="70">
        <v>5.356231363887975</v>
      </c>
    </row>
    <row r="166" spans="1:10" x14ac:dyDescent="0.2">
      <c r="A166" s="70">
        <v>2013</v>
      </c>
      <c r="B166" s="70">
        <v>11.110862050547876</v>
      </c>
      <c r="C166" s="70">
        <v>3.2977698180956283</v>
      </c>
      <c r="D166" s="70">
        <v>6.3296969197583435</v>
      </c>
      <c r="E166" s="70">
        <v>3.5099981587987115</v>
      </c>
      <c r="F166" s="70">
        <v>3.8925193920547825</v>
      </c>
      <c r="G166" s="70">
        <v>9.3151167783493527</v>
      </c>
      <c r="H166" s="70">
        <v>3.1150318893648139</v>
      </c>
      <c r="I166" s="70">
        <v>1.7860996009805334</v>
      </c>
      <c r="J166" s="70">
        <v>5.5545053920499567</v>
      </c>
    </row>
    <row r="167" spans="1:10" x14ac:dyDescent="0.2">
      <c r="A167" s="70">
        <v>2014</v>
      </c>
      <c r="B167" s="70">
        <v>11.304150135929657</v>
      </c>
      <c r="C167" s="70">
        <v>3.2693357296824375</v>
      </c>
      <c r="D167" s="70">
        <v>6.1678787577352345</v>
      </c>
      <c r="E167" s="70">
        <v>3.5379475006326202</v>
      </c>
      <c r="F167" s="70">
        <v>3.9964184466866719</v>
      </c>
      <c r="G167" s="70">
        <v>9.2286946997125447</v>
      </c>
      <c r="H167" s="70">
        <v>3.134797119778848</v>
      </c>
      <c r="I167" s="70">
        <v>1.8280268302107916</v>
      </c>
      <c r="J167" s="70">
        <v>5.7755507796311978</v>
      </c>
    </row>
    <row r="168" spans="1:10" x14ac:dyDescent="0.2">
      <c r="A168" s="70">
        <v>2015</v>
      </c>
      <c r="B168" s="70">
        <v>11.454426505361663</v>
      </c>
      <c r="C168" s="70">
        <v>3.2278767877751724</v>
      </c>
      <c r="D168" s="70">
        <v>6.08617895567434</v>
      </c>
      <c r="E168" s="70">
        <v>3.5353548617230977</v>
      </c>
      <c r="F168" s="70">
        <v>4.0860725314484414</v>
      </c>
      <c r="G168" s="70">
        <v>9.1848092043596488</v>
      </c>
      <c r="H168" s="70">
        <v>3.1365614472318999</v>
      </c>
      <c r="I168" s="70">
        <v>1.874105419779974</v>
      </c>
      <c r="J168" s="70">
        <v>5.9722142866457677</v>
      </c>
    </row>
    <row r="169" spans="1:10" x14ac:dyDescent="0.2">
      <c r="A169" s="70">
        <v>2016</v>
      </c>
      <c r="B169" s="70">
        <v>11.610469150733348</v>
      </c>
      <c r="C169" s="70">
        <v>3.2062654177520082</v>
      </c>
      <c r="D169" s="70">
        <v>6.0416963868993996</v>
      </c>
      <c r="E169" s="70">
        <v>3.5094280127824269</v>
      </c>
      <c r="F169" s="70">
        <v>4.1691278799586815</v>
      </c>
      <c r="G169" s="70">
        <v>9.1701342469126335</v>
      </c>
      <c r="H169" s="70">
        <v>3.1381690834608875</v>
      </c>
      <c r="I169" s="70">
        <v>1.9107199395968746</v>
      </c>
      <c r="J169" s="70">
        <v>6.2363898819037429</v>
      </c>
    </row>
    <row r="170" spans="1:10" x14ac:dyDescent="0.2">
      <c r="A170" s="70">
        <v>2017</v>
      </c>
      <c r="B170" s="70">
        <v>11.80645917136345</v>
      </c>
      <c r="C170" s="70">
        <v>3.1816515789405591</v>
      </c>
      <c r="D170" s="70">
        <v>5.9865010055488082</v>
      </c>
      <c r="E170" s="70">
        <v>3.4668989633888629</v>
      </c>
      <c r="F170" s="70">
        <v>4.2304533341969544</v>
      </c>
      <c r="G170" s="70">
        <v>9.1060323814046278</v>
      </c>
      <c r="H170" s="70">
        <v>3.1419557925895583</v>
      </c>
      <c r="I170" s="70">
        <v>1.9462400912189577</v>
      </c>
      <c r="J170" s="70">
        <v>6.5032076813482274</v>
      </c>
    </row>
    <row r="171" spans="1:10" x14ac:dyDescent="0.2">
      <c r="A171" s="70">
        <v>2018</v>
      </c>
      <c r="B171" s="70">
        <v>11.901943122893043</v>
      </c>
      <c r="C171" s="70">
        <v>3.1821105718309366</v>
      </c>
      <c r="D171" s="70">
        <v>5.9701966312785526</v>
      </c>
      <c r="E171" s="70">
        <v>3.4461451589166181</v>
      </c>
      <c r="F171" s="70">
        <v>4.2473427119285265</v>
      </c>
      <c r="G171" s="70">
        <v>9.0814347214622781</v>
      </c>
      <c r="H171" s="70">
        <v>3.1547308568380288</v>
      </c>
      <c r="I171" s="70">
        <v>1.9661748199952362</v>
      </c>
      <c r="J171" s="70">
        <v>6.6421714048567839</v>
      </c>
    </row>
    <row r="172" spans="1:10" x14ac:dyDescent="0.2">
      <c r="A172" s="70">
        <v>2019</v>
      </c>
      <c r="B172" s="70">
        <v>12.037136536288935</v>
      </c>
      <c r="C172" s="70">
        <v>3.1888027120335454</v>
      </c>
      <c r="D172" s="70">
        <v>5.9733136020698083</v>
      </c>
      <c r="E172" s="70">
        <v>3.4278336970663648</v>
      </c>
      <c r="F172" s="70">
        <v>4.2872885222951043</v>
      </c>
      <c r="G172" s="70">
        <v>9.1056710300281125</v>
      </c>
      <c r="H172" s="70">
        <v>3.1626246198824397</v>
      </c>
      <c r="I172" s="70">
        <v>1.985789827327604</v>
      </c>
      <c r="J172" s="70">
        <v>6.7655394530080883</v>
      </c>
    </row>
  </sheetData>
  <mergeCells count="1">
    <mergeCell ref="B1:J1"/>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94D3F-980D-4B41-B461-D038705BF40B}">
  <dimension ref="A1:E25"/>
  <sheetViews>
    <sheetView zoomScale="67" workbookViewId="0">
      <selection activeCell="B2" sqref="B2"/>
    </sheetView>
  </sheetViews>
  <sheetFormatPr baseColWidth="10" defaultColWidth="10.6640625" defaultRowHeight="16" x14ac:dyDescent="0.2"/>
  <cols>
    <col min="1" max="1" width="18.5" customWidth="1"/>
    <col min="2" max="2" width="12.6640625" customWidth="1"/>
    <col min="13" max="13" width="10.83203125" customWidth="1"/>
  </cols>
  <sheetData>
    <row r="1" spans="1:5" x14ac:dyDescent="0.2">
      <c r="B1" t="s">
        <v>53</v>
      </c>
      <c r="C1" t="s">
        <v>51</v>
      </c>
      <c r="D1" t="s">
        <v>52</v>
      </c>
    </row>
    <row r="2" spans="1:5" x14ac:dyDescent="0.2">
      <c r="A2" t="s">
        <v>173</v>
      </c>
      <c r="B2" s="41">
        <v>95.095535399999989</v>
      </c>
      <c r="C2">
        <v>0</v>
      </c>
      <c r="E2" s="42">
        <f>B2/SUM($B$2:$B$10)</f>
        <v>3.8760456965878085E-2</v>
      </c>
    </row>
    <row r="3" spans="1:5" x14ac:dyDescent="0.2">
      <c r="A3" t="s">
        <v>58</v>
      </c>
      <c r="B3" s="41">
        <v>134.90985179999998</v>
      </c>
      <c r="C3">
        <v>0</v>
      </c>
      <c r="E3" s="42">
        <f t="shared" ref="E3:E10" si="0">B3/SUM($B$2:$B$10)</f>
        <v>5.4988569999332382E-2</v>
      </c>
    </row>
    <row r="4" spans="1:5" x14ac:dyDescent="0.2">
      <c r="A4" t="s">
        <v>57</v>
      </c>
      <c r="B4" s="41">
        <v>145.51742260000003</v>
      </c>
      <c r="C4">
        <v>0</v>
      </c>
      <c r="E4" s="42">
        <f t="shared" si="0"/>
        <v>5.9312161951115078E-2</v>
      </c>
    </row>
    <row r="5" spans="1:5" x14ac:dyDescent="0.2">
      <c r="A5" t="s">
        <v>56</v>
      </c>
      <c r="B5" s="41">
        <v>140.42965169999997</v>
      </c>
      <c r="C5">
        <v>0</v>
      </c>
      <c r="E5" s="42">
        <f t="shared" si="0"/>
        <v>5.7238412387666075E-2</v>
      </c>
    </row>
    <row r="6" spans="1:5" x14ac:dyDescent="0.2">
      <c r="A6" t="s">
        <v>174</v>
      </c>
      <c r="B6" s="41">
        <v>229.20522900000012</v>
      </c>
      <c r="C6">
        <v>0</v>
      </c>
      <c r="E6" s="42">
        <f t="shared" si="0"/>
        <v>9.3422886549190592E-2</v>
      </c>
    </row>
    <row r="7" spans="1:5" x14ac:dyDescent="0.2">
      <c r="A7" t="s">
        <v>175</v>
      </c>
      <c r="B7" s="41">
        <v>230.09775999999997</v>
      </c>
      <c r="C7">
        <v>0</v>
      </c>
      <c r="E7" s="42">
        <f t="shared" si="0"/>
        <v>9.3786677649063885E-2</v>
      </c>
    </row>
    <row r="8" spans="1:5" x14ac:dyDescent="0.2">
      <c r="A8" t="s">
        <v>55</v>
      </c>
      <c r="B8" s="41">
        <v>276.08047599999998</v>
      </c>
      <c r="C8">
        <v>0</v>
      </c>
      <c r="E8" s="42">
        <f t="shared" si="0"/>
        <v>0.11252899901247244</v>
      </c>
    </row>
    <row r="9" spans="1:5" x14ac:dyDescent="0.2">
      <c r="A9" t="s">
        <v>54</v>
      </c>
      <c r="B9" s="41">
        <v>549.01918330000012</v>
      </c>
      <c r="C9">
        <v>0</v>
      </c>
      <c r="E9" s="42">
        <f t="shared" si="0"/>
        <v>0.22377742906888551</v>
      </c>
    </row>
    <row r="10" spans="1:5" x14ac:dyDescent="0.2">
      <c r="A10" t="s">
        <v>59</v>
      </c>
      <c r="B10" s="41">
        <v>653.06115110000042</v>
      </c>
      <c r="C10">
        <v>0</v>
      </c>
      <c r="E10" s="42">
        <f t="shared" si="0"/>
        <v>0.26618440641639601</v>
      </c>
    </row>
    <row r="11" spans="1:5" x14ac:dyDescent="0.2">
      <c r="C11">
        <v>300</v>
      </c>
    </row>
    <row r="12" spans="1:5" x14ac:dyDescent="0.2">
      <c r="D12">
        <v>900</v>
      </c>
    </row>
    <row r="13" spans="1:5" x14ac:dyDescent="0.2">
      <c r="A13" t="s">
        <v>171</v>
      </c>
      <c r="B13" s="41">
        <f>SUM(B2:B10)</f>
        <v>2453.4162609000005</v>
      </c>
    </row>
    <row r="25" spans="5:5" x14ac:dyDescent="0.2">
      <c r="E25" s="68"/>
    </row>
  </sheetData>
  <sortState xmlns:xlrd2="http://schemas.microsoft.com/office/spreadsheetml/2017/richdata2" ref="B2:C10">
    <sortCondition ref="B2:B10"/>
  </sortState>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C10"/>
  <sheetViews>
    <sheetView workbookViewId="0">
      <selection activeCell="G23" sqref="G23"/>
    </sheetView>
  </sheetViews>
  <sheetFormatPr baseColWidth="10" defaultColWidth="10.6640625" defaultRowHeight="16" x14ac:dyDescent="0.2"/>
  <sheetData>
    <row r="3" spans="1:3" x14ac:dyDescent="0.2">
      <c r="A3" s="41">
        <v>1850</v>
      </c>
      <c r="B3" s="41">
        <v>1</v>
      </c>
      <c r="C3" s="41">
        <v>0.8</v>
      </c>
    </row>
    <row r="4" spans="1:3" x14ac:dyDescent="0.2">
      <c r="A4" s="41">
        <v>1880</v>
      </c>
      <c r="B4" s="41">
        <v>2.5</v>
      </c>
      <c r="C4" s="41">
        <v>1.8</v>
      </c>
    </row>
    <row r="5" spans="1:3" x14ac:dyDescent="0.2">
      <c r="A5" s="41">
        <v>1900</v>
      </c>
      <c r="B5" s="41">
        <v>4.2</v>
      </c>
      <c r="C5" s="41">
        <v>2.7</v>
      </c>
    </row>
    <row r="6" spans="1:3" x14ac:dyDescent="0.2">
      <c r="A6" s="41">
        <v>1920</v>
      </c>
      <c r="B6" s="41">
        <v>6.6000000000000005</v>
      </c>
      <c r="C6" s="41">
        <v>3.5</v>
      </c>
    </row>
    <row r="7" spans="1:3" x14ac:dyDescent="0.2">
      <c r="A7" s="41">
        <v>1950</v>
      </c>
      <c r="B7" s="41">
        <v>10.9</v>
      </c>
      <c r="C7" s="41">
        <v>4.3</v>
      </c>
    </row>
    <row r="8" spans="1:3" x14ac:dyDescent="0.2">
      <c r="A8" s="41">
        <v>1980</v>
      </c>
      <c r="B8" s="41">
        <v>30.200000000000003</v>
      </c>
      <c r="C8" s="41">
        <v>6.8000000000000007</v>
      </c>
    </row>
    <row r="9" spans="1:3" x14ac:dyDescent="0.2">
      <c r="A9" s="41">
        <v>2000</v>
      </c>
      <c r="B9" s="41">
        <v>35.300000000000004</v>
      </c>
      <c r="C9" s="41">
        <v>5.8000000000000007</v>
      </c>
    </row>
    <row r="10" spans="1:3" x14ac:dyDescent="0.2">
      <c r="A10" s="41">
        <v>2019</v>
      </c>
      <c r="B10" s="41">
        <v>50.1</v>
      </c>
      <c r="C10" s="41">
        <v>6.56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A3AED-515A-7D41-9370-196C137FB2F9}">
  <dimension ref="T45"/>
  <sheetViews>
    <sheetView zoomScale="61" workbookViewId="0">
      <selection activeCell="H60" sqref="H60"/>
    </sheetView>
  </sheetViews>
  <sheetFormatPr baseColWidth="10" defaultColWidth="10.83203125" defaultRowHeight="16" x14ac:dyDescent="0.2"/>
  <cols>
    <col min="1" max="16384" width="10.83203125" style="67"/>
  </cols>
  <sheetData>
    <row r="45" spans="20:20" x14ac:dyDescent="0.2">
      <c r="T45" s="67">
        <f>84*0.02</f>
        <v>1.68</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3:B13"/>
  <sheetViews>
    <sheetView workbookViewId="0">
      <selection activeCell="A14" sqref="A14"/>
    </sheetView>
  </sheetViews>
  <sheetFormatPr baseColWidth="10" defaultColWidth="10.6640625" defaultRowHeight="16" x14ac:dyDescent="0.2"/>
  <cols>
    <col min="1" max="1" width="20.83203125" bestFit="1" customWidth="1"/>
  </cols>
  <sheetData>
    <row r="3" spans="1:2" x14ac:dyDescent="0.2">
      <c r="A3" t="s">
        <v>17</v>
      </c>
      <c r="B3" s="41">
        <f>'data-T6.1'!C10</f>
        <v>6.56</v>
      </c>
    </row>
    <row r="4" spans="1:2" x14ac:dyDescent="0.2">
      <c r="A4" t="s">
        <v>48</v>
      </c>
      <c r="B4" s="41">
        <v>1.1000000000000001</v>
      </c>
    </row>
    <row r="5" spans="1:2" x14ac:dyDescent="0.2">
      <c r="A5" t="s">
        <v>69</v>
      </c>
      <c r="B5" s="41">
        <v>1.6410120725631714</v>
      </c>
    </row>
    <row r="6" spans="1:2" x14ac:dyDescent="0.2">
      <c r="A6" t="s">
        <v>155</v>
      </c>
      <c r="B6" s="41">
        <v>2.56927490234375</v>
      </c>
    </row>
    <row r="7" spans="1:2" x14ac:dyDescent="0.2">
      <c r="A7" t="s">
        <v>49</v>
      </c>
      <c r="B7" s="41">
        <v>3.4</v>
      </c>
    </row>
    <row r="8" spans="1:2" x14ac:dyDescent="0.2">
      <c r="A8" t="s">
        <v>18</v>
      </c>
      <c r="B8" s="41">
        <v>4.8044281005859375</v>
      </c>
    </row>
    <row r="9" spans="1:2" x14ac:dyDescent="0.2">
      <c r="A9" t="s">
        <v>19</v>
      </c>
      <c r="B9" s="41">
        <v>7.4185528755187988</v>
      </c>
    </row>
    <row r="10" spans="1:2" x14ac:dyDescent="0.2">
      <c r="A10" t="s">
        <v>20</v>
      </c>
      <c r="B10" s="41">
        <v>8.6382455825805664</v>
      </c>
    </row>
    <row r="11" spans="1:2" x14ac:dyDescent="0.2">
      <c r="A11" t="s">
        <v>21</v>
      </c>
      <c r="B11" s="41">
        <v>9.7183160781860352</v>
      </c>
    </row>
    <row r="12" spans="1:2" x14ac:dyDescent="0.2">
      <c r="A12" t="s">
        <v>70</v>
      </c>
      <c r="B12" s="41">
        <v>9.8744401931762695</v>
      </c>
    </row>
    <row r="13" spans="1:2" x14ac:dyDescent="0.2">
      <c r="A13" t="s">
        <v>22</v>
      </c>
      <c r="B13" s="41">
        <v>20.795164108276367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D83E-6903-7D4D-8268-AF712DF794C3}">
  <dimension ref="A1:J10"/>
  <sheetViews>
    <sheetView workbookViewId="0">
      <selection activeCell="B2" sqref="B2"/>
    </sheetView>
  </sheetViews>
  <sheetFormatPr baseColWidth="10" defaultColWidth="10.6640625" defaultRowHeight="16" x14ac:dyDescent="0.2"/>
  <sheetData>
    <row r="1" spans="1:10" x14ac:dyDescent="0.2">
      <c r="B1" s="182" t="s">
        <v>53</v>
      </c>
      <c r="C1" s="182"/>
      <c r="D1" s="183" t="s">
        <v>108</v>
      </c>
      <c r="E1" s="183"/>
      <c r="F1" s="182" t="s">
        <v>107</v>
      </c>
      <c r="G1" s="182"/>
      <c r="I1" s="182" t="s">
        <v>106</v>
      </c>
      <c r="J1" s="182"/>
    </row>
    <row r="2" spans="1:10" x14ac:dyDescent="0.2">
      <c r="A2" t="s">
        <v>14</v>
      </c>
      <c r="B2">
        <v>276.08047599999998</v>
      </c>
      <c r="C2" s="42">
        <f>B2/SUM($B$2:$B$10)</f>
        <v>0.11252899901247244</v>
      </c>
      <c r="D2">
        <v>11.241910000000001</v>
      </c>
      <c r="E2" s="42">
        <f>D2/SUM($D$2:$D$10)</f>
        <v>0.24495716385706337</v>
      </c>
      <c r="F2" s="66">
        <v>1401000000</v>
      </c>
      <c r="G2" s="42">
        <f>F2/SUM($F$2:$F$10)</f>
        <v>0.18294832787056503</v>
      </c>
      <c r="I2" s="66">
        <v>16900000000000</v>
      </c>
      <c r="J2" s="42">
        <f t="shared" ref="J2:J10" si="0">I2/SUM($I$2:$I$10)</f>
        <v>0.19908116385911179</v>
      </c>
    </row>
    <row r="3" spans="1:10" x14ac:dyDescent="0.2">
      <c r="A3" t="s">
        <v>50</v>
      </c>
      <c r="B3">
        <v>140.42965169999997</v>
      </c>
      <c r="C3" s="42">
        <f t="shared" ref="C3:C10" si="1">B3/SUM($B$2:$B$10)</f>
        <v>5.7238412387666075E-2</v>
      </c>
      <c r="D3">
        <v>2.8746109999999998</v>
      </c>
      <c r="E3" s="42">
        <f>D3/SUM($D$2:$D$10)</f>
        <v>6.2636736795821768E-2</v>
      </c>
      <c r="F3" s="66">
        <v>230500000</v>
      </c>
      <c r="G3" s="42">
        <f t="shared" ref="G3:G10" si="2">F3/SUM($F$2:$F$10)</f>
        <v>3.0099635670353491E-2</v>
      </c>
      <c r="I3" s="66">
        <v>5240000000000</v>
      </c>
      <c r="J3" s="42">
        <f t="shared" si="0"/>
        <v>6.1726940746848862E-2</v>
      </c>
    </row>
    <row r="4" spans="1:10" x14ac:dyDescent="0.2">
      <c r="A4" t="s">
        <v>21</v>
      </c>
      <c r="B4">
        <v>549.01918330000012</v>
      </c>
      <c r="C4" s="42">
        <f t="shared" si="1"/>
        <v>0.22377742906888551</v>
      </c>
      <c r="D4">
        <v>5.3254270000000004</v>
      </c>
      <c r="E4" s="42">
        <f t="shared" ref="E4:E10" si="3">D4/SUM($D$2:$D$10)</f>
        <v>0.11603913340774205</v>
      </c>
      <c r="F4" s="66">
        <v>547600000</v>
      </c>
      <c r="G4" s="42">
        <f t="shared" si="2"/>
        <v>7.1507854633776888E-2</v>
      </c>
      <c r="I4" s="66">
        <v>14600000000000</v>
      </c>
      <c r="J4" s="42">
        <f t="shared" si="0"/>
        <v>0.17198727765343386</v>
      </c>
    </row>
    <row r="5" spans="1:10" x14ac:dyDescent="0.2">
      <c r="A5" t="s">
        <v>18</v>
      </c>
      <c r="B5">
        <v>145.51742260000003</v>
      </c>
      <c r="C5" s="42">
        <f t="shared" si="1"/>
        <v>5.9312161951115078E-2</v>
      </c>
      <c r="D5">
        <v>3.0989369999999998</v>
      </c>
      <c r="E5" s="42">
        <f t="shared" si="3"/>
        <v>6.7524719419717494E-2</v>
      </c>
      <c r="F5" s="66">
        <v>642100000</v>
      </c>
      <c r="G5" s="42">
        <f t="shared" si="2"/>
        <v>8.3848052338108353E-2</v>
      </c>
      <c r="I5" s="66">
        <v>6400000000000</v>
      </c>
      <c r="J5" s="42">
        <f t="shared" si="0"/>
        <v>7.5391683354929906E-2</v>
      </c>
    </row>
    <row r="6" spans="1:10" x14ac:dyDescent="0.2">
      <c r="A6" t="s">
        <v>19</v>
      </c>
      <c r="B6">
        <v>134.90985179999998</v>
      </c>
      <c r="C6" s="42">
        <f t="shared" si="1"/>
        <v>5.4988569999332382E-2</v>
      </c>
      <c r="D6">
        <v>3.9573649999999998</v>
      </c>
      <c r="E6" s="42">
        <f t="shared" si="3"/>
        <v>8.6229555898170995E-2</v>
      </c>
      <c r="F6" s="66">
        <v>538400000</v>
      </c>
      <c r="G6" s="42">
        <f t="shared" si="2"/>
        <v>7.0306480889016573E-2</v>
      </c>
      <c r="I6" s="66">
        <v>7230000000000</v>
      </c>
      <c r="J6" s="42">
        <f t="shared" si="0"/>
        <v>8.5169042290022381E-2</v>
      </c>
    </row>
    <row r="7" spans="1:10" x14ac:dyDescent="0.2">
      <c r="A7" t="s">
        <v>22</v>
      </c>
      <c r="B7">
        <v>653.06115110000042</v>
      </c>
      <c r="C7" s="42">
        <f t="shared" si="1"/>
        <v>0.26618440641639601</v>
      </c>
      <c r="D7">
        <v>8.2503089999999997</v>
      </c>
      <c r="E7" s="42">
        <f t="shared" si="3"/>
        <v>0.17977125716042955</v>
      </c>
      <c r="F7" s="66">
        <v>396500000</v>
      </c>
      <c r="G7" s="42">
        <f t="shared" si="2"/>
        <v>5.177659671711566E-2</v>
      </c>
      <c r="I7" s="66">
        <v>15000000000000</v>
      </c>
      <c r="J7" s="42">
        <f t="shared" si="0"/>
        <v>0.17669925786311697</v>
      </c>
    </row>
    <row r="8" spans="1:10" x14ac:dyDescent="0.2">
      <c r="A8" t="s">
        <v>70</v>
      </c>
      <c r="B8">
        <v>229.20522900000012</v>
      </c>
      <c r="C8" s="42">
        <f t="shared" si="1"/>
        <v>9.3422886549190592E-2</v>
      </c>
      <c r="D8">
        <v>2.8715419999999998</v>
      </c>
      <c r="E8" s="42">
        <f t="shared" si="3"/>
        <v>6.2569864392833546E-2</v>
      </c>
      <c r="F8" s="66">
        <v>290800000</v>
      </c>
      <c r="G8" s="42">
        <f t="shared" si="2"/>
        <v>3.7973857062641191E-2</v>
      </c>
      <c r="I8" s="66">
        <v>3550000000000</v>
      </c>
      <c r="J8" s="42">
        <f t="shared" si="0"/>
        <v>4.1818824360937687E-2</v>
      </c>
    </row>
    <row r="9" spans="1:10" x14ac:dyDescent="0.2">
      <c r="A9" t="s">
        <v>179</v>
      </c>
      <c r="B9">
        <v>95.095535399999989</v>
      </c>
      <c r="C9" s="42">
        <f t="shared" si="1"/>
        <v>3.8760456965878085E-2</v>
      </c>
      <c r="D9">
        <v>1.8379209999999999</v>
      </c>
      <c r="E9" s="42">
        <f t="shared" si="3"/>
        <v>4.0047635637835359E-2</v>
      </c>
      <c r="F9" s="66">
        <v>1105000000</v>
      </c>
      <c r="G9" s="42">
        <f t="shared" si="2"/>
        <v>0.1442954334739289</v>
      </c>
      <c r="I9" s="66">
        <v>2870000000000</v>
      </c>
      <c r="J9" s="42">
        <f t="shared" si="0"/>
        <v>3.3808458004476384E-2</v>
      </c>
    </row>
    <row r="10" spans="1:10" x14ac:dyDescent="0.2">
      <c r="A10" t="s">
        <v>180</v>
      </c>
      <c r="B10">
        <v>230.09775999999997</v>
      </c>
      <c r="C10" s="42">
        <f t="shared" si="1"/>
        <v>9.3786677649063885E-2</v>
      </c>
      <c r="D10">
        <v>6.4353490000000004</v>
      </c>
      <c r="E10" s="42">
        <f t="shared" si="3"/>
        <v>0.14022393343038583</v>
      </c>
      <c r="F10" s="66">
        <v>2506000000</v>
      </c>
      <c r="G10" s="42">
        <f t="shared" si="2"/>
        <v>0.3272437613444939</v>
      </c>
      <c r="I10" s="66">
        <v>13100000000000</v>
      </c>
      <c r="J10" s="42">
        <f t="shared" si="0"/>
        <v>0.15431735186712217</v>
      </c>
    </row>
  </sheetData>
  <mergeCells count="4">
    <mergeCell ref="B1:C1"/>
    <mergeCell ref="D1:E1"/>
    <mergeCell ref="I1:J1"/>
    <mergeCell ref="F1:G1"/>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25"/>
  <sheetViews>
    <sheetView workbookViewId="0">
      <selection activeCell="A2" sqref="A2:A25"/>
    </sheetView>
  </sheetViews>
  <sheetFormatPr baseColWidth="10" defaultColWidth="10.6640625" defaultRowHeight="16" x14ac:dyDescent="0.2"/>
  <sheetData>
    <row r="1" spans="1:3" x14ac:dyDescent="0.2">
      <c r="A1" t="s">
        <v>23</v>
      </c>
      <c r="B1" t="s">
        <v>24</v>
      </c>
      <c r="C1" t="s">
        <v>25</v>
      </c>
    </row>
    <row r="2" spans="1:3" x14ac:dyDescent="0.2">
      <c r="A2" t="s">
        <v>20</v>
      </c>
      <c r="B2" t="s">
        <v>8</v>
      </c>
      <c r="C2" s="116">
        <v>3.1186423301696777</v>
      </c>
    </row>
    <row r="3" spans="1:3" x14ac:dyDescent="0.2">
      <c r="B3" t="s">
        <v>9</v>
      </c>
      <c r="C3" s="116">
        <v>7.905342169076448</v>
      </c>
    </row>
    <row r="4" spans="1:3" x14ac:dyDescent="0.2">
      <c r="B4" s="44" t="s">
        <v>10</v>
      </c>
      <c r="C4" s="116">
        <v>38.921432495117188</v>
      </c>
    </row>
    <row r="5" spans="1:3" x14ac:dyDescent="0.2">
      <c r="A5" t="s">
        <v>21</v>
      </c>
      <c r="B5" t="s">
        <v>8</v>
      </c>
      <c r="C5" s="116">
        <v>5.0919489860534668</v>
      </c>
    </row>
    <row r="6" spans="1:3" x14ac:dyDescent="0.2">
      <c r="B6" t="s">
        <v>9</v>
      </c>
      <c r="C6" s="116">
        <v>10.64166522314494</v>
      </c>
    </row>
    <row r="7" spans="1:3" x14ac:dyDescent="0.2">
      <c r="B7" t="s">
        <v>10</v>
      </c>
      <c r="C7" s="116">
        <v>29.188705444335938</v>
      </c>
    </row>
    <row r="8" spans="1:3" x14ac:dyDescent="0.2">
      <c r="A8" s="73" t="s">
        <v>22</v>
      </c>
      <c r="B8" t="s">
        <v>8</v>
      </c>
      <c r="C8" s="116">
        <v>9.6736345291137695</v>
      </c>
    </row>
    <row r="9" spans="1:3" x14ac:dyDescent="0.2">
      <c r="B9" t="s">
        <v>9</v>
      </c>
      <c r="C9" s="116">
        <v>21.650806327080545</v>
      </c>
    </row>
    <row r="10" spans="1:3" x14ac:dyDescent="0.2">
      <c r="B10" t="s">
        <v>10</v>
      </c>
      <c r="C10" s="116">
        <v>72.98004150390625</v>
      </c>
    </row>
    <row r="11" spans="1:3" x14ac:dyDescent="0.2">
      <c r="A11" s="73" t="s">
        <v>155</v>
      </c>
      <c r="B11" t="s">
        <v>8</v>
      </c>
      <c r="C11" s="116">
        <v>1.0377776622772217</v>
      </c>
    </row>
    <row r="12" spans="1:3" x14ac:dyDescent="0.2">
      <c r="B12" t="s">
        <v>9</v>
      </c>
      <c r="C12" s="116">
        <v>2.4828076645285075</v>
      </c>
    </row>
    <row r="13" spans="1:3" x14ac:dyDescent="0.2">
      <c r="B13" t="s">
        <v>10</v>
      </c>
      <c r="C13" s="116">
        <v>10.572606086730957</v>
      </c>
    </row>
    <row r="14" spans="1:3" x14ac:dyDescent="0.2">
      <c r="A14" s="73" t="s">
        <v>70</v>
      </c>
      <c r="B14" t="s">
        <v>8</v>
      </c>
      <c r="C14" s="116">
        <v>4.5784392356872559</v>
      </c>
    </row>
    <row r="15" spans="1:3" x14ac:dyDescent="0.2">
      <c r="B15" t="s">
        <v>9</v>
      </c>
      <c r="C15" s="116">
        <v>10.176281394512046</v>
      </c>
    </row>
    <row r="16" spans="1:3" x14ac:dyDescent="0.2">
      <c r="B16" t="s">
        <v>10</v>
      </c>
      <c r="C16" s="116">
        <v>35.146900177001953</v>
      </c>
    </row>
    <row r="17" spans="1:3" x14ac:dyDescent="0.2">
      <c r="A17" s="73" t="s">
        <v>19</v>
      </c>
      <c r="B17" t="s">
        <v>8</v>
      </c>
      <c r="C17" s="116">
        <v>2.2593941688537598</v>
      </c>
    </row>
    <row r="18" spans="1:3" x14ac:dyDescent="0.2">
      <c r="B18" t="s">
        <v>9</v>
      </c>
      <c r="C18" s="116">
        <v>7.3215993658915579</v>
      </c>
    </row>
    <row r="19" spans="1:3" x14ac:dyDescent="0.2">
      <c r="B19" t="s">
        <v>10</v>
      </c>
      <c r="C19" s="116">
        <v>33.602165222167969</v>
      </c>
    </row>
    <row r="20" spans="1:3" x14ac:dyDescent="0.2">
      <c r="A20" s="73" t="s">
        <v>18</v>
      </c>
      <c r="B20" t="s">
        <v>8</v>
      </c>
      <c r="C20" s="116">
        <v>1.9950299263000488</v>
      </c>
    </row>
    <row r="21" spans="1:3" x14ac:dyDescent="0.2">
      <c r="B21" t="s">
        <v>9</v>
      </c>
      <c r="C21" s="116">
        <v>4.7466709878938929</v>
      </c>
    </row>
    <row r="22" spans="1:3" x14ac:dyDescent="0.2">
      <c r="B22" t="s">
        <v>10</v>
      </c>
      <c r="C22" s="116">
        <v>19.195270538330078</v>
      </c>
    </row>
    <row r="23" spans="1:3" x14ac:dyDescent="0.2">
      <c r="A23" s="73" t="s">
        <v>69</v>
      </c>
      <c r="B23" t="s">
        <v>8</v>
      </c>
      <c r="C23" s="116">
        <v>0.51139587163925171</v>
      </c>
    </row>
    <row r="24" spans="1:3" x14ac:dyDescent="0.2">
      <c r="B24" t="s">
        <v>9</v>
      </c>
      <c r="C24" s="116">
        <v>1.6974199762905864</v>
      </c>
    </row>
    <row r="25" spans="1:3" x14ac:dyDescent="0.2">
      <c r="B25" t="s">
        <v>10</v>
      </c>
      <c r="C25" s="116">
        <v>7.3439846038818359</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B11"/>
  <sheetViews>
    <sheetView workbookViewId="0">
      <selection activeCell="G23" sqref="G23"/>
    </sheetView>
  </sheetViews>
  <sheetFormatPr baseColWidth="10" defaultColWidth="10.6640625" defaultRowHeight="16" x14ac:dyDescent="0.2"/>
  <sheetData>
    <row r="3" spans="1:2" x14ac:dyDescent="0.2">
      <c r="A3" t="s">
        <v>23</v>
      </c>
      <c r="B3" t="s">
        <v>26</v>
      </c>
    </row>
    <row r="4" spans="1:2" x14ac:dyDescent="0.2">
      <c r="A4" t="s">
        <v>28</v>
      </c>
      <c r="B4" s="41">
        <v>1.6410120725631714</v>
      </c>
    </row>
    <row r="5" spans="1:2" x14ac:dyDescent="0.2">
      <c r="A5" t="s">
        <v>29</v>
      </c>
      <c r="B5" s="41">
        <v>2.56927490234375</v>
      </c>
    </row>
    <row r="6" spans="1:2" x14ac:dyDescent="0.2">
      <c r="A6" t="s">
        <v>30</v>
      </c>
      <c r="B6" s="41">
        <v>4.8044281005859375</v>
      </c>
    </row>
    <row r="7" spans="1:2" x14ac:dyDescent="0.2">
      <c r="A7" t="s">
        <v>19</v>
      </c>
      <c r="B7" s="41">
        <v>7.4185528755187988</v>
      </c>
    </row>
    <row r="8" spans="1:2" x14ac:dyDescent="0.2">
      <c r="A8" t="s">
        <v>31</v>
      </c>
      <c r="B8" s="41">
        <v>8.6382455825805664</v>
      </c>
    </row>
    <row r="9" spans="1:2" x14ac:dyDescent="0.2">
      <c r="A9" t="s">
        <v>21</v>
      </c>
      <c r="B9" s="41">
        <v>9.7183160781860352</v>
      </c>
    </row>
    <row r="10" spans="1:2" x14ac:dyDescent="0.2">
      <c r="A10" t="s">
        <v>32</v>
      </c>
      <c r="B10" s="41">
        <v>9.8744401931762695</v>
      </c>
    </row>
    <row r="11" spans="1:2" x14ac:dyDescent="0.2">
      <c r="A11" t="s">
        <v>33</v>
      </c>
      <c r="B11" s="41">
        <v>20.795164108276367</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4645A-1935-F74A-9ADE-971DCBCB5576}">
  <dimension ref="A2:C6"/>
  <sheetViews>
    <sheetView workbookViewId="0">
      <selection activeCell="F6" sqref="F6"/>
    </sheetView>
  </sheetViews>
  <sheetFormatPr baseColWidth="10" defaultColWidth="10.6640625" defaultRowHeight="16" x14ac:dyDescent="0.2"/>
  <sheetData>
    <row r="2" spans="1:3" x14ac:dyDescent="0.2">
      <c r="A2" s="118" t="s">
        <v>7</v>
      </c>
      <c r="B2" s="43">
        <v>6.5499997138977051</v>
      </c>
      <c r="C2" s="117">
        <v>1</v>
      </c>
    </row>
    <row r="3" spans="1:3" x14ac:dyDescent="0.2">
      <c r="A3" s="118" t="s">
        <v>8</v>
      </c>
      <c r="B3" s="43">
        <v>1.5734422206878662</v>
      </c>
      <c r="C3" s="117">
        <v>0.12</v>
      </c>
    </row>
    <row r="4" spans="1:3" x14ac:dyDescent="0.2">
      <c r="A4" s="118" t="s">
        <v>9</v>
      </c>
      <c r="B4" s="43">
        <v>6.6125658079981804</v>
      </c>
      <c r="C4" s="117">
        <v>0.4</v>
      </c>
    </row>
    <row r="5" spans="1:3" x14ac:dyDescent="0.2">
      <c r="A5" s="118" t="s">
        <v>10</v>
      </c>
      <c r="B5" s="43">
        <v>31.2</v>
      </c>
      <c r="C5" s="117">
        <v>0.48</v>
      </c>
    </row>
    <row r="6" spans="1:3" x14ac:dyDescent="0.2">
      <c r="A6" s="118" t="s">
        <v>11</v>
      </c>
      <c r="B6" s="41">
        <v>110</v>
      </c>
      <c r="C6" s="117">
        <v>0.17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3"/>
  <sheetViews>
    <sheetView workbookViewId="0">
      <selection sqref="A1:B6"/>
    </sheetView>
  </sheetViews>
  <sheetFormatPr baseColWidth="10" defaultColWidth="10.6640625" defaultRowHeight="16" x14ac:dyDescent="0.2"/>
  <cols>
    <col min="1" max="1" width="13.33203125" bestFit="1" customWidth="1"/>
  </cols>
  <sheetData>
    <row r="1" spans="1:5" x14ac:dyDescent="0.2">
      <c r="A1" t="s">
        <v>113</v>
      </c>
      <c r="B1" t="s">
        <v>74</v>
      </c>
    </row>
    <row r="2" spans="1:5" x14ac:dyDescent="0.2">
      <c r="A2" s="41" t="s">
        <v>7</v>
      </c>
      <c r="B2" s="119">
        <v>0.99999994039535522</v>
      </c>
    </row>
    <row r="3" spans="1:5" x14ac:dyDescent="0.2">
      <c r="A3" s="41" t="s">
        <v>8</v>
      </c>
      <c r="B3" s="119">
        <v>0.12011009454727173</v>
      </c>
    </row>
    <row r="4" spans="1:5" x14ac:dyDescent="0.2">
      <c r="A4" s="41" t="s">
        <v>9</v>
      </c>
      <c r="B4" s="119">
        <v>0.40382081270217896</v>
      </c>
    </row>
    <row r="5" spans="1:5" x14ac:dyDescent="0.2">
      <c r="A5" s="41" t="s">
        <v>10</v>
      </c>
      <c r="B5" s="119">
        <v>0.4760691225528717</v>
      </c>
      <c r="C5" s="108"/>
    </row>
    <row r="6" spans="1:5" x14ac:dyDescent="0.2">
      <c r="A6" s="41" t="s">
        <v>11</v>
      </c>
      <c r="B6" s="119">
        <v>0.16789515316486359</v>
      </c>
    </row>
    <row r="7" spans="1:5" x14ac:dyDescent="0.2">
      <c r="A7" s="41"/>
      <c r="B7" s="42"/>
    </row>
    <row r="8" spans="1:5" x14ac:dyDescent="0.2">
      <c r="A8" s="41"/>
      <c r="B8" s="42"/>
    </row>
    <row r="9" spans="1:5" x14ac:dyDescent="0.2">
      <c r="A9" s="41"/>
      <c r="B9" s="42"/>
      <c r="D9" s="41"/>
      <c r="E9" s="119"/>
    </row>
    <row r="10" spans="1:5" x14ac:dyDescent="0.2">
      <c r="D10" s="41"/>
      <c r="E10" s="119"/>
    </row>
    <row r="11" spans="1:5" x14ac:dyDescent="0.2">
      <c r="D11" s="41"/>
      <c r="E11" s="119"/>
    </row>
    <row r="12" spans="1:5" x14ac:dyDescent="0.2">
      <c r="D12" s="41"/>
      <c r="E12" s="119"/>
    </row>
    <row r="13" spans="1:5" x14ac:dyDescent="0.2">
      <c r="D13" s="41"/>
      <c r="E13" s="119"/>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819AE-02A4-3441-98ED-A725ECD23852}">
  <dimension ref="A2:D129"/>
  <sheetViews>
    <sheetView topLeftCell="A96" workbookViewId="0">
      <selection activeCell="A120" sqref="A120"/>
    </sheetView>
  </sheetViews>
  <sheetFormatPr baseColWidth="10" defaultColWidth="8.83203125" defaultRowHeight="15" x14ac:dyDescent="0.2"/>
  <cols>
    <col min="1" max="16384" width="8.83203125" style="72"/>
  </cols>
  <sheetData>
    <row r="2" spans="1:4" x14ac:dyDescent="0.2">
      <c r="A2" s="72" t="s">
        <v>15</v>
      </c>
      <c r="B2" s="72" t="s">
        <v>15</v>
      </c>
      <c r="C2" s="72" t="s">
        <v>80</v>
      </c>
    </row>
    <row r="3" spans="1:4" x14ac:dyDescent="0.2">
      <c r="A3" s="73">
        <v>0</v>
      </c>
      <c r="B3" s="73">
        <v>0</v>
      </c>
      <c r="C3" s="103">
        <v>0.28543371024704667</v>
      </c>
      <c r="D3" s="103"/>
    </row>
    <row r="4" spans="1:4" x14ac:dyDescent="0.2">
      <c r="A4" s="73">
        <v>1</v>
      </c>
      <c r="B4" s="73">
        <v>1</v>
      </c>
      <c r="C4" s="103">
        <v>0.28665103937164449</v>
      </c>
      <c r="D4" s="103"/>
    </row>
    <row r="5" spans="1:4" x14ac:dyDescent="0.2">
      <c r="A5" s="73">
        <v>2</v>
      </c>
      <c r="B5" s="73">
        <v>2</v>
      </c>
      <c r="C5" s="103">
        <v>0.27706820409842209</v>
      </c>
      <c r="D5" s="103"/>
    </row>
    <row r="6" spans="1:4" x14ac:dyDescent="0.2">
      <c r="A6" s="73">
        <v>3</v>
      </c>
      <c r="B6" s="73">
        <v>3</v>
      </c>
      <c r="C6" s="103">
        <v>0.26077869414116794</v>
      </c>
      <c r="D6" s="103"/>
    </row>
    <row r="7" spans="1:4" x14ac:dyDescent="0.2">
      <c r="A7" s="73">
        <v>4</v>
      </c>
      <c r="B7" s="73">
        <v>4</v>
      </c>
      <c r="C7" s="103">
        <v>0.24554826270750202</v>
      </c>
      <c r="D7" s="103"/>
    </row>
    <row r="8" spans="1:4" x14ac:dyDescent="0.2">
      <c r="A8" s="73">
        <v>5</v>
      </c>
      <c r="B8" s="73">
        <v>5</v>
      </c>
      <c r="C8" s="103">
        <v>0.23557893867904536</v>
      </c>
      <c r="D8" s="103"/>
    </row>
    <row r="9" spans="1:4" x14ac:dyDescent="0.2">
      <c r="A9" s="73">
        <v>6</v>
      </c>
      <c r="B9" s="73">
        <v>6</v>
      </c>
      <c r="C9" s="103">
        <v>0.23032745081469536</v>
      </c>
      <c r="D9" s="103"/>
    </row>
    <row r="10" spans="1:4" x14ac:dyDescent="0.2">
      <c r="A10" s="73">
        <v>7</v>
      </c>
      <c r="B10" s="73">
        <v>7</v>
      </c>
      <c r="C10" s="103">
        <v>0.22997245043234554</v>
      </c>
      <c r="D10" s="103"/>
    </row>
    <row r="11" spans="1:4" x14ac:dyDescent="0.2">
      <c r="A11" s="73">
        <v>8</v>
      </c>
      <c r="B11" s="73">
        <v>8</v>
      </c>
      <c r="C11" s="103">
        <v>0.23616594244853883</v>
      </c>
      <c r="D11" s="103"/>
    </row>
    <row r="12" spans="1:4" x14ac:dyDescent="0.2">
      <c r="A12" s="73">
        <v>9</v>
      </c>
      <c r="B12" s="73">
        <v>9</v>
      </c>
      <c r="C12" s="103">
        <v>0.25051410213920949</v>
      </c>
      <c r="D12" s="103"/>
    </row>
    <row r="13" spans="1:4" x14ac:dyDescent="0.2">
      <c r="A13" s="73">
        <v>10</v>
      </c>
      <c r="B13" s="73">
        <v>10</v>
      </c>
      <c r="C13" s="103">
        <v>0.27196976012556889</v>
      </c>
      <c r="D13" s="103"/>
    </row>
    <row r="14" spans="1:4" x14ac:dyDescent="0.2">
      <c r="A14" s="73">
        <v>11</v>
      </c>
      <c r="B14" s="73">
        <v>11</v>
      </c>
      <c r="C14" s="103">
        <v>0.29544999647253911</v>
      </c>
      <c r="D14" s="103"/>
    </row>
    <row r="15" spans="1:4" x14ac:dyDescent="0.2">
      <c r="A15" s="73">
        <v>12</v>
      </c>
      <c r="B15" s="73">
        <v>12</v>
      </c>
      <c r="C15" s="103">
        <v>0.31668311365453122</v>
      </c>
      <c r="D15" s="103"/>
    </row>
    <row r="16" spans="1:4" x14ac:dyDescent="0.2">
      <c r="A16" s="73">
        <v>13</v>
      </c>
      <c r="B16" s="73">
        <v>13</v>
      </c>
      <c r="C16" s="103">
        <v>0.33385233856885904</v>
      </c>
      <c r="D16" s="103"/>
    </row>
    <row r="17" spans="1:4" x14ac:dyDescent="0.2">
      <c r="A17" s="73">
        <v>14</v>
      </c>
      <c r="B17" s="73">
        <v>14</v>
      </c>
      <c r="C17" s="103">
        <v>0.34710732002200134</v>
      </c>
      <c r="D17" s="103"/>
    </row>
    <row r="18" spans="1:4" x14ac:dyDescent="0.2">
      <c r="A18" s="73">
        <v>15</v>
      </c>
      <c r="B18" s="73">
        <v>15</v>
      </c>
      <c r="C18" s="103">
        <v>0.35700410636665186</v>
      </c>
      <c r="D18" s="103"/>
    </row>
    <row r="19" spans="1:4" x14ac:dyDescent="0.2">
      <c r="A19" s="73">
        <v>16</v>
      </c>
      <c r="B19" s="73">
        <v>16</v>
      </c>
      <c r="C19" s="103">
        <v>0.36368965817087279</v>
      </c>
      <c r="D19" s="103"/>
    </row>
    <row r="20" spans="1:4" x14ac:dyDescent="0.2">
      <c r="A20" s="73">
        <v>17</v>
      </c>
      <c r="B20" s="73">
        <v>17</v>
      </c>
      <c r="C20" s="103">
        <v>0.36750491127870893</v>
      </c>
      <c r="D20" s="103"/>
    </row>
    <row r="21" spans="1:4" x14ac:dyDescent="0.2">
      <c r="A21" s="73">
        <v>18</v>
      </c>
      <c r="B21" s="73">
        <v>18</v>
      </c>
      <c r="C21" s="103">
        <v>0.36912641742711244</v>
      </c>
      <c r="D21" s="103"/>
    </row>
    <row r="22" spans="1:4" x14ac:dyDescent="0.2">
      <c r="A22" s="73">
        <v>19</v>
      </c>
      <c r="B22" s="73">
        <v>19</v>
      </c>
      <c r="C22" s="103">
        <v>0.36940364408739285</v>
      </c>
      <c r="D22" s="103"/>
    </row>
    <row r="23" spans="1:4" x14ac:dyDescent="0.2">
      <c r="A23" s="73">
        <v>20</v>
      </c>
      <c r="B23" s="73">
        <v>20</v>
      </c>
      <c r="C23" s="103">
        <v>0.36919092081086441</v>
      </c>
      <c r="D23" s="103"/>
    </row>
    <row r="24" spans="1:4" x14ac:dyDescent="0.2">
      <c r="A24" s="73">
        <v>21</v>
      </c>
      <c r="B24" s="73">
        <v>21</v>
      </c>
      <c r="C24" s="103">
        <v>0.36900683936576945</v>
      </c>
      <c r="D24" s="103"/>
    </row>
    <row r="25" spans="1:4" x14ac:dyDescent="0.2">
      <c r="A25" s="73">
        <v>22</v>
      </c>
      <c r="B25" s="73">
        <v>22</v>
      </c>
      <c r="C25" s="103">
        <v>0.36897986439303598</v>
      </c>
      <c r="D25" s="103"/>
    </row>
    <row r="26" spans="1:4" x14ac:dyDescent="0.2">
      <c r="A26" s="73">
        <v>23</v>
      </c>
      <c r="B26" s="73">
        <v>23</v>
      </c>
      <c r="C26" s="103">
        <v>0.36875568652878615</v>
      </c>
      <c r="D26" s="103"/>
    </row>
    <row r="27" spans="1:4" x14ac:dyDescent="0.2">
      <c r="A27" s="73">
        <v>24</v>
      </c>
      <c r="B27" s="73">
        <v>24</v>
      </c>
      <c r="C27" s="103">
        <v>0.36814578960384742</v>
      </c>
      <c r="D27" s="103"/>
    </row>
    <row r="28" spans="1:4" x14ac:dyDescent="0.2">
      <c r="A28" s="73">
        <v>25</v>
      </c>
      <c r="B28" s="73">
        <v>25</v>
      </c>
      <c r="C28" s="103">
        <v>0.36715527513179685</v>
      </c>
      <c r="D28" s="103"/>
    </row>
    <row r="29" spans="1:4" x14ac:dyDescent="0.2">
      <c r="A29" s="73">
        <v>26</v>
      </c>
      <c r="B29" s="73">
        <v>26</v>
      </c>
      <c r="C29" s="103">
        <v>0.36555807715787941</v>
      </c>
      <c r="D29" s="103"/>
    </row>
    <row r="30" spans="1:4" x14ac:dyDescent="0.2">
      <c r="A30" s="73">
        <v>27</v>
      </c>
      <c r="B30" s="73">
        <v>27</v>
      </c>
      <c r="C30" s="103">
        <v>0.36268251298621462</v>
      </c>
      <c r="D30" s="103"/>
    </row>
    <row r="31" spans="1:4" x14ac:dyDescent="0.2">
      <c r="A31" s="73">
        <v>28</v>
      </c>
      <c r="B31" s="73">
        <v>28</v>
      </c>
      <c r="C31" s="103">
        <v>0.35777346301012702</v>
      </c>
      <c r="D31" s="103"/>
    </row>
    <row r="32" spans="1:4" x14ac:dyDescent="0.2">
      <c r="A32" s="73">
        <v>29</v>
      </c>
      <c r="B32" s="73">
        <v>29</v>
      </c>
      <c r="C32" s="103">
        <v>0.35061246073199065</v>
      </c>
      <c r="D32" s="103"/>
    </row>
    <row r="33" spans="1:4" x14ac:dyDescent="0.2">
      <c r="A33" s="73">
        <v>30</v>
      </c>
      <c r="B33" s="73">
        <v>30</v>
      </c>
      <c r="C33" s="103">
        <v>0.34165057505603907</v>
      </c>
      <c r="D33" s="103"/>
    </row>
    <row r="34" spans="1:4" x14ac:dyDescent="0.2">
      <c r="A34" s="73">
        <v>31</v>
      </c>
      <c r="B34" s="73">
        <v>31</v>
      </c>
      <c r="C34" s="103">
        <v>0.33157626224814474</v>
      </c>
      <c r="D34" s="103"/>
    </row>
    <row r="35" spans="1:4" x14ac:dyDescent="0.2">
      <c r="A35" s="73">
        <v>32</v>
      </c>
      <c r="B35" s="73">
        <v>32</v>
      </c>
      <c r="C35" s="103">
        <v>0.32133821769096588</v>
      </c>
      <c r="D35" s="103"/>
    </row>
    <row r="36" spans="1:4" x14ac:dyDescent="0.2">
      <c r="A36" s="73">
        <v>33</v>
      </c>
      <c r="B36" s="73">
        <v>33</v>
      </c>
      <c r="C36" s="103">
        <v>0.31190948554833936</v>
      </c>
      <c r="D36" s="103"/>
    </row>
    <row r="37" spans="1:4" x14ac:dyDescent="0.2">
      <c r="A37" s="73">
        <v>34</v>
      </c>
      <c r="B37" s="73">
        <v>34</v>
      </c>
      <c r="C37" s="103">
        <v>0.30446864738696333</v>
      </c>
      <c r="D37" s="103"/>
    </row>
    <row r="38" spans="1:4" x14ac:dyDescent="0.2">
      <c r="A38" s="73">
        <v>35</v>
      </c>
      <c r="B38" s="73">
        <v>35</v>
      </c>
      <c r="C38" s="103">
        <v>0.2998380146111117</v>
      </c>
      <c r="D38" s="103"/>
    </row>
    <row r="39" spans="1:4" x14ac:dyDescent="0.2">
      <c r="A39" s="73">
        <v>36</v>
      </c>
      <c r="B39" s="73">
        <v>36</v>
      </c>
      <c r="C39" s="103">
        <v>0.29823674511823084</v>
      </c>
      <c r="D39" s="103"/>
    </row>
    <row r="40" spans="1:4" x14ac:dyDescent="0.2">
      <c r="A40" s="73">
        <v>37</v>
      </c>
      <c r="B40" s="73">
        <v>37</v>
      </c>
      <c r="C40" s="103">
        <v>0.29941641996189938</v>
      </c>
      <c r="D40" s="103"/>
    </row>
    <row r="41" spans="1:4" x14ac:dyDescent="0.2">
      <c r="A41" s="73">
        <v>38</v>
      </c>
      <c r="B41" s="73">
        <v>38</v>
      </c>
      <c r="C41" s="103">
        <v>0.30288020413562033</v>
      </c>
      <c r="D41" s="103"/>
    </row>
    <row r="42" spans="1:4" x14ac:dyDescent="0.2">
      <c r="A42" s="73">
        <v>39</v>
      </c>
      <c r="B42" s="73">
        <v>39</v>
      </c>
      <c r="C42" s="103">
        <v>0.30792738953702931</v>
      </c>
      <c r="D42" s="103"/>
    </row>
    <row r="43" spans="1:4" x14ac:dyDescent="0.2">
      <c r="A43" s="73">
        <v>40</v>
      </c>
      <c r="B43" s="73">
        <v>40</v>
      </c>
      <c r="C43" s="103">
        <v>0.31371382369494</v>
      </c>
      <c r="D43" s="103"/>
    </row>
    <row r="44" spans="1:4" x14ac:dyDescent="0.2">
      <c r="A44" s="73">
        <v>41</v>
      </c>
      <c r="B44" s="73">
        <v>41</v>
      </c>
      <c r="C44" s="103">
        <v>0.31947597937826827</v>
      </c>
      <c r="D44" s="103"/>
    </row>
    <row r="45" spans="1:4" x14ac:dyDescent="0.2">
      <c r="A45" s="73">
        <v>42</v>
      </c>
      <c r="B45" s="73">
        <v>42</v>
      </c>
      <c r="C45" s="103">
        <v>0.32485096897007576</v>
      </c>
      <c r="D45" s="103"/>
    </row>
    <row r="46" spans="1:4" x14ac:dyDescent="0.2">
      <c r="A46" s="73">
        <v>43</v>
      </c>
      <c r="B46" s="73">
        <v>43</v>
      </c>
      <c r="C46" s="103">
        <v>0.32973259638050328</v>
      </c>
      <c r="D46" s="103"/>
    </row>
    <row r="47" spans="1:4" x14ac:dyDescent="0.2">
      <c r="A47" s="73">
        <v>44</v>
      </c>
      <c r="B47" s="73">
        <v>44</v>
      </c>
      <c r="C47" s="103">
        <v>0.33406901065902428</v>
      </c>
      <c r="D47" s="103"/>
    </row>
    <row r="48" spans="1:4" x14ac:dyDescent="0.2">
      <c r="A48" s="73">
        <v>45</v>
      </c>
      <c r="B48" s="73">
        <v>45</v>
      </c>
      <c r="C48" s="103">
        <v>0.33762037630813513</v>
      </c>
      <c r="D48" s="103"/>
    </row>
    <row r="49" spans="1:4" x14ac:dyDescent="0.2">
      <c r="A49" s="73">
        <v>46</v>
      </c>
      <c r="B49" s="73">
        <v>46</v>
      </c>
      <c r="C49" s="103">
        <v>0.34069185439223809</v>
      </c>
      <c r="D49" s="103"/>
    </row>
    <row r="50" spans="1:4" x14ac:dyDescent="0.2">
      <c r="A50" s="73">
        <v>47</v>
      </c>
      <c r="B50" s="73">
        <v>47</v>
      </c>
      <c r="C50" s="103">
        <v>0.34418698142260534</v>
      </c>
      <c r="D50" s="103"/>
    </row>
    <row r="51" spans="1:4" x14ac:dyDescent="0.2">
      <c r="A51" s="73">
        <v>48</v>
      </c>
      <c r="B51" s="73">
        <v>48</v>
      </c>
      <c r="C51" s="103">
        <v>0.34875795270912757</v>
      </c>
      <c r="D51" s="103"/>
    </row>
    <row r="52" spans="1:4" x14ac:dyDescent="0.2">
      <c r="A52" s="73">
        <v>49</v>
      </c>
      <c r="B52" s="73">
        <v>49</v>
      </c>
      <c r="C52" s="103">
        <v>0.35437799758878269</v>
      </c>
      <c r="D52" s="103"/>
    </row>
    <row r="53" spans="1:4" x14ac:dyDescent="0.2">
      <c r="A53" s="73">
        <v>50</v>
      </c>
      <c r="B53" s="73">
        <v>50</v>
      </c>
      <c r="C53" s="103">
        <v>0.36027111954281543</v>
      </c>
      <c r="D53" s="103"/>
    </row>
    <row r="54" spans="1:4" x14ac:dyDescent="0.2">
      <c r="A54" s="73">
        <v>51</v>
      </c>
      <c r="B54" s="73">
        <v>51</v>
      </c>
      <c r="C54" s="103">
        <v>0.36538219530550042</v>
      </c>
      <c r="D54" s="103"/>
    </row>
    <row r="55" spans="1:4" x14ac:dyDescent="0.2">
      <c r="A55" s="73">
        <v>52</v>
      </c>
      <c r="B55" s="73">
        <v>52</v>
      </c>
      <c r="C55" s="103">
        <v>0.36960147630701429</v>
      </c>
      <c r="D55" s="103"/>
    </row>
    <row r="56" spans="1:4" x14ac:dyDescent="0.2">
      <c r="A56" s="73">
        <v>53</v>
      </c>
      <c r="B56" s="73">
        <v>53</v>
      </c>
      <c r="C56" s="103">
        <v>0.37316189702832153</v>
      </c>
      <c r="D56" s="103"/>
    </row>
    <row r="57" spans="1:4" x14ac:dyDescent="0.2">
      <c r="A57" s="73">
        <v>54</v>
      </c>
      <c r="B57" s="73">
        <v>54</v>
      </c>
      <c r="C57" s="103">
        <v>0.37574587001976406</v>
      </c>
      <c r="D57" s="103"/>
    </row>
    <row r="58" spans="1:4" x14ac:dyDescent="0.2">
      <c r="A58" s="73">
        <v>55</v>
      </c>
      <c r="B58" s="73">
        <v>55</v>
      </c>
      <c r="C58" s="103">
        <v>0.3768112849768796</v>
      </c>
      <c r="D58" s="103"/>
    </row>
    <row r="59" spans="1:4" x14ac:dyDescent="0.2">
      <c r="A59" s="73">
        <v>56</v>
      </c>
      <c r="B59" s="73">
        <v>56</v>
      </c>
      <c r="C59" s="103">
        <v>0.3761082362804396</v>
      </c>
      <c r="D59" s="103"/>
    </row>
    <row r="60" spans="1:4" x14ac:dyDescent="0.2">
      <c r="A60" s="73">
        <v>57</v>
      </c>
      <c r="B60" s="73">
        <v>57</v>
      </c>
      <c r="C60" s="103">
        <v>0.37382641325517857</v>
      </c>
      <c r="D60" s="103"/>
    </row>
    <row r="61" spans="1:4" x14ac:dyDescent="0.2">
      <c r="A61" s="73">
        <v>58</v>
      </c>
      <c r="B61" s="73">
        <v>58</v>
      </c>
      <c r="C61" s="103">
        <v>0.37050122154359494</v>
      </c>
      <c r="D61" s="103"/>
    </row>
    <row r="62" spans="1:4" x14ac:dyDescent="0.2">
      <c r="A62" s="73">
        <v>59</v>
      </c>
      <c r="B62" s="73">
        <v>59</v>
      </c>
      <c r="C62" s="103">
        <v>0.36676218624881246</v>
      </c>
      <c r="D62" s="103"/>
    </row>
    <row r="63" spans="1:4" x14ac:dyDescent="0.2">
      <c r="A63" s="73">
        <v>60</v>
      </c>
      <c r="B63" s="73">
        <v>60</v>
      </c>
      <c r="C63" s="103">
        <v>0.36236127294029818</v>
      </c>
      <c r="D63" s="103"/>
    </row>
    <row r="64" spans="1:4" x14ac:dyDescent="0.2">
      <c r="A64" s="73">
        <v>61</v>
      </c>
      <c r="B64" s="73">
        <v>61</v>
      </c>
      <c r="C64" s="103">
        <v>0.35625562344590606</v>
      </c>
      <c r="D64" s="103"/>
    </row>
    <row r="65" spans="1:4" x14ac:dyDescent="0.2">
      <c r="A65" s="73">
        <v>62</v>
      </c>
      <c r="B65" s="73">
        <v>62</v>
      </c>
      <c r="C65" s="103">
        <v>0.34802241092577352</v>
      </c>
      <c r="D65" s="103"/>
    </row>
    <row r="66" spans="1:4" x14ac:dyDescent="0.2">
      <c r="A66" s="73">
        <v>63</v>
      </c>
      <c r="B66" s="73">
        <v>63</v>
      </c>
      <c r="C66" s="103">
        <v>0.33791449307546456</v>
      </c>
      <c r="D66" s="103"/>
    </row>
    <row r="67" spans="1:4" x14ac:dyDescent="0.2">
      <c r="A67" s="73">
        <v>64</v>
      </c>
      <c r="B67" s="73">
        <v>64</v>
      </c>
      <c r="C67" s="103">
        <v>0.32623018598376741</v>
      </c>
      <c r="D67" s="103"/>
    </row>
    <row r="68" spans="1:4" x14ac:dyDescent="0.2">
      <c r="A68" s="73">
        <v>65</v>
      </c>
      <c r="B68" s="73">
        <v>65</v>
      </c>
      <c r="C68" s="103">
        <v>0.31320449428122682</v>
      </c>
      <c r="D68" s="103"/>
    </row>
    <row r="69" spans="1:4" x14ac:dyDescent="0.2">
      <c r="A69" s="73">
        <v>66</v>
      </c>
      <c r="B69" s="73">
        <v>66</v>
      </c>
      <c r="C69" s="103">
        <v>0.29879664113440074</v>
      </c>
      <c r="D69" s="103"/>
    </row>
    <row r="70" spans="1:4" x14ac:dyDescent="0.2">
      <c r="A70" s="73">
        <v>67</v>
      </c>
      <c r="B70" s="73">
        <v>67</v>
      </c>
      <c r="C70" s="103">
        <v>0.28253922205402504</v>
      </c>
      <c r="D70" s="103"/>
    </row>
    <row r="71" spans="1:4" x14ac:dyDescent="0.2">
      <c r="A71" s="73">
        <v>68</v>
      </c>
      <c r="B71" s="73">
        <v>68</v>
      </c>
      <c r="C71" s="103">
        <v>0.26383954248644281</v>
      </c>
      <c r="D71" s="103"/>
    </row>
    <row r="72" spans="1:4" x14ac:dyDescent="0.2">
      <c r="A72" s="73">
        <v>69</v>
      </c>
      <c r="B72" s="73">
        <v>69</v>
      </c>
      <c r="C72" s="103">
        <v>0.2425300040543529</v>
      </c>
      <c r="D72" s="103"/>
    </row>
    <row r="73" spans="1:4" x14ac:dyDescent="0.2">
      <c r="A73" s="73">
        <v>70</v>
      </c>
      <c r="B73" s="73">
        <v>70</v>
      </c>
      <c r="C73" s="103">
        <v>0.2182642733881632</v>
      </c>
      <c r="D73" s="103"/>
    </row>
    <row r="74" spans="1:4" x14ac:dyDescent="0.2">
      <c r="A74" s="73">
        <v>71</v>
      </c>
      <c r="B74" s="73">
        <v>71</v>
      </c>
      <c r="C74" s="103">
        <v>0.19082004219844964</v>
      </c>
      <c r="D74" s="103"/>
    </row>
    <row r="75" spans="1:4" x14ac:dyDescent="0.2">
      <c r="A75" s="73">
        <v>72</v>
      </c>
      <c r="B75" s="73">
        <v>72</v>
      </c>
      <c r="C75" s="103">
        <v>0.16084595693852385</v>
      </c>
      <c r="D75" s="103"/>
    </row>
    <row r="76" spans="1:4" x14ac:dyDescent="0.2">
      <c r="A76" s="73">
        <v>73</v>
      </c>
      <c r="B76" s="73">
        <v>73</v>
      </c>
      <c r="C76" s="103">
        <v>0.12975881753698573</v>
      </c>
      <c r="D76" s="103"/>
    </row>
    <row r="77" spans="1:4" x14ac:dyDescent="0.2">
      <c r="A77" s="73">
        <v>74</v>
      </c>
      <c r="B77" s="73">
        <v>74</v>
      </c>
      <c r="C77" s="103">
        <v>9.8459200779523096E-2</v>
      </c>
      <c r="D77" s="103"/>
    </row>
    <row r="78" spans="1:4" x14ac:dyDescent="0.2">
      <c r="A78" s="73">
        <v>75</v>
      </c>
      <c r="B78" s="73">
        <v>75</v>
      </c>
      <c r="C78" s="103">
        <v>6.7586142691084747E-2</v>
      </c>
      <c r="D78" s="103"/>
    </row>
    <row r="79" spans="1:4" x14ac:dyDescent="0.2">
      <c r="A79" s="73">
        <v>76</v>
      </c>
      <c r="B79" s="73">
        <v>76</v>
      </c>
      <c r="C79" s="103">
        <v>3.8245774627376682E-2</v>
      </c>
      <c r="D79" s="103"/>
    </row>
    <row r="80" spans="1:4" x14ac:dyDescent="0.2">
      <c r="A80" s="73">
        <v>77</v>
      </c>
      <c r="B80" s="73">
        <v>77</v>
      </c>
      <c r="C80" s="103">
        <v>1.1409785901608014E-2</v>
      </c>
      <c r="D80" s="103"/>
    </row>
    <row r="81" spans="1:4" x14ac:dyDescent="0.2">
      <c r="A81" s="73">
        <v>78</v>
      </c>
      <c r="B81" s="73">
        <v>78</v>
      </c>
      <c r="C81" s="103">
        <v>-1.2894175875489307E-2</v>
      </c>
      <c r="D81" s="103"/>
    </row>
    <row r="82" spans="1:4" x14ac:dyDescent="0.2">
      <c r="A82" s="73">
        <v>79</v>
      </c>
      <c r="B82" s="73">
        <v>79</v>
      </c>
      <c r="C82" s="103">
        <v>-3.5047453458093278E-2</v>
      </c>
      <c r="D82" s="103"/>
    </row>
    <row r="83" spans="1:4" x14ac:dyDescent="0.2">
      <c r="A83" s="73">
        <v>80</v>
      </c>
      <c r="B83" s="73">
        <v>80</v>
      </c>
      <c r="C83" s="103">
        <v>-5.5716714662039188E-2</v>
      </c>
      <c r="D83" s="103"/>
    </row>
    <row r="84" spans="1:4" x14ac:dyDescent="0.2">
      <c r="A84" s="73">
        <v>81</v>
      </c>
      <c r="B84" s="73">
        <v>81</v>
      </c>
      <c r="C84" s="103">
        <v>-7.540822755452728E-2</v>
      </c>
      <c r="D84" s="103"/>
    </row>
    <row r="85" spans="1:4" x14ac:dyDescent="0.2">
      <c r="A85" s="73">
        <v>82</v>
      </c>
      <c r="B85" s="73">
        <v>82</v>
      </c>
      <c r="C85" s="103">
        <v>-9.4164299012958738E-2</v>
      </c>
      <c r="D85" s="103"/>
    </row>
    <row r="86" spans="1:4" x14ac:dyDescent="0.2">
      <c r="A86" s="73">
        <v>83</v>
      </c>
      <c r="B86" s="73">
        <v>83</v>
      </c>
      <c r="C86" s="103">
        <v>-0.1117131728797902</v>
      </c>
      <c r="D86" s="103"/>
    </row>
    <row r="87" spans="1:4" x14ac:dyDescent="0.2">
      <c r="A87" s="73">
        <v>84</v>
      </c>
      <c r="B87" s="73">
        <v>84</v>
      </c>
      <c r="C87" s="103">
        <v>-0.12795042462131181</v>
      </c>
      <c r="D87" s="103"/>
    </row>
    <row r="88" spans="1:4" x14ac:dyDescent="0.2">
      <c r="A88" s="73">
        <v>85</v>
      </c>
      <c r="B88" s="73">
        <v>85</v>
      </c>
      <c r="C88" s="103">
        <v>-0.14233594200041599</v>
      </c>
      <c r="D88" s="103"/>
    </row>
    <row r="89" spans="1:4" x14ac:dyDescent="0.2">
      <c r="A89" s="73">
        <v>86</v>
      </c>
      <c r="B89" s="73">
        <v>86</v>
      </c>
      <c r="C89" s="103">
        <v>-0.1537282558117975</v>
      </c>
      <c r="D89" s="103"/>
    </row>
    <row r="90" spans="1:4" x14ac:dyDescent="0.2">
      <c r="A90" s="73">
        <v>87</v>
      </c>
      <c r="B90" s="73">
        <v>87</v>
      </c>
      <c r="C90" s="103">
        <v>-0.16150725095326163</v>
      </c>
      <c r="D90" s="103"/>
    </row>
    <row r="91" spans="1:4" x14ac:dyDescent="0.2">
      <c r="A91" s="73">
        <v>88</v>
      </c>
      <c r="B91" s="73">
        <v>88</v>
      </c>
      <c r="C91" s="103">
        <v>-0.16566298601699531</v>
      </c>
      <c r="D91" s="103"/>
    </row>
    <row r="92" spans="1:4" x14ac:dyDescent="0.2">
      <c r="A92" s="73">
        <v>89</v>
      </c>
      <c r="B92" s="73">
        <v>89</v>
      </c>
      <c r="C92" s="103">
        <v>-0.16583288803107418</v>
      </c>
      <c r="D92" s="103"/>
    </row>
    <row r="93" spans="1:4" x14ac:dyDescent="0.2">
      <c r="A93" s="73">
        <v>90</v>
      </c>
      <c r="B93" s="73">
        <v>90</v>
      </c>
      <c r="C93" s="103">
        <v>-0.16111199673189258</v>
      </c>
      <c r="D93" s="103"/>
    </row>
    <row r="94" spans="1:4" x14ac:dyDescent="0.2">
      <c r="A94" s="73">
        <v>91</v>
      </c>
      <c r="B94" s="73">
        <v>91</v>
      </c>
      <c r="C94" s="103">
        <v>-0.15043626778816838</v>
      </c>
      <c r="D94" s="103"/>
    </row>
    <row r="95" spans="1:4" x14ac:dyDescent="0.2">
      <c r="A95" s="73">
        <v>92</v>
      </c>
      <c r="B95" s="73">
        <v>92</v>
      </c>
      <c r="C95" s="103">
        <v>-0.13348148448876795</v>
      </c>
      <c r="D95" s="103"/>
    </row>
    <row r="96" spans="1:4" x14ac:dyDescent="0.2">
      <c r="A96" s="73">
        <v>93</v>
      </c>
      <c r="B96" s="73">
        <v>93</v>
      </c>
      <c r="C96" s="103">
        <v>-0.11074448970561841</v>
      </c>
      <c r="D96" s="103"/>
    </row>
    <row r="97" spans="1:4" x14ac:dyDescent="0.2">
      <c r="A97" s="73">
        <v>94</v>
      </c>
      <c r="B97" s="73">
        <v>94</v>
      </c>
      <c r="C97" s="103">
        <v>-8.1930316913379486E-2</v>
      </c>
      <c r="D97" s="103"/>
    </row>
    <row r="98" spans="1:4" x14ac:dyDescent="0.2">
      <c r="A98" s="73">
        <v>95</v>
      </c>
      <c r="B98" s="73">
        <v>95</v>
      </c>
      <c r="C98" s="103">
        <v>-4.917853029787328E-2</v>
      </c>
      <c r="D98" s="103"/>
    </row>
    <row r="99" spans="1:4" x14ac:dyDescent="0.2">
      <c r="A99" s="73">
        <v>96</v>
      </c>
      <c r="B99" s="73">
        <v>96</v>
      </c>
      <c r="C99" s="103">
        <v>-1.3077396276768457E-2</v>
      </c>
      <c r="D99" s="103"/>
    </row>
    <row r="100" spans="1:4" x14ac:dyDescent="0.2">
      <c r="A100" s="73">
        <v>97</v>
      </c>
      <c r="B100" s="73">
        <v>97</v>
      </c>
      <c r="C100" s="103">
        <v>2.8602981573369931E-2</v>
      </c>
      <c r="D100" s="103"/>
    </row>
    <row r="101" spans="1:4" x14ac:dyDescent="0.2">
      <c r="A101" s="73">
        <v>98</v>
      </c>
      <c r="B101" s="73">
        <v>98</v>
      </c>
      <c r="C101" s="103">
        <v>7.4795980650351632E-2</v>
      </c>
      <c r="D101" s="103"/>
    </row>
    <row r="102" spans="1:4" x14ac:dyDescent="0.2">
      <c r="A102" s="73">
        <v>99</v>
      </c>
      <c r="B102" s="73">
        <v>99</v>
      </c>
      <c r="C102" s="103">
        <v>0.1242665574056865</v>
      </c>
      <c r="D102" s="103"/>
    </row>
    <row r="103" spans="1:4" x14ac:dyDescent="0.2">
      <c r="A103" s="73">
        <v>99</v>
      </c>
      <c r="B103" s="73">
        <v>99</v>
      </c>
      <c r="C103" s="103">
        <v>0.13488922310239798</v>
      </c>
      <c r="D103" s="103"/>
    </row>
    <row r="104" spans="1:4" x14ac:dyDescent="0.2">
      <c r="A104" s="73">
        <v>99.9</v>
      </c>
      <c r="B104" s="73">
        <v>99.9</v>
      </c>
      <c r="C104" s="103">
        <v>0.13816960333371575</v>
      </c>
      <c r="D104" s="103"/>
    </row>
    <row r="105" spans="1:4" x14ac:dyDescent="0.2">
      <c r="A105" s="73">
        <v>99.9</v>
      </c>
      <c r="B105" s="73">
        <v>99.9</v>
      </c>
      <c r="C105" s="103">
        <v>0.14060939186353663</v>
      </c>
      <c r="D105" s="103"/>
    </row>
    <row r="106" spans="1:4" x14ac:dyDescent="0.2">
      <c r="A106" s="73">
        <v>99.9</v>
      </c>
      <c r="B106" s="73">
        <v>99.9</v>
      </c>
      <c r="C106" s="103">
        <v>0.14470104392240721</v>
      </c>
      <c r="D106" s="103"/>
    </row>
    <row r="107" spans="1:4" x14ac:dyDescent="0.2">
      <c r="A107" s="73">
        <v>99.9</v>
      </c>
      <c r="B107" s="73">
        <v>99.9</v>
      </c>
      <c r="C107" s="103">
        <v>0.14939072296583966</v>
      </c>
      <c r="D107" s="103"/>
    </row>
    <row r="108" spans="1:4" x14ac:dyDescent="0.2">
      <c r="A108" s="73">
        <v>99.9</v>
      </c>
      <c r="B108" s="73">
        <v>99.9</v>
      </c>
      <c r="C108" s="103">
        <v>0.16011966045138309</v>
      </c>
      <c r="D108" s="103"/>
    </row>
    <row r="109" spans="1:4" x14ac:dyDescent="0.2">
      <c r="A109" s="73">
        <v>99.9</v>
      </c>
      <c r="B109" s="73">
        <v>99.9</v>
      </c>
      <c r="C109" s="103">
        <v>0.16632220657882862</v>
      </c>
      <c r="D109" s="103"/>
    </row>
    <row r="110" spans="1:4" x14ac:dyDescent="0.2">
      <c r="A110" s="73">
        <v>99.9</v>
      </c>
      <c r="B110" s="73">
        <v>99.9</v>
      </c>
      <c r="C110" s="103">
        <v>0.17059031838338629</v>
      </c>
      <c r="D110" s="103"/>
    </row>
    <row r="111" spans="1:4" x14ac:dyDescent="0.2">
      <c r="A111" s="73">
        <v>99.9</v>
      </c>
      <c r="B111" s="73">
        <v>99.9</v>
      </c>
      <c r="C111" s="103">
        <v>0.16616893200823304</v>
      </c>
      <c r="D111" s="103"/>
    </row>
    <row r="112" spans="1:4" x14ac:dyDescent="0.2">
      <c r="A112" s="73">
        <v>99.9</v>
      </c>
      <c r="B112" s="73">
        <v>99.99</v>
      </c>
      <c r="C112" s="103">
        <v>0.15921666479784807</v>
      </c>
      <c r="D112" s="103"/>
    </row>
    <row r="113" spans="1:4" x14ac:dyDescent="0.2">
      <c r="A113" s="73">
        <v>99.9</v>
      </c>
      <c r="B113" s="73">
        <v>99.99</v>
      </c>
      <c r="C113" s="103">
        <v>0.16598609658891775</v>
      </c>
      <c r="D113" s="103"/>
    </row>
    <row r="114" spans="1:4" x14ac:dyDescent="0.2">
      <c r="A114" s="73">
        <v>99.9</v>
      </c>
      <c r="B114" s="73">
        <v>99.99</v>
      </c>
      <c r="C114" s="103">
        <v>0.18863557552532134</v>
      </c>
      <c r="D114" s="103"/>
    </row>
    <row r="115" spans="1:4" x14ac:dyDescent="0.2">
      <c r="A115" s="73">
        <v>99.9</v>
      </c>
      <c r="B115" s="73">
        <v>99.99</v>
      </c>
      <c r="C115" s="103">
        <v>0.20976338873239647</v>
      </c>
      <c r="D115" s="103"/>
    </row>
    <row r="116" spans="1:4" x14ac:dyDescent="0.2">
      <c r="A116" s="73">
        <v>99.9</v>
      </c>
      <c r="B116" s="73">
        <v>99.99</v>
      </c>
      <c r="C116" s="103">
        <v>0.22468123105972704</v>
      </c>
      <c r="D116" s="103"/>
    </row>
    <row r="117" spans="1:4" x14ac:dyDescent="0.2">
      <c r="A117" s="73">
        <v>99.99</v>
      </c>
      <c r="B117" s="73">
        <v>99.99</v>
      </c>
      <c r="C117" s="103">
        <v>0.22545705192664717</v>
      </c>
      <c r="D117" s="103"/>
    </row>
    <row r="118" spans="1:4" x14ac:dyDescent="0.2">
      <c r="A118" s="73">
        <v>99.99</v>
      </c>
      <c r="B118" s="73">
        <v>99.99</v>
      </c>
      <c r="C118" s="103">
        <v>0.26427650032478933</v>
      </c>
      <c r="D118" s="103"/>
    </row>
    <row r="119" spans="1:4" x14ac:dyDescent="0.2">
      <c r="A119" s="73">
        <v>99.99</v>
      </c>
      <c r="B119" s="73">
        <v>99.99</v>
      </c>
      <c r="C119" s="103">
        <v>0.31385105733113083</v>
      </c>
      <c r="D119" s="103"/>
    </row>
    <row r="120" spans="1:4" x14ac:dyDescent="0.2">
      <c r="A120" s="73">
        <v>99.99</v>
      </c>
      <c r="B120" s="73">
        <v>99.99</v>
      </c>
      <c r="C120" s="103">
        <v>0.3828554534623333</v>
      </c>
      <c r="D120" s="103"/>
    </row>
    <row r="121" spans="1:4" x14ac:dyDescent="0.2">
      <c r="A121" s="73">
        <v>99.99</v>
      </c>
      <c r="B121" s="73"/>
      <c r="C121" s="103">
        <v>0.40737187571782052</v>
      </c>
      <c r="D121" s="103"/>
    </row>
    <row r="122" spans="1:4" x14ac:dyDescent="0.2">
      <c r="A122" s="73">
        <v>99.99</v>
      </c>
      <c r="B122" s="73"/>
      <c r="C122" s="103">
        <v>0.46353272088049402</v>
      </c>
      <c r="D122" s="103"/>
    </row>
    <row r="123" spans="1:4" x14ac:dyDescent="0.2">
      <c r="A123" s="73">
        <v>99.99</v>
      </c>
      <c r="B123" s="73"/>
      <c r="C123" s="103">
        <v>0.52484314582350367</v>
      </c>
      <c r="D123" s="103"/>
    </row>
    <row r="124" spans="1:4" x14ac:dyDescent="0.2">
      <c r="A124" s="73">
        <v>99.99</v>
      </c>
      <c r="B124" s="73"/>
      <c r="C124" s="103">
        <v>0.54656987999115214</v>
      </c>
      <c r="D124" s="103"/>
    </row>
    <row r="125" spans="1:4" x14ac:dyDescent="0.2">
      <c r="A125" s="73">
        <v>99.99</v>
      </c>
      <c r="B125" s="73"/>
      <c r="C125" s="103">
        <v>0.58219181525491215</v>
      </c>
      <c r="D125" s="103"/>
    </row>
    <row r="126" spans="1:4" x14ac:dyDescent="0.2">
      <c r="A126" s="73">
        <v>99.99</v>
      </c>
      <c r="B126" s="73"/>
      <c r="C126" s="103">
        <v>0.60470501686176337</v>
      </c>
      <c r="D126" s="103"/>
    </row>
    <row r="127" spans="1:4" x14ac:dyDescent="0.2">
      <c r="A127" s="73">
        <v>99.9</v>
      </c>
      <c r="B127" s="73"/>
      <c r="C127" s="103">
        <v>0.71537663690003483</v>
      </c>
      <c r="D127" s="103"/>
    </row>
    <row r="128" spans="1:4" x14ac:dyDescent="0.2">
      <c r="A128" s="73">
        <v>99.998999999999995</v>
      </c>
      <c r="B128" s="73"/>
      <c r="C128" s="103">
        <v>0.86553730126373352</v>
      </c>
      <c r="D128" s="103"/>
    </row>
    <row r="129" spans="1:4" x14ac:dyDescent="0.2">
      <c r="A129" s="73">
        <v>99.998999999999995</v>
      </c>
      <c r="B129" s="73">
        <v>99.998999999999995</v>
      </c>
      <c r="C129" s="103">
        <v>1.0681954891700609</v>
      </c>
      <c r="D129" s="103"/>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4:D12"/>
  <sheetViews>
    <sheetView workbookViewId="0">
      <selection activeCell="G23" sqref="G23"/>
    </sheetView>
  </sheetViews>
  <sheetFormatPr baseColWidth="10" defaultColWidth="10.6640625" defaultRowHeight="16" x14ac:dyDescent="0.2"/>
  <cols>
    <col min="1" max="1" width="15.83203125" bestFit="1" customWidth="1"/>
  </cols>
  <sheetData>
    <row r="4" spans="1:4" x14ac:dyDescent="0.2">
      <c r="A4" t="s">
        <v>23</v>
      </c>
      <c r="B4" t="s">
        <v>26</v>
      </c>
      <c r="C4" t="s">
        <v>25</v>
      </c>
      <c r="D4" t="s">
        <v>27</v>
      </c>
    </row>
    <row r="5" spans="1:4" x14ac:dyDescent="0.2">
      <c r="A5" t="s">
        <v>28</v>
      </c>
      <c r="B5" s="43">
        <v>1.6410119999999999</v>
      </c>
      <c r="C5" s="43">
        <v>2.1173950000000001</v>
      </c>
      <c r="D5">
        <v>-0.2249853</v>
      </c>
    </row>
    <row r="6" spans="1:4" x14ac:dyDescent="0.2">
      <c r="A6" t="s">
        <v>29</v>
      </c>
      <c r="B6" s="43">
        <v>2.5692750000000002</v>
      </c>
      <c r="C6" s="43">
        <v>2.6987070000000002</v>
      </c>
      <c r="D6">
        <v>-4.7960900000000001E-2</v>
      </c>
    </row>
    <row r="7" spans="1:4" x14ac:dyDescent="0.2">
      <c r="A7" t="s">
        <v>30</v>
      </c>
      <c r="B7" s="43">
        <v>4.8044279999999997</v>
      </c>
      <c r="C7" s="43">
        <v>4.9194849999999999</v>
      </c>
      <c r="D7">
        <v>-2.33879E-2</v>
      </c>
    </row>
    <row r="8" spans="1:4" x14ac:dyDescent="0.2">
      <c r="A8" t="s">
        <v>19</v>
      </c>
      <c r="B8" s="43">
        <v>7.4185530000000002</v>
      </c>
      <c r="C8" s="43">
        <v>8.0058629999999997</v>
      </c>
      <c r="D8">
        <v>-7.3359999999999995E-2</v>
      </c>
    </row>
    <row r="9" spans="1:4" x14ac:dyDescent="0.2">
      <c r="A9" t="s">
        <v>31</v>
      </c>
      <c r="B9" s="43">
        <v>8.6382460000000005</v>
      </c>
      <c r="C9" s="43">
        <v>9.4037290000000002</v>
      </c>
      <c r="D9">
        <v>-8.1402199999999994E-2</v>
      </c>
    </row>
    <row r="10" spans="1:4" x14ac:dyDescent="0.2">
      <c r="A10" t="s">
        <v>21</v>
      </c>
      <c r="B10" s="43">
        <v>9.7183159999999997</v>
      </c>
      <c r="C10" s="43">
        <v>7.8864799999999997</v>
      </c>
      <c r="D10">
        <v>0.2322755</v>
      </c>
    </row>
    <row r="11" spans="1:4" x14ac:dyDescent="0.2">
      <c r="A11" t="s">
        <v>32</v>
      </c>
      <c r="B11" s="43">
        <v>9.8744399999999999</v>
      </c>
      <c r="C11" s="43">
        <v>11.941689999999999</v>
      </c>
      <c r="D11">
        <v>-0.17311199999999999</v>
      </c>
    </row>
    <row r="12" spans="1:4" x14ac:dyDescent="0.2">
      <c r="A12" t="s">
        <v>33</v>
      </c>
      <c r="B12" s="43">
        <v>20.795159999999999</v>
      </c>
      <c r="C12" s="43">
        <v>19.818470000000001</v>
      </c>
      <c r="D12">
        <v>4.9281800000000001E-2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10532-E0E7-E144-A3FE-1E55EC953195}">
  <dimension ref="A1:J21"/>
  <sheetViews>
    <sheetView workbookViewId="0">
      <selection activeCell="G23" sqref="G23"/>
    </sheetView>
  </sheetViews>
  <sheetFormatPr baseColWidth="10" defaultColWidth="10.6640625" defaultRowHeight="16" x14ac:dyDescent="0.2"/>
  <cols>
    <col min="1" max="1" width="15" bestFit="1" customWidth="1"/>
    <col min="2" max="2" width="15.6640625" customWidth="1"/>
    <col min="3" max="3" width="9.83203125" customWidth="1"/>
  </cols>
  <sheetData>
    <row r="1" spans="1:10" x14ac:dyDescent="0.2">
      <c r="A1" s="70"/>
      <c r="B1" t="s">
        <v>75</v>
      </c>
      <c r="C1" s="70" t="s">
        <v>73</v>
      </c>
      <c r="D1" s="70" t="s">
        <v>65</v>
      </c>
      <c r="E1" s="70" t="s">
        <v>74</v>
      </c>
    </row>
    <row r="2" spans="1:10" x14ac:dyDescent="0.2">
      <c r="A2" s="75" t="s">
        <v>7</v>
      </c>
      <c r="B2">
        <f>7710</f>
        <v>7710</v>
      </c>
      <c r="C2" s="43">
        <v>6.55</v>
      </c>
      <c r="D2" s="113" t="s">
        <v>99</v>
      </c>
      <c r="E2" s="114">
        <v>0.99999994039535522</v>
      </c>
      <c r="G2" s="41"/>
      <c r="H2" s="111"/>
      <c r="I2" s="111"/>
      <c r="J2" s="112"/>
    </row>
    <row r="3" spans="1:10" x14ac:dyDescent="0.2">
      <c r="A3" s="75" t="s">
        <v>8</v>
      </c>
      <c r="B3">
        <f>7.71*0.5*1000</f>
        <v>3855</v>
      </c>
      <c r="C3" s="43">
        <v>1.5734422206878662</v>
      </c>
      <c r="D3" s="113" t="s">
        <v>99</v>
      </c>
      <c r="E3" s="114">
        <v>0.12011009454727173</v>
      </c>
      <c r="G3" s="41"/>
      <c r="H3" s="111"/>
      <c r="I3" s="111"/>
      <c r="J3" s="112"/>
    </row>
    <row r="4" spans="1:10" x14ac:dyDescent="0.2">
      <c r="A4" s="75" t="s">
        <v>63</v>
      </c>
      <c r="B4">
        <f>0.2*7.71*1000</f>
        <v>1542</v>
      </c>
      <c r="C4" s="43">
        <v>0.80644344741216401</v>
      </c>
      <c r="D4" s="113" t="s">
        <v>99</v>
      </c>
      <c r="E4" s="114">
        <v>2.4624228477478027E-2</v>
      </c>
      <c r="G4" s="41"/>
      <c r="H4" s="111"/>
      <c r="I4" s="111"/>
      <c r="J4" s="112"/>
    </row>
    <row r="5" spans="1:10" x14ac:dyDescent="0.2">
      <c r="A5" s="75" t="s">
        <v>72</v>
      </c>
      <c r="B5">
        <f>0.3*7.71*1000</f>
        <v>2312.9999999999995</v>
      </c>
      <c r="C5" s="43">
        <v>2.0847746514614114</v>
      </c>
      <c r="D5" s="43">
        <v>1.7646865844726562</v>
      </c>
      <c r="E5" s="114">
        <v>9.5485866069793701E-2</v>
      </c>
      <c r="G5" s="41"/>
      <c r="H5" s="111"/>
      <c r="I5" s="111"/>
      <c r="J5" s="112"/>
    </row>
    <row r="6" spans="1:10" x14ac:dyDescent="0.2">
      <c r="A6" s="75" t="s">
        <v>9</v>
      </c>
      <c r="B6">
        <f>0.4*7.71*1000</f>
        <v>3084</v>
      </c>
      <c r="C6" s="43">
        <v>6.6125658079981804</v>
      </c>
      <c r="D6" s="43">
        <v>3.1421053409576416</v>
      </c>
      <c r="E6" s="114">
        <v>0.40382081270217896</v>
      </c>
      <c r="G6" s="41"/>
      <c r="H6" s="111"/>
      <c r="I6" s="111"/>
      <c r="J6" s="112"/>
    </row>
    <row r="7" spans="1:10" x14ac:dyDescent="0.2">
      <c r="A7" s="75" t="s">
        <v>10</v>
      </c>
      <c r="B7">
        <f>0.1*7.71*1000</f>
        <v>771</v>
      </c>
      <c r="C7" s="41">
        <v>31.182527542114258</v>
      </c>
      <c r="D7" s="41">
        <v>13.402840614318848</v>
      </c>
      <c r="E7" s="114">
        <v>0.4760691225528717</v>
      </c>
      <c r="G7" s="41"/>
      <c r="H7" s="111"/>
      <c r="I7" s="111"/>
      <c r="J7" s="112"/>
    </row>
    <row r="8" spans="1:10" x14ac:dyDescent="0.2">
      <c r="A8" s="75" t="s">
        <v>11</v>
      </c>
      <c r="B8" s="41">
        <f>0.01*7.71*1000</f>
        <v>77.100000000000009</v>
      </c>
      <c r="C8" s="41">
        <v>109.97132873535156</v>
      </c>
      <c r="D8" s="41">
        <v>45.542942047119141</v>
      </c>
      <c r="E8" s="114">
        <v>0.16789515316486359</v>
      </c>
      <c r="G8" s="41"/>
      <c r="H8" s="111"/>
      <c r="I8" s="111"/>
      <c r="J8" s="112"/>
    </row>
    <row r="9" spans="1:10" x14ac:dyDescent="0.2">
      <c r="A9" s="75" t="s">
        <v>12</v>
      </c>
      <c r="B9" s="41">
        <f>7.71*0.001*1000</f>
        <v>7.71</v>
      </c>
      <c r="C9" s="41">
        <v>467.21075439453125</v>
      </c>
      <c r="D9" s="41">
        <v>130.07394409179688</v>
      </c>
      <c r="E9" s="114">
        <v>7.1329884231090546E-2</v>
      </c>
      <c r="G9" s="45"/>
      <c r="H9" s="111"/>
      <c r="I9" s="111"/>
      <c r="J9" s="112"/>
    </row>
    <row r="10" spans="1:10" x14ac:dyDescent="0.2">
      <c r="A10" s="75" t="s">
        <v>13</v>
      </c>
      <c r="B10" s="43">
        <f>7.71*0.0001*1000</f>
        <v>0.77100000000000002</v>
      </c>
      <c r="C10" s="41">
        <v>2530.508544921875</v>
      </c>
      <c r="D10" s="41">
        <v>568.99517822265625</v>
      </c>
      <c r="E10" s="42">
        <v>3.8633719086647034E-2</v>
      </c>
      <c r="G10" s="45"/>
      <c r="H10" s="111"/>
      <c r="I10" s="111"/>
      <c r="J10" s="111"/>
    </row>
    <row r="11" spans="1:10" x14ac:dyDescent="0.2">
      <c r="C11" s="111"/>
      <c r="D11" s="111"/>
      <c r="E11" s="111"/>
      <c r="G11" s="45"/>
      <c r="H11" s="111"/>
      <c r="I11" s="111"/>
      <c r="J11" s="111"/>
    </row>
    <row r="15" spans="1:10" x14ac:dyDescent="0.2">
      <c r="G15" s="76"/>
    </row>
    <row r="21" spans="2:6" x14ac:dyDescent="0.2">
      <c r="B21" s="75"/>
      <c r="C21" s="75"/>
      <c r="E21" s="78"/>
      <c r="F21" s="77"/>
    </row>
  </sheetData>
  <phoneticPr fontId="25"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27"/>
  <sheetViews>
    <sheetView workbookViewId="0">
      <selection activeCell="G23" sqref="G23"/>
    </sheetView>
  </sheetViews>
  <sheetFormatPr baseColWidth="10" defaultColWidth="10.6640625" defaultRowHeight="16" x14ac:dyDescent="0.2"/>
  <cols>
    <col min="4" max="4" width="16.33203125" customWidth="1"/>
    <col min="11" max="11" width="18.33203125" bestFit="1" customWidth="1"/>
    <col min="12" max="12" width="19.1640625" customWidth="1"/>
    <col min="13" max="13" width="19.1640625" bestFit="1" customWidth="1"/>
    <col min="14" max="14" width="21.1640625" customWidth="1"/>
    <col min="15" max="15" width="18.5" bestFit="1" customWidth="1"/>
  </cols>
  <sheetData>
    <row r="1" spans="1:15" x14ac:dyDescent="0.2">
      <c r="O1" t="s">
        <v>16</v>
      </c>
    </row>
    <row r="2" spans="1:15" x14ac:dyDescent="0.2">
      <c r="A2" t="s">
        <v>15</v>
      </c>
      <c r="B2" t="s">
        <v>81</v>
      </c>
      <c r="C2" t="s">
        <v>82</v>
      </c>
      <c r="D2" t="s">
        <v>83</v>
      </c>
      <c r="E2" t="s">
        <v>84</v>
      </c>
      <c r="F2" t="s">
        <v>85</v>
      </c>
      <c r="G2" t="s">
        <v>86</v>
      </c>
      <c r="J2" s="41"/>
      <c r="K2" s="41"/>
      <c r="N2" s="41"/>
      <c r="O2" t="e">
        <f>(L2-M2)/N2</f>
        <v>#DIV/0!</v>
      </c>
    </row>
    <row r="3" spans="1:15" x14ac:dyDescent="0.2">
      <c r="A3" t="s">
        <v>87</v>
      </c>
      <c r="B3" s="41">
        <v>6.1500000953674316</v>
      </c>
      <c r="C3" s="43">
        <v>6.55</v>
      </c>
      <c r="D3" s="41">
        <v>32.019435882568359</v>
      </c>
      <c r="E3" s="41">
        <v>50.510643005371094</v>
      </c>
      <c r="F3" s="103">
        <v>6.504058837890625E-2</v>
      </c>
      <c r="G3" s="103">
        <v>0.57749944925308228</v>
      </c>
      <c r="H3">
        <v>1</v>
      </c>
      <c r="J3" s="41"/>
      <c r="K3" s="41"/>
      <c r="N3" s="41"/>
      <c r="O3" t="e">
        <f t="shared" ref="O3:O8" si="0">(L3-M3)/N3</f>
        <v>#DIV/0!</v>
      </c>
    </row>
    <row r="4" spans="1:15" x14ac:dyDescent="0.2">
      <c r="A4" t="s">
        <v>88</v>
      </c>
      <c r="B4" s="43">
        <v>1.1887085437774658</v>
      </c>
      <c r="C4" s="43">
        <v>1.5734422206878662</v>
      </c>
      <c r="D4" s="41">
        <v>3.0944533348083496</v>
      </c>
      <c r="E4" s="41">
        <v>6.066838264465332</v>
      </c>
      <c r="F4" s="103">
        <v>0.32365685701370239</v>
      </c>
      <c r="G4" s="103">
        <v>0.96055251359939575</v>
      </c>
      <c r="H4">
        <v>0.16074585914611816</v>
      </c>
      <c r="J4" s="41"/>
      <c r="K4" s="41"/>
      <c r="N4" s="41"/>
      <c r="O4" t="e">
        <f t="shared" si="0"/>
        <v>#DIV/0!</v>
      </c>
    </row>
    <row r="5" spans="1:15" x14ac:dyDescent="0.2">
      <c r="A5" t="s">
        <v>89</v>
      </c>
      <c r="B5" s="43">
        <v>6.371431790292263</v>
      </c>
      <c r="C5" s="43">
        <v>6.6125658079981804</v>
      </c>
      <c r="D5" s="41">
        <v>13.268919944763184</v>
      </c>
      <c r="E5" s="41">
        <v>20.397251129150391</v>
      </c>
      <c r="F5" s="103">
        <v>3.7846125662326813E-2</v>
      </c>
      <c r="G5" s="103">
        <v>0.53722018003463745</v>
      </c>
      <c r="H5">
        <v>0.38549843430519104</v>
      </c>
      <c r="J5" s="41"/>
      <c r="K5" s="41"/>
      <c r="N5" s="41"/>
      <c r="O5" t="e">
        <f t="shared" si="0"/>
        <v>#DIV/0!</v>
      </c>
    </row>
    <row r="6" spans="1:15" x14ac:dyDescent="0.2">
      <c r="A6" t="s">
        <v>90</v>
      </c>
      <c r="B6" s="41">
        <v>30.070730209350586</v>
      </c>
      <c r="C6" s="41">
        <v>31.182527542114258</v>
      </c>
      <c r="D6" s="41">
        <v>15.656061172485352</v>
      </c>
      <c r="E6" s="41">
        <v>24.046558380126953</v>
      </c>
      <c r="F6" s="103">
        <v>3.6972742527723312E-2</v>
      </c>
      <c r="G6" s="103">
        <v>0.5359264612197876</v>
      </c>
      <c r="H6">
        <v>0.45375606417655945</v>
      </c>
      <c r="J6" s="41"/>
      <c r="K6" s="41"/>
      <c r="N6" s="41"/>
      <c r="O6" t="e">
        <f t="shared" si="0"/>
        <v>#DIV/0!</v>
      </c>
    </row>
    <row r="7" spans="1:15" x14ac:dyDescent="0.2">
      <c r="A7" t="s">
        <v>91</v>
      </c>
      <c r="B7" s="41">
        <v>87.151512145996094</v>
      </c>
      <c r="C7" s="41">
        <v>109.97132873535156</v>
      </c>
      <c r="D7" s="41">
        <v>4.5374670028686523</v>
      </c>
      <c r="E7" s="41">
        <v>8.4804925918579102</v>
      </c>
      <c r="F7" s="103">
        <v>0.26184073090553284</v>
      </c>
      <c r="G7" s="103">
        <v>0.86899268627166748</v>
      </c>
      <c r="H7">
        <v>0.21323786675930023</v>
      </c>
      <c r="J7" s="41"/>
      <c r="K7" s="41"/>
      <c r="N7" s="41"/>
      <c r="O7" t="e">
        <f t="shared" si="0"/>
        <v>#DIV/0!</v>
      </c>
    </row>
    <row r="8" spans="1:15" x14ac:dyDescent="0.2">
      <c r="A8" t="s">
        <v>92</v>
      </c>
      <c r="B8" s="41">
        <v>322.96554565429688</v>
      </c>
      <c r="C8" s="41">
        <v>467.21075439453125</v>
      </c>
      <c r="D8" s="41">
        <v>1.6814918518066406</v>
      </c>
      <c r="E8" s="41">
        <v>3.6029188632965088</v>
      </c>
      <c r="F8" s="103">
        <v>0.44662722945213318</v>
      </c>
      <c r="G8" s="103">
        <v>1.1426918506622314</v>
      </c>
      <c r="H8">
        <v>0.10391030460596085</v>
      </c>
      <c r="J8" s="41"/>
      <c r="K8" s="41"/>
      <c r="N8" s="41"/>
      <c r="O8" t="e">
        <f t="shared" si="0"/>
        <v>#DIV/0!</v>
      </c>
    </row>
    <row r="9" spans="1:15" x14ac:dyDescent="0.2">
      <c r="A9" t="s">
        <v>93</v>
      </c>
      <c r="B9" s="41">
        <v>1396.876953125</v>
      </c>
      <c r="C9" s="41">
        <v>2530.508544921875</v>
      </c>
      <c r="D9" s="41">
        <v>0.7272716760635376</v>
      </c>
      <c r="E9" s="41">
        <v>1.9514139890670776</v>
      </c>
      <c r="F9" s="103">
        <v>0.81154721975326538</v>
      </c>
      <c r="G9" s="103">
        <v>1.683198094367981</v>
      </c>
      <c r="H9">
        <v>6.620132178068161E-2</v>
      </c>
    </row>
    <row r="10" spans="1:15" x14ac:dyDescent="0.2">
      <c r="A10" t="s">
        <v>94</v>
      </c>
      <c r="B10" s="41">
        <v>6500.9462890625</v>
      </c>
      <c r="C10" s="41">
        <v>13637.5654296875</v>
      </c>
      <c r="D10" s="41">
        <v>0.33846604824066162</v>
      </c>
      <c r="E10" s="41">
        <v>1.0516674518585205</v>
      </c>
      <c r="F10" s="103">
        <v>1.0977815389633179</v>
      </c>
      <c r="G10" s="103">
        <v>2.1071579456329346</v>
      </c>
      <c r="H10">
        <v>3.8569759577512741E-2</v>
      </c>
    </row>
    <row r="27" spans="5:5" x14ac:dyDescent="0.2">
      <c r="E27" s="4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3"/>
  <sheetViews>
    <sheetView workbookViewId="0">
      <selection activeCell="D12" sqref="D12"/>
    </sheetView>
  </sheetViews>
  <sheetFormatPr baseColWidth="10" defaultColWidth="23.1640625" defaultRowHeight="16" x14ac:dyDescent="0.2"/>
  <cols>
    <col min="1" max="1" width="6.6640625" style="2" customWidth="1"/>
    <col min="2" max="2" width="20" style="2" customWidth="1"/>
    <col min="3" max="3" width="21" style="2" customWidth="1"/>
    <col min="4" max="16384" width="23.1640625" style="2"/>
  </cols>
  <sheetData>
    <row r="3" spans="1:3" ht="17" thickBot="1" x14ac:dyDescent="0.25">
      <c r="A3" s="1" t="s">
        <v>201</v>
      </c>
    </row>
    <row r="4" spans="1:3" ht="40" customHeight="1" x14ac:dyDescent="0.2">
      <c r="A4" s="3"/>
      <c r="B4" s="4" t="s">
        <v>0</v>
      </c>
      <c r="C4" s="5" t="s">
        <v>1</v>
      </c>
    </row>
    <row r="5" spans="1:3" x14ac:dyDescent="0.2">
      <c r="A5" s="6">
        <v>1850</v>
      </c>
      <c r="B5" s="7">
        <f>'data-T6.1'!B3</f>
        <v>1</v>
      </c>
      <c r="C5" s="8">
        <f>'data-T6.1'!C3</f>
        <v>0.8</v>
      </c>
    </row>
    <row r="6" spans="1:3" x14ac:dyDescent="0.2">
      <c r="A6" s="6">
        <v>1880</v>
      </c>
      <c r="B6" s="7">
        <f>'data-T6.1'!B4</f>
        <v>2.5</v>
      </c>
      <c r="C6" s="8">
        <f>'data-T6.1'!C4</f>
        <v>1.8</v>
      </c>
    </row>
    <row r="7" spans="1:3" x14ac:dyDescent="0.2">
      <c r="A7" s="6">
        <v>1900</v>
      </c>
      <c r="B7" s="7">
        <f>'data-T6.1'!B5</f>
        <v>4.2</v>
      </c>
      <c r="C7" s="8">
        <f>'data-T6.1'!C5</f>
        <v>2.7</v>
      </c>
    </row>
    <row r="8" spans="1:3" x14ac:dyDescent="0.2">
      <c r="A8" s="6">
        <v>1920</v>
      </c>
      <c r="B8" s="7">
        <f>'data-T6.1'!B6</f>
        <v>6.6000000000000005</v>
      </c>
      <c r="C8" s="8">
        <f>'data-T6.1'!C6</f>
        <v>3.5</v>
      </c>
    </row>
    <row r="9" spans="1:3" x14ac:dyDescent="0.2">
      <c r="A9" s="6">
        <v>1950</v>
      </c>
      <c r="B9" s="7">
        <f>'data-T6.1'!B7</f>
        <v>10.9</v>
      </c>
      <c r="C9" s="8">
        <f>'data-T6.1'!C7</f>
        <v>4.3</v>
      </c>
    </row>
    <row r="10" spans="1:3" x14ac:dyDescent="0.2">
      <c r="A10" s="6">
        <v>1980</v>
      </c>
      <c r="B10" s="7">
        <f>'data-T6.1'!B8</f>
        <v>30.200000000000003</v>
      </c>
      <c r="C10" s="8">
        <f>'data-T6.1'!C8</f>
        <v>6.8000000000000007</v>
      </c>
    </row>
    <row r="11" spans="1:3" x14ac:dyDescent="0.2">
      <c r="A11" s="6">
        <v>2000</v>
      </c>
      <c r="B11" s="7">
        <f>'data-T6.1'!B9</f>
        <v>35.300000000000004</v>
      </c>
      <c r="C11" s="8">
        <f>'data-T6.1'!C9</f>
        <v>5.8000000000000007</v>
      </c>
    </row>
    <row r="12" spans="1:3" ht="17" thickBot="1" x14ac:dyDescent="0.25">
      <c r="A12" s="9">
        <v>2019</v>
      </c>
      <c r="B12" s="10">
        <f>'data-T6.1'!B10</f>
        <v>50.1</v>
      </c>
      <c r="C12" s="11">
        <f>'data-T6.1'!C10</f>
        <v>6.56</v>
      </c>
    </row>
    <row r="13" spans="1:3" ht="59" customHeight="1" x14ac:dyDescent="0.2">
      <c r="A13" s="149" t="s">
        <v>176</v>
      </c>
      <c r="B13" s="149"/>
      <c r="C13" s="149"/>
    </row>
  </sheetData>
  <mergeCells count="1">
    <mergeCell ref="A13:C13"/>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32"/>
  <sheetViews>
    <sheetView workbookViewId="0">
      <selection activeCell="F19" sqref="F19"/>
    </sheetView>
  </sheetViews>
  <sheetFormatPr baseColWidth="10" defaultColWidth="10.6640625" defaultRowHeight="16" x14ac:dyDescent="0.2"/>
  <cols>
    <col min="5" max="5" width="20.33203125" bestFit="1" customWidth="1"/>
  </cols>
  <sheetData>
    <row r="1" spans="1:4" x14ac:dyDescent="0.2">
      <c r="A1" t="s">
        <v>39</v>
      </c>
      <c r="B1" t="s">
        <v>114</v>
      </c>
      <c r="C1" t="s">
        <v>115</v>
      </c>
      <c r="D1" t="s">
        <v>116</v>
      </c>
    </row>
    <row r="2" spans="1:4" x14ac:dyDescent="0.2">
      <c r="A2" s="41">
        <v>1990</v>
      </c>
      <c r="B2" s="120">
        <v>9.6642971038818359E-2</v>
      </c>
      <c r="C2" s="120">
        <v>0.14170977473258972</v>
      </c>
      <c r="D2" s="103">
        <v>5.2514720000000001E-2</v>
      </c>
    </row>
    <row r="3" spans="1:4" x14ac:dyDescent="0.2">
      <c r="A3" s="41">
        <v>1991</v>
      </c>
      <c r="B3" s="120">
        <v>9.8900914192199707E-2</v>
      </c>
      <c r="C3" s="120">
        <v>0.14067986607551575</v>
      </c>
      <c r="D3" s="103">
        <v>5.1371849999999997E-2</v>
      </c>
    </row>
    <row r="4" spans="1:4" x14ac:dyDescent="0.2">
      <c r="A4" s="41">
        <v>1992</v>
      </c>
      <c r="B4" s="120">
        <v>0.10415637493133545</v>
      </c>
      <c r="C4" s="120">
        <v>0.14195862412452698</v>
      </c>
      <c r="D4" s="103">
        <v>4.8873050000000001E-2</v>
      </c>
    </row>
    <row r="5" spans="1:4" x14ac:dyDescent="0.2">
      <c r="A5" s="41">
        <v>1993</v>
      </c>
      <c r="B5" s="120">
        <v>0.10319685935974121</v>
      </c>
      <c r="C5" s="120">
        <v>0.14705795049667358</v>
      </c>
      <c r="D5" s="103">
        <v>5.2490549999999997E-2</v>
      </c>
    </row>
    <row r="6" spans="1:4" x14ac:dyDescent="0.2">
      <c r="A6" s="41">
        <v>1994</v>
      </c>
      <c r="B6" s="120">
        <v>0.10043793916702271</v>
      </c>
      <c r="C6" s="120">
        <v>0.15220452845096588</v>
      </c>
      <c r="D6" s="103">
        <v>5.349106E-2</v>
      </c>
    </row>
    <row r="7" spans="1:4" x14ac:dyDescent="0.2">
      <c r="A7" s="41">
        <v>1995</v>
      </c>
      <c r="B7" s="120">
        <v>0.10253781080245972</v>
      </c>
      <c r="C7" s="120">
        <v>0.15499618649482727</v>
      </c>
      <c r="D7" s="103">
        <v>5.3144259999999999E-2</v>
      </c>
    </row>
    <row r="8" spans="1:4" x14ac:dyDescent="0.2">
      <c r="A8" s="41">
        <v>1996</v>
      </c>
      <c r="B8" s="120">
        <v>0.10416895151138306</v>
      </c>
      <c r="C8" s="120">
        <v>0.15574809908866882</v>
      </c>
      <c r="D8" s="103">
        <v>5.3900490000000002E-2</v>
      </c>
    </row>
    <row r="9" spans="1:4" x14ac:dyDescent="0.2">
      <c r="A9" s="41">
        <v>1997</v>
      </c>
      <c r="B9" s="120">
        <v>9.8245680332183838E-2</v>
      </c>
      <c r="C9" s="120">
        <v>0.16715061664581299</v>
      </c>
      <c r="D9" s="103">
        <v>6.1171490000000002E-2</v>
      </c>
    </row>
    <row r="10" spans="1:4" x14ac:dyDescent="0.2">
      <c r="A10" s="41">
        <v>1998</v>
      </c>
      <c r="B10" s="120">
        <v>0.10237586498260498</v>
      </c>
      <c r="C10" s="120">
        <v>0.16410242021083832</v>
      </c>
      <c r="D10" s="103">
        <v>5.7387349999999997E-2</v>
      </c>
    </row>
    <row r="11" spans="1:4" x14ac:dyDescent="0.2">
      <c r="A11" s="41">
        <v>1999</v>
      </c>
      <c r="B11" s="120">
        <v>0.1050255298614502</v>
      </c>
      <c r="C11" s="120">
        <v>0.16432404518127441</v>
      </c>
      <c r="D11" s="103">
        <v>5.8124780000000001E-2</v>
      </c>
    </row>
    <row r="12" spans="1:4" x14ac:dyDescent="0.2">
      <c r="A12" s="41">
        <v>2000</v>
      </c>
      <c r="B12" s="120">
        <v>0.10202127695083618</v>
      </c>
      <c r="C12" s="120">
        <v>0.16843236982822418</v>
      </c>
      <c r="D12" s="103">
        <v>6.0824129999999997E-2</v>
      </c>
    </row>
    <row r="13" spans="1:4" x14ac:dyDescent="0.2">
      <c r="A13" s="41">
        <v>2001</v>
      </c>
      <c r="B13" s="120">
        <v>0.1040002703666687</v>
      </c>
      <c r="C13" s="120">
        <v>0.16570736467838287</v>
      </c>
      <c r="D13" s="103">
        <v>6.0431730000000003E-2</v>
      </c>
    </row>
    <row r="14" spans="1:4" x14ac:dyDescent="0.2">
      <c r="A14" s="41">
        <v>2002</v>
      </c>
      <c r="B14" s="120">
        <v>0.10437273979187012</v>
      </c>
      <c r="C14" s="120">
        <v>0.16370661556720734</v>
      </c>
      <c r="D14" s="103">
        <v>5.7901059999999997E-2</v>
      </c>
    </row>
    <row r="15" spans="1:4" x14ac:dyDescent="0.2">
      <c r="A15" s="41">
        <v>2003</v>
      </c>
      <c r="B15" s="120">
        <v>0.10522615909576416</v>
      </c>
      <c r="C15" s="120">
        <v>0.16230320930480957</v>
      </c>
      <c r="D15" s="103">
        <v>5.837548E-2</v>
      </c>
    </row>
    <row r="16" spans="1:4" x14ac:dyDescent="0.2">
      <c r="A16" s="41">
        <v>2004</v>
      </c>
      <c r="B16" s="120">
        <v>0.10422509908676147</v>
      </c>
      <c r="C16" s="120">
        <v>0.16577613353729248</v>
      </c>
      <c r="D16" s="103">
        <v>6.1349359999999999E-2</v>
      </c>
    </row>
    <row r="17" spans="1:5" x14ac:dyDescent="0.2">
      <c r="A17" s="41">
        <v>2005</v>
      </c>
      <c r="B17" s="120">
        <v>0.10551291704177856</v>
      </c>
      <c r="C17" s="120">
        <v>0.16405349969863892</v>
      </c>
      <c r="D17" s="103">
        <v>6.0371019999999997E-2</v>
      </c>
    </row>
    <row r="18" spans="1:5" x14ac:dyDescent="0.2">
      <c r="A18" s="41">
        <v>2006</v>
      </c>
      <c r="B18" s="120">
        <v>0.10415327548980713</v>
      </c>
      <c r="C18" s="120">
        <v>0.16829106211662292</v>
      </c>
      <c r="D18" s="103">
        <v>6.3908880000000001E-2</v>
      </c>
    </row>
    <row r="19" spans="1:5" x14ac:dyDescent="0.2">
      <c r="A19" s="41">
        <v>2007</v>
      </c>
      <c r="B19" s="120">
        <v>0.10441982746124268</v>
      </c>
      <c r="C19" s="120">
        <v>0.17094661295413971</v>
      </c>
      <c r="D19" s="103">
        <v>6.6709820000000003E-2</v>
      </c>
    </row>
    <row r="20" spans="1:5" x14ac:dyDescent="0.2">
      <c r="A20" s="41">
        <v>2008</v>
      </c>
      <c r="B20" s="120">
        <v>0.1063385009765625</v>
      </c>
      <c r="C20" s="120">
        <v>0.17175935208797455</v>
      </c>
      <c r="D20" s="103">
        <v>6.6514599999999993E-2</v>
      </c>
    </row>
    <row r="21" spans="1:5" x14ac:dyDescent="0.2">
      <c r="A21" s="41">
        <v>2009</v>
      </c>
      <c r="B21" s="120">
        <v>0.11274147033691406</v>
      </c>
      <c r="C21" s="120">
        <v>0.16278046369552612</v>
      </c>
      <c r="D21" s="103">
        <v>6.1761669999999998E-2</v>
      </c>
    </row>
    <row r="22" spans="1:5" x14ac:dyDescent="0.2">
      <c r="A22" s="41">
        <v>2010</v>
      </c>
      <c r="B22" s="120">
        <v>0.10794389247894287</v>
      </c>
      <c r="C22" s="120">
        <v>0.16638216376304626</v>
      </c>
      <c r="D22" s="103">
        <v>6.5565410000000005E-2</v>
      </c>
    </row>
    <row r="23" spans="1:5" x14ac:dyDescent="0.2">
      <c r="A23" s="41">
        <v>2011</v>
      </c>
      <c r="B23" s="120">
        <v>0.10722166299819946</v>
      </c>
      <c r="C23" s="120">
        <v>0.16559161245822906</v>
      </c>
      <c r="D23" s="103">
        <v>6.750254E-2</v>
      </c>
    </row>
    <row r="24" spans="1:5" x14ac:dyDescent="0.2">
      <c r="A24" s="41">
        <v>2012</v>
      </c>
      <c r="B24" s="120">
        <v>0.10938996076583862</v>
      </c>
      <c r="C24" s="120">
        <v>0.16619011759757996</v>
      </c>
      <c r="D24" s="103">
        <v>6.8210709999999994E-2</v>
      </c>
    </row>
    <row r="25" spans="1:5" x14ac:dyDescent="0.2">
      <c r="A25" s="41">
        <v>2013</v>
      </c>
      <c r="B25" s="120">
        <v>0.11004620790481567</v>
      </c>
      <c r="C25" s="120">
        <v>0.16782981157302856</v>
      </c>
      <c r="D25" s="103">
        <v>6.8220359999999994E-2</v>
      </c>
    </row>
    <row r="26" spans="1:5" x14ac:dyDescent="0.2">
      <c r="A26" s="41">
        <v>2014</v>
      </c>
      <c r="B26" s="120">
        <v>0.11124938726425171</v>
      </c>
      <c r="C26" s="120">
        <v>0.17112764716148376</v>
      </c>
      <c r="D26" s="103">
        <v>7.1346190000000004E-2</v>
      </c>
    </row>
    <row r="27" spans="1:5" x14ac:dyDescent="0.2">
      <c r="A27" s="41">
        <v>2015</v>
      </c>
      <c r="B27" s="120">
        <v>0.11325061321258545</v>
      </c>
      <c r="C27" s="120">
        <v>0.17133414745330811</v>
      </c>
      <c r="D27" s="103">
        <v>7.2894219999999996E-2</v>
      </c>
    </row>
    <row r="28" spans="1:5" x14ac:dyDescent="0.2">
      <c r="A28" s="41">
        <v>2016</v>
      </c>
      <c r="B28" s="120">
        <v>0.11669677495956421</v>
      </c>
      <c r="C28" s="120">
        <v>0.16950529813766479</v>
      </c>
      <c r="D28" s="103">
        <v>7.1780759999999999E-2</v>
      </c>
    </row>
    <row r="29" spans="1:5" x14ac:dyDescent="0.2">
      <c r="A29" s="41">
        <v>2017</v>
      </c>
      <c r="B29" s="120">
        <v>0.11730575561523438</v>
      </c>
      <c r="C29" s="120">
        <v>0.16820397973060608</v>
      </c>
      <c r="D29" s="103">
        <v>7.1381180000000002E-2</v>
      </c>
    </row>
    <row r="30" spans="1:5" x14ac:dyDescent="0.2">
      <c r="A30" s="41">
        <v>2018</v>
      </c>
      <c r="B30" s="120">
        <v>0.11791938543319702</v>
      </c>
      <c r="C30" s="120">
        <v>0.16915717720985413</v>
      </c>
      <c r="D30" s="103">
        <v>7.171015E-2</v>
      </c>
    </row>
    <row r="31" spans="1:5" x14ac:dyDescent="0.2">
      <c r="A31" s="41">
        <v>2019</v>
      </c>
      <c r="B31" s="120">
        <v>0.12011009454727173</v>
      </c>
      <c r="C31" s="120">
        <v>0.16789515316486359</v>
      </c>
      <c r="D31" s="103">
        <v>7.1329879999999998E-2</v>
      </c>
      <c r="E31" s="52"/>
    </row>
    <row r="32" spans="1:5" x14ac:dyDescent="0.2">
      <c r="A32" s="41">
        <v>2020</v>
      </c>
      <c r="B32" s="120">
        <v>0.12011009454727173</v>
      </c>
      <c r="C32" s="120">
        <v>0.16789515316486359</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76AF4-6043-5A40-868E-EDCC48A2C862}">
  <dimension ref="A1:C31"/>
  <sheetViews>
    <sheetView workbookViewId="0">
      <selection activeCell="C1" sqref="C1"/>
    </sheetView>
  </sheetViews>
  <sheetFormatPr baseColWidth="10" defaultColWidth="10.6640625" defaultRowHeight="16" x14ac:dyDescent="0.2"/>
  <sheetData>
    <row r="1" spans="1:3" x14ac:dyDescent="0.2">
      <c r="A1" t="s">
        <v>39</v>
      </c>
      <c r="B1" t="s">
        <v>117</v>
      </c>
      <c r="C1" t="s">
        <v>118</v>
      </c>
    </row>
    <row r="2" spans="1:3" x14ac:dyDescent="0.2">
      <c r="A2" s="41">
        <v>1990</v>
      </c>
      <c r="B2" s="119">
        <v>0.62144672870635986</v>
      </c>
      <c r="C2" s="119">
        <v>0.37855330109596252</v>
      </c>
    </row>
    <row r="3" spans="1:3" x14ac:dyDescent="0.2">
      <c r="A3" s="41">
        <v>1991</v>
      </c>
      <c r="B3" s="119">
        <v>0.61282235383987427</v>
      </c>
      <c r="C3" s="119">
        <v>0.38717767596244812</v>
      </c>
    </row>
    <row r="4" spans="1:3" x14ac:dyDescent="0.2">
      <c r="A4" s="41">
        <v>1992</v>
      </c>
      <c r="B4" s="119">
        <v>0.61251121759414673</v>
      </c>
      <c r="C4" s="119">
        <v>0.38748878240585327</v>
      </c>
    </row>
    <row r="5" spans="1:3" x14ac:dyDescent="0.2">
      <c r="A5" s="41">
        <v>1993</v>
      </c>
      <c r="B5" s="119">
        <v>0.59889465570449829</v>
      </c>
      <c r="C5" s="119">
        <v>0.40110528469085693</v>
      </c>
    </row>
    <row r="6" spans="1:3" x14ac:dyDescent="0.2">
      <c r="A6" s="41">
        <v>1994</v>
      </c>
      <c r="B6" s="119">
        <v>0.598868727684021</v>
      </c>
      <c r="C6" s="119">
        <v>0.40113124251365662</v>
      </c>
    </row>
    <row r="7" spans="1:3" x14ac:dyDescent="0.2">
      <c r="A7" s="41">
        <v>1995</v>
      </c>
      <c r="B7" s="119">
        <v>0.58567154407501221</v>
      </c>
      <c r="C7" s="119">
        <v>0.41432848572731018</v>
      </c>
    </row>
    <row r="8" spans="1:3" x14ac:dyDescent="0.2">
      <c r="A8" s="41">
        <v>1996</v>
      </c>
      <c r="B8" s="119">
        <v>0.58378070592880249</v>
      </c>
      <c r="C8" s="119">
        <v>0.41621923446655273</v>
      </c>
    </row>
    <row r="9" spans="1:3" x14ac:dyDescent="0.2">
      <c r="A9" s="41">
        <v>1997</v>
      </c>
      <c r="B9" s="119">
        <v>0.5619475245475769</v>
      </c>
      <c r="C9" s="119">
        <v>0.43805244565010071</v>
      </c>
    </row>
    <row r="10" spans="1:3" x14ac:dyDescent="0.2">
      <c r="A10" s="41">
        <v>1998</v>
      </c>
      <c r="B10" s="119">
        <v>0.58560574054718018</v>
      </c>
      <c r="C10" s="119">
        <v>0.41439425945281982</v>
      </c>
    </row>
    <row r="11" spans="1:3" x14ac:dyDescent="0.2">
      <c r="A11" s="41">
        <v>1999</v>
      </c>
      <c r="B11" s="119">
        <v>0.5777478814125061</v>
      </c>
      <c r="C11" s="119">
        <v>0.42225205898284912</v>
      </c>
    </row>
    <row r="12" spans="1:3" x14ac:dyDescent="0.2">
      <c r="A12" s="41">
        <v>2000</v>
      </c>
      <c r="B12" s="119">
        <v>0.58183139562606812</v>
      </c>
      <c r="C12" s="119">
        <v>0.4181685745716095</v>
      </c>
    </row>
    <row r="13" spans="1:3" x14ac:dyDescent="0.2">
      <c r="A13" s="41">
        <v>2001</v>
      </c>
      <c r="B13" s="119">
        <v>0.57288432121276855</v>
      </c>
      <c r="C13" s="119">
        <v>0.42711570858955383</v>
      </c>
    </row>
    <row r="14" spans="1:3" x14ac:dyDescent="0.2">
      <c r="A14" s="41">
        <v>2002</v>
      </c>
      <c r="B14" s="119">
        <v>0.57454526424407959</v>
      </c>
      <c r="C14" s="119">
        <v>0.4254547655582428</v>
      </c>
    </row>
    <row r="15" spans="1:3" x14ac:dyDescent="0.2">
      <c r="A15" s="41">
        <v>2003</v>
      </c>
      <c r="B15" s="119">
        <v>0.56658518314361572</v>
      </c>
      <c r="C15" s="119">
        <v>0.43341484665870667</v>
      </c>
    </row>
    <row r="16" spans="1:3" x14ac:dyDescent="0.2">
      <c r="A16" s="41">
        <v>2004</v>
      </c>
      <c r="B16" s="119">
        <v>0.55310750007629395</v>
      </c>
      <c r="C16" s="119">
        <v>0.44689247012138367</v>
      </c>
    </row>
    <row r="17" spans="1:3" x14ac:dyDescent="0.2">
      <c r="A17" s="41">
        <v>2005</v>
      </c>
      <c r="B17" s="119">
        <v>0.54432791471481323</v>
      </c>
      <c r="C17" s="119">
        <v>0.45567208528518677</v>
      </c>
    </row>
    <row r="18" spans="1:3" x14ac:dyDescent="0.2">
      <c r="A18" s="41">
        <v>2006</v>
      </c>
      <c r="B18" s="119">
        <v>0.52545976638793945</v>
      </c>
      <c r="C18" s="119">
        <v>0.47454029321670532</v>
      </c>
    </row>
    <row r="19" spans="1:3" x14ac:dyDescent="0.2">
      <c r="A19" s="41">
        <v>2007</v>
      </c>
      <c r="B19" s="119">
        <v>0.49866381287574768</v>
      </c>
      <c r="C19" s="119">
        <v>0.50133615732192993</v>
      </c>
    </row>
    <row r="20" spans="1:3" x14ac:dyDescent="0.2">
      <c r="A20" s="41">
        <v>2008</v>
      </c>
      <c r="B20" s="119">
        <v>0.47553831338882446</v>
      </c>
      <c r="C20" s="119">
        <v>0.52446168661117554</v>
      </c>
    </row>
    <row r="21" spans="1:3" x14ac:dyDescent="0.2">
      <c r="A21" s="41">
        <v>2009</v>
      </c>
      <c r="B21" s="119">
        <v>0.46207410097122192</v>
      </c>
      <c r="C21" s="119">
        <v>0.53792589902877808</v>
      </c>
    </row>
    <row r="22" spans="1:3" x14ac:dyDescent="0.2">
      <c r="A22" s="41">
        <v>2010</v>
      </c>
      <c r="B22" s="119">
        <v>0.44324406981468201</v>
      </c>
      <c r="C22" s="119">
        <v>0.55675595998764038</v>
      </c>
    </row>
    <row r="23" spans="1:3" x14ac:dyDescent="0.2">
      <c r="A23" s="41">
        <v>2011</v>
      </c>
      <c r="B23" s="119">
        <v>0.42442730069160461</v>
      </c>
      <c r="C23" s="119">
        <v>0.575572669506073</v>
      </c>
    </row>
    <row r="24" spans="1:3" x14ac:dyDescent="0.2">
      <c r="A24" s="41">
        <v>2012</v>
      </c>
      <c r="B24" s="119">
        <v>0.41816991567611694</v>
      </c>
      <c r="C24" s="119">
        <v>0.58183008432388306</v>
      </c>
    </row>
    <row r="25" spans="1:3" x14ac:dyDescent="0.2">
      <c r="A25" s="41">
        <v>2013</v>
      </c>
      <c r="B25" s="119">
        <v>0.41780054569244385</v>
      </c>
      <c r="C25" s="119">
        <v>0.58219945430755615</v>
      </c>
    </row>
    <row r="26" spans="1:3" x14ac:dyDescent="0.2">
      <c r="A26" s="41">
        <v>2014</v>
      </c>
      <c r="B26" s="119">
        <v>0.40708035230636597</v>
      </c>
      <c r="C26" s="119">
        <v>0.59291970729827881</v>
      </c>
    </row>
    <row r="27" spans="1:3" x14ac:dyDescent="0.2">
      <c r="A27" s="41">
        <v>2015</v>
      </c>
      <c r="B27" s="119">
        <v>0.39110103249549866</v>
      </c>
      <c r="C27" s="119">
        <v>0.60889899730682373</v>
      </c>
    </row>
    <row r="28" spans="1:3" x14ac:dyDescent="0.2">
      <c r="A28" s="41">
        <v>2016</v>
      </c>
      <c r="B28" s="119">
        <v>0.38306531310081482</v>
      </c>
      <c r="C28" s="119">
        <v>0.61693471670150757</v>
      </c>
    </row>
    <row r="29" spans="1:3" x14ac:dyDescent="0.2">
      <c r="A29" s="41">
        <v>2017</v>
      </c>
      <c r="B29" s="119">
        <v>0.38061940670013428</v>
      </c>
      <c r="C29" s="119">
        <v>0.61938059329986572</v>
      </c>
    </row>
    <row r="30" spans="1:3" x14ac:dyDescent="0.2">
      <c r="A30" s="41">
        <v>2018</v>
      </c>
      <c r="B30" s="119">
        <v>0.37811180949211121</v>
      </c>
      <c r="C30" s="119">
        <v>0.62188822031021118</v>
      </c>
    </row>
    <row r="31" spans="1:3" x14ac:dyDescent="0.2">
      <c r="A31" s="41">
        <v>2019</v>
      </c>
      <c r="B31" s="119">
        <v>0.37228146195411682</v>
      </c>
      <c r="C31" s="119">
        <v>0.62771862745285034</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C3E94-ACF8-8340-98BA-2C882C006044}">
  <dimension ref="A2:K1002"/>
  <sheetViews>
    <sheetView workbookViewId="0">
      <selection activeCell="G37" sqref="G37"/>
    </sheetView>
  </sheetViews>
  <sheetFormatPr baseColWidth="10" defaultColWidth="9.1640625" defaultRowHeight="15" x14ac:dyDescent="0.2"/>
  <cols>
    <col min="1" max="16384" width="9.1640625" style="72"/>
  </cols>
  <sheetData>
    <row r="2" spans="1:11" x14ac:dyDescent="0.2">
      <c r="A2" s="72" t="s">
        <v>158</v>
      </c>
      <c r="B2" s="72" t="s">
        <v>157</v>
      </c>
      <c r="C2" s="72" t="s">
        <v>157</v>
      </c>
      <c r="D2" s="72" t="s">
        <v>156</v>
      </c>
      <c r="E2" s="72" t="s">
        <v>70</v>
      </c>
      <c r="F2" s="72" t="s">
        <v>21</v>
      </c>
      <c r="G2" s="72" t="s">
        <v>18</v>
      </c>
      <c r="H2" s="72" t="s">
        <v>19</v>
      </c>
      <c r="I2" s="72" t="s">
        <v>20</v>
      </c>
      <c r="J2" s="72" t="s">
        <v>155</v>
      </c>
      <c r="K2" s="72" t="s">
        <v>69</v>
      </c>
    </row>
    <row r="3" spans="1:11" x14ac:dyDescent="0.2">
      <c r="A3" s="73">
        <v>-4</v>
      </c>
      <c r="B3" s="73"/>
      <c r="C3" s="73"/>
      <c r="D3" s="74">
        <v>0</v>
      </c>
      <c r="E3" s="74">
        <v>0</v>
      </c>
      <c r="F3" s="74">
        <v>0</v>
      </c>
      <c r="G3" s="74">
        <v>0</v>
      </c>
      <c r="H3" s="74">
        <v>0</v>
      </c>
      <c r="I3" s="74">
        <v>0</v>
      </c>
      <c r="J3" s="74">
        <v>0</v>
      </c>
      <c r="K3" s="74">
        <v>0</v>
      </c>
    </row>
    <row r="4" spans="1:11" x14ac:dyDescent="0.2">
      <c r="A4" s="73">
        <v>-3.9328858852386475</v>
      </c>
      <c r="B4" s="73"/>
      <c r="C4" s="73"/>
      <c r="D4" s="74">
        <v>0</v>
      </c>
      <c r="E4" s="74">
        <v>0</v>
      </c>
      <c r="F4" s="74">
        <v>0</v>
      </c>
      <c r="G4" s="74">
        <v>0</v>
      </c>
      <c r="H4" s="74">
        <v>0</v>
      </c>
      <c r="I4" s="74">
        <v>0</v>
      </c>
      <c r="J4" s="74">
        <v>0</v>
      </c>
      <c r="K4" s="74">
        <v>0</v>
      </c>
    </row>
    <row r="5" spans="1:11" x14ac:dyDescent="0.2">
      <c r="A5" s="73">
        <v>-3.8657717704772949</v>
      </c>
      <c r="B5" s="73"/>
      <c r="C5" s="73"/>
      <c r="D5" s="74">
        <v>0</v>
      </c>
      <c r="E5" s="74">
        <v>0</v>
      </c>
      <c r="F5" s="74">
        <v>0</v>
      </c>
      <c r="G5" s="74">
        <v>0</v>
      </c>
      <c r="H5" s="74">
        <v>0</v>
      </c>
      <c r="I5" s="74">
        <v>0</v>
      </c>
      <c r="J5" s="74">
        <v>0</v>
      </c>
      <c r="K5" s="74">
        <v>6.5768807826551283E-5</v>
      </c>
    </row>
    <row r="6" spans="1:11" x14ac:dyDescent="0.2">
      <c r="A6" s="73">
        <v>-3.7986576557159424</v>
      </c>
      <c r="B6" s="73"/>
      <c r="C6" s="73"/>
      <c r="D6" s="74">
        <v>0</v>
      </c>
      <c r="E6" s="74">
        <v>0</v>
      </c>
      <c r="F6" s="74">
        <v>0</v>
      </c>
      <c r="G6" s="74">
        <v>0</v>
      </c>
      <c r="H6" s="74">
        <v>0</v>
      </c>
      <c r="I6" s="74">
        <v>0</v>
      </c>
      <c r="J6" s="74">
        <v>0</v>
      </c>
      <c r="K6" s="74">
        <v>3.0972696883721306E-4</v>
      </c>
    </row>
    <row r="7" spans="1:11" x14ac:dyDescent="0.2">
      <c r="A7" s="73">
        <v>-3.7315435409545898</v>
      </c>
      <c r="B7" s="73"/>
      <c r="C7" s="73"/>
      <c r="D7" s="74">
        <v>0</v>
      </c>
      <c r="E7" s="74">
        <v>0</v>
      </c>
      <c r="F7" s="74">
        <v>0</v>
      </c>
      <c r="G7" s="74">
        <v>0</v>
      </c>
      <c r="H7" s="74">
        <v>0</v>
      </c>
      <c r="I7" s="74">
        <v>0</v>
      </c>
      <c r="J7" s="74">
        <v>0</v>
      </c>
      <c r="K7" s="74">
        <v>5.3030443302480254E-4</v>
      </c>
    </row>
    <row r="8" spans="1:11" x14ac:dyDescent="0.2">
      <c r="A8" s="73">
        <v>-3.6644294261932373</v>
      </c>
      <c r="B8" s="73"/>
      <c r="C8" s="73"/>
      <c r="D8" s="74">
        <v>0</v>
      </c>
      <c r="E8" s="74">
        <v>0</v>
      </c>
      <c r="F8" s="74">
        <v>0</v>
      </c>
      <c r="G8" s="74">
        <v>0</v>
      </c>
      <c r="H8" s="74">
        <v>0</v>
      </c>
      <c r="I8" s="74">
        <v>0</v>
      </c>
      <c r="J8" s="74">
        <v>0</v>
      </c>
      <c r="K8" s="74">
        <v>7.2750120038931926E-4</v>
      </c>
    </row>
    <row r="9" spans="1:11" x14ac:dyDescent="0.2">
      <c r="A9" s="73">
        <v>-3.5973155498504639</v>
      </c>
      <c r="B9" s="73"/>
      <c r="C9" s="73"/>
      <c r="D9" s="74">
        <v>0</v>
      </c>
      <c r="E9" s="74">
        <v>0</v>
      </c>
      <c r="F9" s="74">
        <v>0</v>
      </c>
      <c r="G9" s="74">
        <v>0</v>
      </c>
      <c r="H9" s="74">
        <v>0</v>
      </c>
      <c r="I9" s="74">
        <v>0</v>
      </c>
      <c r="J9" s="74">
        <v>0</v>
      </c>
      <c r="K9" s="74">
        <v>9.0131669498940824E-4</v>
      </c>
    </row>
    <row r="10" spans="1:11" x14ac:dyDescent="0.2">
      <c r="A10" s="73">
        <v>-3.5302014350891113</v>
      </c>
      <c r="B10" s="73"/>
      <c r="C10" s="73"/>
      <c r="D10" s="74">
        <v>0</v>
      </c>
      <c r="E10" s="74">
        <v>0</v>
      </c>
      <c r="F10" s="74">
        <v>0</v>
      </c>
      <c r="G10" s="74">
        <v>0</v>
      </c>
      <c r="H10" s="74">
        <v>0</v>
      </c>
      <c r="I10" s="74">
        <v>0</v>
      </c>
      <c r="J10" s="74">
        <v>0</v>
      </c>
      <c r="K10" s="74">
        <v>1.0517521517662029E-3</v>
      </c>
    </row>
    <row r="11" spans="1:11" x14ac:dyDescent="0.2">
      <c r="A11" s="73">
        <v>-3.4630873203277588</v>
      </c>
      <c r="B11" s="73"/>
      <c r="C11" s="73"/>
      <c r="D11" s="74">
        <v>0</v>
      </c>
      <c r="E11" s="74">
        <v>0</v>
      </c>
      <c r="F11" s="74">
        <v>0</v>
      </c>
      <c r="G11" s="74">
        <v>0</v>
      </c>
      <c r="H11" s="74">
        <v>0</v>
      </c>
      <c r="I11" s="74">
        <v>0</v>
      </c>
      <c r="J11" s="74">
        <v>0</v>
      </c>
      <c r="K11" s="74">
        <v>1.1788069117199249E-3</v>
      </c>
    </row>
    <row r="12" spans="1:11" x14ac:dyDescent="0.2">
      <c r="A12" s="73">
        <v>-3.3959732055664062</v>
      </c>
      <c r="B12" s="73"/>
      <c r="C12" s="73"/>
      <c r="D12" s="74">
        <v>0</v>
      </c>
      <c r="E12" s="74">
        <v>0</v>
      </c>
      <c r="F12" s="74">
        <v>0</v>
      </c>
      <c r="G12" s="74">
        <v>0</v>
      </c>
      <c r="H12" s="74">
        <v>0</v>
      </c>
      <c r="I12" s="74">
        <v>0</v>
      </c>
      <c r="J12" s="74">
        <v>0</v>
      </c>
      <c r="K12" s="74">
        <v>1.2824809748505743E-3</v>
      </c>
    </row>
    <row r="13" spans="1:11" x14ac:dyDescent="0.2">
      <c r="A13" s="73">
        <v>-3.3288590908050537</v>
      </c>
      <c r="B13" s="73"/>
      <c r="C13" s="73"/>
      <c r="D13" s="74">
        <v>0</v>
      </c>
      <c r="E13" s="74">
        <v>0</v>
      </c>
      <c r="F13" s="74">
        <v>0</v>
      </c>
      <c r="G13" s="74">
        <v>0</v>
      </c>
      <c r="H13" s="74">
        <v>0</v>
      </c>
      <c r="I13" s="74">
        <v>0</v>
      </c>
      <c r="J13" s="74">
        <v>0</v>
      </c>
      <c r="K13" s="74">
        <v>1.3627743411581514E-3</v>
      </c>
    </row>
    <row r="14" spans="1:11" x14ac:dyDescent="0.2">
      <c r="A14" s="73">
        <v>-3.2617449760437012</v>
      </c>
      <c r="B14" s="73"/>
      <c r="C14" s="73"/>
      <c r="D14" s="74">
        <v>0</v>
      </c>
      <c r="E14" s="74">
        <v>0</v>
      </c>
      <c r="F14" s="74">
        <v>0</v>
      </c>
      <c r="G14" s="74">
        <v>0</v>
      </c>
      <c r="H14" s="74">
        <v>0</v>
      </c>
      <c r="I14" s="74">
        <v>0</v>
      </c>
      <c r="J14" s="74">
        <v>0</v>
      </c>
      <c r="K14" s="74">
        <v>1.5192537775496372E-3</v>
      </c>
    </row>
    <row r="15" spans="1:11" x14ac:dyDescent="0.2">
      <c r="A15" s="73">
        <v>-3.1946308612823486</v>
      </c>
      <c r="B15" s="123">
        <f>ROUND(C15,1)</f>
        <v>0</v>
      </c>
      <c r="C15" s="73">
        <v>4.0981650352478027E-2</v>
      </c>
      <c r="D15" s="74">
        <v>0</v>
      </c>
      <c r="E15" s="74">
        <v>0</v>
      </c>
      <c r="F15" s="74">
        <v>0</v>
      </c>
      <c r="G15" s="74">
        <v>0</v>
      </c>
      <c r="H15" s="74">
        <v>0</v>
      </c>
      <c r="I15" s="74">
        <v>0</v>
      </c>
      <c r="J15" s="74">
        <v>0</v>
      </c>
      <c r="K15" s="74">
        <v>1.7936339546994725E-3</v>
      </c>
    </row>
    <row r="16" spans="1:11" x14ac:dyDescent="0.2">
      <c r="A16" s="73">
        <v>-3.1275167465209961</v>
      </c>
      <c r="B16" s="123">
        <f t="shared" ref="B16:B79" si="0">ROUND(C16,1)</f>
        <v>0</v>
      </c>
      <c r="C16" s="73">
        <v>4.3826494365930557E-2</v>
      </c>
      <c r="D16" s="74">
        <v>0</v>
      </c>
      <c r="E16" s="74">
        <v>0</v>
      </c>
      <c r="F16" s="74">
        <v>0</v>
      </c>
      <c r="G16" s="74">
        <v>0</v>
      </c>
      <c r="H16" s="74">
        <v>0</v>
      </c>
      <c r="I16" s="74">
        <v>0</v>
      </c>
      <c r="J16" s="74">
        <v>0</v>
      </c>
      <c r="K16" s="74">
        <v>2.0212527382031625E-3</v>
      </c>
    </row>
    <row r="17" spans="1:11" x14ac:dyDescent="0.2">
      <c r="A17" s="73">
        <v>-3.0604026317596436</v>
      </c>
      <c r="B17" s="123">
        <f t="shared" si="0"/>
        <v>0</v>
      </c>
      <c r="C17" s="73">
        <v>4.6868819743394852E-2</v>
      </c>
      <c r="D17" s="74">
        <v>0</v>
      </c>
      <c r="E17" s="74">
        <v>0</v>
      </c>
      <c r="F17" s="74">
        <v>0</v>
      </c>
      <c r="G17" s="74">
        <v>0</v>
      </c>
      <c r="H17" s="74">
        <v>0</v>
      </c>
      <c r="I17" s="74">
        <v>0</v>
      </c>
      <c r="J17" s="74">
        <v>0</v>
      </c>
      <c r="K17" s="74">
        <v>2.2021101280607072E-3</v>
      </c>
    </row>
    <row r="18" spans="1:11" x14ac:dyDescent="0.2">
      <c r="A18" s="73">
        <v>-2.993288516998291</v>
      </c>
      <c r="B18" s="123">
        <f t="shared" si="0"/>
        <v>0.1</v>
      </c>
      <c r="C18" s="73">
        <v>5.012233555316925E-2</v>
      </c>
      <c r="D18" s="74">
        <v>0</v>
      </c>
      <c r="E18" s="74">
        <v>0</v>
      </c>
      <c r="F18" s="74">
        <v>0</v>
      </c>
      <c r="G18" s="74">
        <v>0</v>
      </c>
      <c r="H18" s="74">
        <v>0</v>
      </c>
      <c r="I18" s="74">
        <v>0</v>
      </c>
      <c r="J18" s="74">
        <v>0</v>
      </c>
      <c r="K18" s="74">
        <v>2.3362061242721073E-3</v>
      </c>
    </row>
    <row r="19" spans="1:11" x14ac:dyDescent="0.2">
      <c r="A19" s="73">
        <v>-2.9261744022369385</v>
      </c>
      <c r="B19" s="123">
        <f t="shared" si="0"/>
        <v>0.1</v>
      </c>
      <c r="C19" s="73">
        <v>5.36017045378685E-2</v>
      </c>
      <c r="D19" s="74">
        <v>0</v>
      </c>
      <c r="E19" s="74">
        <v>0</v>
      </c>
      <c r="F19" s="74">
        <v>0</v>
      </c>
      <c r="G19" s="74">
        <v>0</v>
      </c>
      <c r="H19" s="74">
        <v>0</v>
      </c>
      <c r="I19" s="74">
        <v>0</v>
      </c>
      <c r="J19" s="74">
        <v>0</v>
      </c>
      <c r="K19" s="74">
        <v>2.5682734763610511E-3</v>
      </c>
    </row>
    <row r="20" spans="1:11" x14ac:dyDescent="0.2">
      <c r="A20" s="73">
        <v>-2.8590602874755859</v>
      </c>
      <c r="B20" s="123">
        <f t="shared" si="0"/>
        <v>0.1</v>
      </c>
      <c r="C20" s="73">
        <v>5.7322602719068527E-2</v>
      </c>
      <c r="D20" s="74">
        <v>0</v>
      </c>
      <c r="E20" s="74">
        <v>0</v>
      </c>
      <c r="F20" s="74">
        <v>0</v>
      </c>
      <c r="G20" s="74">
        <v>0</v>
      </c>
      <c r="H20" s="74">
        <v>0</v>
      </c>
      <c r="I20" s="74">
        <v>0</v>
      </c>
      <c r="J20" s="74">
        <v>0</v>
      </c>
      <c r="K20" s="74">
        <v>2.8454780967050127E-3</v>
      </c>
    </row>
    <row r="21" spans="1:11" x14ac:dyDescent="0.2">
      <c r="A21" s="73">
        <v>-2.7919464111328125</v>
      </c>
      <c r="B21" s="123">
        <f t="shared" si="0"/>
        <v>0.1</v>
      </c>
      <c r="C21" s="73">
        <v>6.1301779001951218E-2</v>
      </c>
      <c r="D21" s="74">
        <v>0</v>
      </c>
      <c r="E21" s="74">
        <v>0</v>
      </c>
      <c r="F21" s="74">
        <v>0</v>
      </c>
      <c r="G21" s="74">
        <v>0</v>
      </c>
      <c r="H21" s="74">
        <v>0</v>
      </c>
      <c r="I21" s="74">
        <v>0</v>
      </c>
      <c r="J21" s="74">
        <v>0</v>
      </c>
      <c r="K21" s="74">
        <v>3.120552930243358E-3</v>
      </c>
    </row>
    <row r="22" spans="1:11" x14ac:dyDescent="0.2">
      <c r="A22" s="73">
        <v>-2.72483229637146</v>
      </c>
      <c r="B22" s="123">
        <f t="shared" si="0"/>
        <v>0.1</v>
      </c>
      <c r="C22" s="73">
        <v>6.5557196736335754E-2</v>
      </c>
      <c r="D22" s="74">
        <v>0</v>
      </c>
      <c r="E22" s="74">
        <v>0</v>
      </c>
      <c r="F22" s="74">
        <v>0</v>
      </c>
      <c r="G22" s="74">
        <v>0</v>
      </c>
      <c r="H22" s="74">
        <v>0</v>
      </c>
      <c r="I22" s="74">
        <v>0</v>
      </c>
      <c r="J22" s="74">
        <v>0</v>
      </c>
      <c r="K22" s="74">
        <v>3.5012264594138269E-3</v>
      </c>
    </row>
    <row r="23" spans="1:11" x14ac:dyDescent="0.2">
      <c r="A23" s="73">
        <v>-2.6577181816101074</v>
      </c>
      <c r="B23" s="123">
        <f t="shared" si="0"/>
        <v>0.1</v>
      </c>
      <c r="C23" s="73">
        <v>7.0108011364936829E-2</v>
      </c>
      <c r="D23" s="74">
        <v>0</v>
      </c>
      <c r="E23" s="74">
        <v>0</v>
      </c>
      <c r="F23" s="74">
        <v>0</v>
      </c>
      <c r="G23" s="74">
        <v>0</v>
      </c>
      <c r="H23" s="74">
        <v>0</v>
      </c>
      <c r="I23" s="74">
        <v>0</v>
      </c>
      <c r="J23" s="74">
        <v>0</v>
      </c>
      <c r="K23" s="74">
        <v>3.8242211823107867E-3</v>
      </c>
    </row>
    <row r="24" spans="1:11" x14ac:dyDescent="0.2">
      <c r="A24" s="73">
        <v>-2.5906040668487549</v>
      </c>
      <c r="B24" s="123">
        <f t="shared" si="0"/>
        <v>0.1</v>
      </c>
      <c r="C24" s="73">
        <v>7.497473806142807E-2</v>
      </c>
      <c r="D24" s="74">
        <v>0</v>
      </c>
      <c r="E24" s="74">
        <v>0</v>
      </c>
      <c r="F24" s="74">
        <v>0</v>
      </c>
      <c r="G24" s="74">
        <v>0</v>
      </c>
      <c r="H24" s="74">
        <v>0</v>
      </c>
      <c r="I24" s="74">
        <v>0</v>
      </c>
      <c r="J24" s="74">
        <v>0</v>
      </c>
      <c r="K24" s="74">
        <v>4.2645296207707182E-3</v>
      </c>
    </row>
    <row r="25" spans="1:11" x14ac:dyDescent="0.2">
      <c r="A25" s="73">
        <v>-2.5234899520874023</v>
      </c>
      <c r="B25" s="123">
        <f t="shared" si="0"/>
        <v>0.1</v>
      </c>
      <c r="C25" s="73">
        <v>8.0179296433925629E-2</v>
      </c>
      <c r="D25" s="74">
        <v>0</v>
      </c>
      <c r="E25" s="74">
        <v>0</v>
      </c>
      <c r="F25" s="74">
        <v>0</v>
      </c>
      <c r="G25" s="74">
        <v>0</v>
      </c>
      <c r="H25" s="74">
        <v>0</v>
      </c>
      <c r="I25" s="74">
        <v>0</v>
      </c>
      <c r="J25" s="74">
        <v>0</v>
      </c>
      <c r="K25" s="74">
        <v>4.7834904018131839E-3</v>
      </c>
    </row>
    <row r="26" spans="1:11" x14ac:dyDescent="0.2">
      <c r="A26" s="73">
        <v>-2.4563758373260498</v>
      </c>
      <c r="B26" s="123">
        <f t="shared" si="0"/>
        <v>0.1</v>
      </c>
      <c r="C26" s="73">
        <v>8.5745140910148621E-2</v>
      </c>
      <c r="D26" s="74">
        <v>0</v>
      </c>
      <c r="E26" s="74">
        <v>0</v>
      </c>
      <c r="F26" s="74">
        <v>0</v>
      </c>
      <c r="G26" s="74">
        <v>0</v>
      </c>
      <c r="H26" s="74">
        <v>0</v>
      </c>
      <c r="I26" s="74">
        <v>0</v>
      </c>
      <c r="J26" s="74">
        <v>0</v>
      </c>
      <c r="K26" s="74">
        <v>5.4406529201484815E-3</v>
      </c>
    </row>
    <row r="27" spans="1:11" x14ac:dyDescent="0.2">
      <c r="A27" s="73">
        <v>-2.3892617225646973</v>
      </c>
      <c r="B27" s="123">
        <f t="shared" si="0"/>
        <v>0.1</v>
      </c>
      <c r="C27" s="73">
        <v>9.1697357594966888E-2</v>
      </c>
      <c r="D27" s="74">
        <v>0</v>
      </c>
      <c r="E27" s="74">
        <v>0</v>
      </c>
      <c r="F27" s="74">
        <v>0</v>
      </c>
      <c r="G27" s="74">
        <v>0</v>
      </c>
      <c r="H27" s="74">
        <v>0</v>
      </c>
      <c r="I27" s="74">
        <v>0</v>
      </c>
      <c r="J27" s="74">
        <v>0</v>
      </c>
      <c r="K27" s="74">
        <v>6.1182933549634045E-3</v>
      </c>
    </row>
    <row r="28" spans="1:11" x14ac:dyDescent="0.2">
      <c r="A28" s="73">
        <v>-2.3221476078033447</v>
      </c>
      <c r="B28" s="123">
        <f t="shared" si="0"/>
        <v>0.1</v>
      </c>
      <c r="C28" s="73">
        <v>9.8062761127948761E-2</v>
      </c>
      <c r="D28" s="74">
        <v>0</v>
      </c>
      <c r="E28" s="74">
        <v>0</v>
      </c>
      <c r="F28" s="74">
        <v>0</v>
      </c>
      <c r="G28" s="74">
        <v>0</v>
      </c>
      <c r="H28" s="74">
        <v>0</v>
      </c>
      <c r="I28" s="74">
        <v>0</v>
      </c>
      <c r="J28" s="74">
        <v>0</v>
      </c>
      <c r="K28" s="74">
        <v>7.1428074950211353E-3</v>
      </c>
    </row>
    <row r="29" spans="1:11" x14ac:dyDescent="0.2">
      <c r="A29" s="73">
        <v>-2.2550334930419922</v>
      </c>
      <c r="B29" s="123">
        <f t="shared" si="0"/>
        <v>0.1</v>
      </c>
      <c r="C29" s="73">
        <v>0.1048700287938118</v>
      </c>
      <c r="D29" s="74">
        <v>0</v>
      </c>
      <c r="E29" s="74">
        <v>0</v>
      </c>
      <c r="F29" s="74">
        <v>0</v>
      </c>
      <c r="G29" s="74">
        <v>0</v>
      </c>
      <c r="H29" s="74">
        <v>0</v>
      </c>
      <c r="I29" s="74">
        <v>0</v>
      </c>
      <c r="J29" s="74">
        <v>0</v>
      </c>
      <c r="K29" s="74">
        <v>8.1578342929690007E-3</v>
      </c>
    </row>
    <row r="30" spans="1:11" x14ac:dyDescent="0.2">
      <c r="A30" s="73">
        <v>-2.1879193782806396</v>
      </c>
      <c r="B30" s="123">
        <f t="shared" si="0"/>
        <v>0.1</v>
      </c>
      <c r="C30" s="73">
        <v>0.11214984953403473</v>
      </c>
      <c r="D30" s="74">
        <v>0</v>
      </c>
      <c r="E30" s="74">
        <v>0</v>
      </c>
      <c r="F30" s="74">
        <v>0</v>
      </c>
      <c r="G30" s="74">
        <v>0</v>
      </c>
      <c r="H30" s="74">
        <v>0</v>
      </c>
      <c r="I30" s="74">
        <v>0</v>
      </c>
      <c r="J30" s="74">
        <v>0</v>
      </c>
      <c r="K30" s="74">
        <v>9.1533528214288087E-3</v>
      </c>
    </row>
    <row r="31" spans="1:11" x14ac:dyDescent="0.2">
      <c r="A31" s="73">
        <v>-2.1208052635192871</v>
      </c>
      <c r="B31" s="123">
        <f t="shared" si="0"/>
        <v>0.1</v>
      </c>
      <c r="C31" s="73">
        <v>0.11993501335382462</v>
      </c>
      <c r="D31" s="74">
        <v>0</v>
      </c>
      <c r="E31" s="74">
        <v>0</v>
      </c>
      <c r="F31" s="74">
        <v>0</v>
      </c>
      <c r="G31" s="74">
        <v>0</v>
      </c>
      <c r="H31" s="74">
        <v>0</v>
      </c>
      <c r="I31" s="74">
        <v>0</v>
      </c>
      <c r="J31" s="74">
        <v>0</v>
      </c>
      <c r="K31" s="74">
        <v>1.0076749304774146E-2</v>
      </c>
    </row>
    <row r="32" spans="1:11" x14ac:dyDescent="0.2">
      <c r="A32" s="73">
        <v>-2.0536913871765137</v>
      </c>
      <c r="B32" s="123">
        <f t="shared" si="0"/>
        <v>0.1</v>
      </c>
      <c r="C32" s="73">
        <v>0.12826056778430939</v>
      </c>
      <c r="D32" s="74">
        <v>0</v>
      </c>
      <c r="E32" s="74">
        <v>0</v>
      </c>
      <c r="F32" s="74">
        <v>0</v>
      </c>
      <c r="G32" s="74">
        <v>0</v>
      </c>
      <c r="H32" s="74">
        <v>0</v>
      </c>
      <c r="I32" s="74">
        <v>0</v>
      </c>
      <c r="J32" s="74">
        <v>0</v>
      </c>
      <c r="K32" s="74">
        <v>1.0888648773634525E-2</v>
      </c>
    </row>
    <row r="33" spans="1:11" x14ac:dyDescent="0.2">
      <c r="A33" s="73">
        <v>-1.9865771532058716</v>
      </c>
      <c r="B33" s="123">
        <f t="shared" si="0"/>
        <v>0.1</v>
      </c>
      <c r="C33" s="73">
        <v>0.13716411590576172</v>
      </c>
      <c r="D33" s="74">
        <v>0</v>
      </c>
      <c r="E33" s="74">
        <v>0</v>
      </c>
      <c r="F33" s="74">
        <v>0</v>
      </c>
      <c r="G33" s="74">
        <v>0</v>
      </c>
      <c r="H33" s="74">
        <v>0</v>
      </c>
      <c r="I33" s="74">
        <v>0</v>
      </c>
      <c r="J33" s="74">
        <v>0</v>
      </c>
      <c r="K33" s="74">
        <v>1.1688203906654551E-2</v>
      </c>
    </row>
    <row r="34" spans="1:11" x14ac:dyDescent="0.2">
      <c r="A34" s="73">
        <v>-1.919463038444519</v>
      </c>
      <c r="B34" s="123">
        <f t="shared" si="0"/>
        <v>0.1</v>
      </c>
      <c r="C34" s="73">
        <v>0.14668570458889008</v>
      </c>
      <c r="D34" s="74">
        <v>0</v>
      </c>
      <c r="E34" s="74">
        <v>0</v>
      </c>
      <c r="F34" s="74">
        <v>0</v>
      </c>
      <c r="G34" s="74">
        <v>0</v>
      </c>
      <c r="H34" s="74">
        <v>0</v>
      </c>
      <c r="I34" s="74">
        <v>0</v>
      </c>
      <c r="J34" s="74">
        <v>0</v>
      </c>
      <c r="K34" s="74">
        <v>1.2471382680416464E-2</v>
      </c>
    </row>
    <row r="35" spans="1:11" x14ac:dyDescent="0.2">
      <c r="A35" s="73">
        <v>-1.8523490428924561</v>
      </c>
      <c r="B35" s="123">
        <f t="shared" si="0"/>
        <v>0.2</v>
      </c>
      <c r="C35" s="73">
        <v>0.15686824917793274</v>
      </c>
      <c r="D35" s="74">
        <v>0</v>
      </c>
      <c r="E35" s="74">
        <v>0</v>
      </c>
      <c r="F35" s="74">
        <v>0</v>
      </c>
      <c r="G35" s="74">
        <v>0</v>
      </c>
      <c r="H35" s="74">
        <v>0</v>
      </c>
      <c r="I35" s="74">
        <v>0</v>
      </c>
      <c r="J35" s="74">
        <v>0</v>
      </c>
      <c r="K35" s="74">
        <v>1.3237689009653534E-2</v>
      </c>
    </row>
    <row r="36" spans="1:11" x14ac:dyDescent="0.2">
      <c r="A36" s="73">
        <v>-1.7852349281311035</v>
      </c>
      <c r="B36" s="123">
        <f t="shared" si="0"/>
        <v>0.2</v>
      </c>
      <c r="C36" s="73">
        <v>0.16775764524936676</v>
      </c>
      <c r="D36" s="74">
        <v>0</v>
      </c>
      <c r="E36" s="74">
        <v>0</v>
      </c>
      <c r="F36" s="74">
        <v>0</v>
      </c>
      <c r="G36" s="74">
        <v>0</v>
      </c>
      <c r="H36" s="74">
        <v>0</v>
      </c>
      <c r="I36" s="74">
        <v>0</v>
      </c>
      <c r="J36" s="74">
        <v>0</v>
      </c>
      <c r="K36" s="74">
        <v>1.4007285754772388E-2</v>
      </c>
    </row>
    <row r="37" spans="1:11" x14ac:dyDescent="0.2">
      <c r="A37" s="73">
        <v>-1.718120813369751</v>
      </c>
      <c r="B37" s="123">
        <f t="shared" si="0"/>
        <v>0.2</v>
      </c>
      <c r="C37" s="73">
        <v>0.17940296232700348</v>
      </c>
      <c r="D37" s="74">
        <v>0</v>
      </c>
      <c r="E37" s="74">
        <v>0</v>
      </c>
      <c r="F37" s="74">
        <v>0</v>
      </c>
      <c r="G37" s="74">
        <v>0</v>
      </c>
      <c r="H37" s="74">
        <v>0</v>
      </c>
      <c r="I37" s="74">
        <v>0</v>
      </c>
      <c r="J37" s="74">
        <v>0</v>
      </c>
      <c r="K37" s="74">
        <v>1.5196734856379974E-2</v>
      </c>
    </row>
    <row r="38" spans="1:11" x14ac:dyDescent="0.2">
      <c r="A38" s="73">
        <v>-1.6510066986083984</v>
      </c>
      <c r="B38" s="123">
        <f t="shared" si="0"/>
        <v>0.2</v>
      </c>
      <c r="C38" s="73">
        <v>0.19185666739940643</v>
      </c>
      <c r="D38" s="74">
        <v>0</v>
      </c>
      <c r="E38" s="74">
        <v>0</v>
      </c>
      <c r="F38" s="74">
        <v>0</v>
      </c>
      <c r="G38" s="74">
        <v>0</v>
      </c>
      <c r="H38" s="74">
        <v>0</v>
      </c>
      <c r="I38" s="74">
        <v>0</v>
      </c>
      <c r="J38" s="74">
        <v>4.1183384217365738E-4</v>
      </c>
      <c r="K38" s="74">
        <v>1.6587905555035896E-2</v>
      </c>
    </row>
    <row r="39" spans="1:11" x14ac:dyDescent="0.2">
      <c r="A39" s="73">
        <v>-1.5838925838470459</v>
      </c>
      <c r="B39" s="123">
        <f t="shared" si="0"/>
        <v>0.2</v>
      </c>
      <c r="C39" s="73">
        <v>0.20517487823963165</v>
      </c>
      <c r="D39" s="74">
        <v>0</v>
      </c>
      <c r="E39" s="74">
        <v>0</v>
      </c>
      <c r="F39" s="74">
        <v>0</v>
      </c>
      <c r="G39" s="74">
        <v>0</v>
      </c>
      <c r="H39" s="74">
        <v>0</v>
      </c>
      <c r="I39" s="74">
        <v>0</v>
      </c>
      <c r="J39" s="74">
        <v>1.5668783552277396E-3</v>
      </c>
      <c r="K39" s="74">
        <v>1.7969117823203012E-2</v>
      </c>
    </row>
    <row r="40" spans="1:11" x14ac:dyDescent="0.2">
      <c r="A40" s="73">
        <v>-1.5167784690856934</v>
      </c>
      <c r="B40" s="123">
        <f t="shared" si="0"/>
        <v>0.2</v>
      </c>
      <c r="C40" s="73">
        <v>0.21941761672496796</v>
      </c>
      <c r="D40" s="74">
        <v>0</v>
      </c>
      <c r="E40" s="74">
        <v>0</v>
      </c>
      <c r="F40" s="74">
        <v>0</v>
      </c>
      <c r="G40" s="74">
        <v>0</v>
      </c>
      <c r="H40" s="74">
        <v>7.7438424003435646E-5</v>
      </c>
      <c r="I40" s="74">
        <v>0</v>
      </c>
      <c r="J40" s="74">
        <v>2.5504880030718302E-3</v>
      </c>
      <c r="K40" s="74">
        <v>1.9318608754295787E-2</v>
      </c>
    </row>
    <row r="41" spans="1:11" x14ac:dyDescent="0.2">
      <c r="A41" s="73">
        <v>-1.4496644735336304</v>
      </c>
      <c r="B41" s="123">
        <f t="shared" si="0"/>
        <v>0.2</v>
      </c>
      <c r="C41" s="73">
        <v>0.23464900255203247</v>
      </c>
      <c r="D41" s="74">
        <v>0</v>
      </c>
      <c r="E41" s="74">
        <v>0</v>
      </c>
      <c r="F41" s="74">
        <v>0</v>
      </c>
      <c r="G41" s="74">
        <v>0</v>
      </c>
      <c r="H41" s="74">
        <v>2.0743207648396834E-4</v>
      </c>
      <c r="I41" s="74">
        <v>0</v>
      </c>
      <c r="J41" s="74">
        <v>3.3626614953591368E-3</v>
      </c>
      <c r="K41" s="74">
        <v>2.0648148413832241E-2</v>
      </c>
    </row>
    <row r="42" spans="1:11" x14ac:dyDescent="0.2">
      <c r="A42" s="73">
        <v>-1.3825503587722778</v>
      </c>
      <c r="B42" s="123">
        <f t="shared" si="0"/>
        <v>0.3</v>
      </c>
      <c r="C42" s="73">
        <v>0.25093775987625122</v>
      </c>
      <c r="D42" s="74">
        <v>0</v>
      </c>
      <c r="E42" s="74">
        <v>0</v>
      </c>
      <c r="F42" s="74">
        <v>0</v>
      </c>
      <c r="G42" s="74">
        <v>0</v>
      </c>
      <c r="H42" s="74">
        <v>3.2367956216234429E-4</v>
      </c>
      <c r="I42" s="74">
        <v>0</v>
      </c>
      <c r="J42" s="74">
        <v>4.0034017172889159E-3</v>
      </c>
      <c r="K42" s="74">
        <v>2.2198360450729128E-2</v>
      </c>
    </row>
    <row r="43" spans="1:11" x14ac:dyDescent="0.2">
      <c r="A43" s="73">
        <v>-1.3154362440109253</v>
      </c>
      <c r="B43" s="123">
        <f t="shared" si="0"/>
        <v>0.3</v>
      </c>
      <c r="C43" s="73">
        <v>0.26835721731185913</v>
      </c>
      <c r="D43" s="74">
        <v>0</v>
      </c>
      <c r="E43" s="74">
        <v>0</v>
      </c>
      <c r="F43" s="74">
        <v>0</v>
      </c>
      <c r="G43" s="74">
        <v>0</v>
      </c>
      <c r="H43" s="74">
        <v>4.2618063793279623E-4</v>
      </c>
      <c r="I43" s="74">
        <v>0</v>
      </c>
      <c r="J43" s="74">
        <v>4.4727070740087013E-3</v>
      </c>
      <c r="K43" s="74">
        <v>2.3629121876766315E-2</v>
      </c>
    </row>
    <row r="44" spans="1:11" x14ac:dyDescent="0.2">
      <c r="A44" s="73">
        <v>-1.2483221292495728</v>
      </c>
      <c r="B44" s="123">
        <f t="shared" si="0"/>
        <v>0.3</v>
      </c>
      <c r="C44" s="73">
        <v>0.28698590397834778</v>
      </c>
      <c r="D44" s="74">
        <v>0</v>
      </c>
      <c r="E44" s="74">
        <v>0</v>
      </c>
      <c r="F44" s="74">
        <v>0</v>
      </c>
      <c r="G44" s="74">
        <v>0</v>
      </c>
      <c r="H44" s="74">
        <v>5.1493530379532419E-4</v>
      </c>
      <c r="I44" s="74">
        <v>0</v>
      </c>
      <c r="J44" s="74">
        <v>4.7705775655184964E-3</v>
      </c>
      <c r="K44" s="74">
        <v>2.5222374111918303E-2</v>
      </c>
    </row>
    <row r="45" spans="1:11" x14ac:dyDescent="0.2">
      <c r="A45" s="73">
        <v>-1.1812080144882202</v>
      </c>
      <c r="B45" s="123">
        <f t="shared" si="0"/>
        <v>0.3</v>
      </c>
      <c r="C45" s="73">
        <v>0.3069077730178833</v>
      </c>
      <c r="D45" s="74">
        <v>0</v>
      </c>
      <c r="E45" s="74">
        <v>0</v>
      </c>
      <c r="F45" s="74">
        <v>0</v>
      </c>
      <c r="G45" s="74">
        <v>6.8719726800902709E-5</v>
      </c>
      <c r="H45" s="74">
        <v>5.8994355974992805E-4</v>
      </c>
      <c r="I45" s="74">
        <v>0</v>
      </c>
      <c r="J45" s="74">
        <v>5.0663283614546268E-3</v>
      </c>
      <c r="K45" s="74">
        <v>2.6839356078784699E-2</v>
      </c>
    </row>
    <row r="46" spans="1:11" x14ac:dyDescent="0.2">
      <c r="A46" s="73">
        <v>-1.1140940189361572</v>
      </c>
      <c r="B46" s="123">
        <f t="shared" si="0"/>
        <v>0.3</v>
      </c>
      <c r="C46" s="73">
        <v>0.32821249961853027</v>
      </c>
      <c r="D46" s="74">
        <v>0</v>
      </c>
      <c r="E46" s="74">
        <v>0</v>
      </c>
      <c r="F46" s="74">
        <v>0</v>
      </c>
      <c r="G46" s="74">
        <v>3.4940430494807872E-4</v>
      </c>
      <c r="H46" s="74">
        <v>6.5120530919051019E-4</v>
      </c>
      <c r="I46" s="74">
        <v>0</v>
      </c>
      <c r="J46" s="74">
        <v>9.7408454042424448E-3</v>
      </c>
      <c r="K46" s="74">
        <v>2.8515922529241608E-2</v>
      </c>
    </row>
    <row r="47" spans="1:11" x14ac:dyDescent="0.2">
      <c r="A47" s="73">
        <v>-1.0469799041748047</v>
      </c>
      <c r="B47" s="123">
        <f t="shared" si="0"/>
        <v>0.4</v>
      </c>
      <c r="C47" s="73">
        <v>0.35099619626998901</v>
      </c>
      <c r="D47" s="74">
        <v>0</v>
      </c>
      <c r="E47" s="74">
        <v>0</v>
      </c>
      <c r="F47" s="74">
        <v>0</v>
      </c>
      <c r="G47" s="74">
        <v>5.9077415595201179E-4</v>
      </c>
      <c r="H47" s="74">
        <v>7.9421809956156306E-4</v>
      </c>
      <c r="I47" s="74">
        <v>0</v>
      </c>
      <c r="J47" s="74">
        <v>1.5688625761719168E-2</v>
      </c>
      <c r="K47" s="74">
        <v>3.0260471714461178E-2</v>
      </c>
    </row>
    <row r="48" spans="1:11" x14ac:dyDescent="0.2">
      <c r="A48" s="73">
        <v>-0.97986578941345215</v>
      </c>
      <c r="B48" s="123">
        <f t="shared" si="0"/>
        <v>0.4</v>
      </c>
      <c r="C48" s="73">
        <v>0.37536147236824036</v>
      </c>
      <c r="D48" s="74">
        <v>0</v>
      </c>
      <c r="E48" s="74">
        <v>0</v>
      </c>
      <c r="F48" s="74">
        <v>0</v>
      </c>
      <c r="G48" s="74">
        <v>7.9282874633862055E-4</v>
      </c>
      <c r="H48" s="74">
        <v>9.5615507337188787E-4</v>
      </c>
      <c r="I48" s="74">
        <v>0</v>
      </c>
      <c r="J48" s="74">
        <v>2.2124139944476928E-2</v>
      </c>
      <c r="K48" s="74">
        <v>3.2215248134855483E-2</v>
      </c>
    </row>
    <row r="49" spans="1:11" x14ac:dyDescent="0.2">
      <c r="A49" s="73">
        <v>-0.91275167465209961</v>
      </c>
      <c r="B49" s="123">
        <f t="shared" si="0"/>
        <v>0.4</v>
      </c>
      <c r="C49" s="73">
        <v>0.40141811966896057</v>
      </c>
      <c r="D49" s="74">
        <v>0</v>
      </c>
      <c r="E49" s="74">
        <v>0</v>
      </c>
      <c r="F49" s="74">
        <v>0</v>
      </c>
      <c r="G49" s="74">
        <v>9.5556807610790466E-4</v>
      </c>
      <c r="H49" s="74">
        <v>1.1609251600449048E-3</v>
      </c>
      <c r="I49" s="74">
        <v>0</v>
      </c>
      <c r="J49" s="74">
        <v>2.7996148419189546E-2</v>
      </c>
      <c r="K49" s="74">
        <v>3.4220381277680623E-2</v>
      </c>
    </row>
    <row r="50" spans="1:11" x14ac:dyDescent="0.2">
      <c r="A50" s="73">
        <v>-0.84563755989074707</v>
      </c>
      <c r="B50" s="123">
        <f t="shared" si="0"/>
        <v>0.4</v>
      </c>
      <c r="C50" s="73">
        <v>0.42928358912467957</v>
      </c>
      <c r="D50" s="74">
        <v>0</v>
      </c>
      <c r="E50" s="74">
        <v>5.0050059313500343E-5</v>
      </c>
      <c r="F50" s="74">
        <v>0</v>
      </c>
      <c r="G50" s="74">
        <v>1.0789921452598644E-3</v>
      </c>
      <c r="H50" s="74">
        <v>1.64972259394701E-3</v>
      </c>
      <c r="I50" s="74">
        <v>0</v>
      </c>
      <c r="J50" s="74">
        <v>3.3363628589428304E-2</v>
      </c>
      <c r="K50" s="74">
        <v>3.6458939373789544E-2</v>
      </c>
    </row>
    <row r="51" spans="1:11" x14ac:dyDescent="0.2">
      <c r="A51" s="73">
        <v>-0.77852350473403931</v>
      </c>
      <c r="B51" s="123">
        <f t="shared" si="0"/>
        <v>0.5</v>
      </c>
      <c r="C51" s="73">
        <v>0.45908334851264954</v>
      </c>
      <c r="D51" s="74">
        <v>0</v>
      </c>
      <c r="E51" s="74">
        <v>1.9036392810784392E-4</v>
      </c>
      <c r="F51" s="74">
        <v>0</v>
      </c>
      <c r="G51" s="74">
        <v>1.3149054208113071E-3</v>
      </c>
      <c r="H51" s="74">
        <v>2.1898073198079932E-3</v>
      </c>
      <c r="I51" s="74">
        <v>0</v>
      </c>
      <c r="J51" s="74">
        <v>3.9754175041247702E-2</v>
      </c>
      <c r="K51" s="74">
        <v>3.8803534269097585E-2</v>
      </c>
    </row>
    <row r="52" spans="1:11" x14ac:dyDescent="0.2">
      <c r="A52" s="73">
        <v>-0.71140938997268677</v>
      </c>
      <c r="B52" s="123">
        <f t="shared" si="0"/>
        <v>0.5</v>
      </c>
      <c r="C52" s="73">
        <v>0.4909517765045166</v>
      </c>
      <c r="D52" s="74">
        <v>0</v>
      </c>
      <c r="E52" s="74">
        <v>3.0927624882743466E-4</v>
      </c>
      <c r="F52" s="74">
        <v>0</v>
      </c>
      <c r="G52" s="74">
        <v>1.6293037451580864E-3</v>
      </c>
      <c r="H52" s="74">
        <v>2.7685495271206444E-3</v>
      </c>
      <c r="I52" s="74">
        <v>0</v>
      </c>
      <c r="J52" s="74">
        <v>4.6638696552270369E-2</v>
      </c>
      <c r="K52" s="74">
        <v>4.127902581685762E-2</v>
      </c>
    </row>
    <row r="53" spans="1:11" x14ac:dyDescent="0.2">
      <c r="A53" s="73">
        <v>-0.64429527521133423</v>
      </c>
      <c r="B53" s="123">
        <f t="shared" si="0"/>
        <v>0.5</v>
      </c>
      <c r="C53" s="73">
        <v>0.5250324010848999</v>
      </c>
      <c r="D53" s="74">
        <v>0</v>
      </c>
      <c r="E53" s="74">
        <v>4.0678688735464893E-4</v>
      </c>
      <c r="F53" s="74">
        <v>0</v>
      </c>
      <c r="G53" s="74">
        <v>1.930698912343829E-3</v>
      </c>
      <c r="H53" s="74">
        <v>3.3228178988764993E-3</v>
      </c>
      <c r="I53" s="74">
        <v>0</v>
      </c>
      <c r="J53" s="74">
        <v>5.3379228557476753E-2</v>
      </c>
      <c r="K53" s="74">
        <v>4.366036823108882E-2</v>
      </c>
    </row>
    <row r="54" spans="1:11" x14ac:dyDescent="0.2">
      <c r="A54" s="73">
        <v>-0.57718122005462646</v>
      </c>
      <c r="B54" s="123">
        <f t="shared" si="0"/>
        <v>0.6</v>
      </c>
      <c r="C54" s="73">
        <v>0.56147879362106323</v>
      </c>
      <c r="D54" s="74">
        <v>0</v>
      </c>
      <c r="E54" s="74">
        <v>4.8289578559994713E-4</v>
      </c>
      <c r="F54" s="74">
        <v>0</v>
      </c>
      <c r="G54" s="74">
        <v>2.3689254212215542E-3</v>
      </c>
      <c r="H54" s="74">
        <v>3.8705985576913569E-3</v>
      </c>
      <c r="I54" s="74">
        <v>0</v>
      </c>
      <c r="J54" s="74">
        <v>6.0578372071321739E-2</v>
      </c>
      <c r="K54" s="74">
        <v>4.6075024050270995E-2</v>
      </c>
    </row>
    <row r="55" spans="1:11" x14ac:dyDescent="0.2">
      <c r="A55" s="73">
        <v>-0.51006710529327393</v>
      </c>
      <c r="B55" s="123">
        <f t="shared" si="0"/>
        <v>0.6</v>
      </c>
      <c r="C55" s="73">
        <v>0.60045528411865234</v>
      </c>
      <c r="D55" s="74">
        <v>0</v>
      </c>
      <c r="E55" s="74">
        <v>5.3760307874943394E-4</v>
      </c>
      <c r="F55" s="74">
        <v>0</v>
      </c>
      <c r="G55" s="74">
        <v>2.6892065898148788E-3</v>
      </c>
      <c r="H55" s="74">
        <v>4.3978921265913134E-3</v>
      </c>
      <c r="I55" s="74">
        <v>0</v>
      </c>
      <c r="J55" s="74">
        <v>6.7428020546603795E-2</v>
      </c>
      <c r="K55" s="74">
        <v>4.8357633007023303E-2</v>
      </c>
    </row>
    <row r="56" spans="1:11" x14ac:dyDescent="0.2">
      <c r="A56" s="73">
        <v>-0.44295302033424377</v>
      </c>
      <c r="B56" s="123">
        <f t="shared" si="0"/>
        <v>0.6</v>
      </c>
      <c r="C56" s="73">
        <v>0.64213734865188599</v>
      </c>
      <c r="D56" s="74">
        <v>0</v>
      </c>
      <c r="E56" s="74">
        <v>5.7090867966879332E-4</v>
      </c>
      <c r="F56" s="74">
        <v>0</v>
      </c>
      <c r="G56" s="74">
        <v>3.104831032556057E-3</v>
      </c>
      <c r="H56" s="74">
        <v>4.9125162892118606E-3</v>
      </c>
      <c r="I56" s="74">
        <v>0</v>
      </c>
      <c r="J56" s="74">
        <v>7.5481379541759527E-2</v>
      </c>
      <c r="K56" s="74">
        <v>5.0527980768445252E-2</v>
      </c>
    </row>
    <row r="57" spans="1:11" x14ac:dyDescent="0.2">
      <c r="A57" s="73">
        <v>-0.37583893537521362</v>
      </c>
      <c r="B57" s="123">
        <f t="shared" si="0"/>
        <v>0.7</v>
      </c>
      <c r="C57" s="73">
        <v>0.68671292066574097</v>
      </c>
      <c r="D57" s="74">
        <v>0</v>
      </c>
      <c r="E57" s="74">
        <v>5.8281261740279733E-4</v>
      </c>
      <c r="F57" s="74">
        <v>0</v>
      </c>
      <c r="G57" s="74">
        <v>3.4503442686694809E-3</v>
      </c>
      <c r="H57" s="74">
        <v>5.4358310178025341E-3</v>
      </c>
      <c r="I57" s="74">
        <v>0</v>
      </c>
      <c r="J57" s="74">
        <v>8.4652108256367709E-2</v>
      </c>
      <c r="K57" s="74">
        <v>5.2538191596179569E-2</v>
      </c>
    </row>
    <row r="58" spans="1:11" x14ac:dyDescent="0.2">
      <c r="A58" s="73">
        <v>-0.30872482061386108</v>
      </c>
      <c r="B58" s="123">
        <f t="shared" si="0"/>
        <v>0.7</v>
      </c>
      <c r="C58" s="73">
        <v>0.73438280820846558</v>
      </c>
      <c r="D58" s="74">
        <v>0</v>
      </c>
      <c r="E58" s="74">
        <v>6.1851923552087807E-4</v>
      </c>
      <c r="F58" s="74">
        <v>0</v>
      </c>
      <c r="G58" s="74">
        <v>4.0621561299888287E-3</v>
      </c>
      <c r="H58" s="74">
        <v>5.9146982929182265E-3</v>
      </c>
      <c r="I58" s="74">
        <v>0</v>
      </c>
      <c r="J58" s="74">
        <v>9.4751970057580126E-2</v>
      </c>
      <c r="K58" s="74">
        <v>5.4297181614943686E-2</v>
      </c>
    </row>
    <row r="59" spans="1:11" x14ac:dyDescent="0.2">
      <c r="A59" s="73">
        <v>-0.24161073565483093</v>
      </c>
      <c r="B59" s="123">
        <f t="shared" si="0"/>
        <v>0.8</v>
      </c>
      <c r="C59" s="73">
        <v>0.78536182641983032</v>
      </c>
      <c r="D59" s="74">
        <v>0</v>
      </c>
      <c r="E59" s="74">
        <v>7.2861893817082054E-4</v>
      </c>
      <c r="F59" s="74">
        <v>0</v>
      </c>
      <c r="G59" s="74">
        <v>5.2582807584956592E-3</v>
      </c>
      <c r="H59" s="74">
        <v>6.3707161782641918E-3</v>
      </c>
      <c r="I59" s="74">
        <v>1.8583329898634753E-4</v>
      </c>
      <c r="J59" s="74">
        <v>0.1051006893550526</v>
      </c>
      <c r="K59" s="74">
        <v>5.5889689165471761E-2</v>
      </c>
    </row>
    <row r="60" spans="1:11" x14ac:dyDescent="0.2">
      <c r="A60" s="73">
        <v>-0.17449665069580078</v>
      </c>
      <c r="B60" s="123">
        <f t="shared" si="0"/>
        <v>0.8</v>
      </c>
      <c r="C60" s="73">
        <v>0.83987969160079956</v>
      </c>
      <c r="D60" s="74">
        <v>0</v>
      </c>
      <c r="E60" s="74">
        <v>7.9591531445005271E-4</v>
      </c>
      <c r="F60" s="74">
        <v>2.2351971050844845E-4</v>
      </c>
      <c r="G60" s="74">
        <v>6.4253231572928473E-3</v>
      </c>
      <c r="H60" s="74">
        <v>6.813423308015527E-3</v>
      </c>
      <c r="I60" s="74">
        <v>8.0652166157614731E-4</v>
      </c>
      <c r="J60" s="74">
        <v>0.11466534010085945</v>
      </c>
      <c r="K60" s="74">
        <v>5.7457214340084987E-2</v>
      </c>
    </row>
    <row r="61" spans="1:11" x14ac:dyDescent="0.2">
      <c r="A61" s="73">
        <v>-0.10738255083560944</v>
      </c>
      <c r="B61" s="123">
        <f t="shared" si="0"/>
        <v>0.9</v>
      </c>
      <c r="C61" s="73">
        <v>0.89818203449249268</v>
      </c>
      <c r="D61" s="74">
        <v>0</v>
      </c>
      <c r="E61" s="74">
        <v>8.2040836504494502E-4</v>
      </c>
      <c r="F61" s="74">
        <v>4.7653280194122929E-4</v>
      </c>
      <c r="G61" s="74">
        <v>7.7110159741822851E-3</v>
      </c>
      <c r="H61" s="74">
        <v>7.3325122082646176E-3</v>
      </c>
      <c r="I61" s="74">
        <v>1.6061498784199334E-3</v>
      </c>
      <c r="J61" s="74">
        <v>0.12806861321159718</v>
      </c>
      <c r="K61" s="74">
        <v>5.8739429271882172E-2</v>
      </c>
    </row>
    <row r="62" spans="1:11" x14ac:dyDescent="0.2">
      <c r="A62" s="73">
        <v>-4.0268454700708389E-2</v>
      </c>
      <c r="B62" s="123">
        <f t="shared" si="0"/>
        <v>1</v>
      </c>
      <c r="C62" s="73">
        <v>0.96053153276443481</v>
      </c>
      <c r="D62" s="74">
        <v>0</v>
      </c>
      <c r="E62" s="74">
        <v>8.7658796400145425E-4</v>
      </c>
      <c r="F62" s="74">
        <v>6.7966527820086803E-4</v>
      </c>
      <c r="G62" s="74">
        <v>1.0459479124753483E-2</v>
      </c>
      <c r="H62" s="74">
        <v>8.2069504472735057E-3</v>
      </c>
      <c r="I62" s="74">
        <v>4.6117309739984692E-3</v>
      </c>
      <c r="J62" s="74">
        <v>0.14275148108561209</v>
      </c>
      <c r="K62" s="74">
        <v>5.9627128101324242E-2</v>
      </c>
    </row>
    <row r="63" spans="1:11" x14ac:dyDescent="0.2">
      <c r="A63" s="73">
        <v>2.6845637708902359E-2</v>
      </c>
      <c r="B63" s="123">
        <f t="shared" si="0"/>
        <v>1</v>
      </c>
      <c r="C63" s="73">
        <v>1.0272092819213867</v>
      </c>
      <c r="D63" s="74">
        <v>0</v>
      </c>
      <c r="E63" s="74">
        <v>9.5228402927866442E-4</v>
      </c>
      <c r="F63" s="74">
        <v>8.3291714759350564E-4</v>
      </c>
      <c r="G63" s="74">
        <v>1.3261080174610782E-2</v>
      </c>
      <c r="H63" s="74">
        <v>9.1941807188718628E-3</v>
      </c>
      <c r="I63" s="74">
        <v>9.2825728399077122E-3</v>
      </c>
      <c r="J63" s="74">
        <v>0.15776607077272634</v>
      </c>
      <c r="K63" s="74">
        <v>6.0101208953319683E-2</v>
      </c>
    </row>
    <row r="64" spans="1:11" x14ac:dyDescent="0.2">
      <c r="A64" s="73">
        <v>9.3959733843803406E-2</v>
      </c>
      <c r="B64" s="123">
        <f t="shared" si="0"/>
        <v>1.1000000000000001</v>
      </c>
      <c r="C64" s="73">
        <v>1.098515510559082</v>
      </c>
      <c r="D64" s="74">
        <v>0</v>
      </c>
      <c r="E64" s="74">
        <v>1.0676887100796897E-3</v>
      </c>
      <c r="F64" s="74">
        <v>9.3628842713219232E-4</v>
      </c>
      <c r="G64" s="74">
        <v>1.6005282707215095E-2</v>
      </c>
      <c r="H64" s="74">
        <v>1.0272877284168407E-2</v>
      </c>
      <c r="I64" s="74">
        <v>1.4094561865103784E-2</v>
      </c>
      <c r="J64" s="74">
        <v>0.17101857211421503</v>
      </c>
      <c r="K64" s="74">
        <v>6.0202017956814319E-2</v>
      </c>
    </row>
    <row r="65" spans="1:11" x14ac:dyDescent="0.2">
      <c r="A65" s="73">
        <v>0.16107381880283356</v>
      </c>
      <c r="B65" s="123">
        <f t="shared" si="0"/>
        <v>1.2</v>
      </c>
      <c r="C65" s="73">
        <v>1.1747716665267944</v>
      </c>
      <c r="D65" s="74">
        <v>0</v>
      </c>
      <c r="E65" s="74">
        <v>1.3853561699766089E-3</v>
      </c>
      <c r="F65" s="74">
        <v>9.8977910217182274E-4</v>
      </c>
      <c r="G65" s="74">
        <v>1.8730437880044026E-2</v>
      </c>
      <c r="H65" s="74">
        <v>1.1526086347806374E-2</v>
      </c>
      <c r="I65" s="74">
        <v>1.8822348752802601E-2</v>
      </c>
      <c r="J65" s="74">
        <v>0.18166941553594945</v>
      </c>
      <c r="K65" s="74">
        <v>5.9905209010147509E-2</v>
      </c>
    </row>
    <row r="66" spans="1:11" x14ac:dyDescent="0.2">
      <c r="A66" s="73">
        <v>0.2281879186630249</v>
      </c>
      <c r="B66" s="123">
        <f t="shared" si="0"/>
        <v>1.3</v>
      </c>
      <c r="C66" s="73">
        <v>1.2563214302062988</v>
      </c>
      <c r="D66" s="74">
        <v>0</v>
      </c>
      <c r="E66" s="74">
        <v>1.8339384252806733E-3</v>
      </c>
      <c r="F66" s="74">
        <v>1.0112881247923923E-3</v>
      </c>
      <c r="G66" s="74">
        <v>2.1467278662732282E-2</v>
      </c>
      <c r="H66" s="74">
        <v>1.2809815695997921E-2</v>
      </c>
      <c r="I66" s="74">
        <v>2.326000696249968E-2</v>
      </c>
      <c r="J66" s="74">
        <v>0.19043954296660964</v>
      </c>
      <c r="K66" s="74">
        <v>5.9212912260856149E-2</v>
      </c>
    </row>
    <row r="67" spans="1:11" x14ac:dyDescent="0.2">
      <c r="A67" s="73">
        <v>0.29530200362205505</v>
      </c>
      <c r="B67" s="123">
        <f t="shared" si="0"/>
        <v>1.3</v>
      </c>
      <c r="C67" s="73">
        <v>1.3435320854187012</v>
      </c>
      <c r="D67" s="74">
        <v>0</v>
      </c>
      <c r="E67" s="74">
        <v>2.2693223156651401E-3</v>
      </c>
      <c r="F67" s="74">
        <v>1.2527609142790423E-3</v>
      </c>
      <c r="G67" s="74">
        <v>2.4430768723060402E-2</v>
      </c>
      <c r="H67" s="74">
        <v>1.4099736084337408E-2</v>
      </c>
      <c r="I67" s="74">
        <v>2.7578745539559291E-2</v>
      </c>
      <c r="J67" s="74">
        <v>0.19694687133148409</v>
      </c>
      <c r="K67" s="74">
        <v>5.8212760851736364E-2</v>
      </c>
    </row>
    <row r="68" spans="1:11" x14ac:dyDescent="0.2">
      <c r="A68" s="73">
        <v>0.36241611838340759</v>
      </c>
      <c r="B68" s="123">
        <f t="shared" si="0"/>
        <v>1.4</v>
      </c>
      <c r="C68" s="73">
        <v>1.4367966651916504</v>
      </c>
      <c r="D68" s="74">
        <v>0</v>
      </c>
      <c r="E68" s="74">
        <v>2.6378674111820787E-3</v>
      </c>
      <c r="F68" s="74">
        <v>1.3944725782785792E-3</v>
      </c>
      <c r="G68" s="74">
        <v>2.7356366846775018E-2</v>
      </c>
      <c r="H68" s="74">
        <v>1.5634503225199953E-2</v>
      </c>
      <c r="I68" s="74">
        <v>3.2288219760544225E-2</v>
      </c>
      <c r="J68" s="74">
        <v>0.20047714813630849</v>
      </c>
      <c r="K68" s="74">
        <v>5.6785988686132507E-2</v>
      </c>
    </row>
    <row r="69" spans="1:11" x14ac:dyDescent="0.2">
      <c r="A69" s="73">
        <v>0.42953020334243774</v>
      </c>
      <c r="B69" s="123">
        <f t="shared" si="0"/>
        <v>1.5</v>
      </c>
      <c r="C69" s="73">
        <v>1.5365355014801025</v>
      </c>
      <c r="D69" s="74">
        <v>0</v>
      </c>
      <c r="E69" s="74">
        <v>2.9862435148809555E-3</v>
      </c>
      <c r="F69" s="74">
        <v>1.6066030144553257E-3</v>
      </c>
      <c r="G69" s="74">
        <v>3.02794571474207E-2</v>
      </c>
      <c r="H69" s="74">
        <v>1.7184362324891653E-2</v>
      </c>
      <c r="I69" s="74">
        <v>3.7311651661773852E-2</v>
      </c>
      <c r="J69" s="74">
        <v>0.20011997112221519</v>
      </c>
      <c r="K69" s="74">
        <v>5.4982334689244905E-2</v>
      </c>
    </row>
    <row r="70" spans="1:11" x14ac:dyDescent="0.2">
      <c r="A70" s="73">
        <v>0.4966442883014679</v>
      </c>
      <c r="B70" s="123">
        <f t="shared" si="0"/>
        <v>1.6</v>
      </c>
      <c r="C70" s="73">
        <v>1.6431978940963745</v>
      </c>
      <c r="D70" s="74">
        <v>0</v>
      </c>
      <c r="E70" s="74">
        <v>3.2681430228487167E-3</v>
      </c>
      <c r="F70" s="74">
        <v>2.0143539385909038E-3</v>
      </c>
      <c r="G70" s="74">
        <v>3.3246276194366063E-2</v>
      </c>
      <c r="H70" s="74">
        <v>1.8723758050455376E-2</v>
      </c>
      <c r="I70" s="74">
        <v>4.2364729271407379E-2</v>
      </c>
      <c r="J70" s="74">
        <v>0.19620084430905249</v>
      </c>
      <c r="K70" s="74">
        <v>5.285089057566781E-2</v>
      </c>
    </row>
    <row r="71" spans="1:11" x14ac:dyDescent="0.2">
      <c r="A71" s="73">
        <v>0.56375837326049805</v>
      </c>
      <c r="B71" s="123">
        <f t="shared" si="0"/>
        <v>1.8</v>
      </c>
      <c r="C71" s="73">
        <v>1.7572646141052246</v>
      </c>
      <c r="D71" s="74">
        <v>0</v>
      </c>
      <c r="E71" s="74">
        <v>3.5038487134832208E-3</v>
      </c>
      <c r="F71" s="74">
        <v>2.6797003034575097E-3</v>
      </c>
      <c r="G71" s="74">
        <v>3.6254435432609797E-2</v>
      </c>
      <c r="H71" s="74">
        <v>2.0505318067633501E-2</v>
      </c>
      <c r="I71" s="74">
        <v>4.7301736115279498E-2</v>
      </c>
      <c r="J71" s="74">
        <v>0.18950153683995571</v>
      </c>
      <c r="K71" s="74">
        <v>5.0441125835178367E-2</v>
      </c>
    </row>
    <row r="72" spans="1:11" x14ac:dyDescent="0.2">
      <c r="A72" s="73">
        <v>0.63087248802185059</v>
      </c>
      <c r="B72" s="123">
        <f t="shared" si="0"/>
        <v>1.9</v>
      </c>
      <c r="C72" s="73">
        <v>1.8792494535446167</v>
      </c>
      <c r="D72" s="74">
        <v>0</v>
      </c>
      <c r="E72" s="74">
        <v>3.7124835921642403E-3</v>
      </c>
      <c r="F72" s="74">
        <v>3.4028474639360628E-3</v>
      </c>
      <c r="G72" s="74">
        <v>3.9157317692552755E-2</v>
      </c>
      <c r="H72" s="74">
        <v>2.2298450169377114E-2</v>
      </c>
      <c r="I72" s="74">
        <v>5.2800080339779509E-2</v>
      </c>
      <c r="J72" s="74">
        <v>0.18100662492210448</v>
      </c>
      <c r="K72" s="74">
        <v>4.7786367550007536E-2</v>
      </c>
    </row>
    <row r="73" spans="1:11" x14ac:dyDescent="0.2">
      <c r="A73" s="73">
        <v>0.69798660278320312</v>
      </c>
      <c r="B73" s="123">
        <f t="shared" si="0"/>
        <v>2</v>
      </c>
      <c r="C73" s="73">
        <v>2.009702205657959</v>
      </c>
      <c r="D73" s="74">
        <v>0</v>
      </c>
      <c r="E73" s="74">
        <v>3.9775603611534784E-3</v>
      </c>
      <c r="F73" s="74">
        <v>4.6234459501426749E-3</v>
      </c>
      <c r="G73" s="74">
        <v>4.1416992741248389E-2</v>
      </c>
      <c r="H73" s="74">
        <v>2.4057096999386664E-2</v>
      </c>
      <c r="I73" s="74">
        <v>5.8540804849618024E-2</v>
      </c>
      <c r="J73" s="74">
        <v>0.17152804351188039</v>
      </c>
      <c r="K73" s="74">
        <v>4.4997570961253848E-2</v>
      </c>
    </row>
    <row r="74" spans="1:11" x14ac:dyDescent="0.2">
      <c r="A74" s="73">
        <v>0.76510065793991089</v>
      </c>
      <c r="B74" s="123">
        <f t="shared" si="0"/>
        <v>2.1</v>
      </c>
      <c r="C74" s="73">
        <v>2.1492106914520264</v>
      </c>
      <c r="D74" s="74">
        <v>0</v>
      </c>
      <c r="E74" s="74">
        <v>4.2875224170660312E-3</v>
      </c>
      <c r="F74" s="74">
        <v>5.9293703380119411E-3</v>
      </c>
      <c r="G74" s="74">
        <v>4.3724077176246309E-2</v>
      </c>
      <c r="H74" s="74">
        <v>2.569402790763026E-2</v>
      </c>
      <c r="I74" s="74">
        <v>6.4391684371675931E-2</v>
      </c>
      <c r="J74" s="74">
        <v>0.16127224502224877</v>
      </c>
      <c r="K74" s="74">
        <v>4.209185851933353E-2</v>
      </c>
    </row>
    <row r="75" spans="1:11" x14ac:dyDescent="0.2">
      <c r="A75" s="73">
        <v>0.83221477270126343</v>
      </c>
      <c r="B75" s="123">
        <f t="shared" si="0"/>
        <v>2.2999999999999998</v>
      </c>
      <c r="C75" s="73">
        <v>2.2984035015106201</v>
      </c>
      <c r="D75" s="74">
        <v>0</v>
      </c>
      <c r="E75" s="74">
        <v>4.5866857178597795E-3</v>
      </c>
      <c r="F75" s="74">
        <v>7.3274634378897871E-3</v>
      </c>
      <c r="G75" s="74">
        <v>4.5757787769903718E-2</v>
      </c>
      <c r="H75" s="74">
        <v>2.7180329592030494E-2</v>
      </c>
      <c r="I75" s="74">
        <v>6.9940087239662913E-2</v>
      </c>
      <c r="J75" s="74">
        <v>0.14998407458579036</v>
      </c>
      <c r="K75" s="74">
        <v>3.9230204661340369E-2</v>
      </c>
    </row>
    <row r="76" spans="1:11" x14ac:dyDescent="0.2">
      <c r="A76" s="73">
        <v>0.89932888746261597</v>
      </c>
      <c r="B76" s="123">
        <f t="shared" si="0"/>
        <v>2.5</v>
      </c>
      <c r="C76" s="73">
        <v>2.4579529762268066</v>
      </c>
      <c r="D76" s="74">
        <v>0</v>
      </c>
      <c r="E76" s="74">
        <v>4.9108562978346501E-3</v>
      </c>
      <c r="F76" s="74">
        <v>8.6006974309164666E-3</v>
      </c>
      <c r="G76" s="74">
        <v>4.7111187269596504E-2</v>
      </c>
      <c r="H76" s="74">
        <v>2.8468458337840813E-2</v>
      </c>
      <c r="I76" s="74">
        <v>7.5476767046951471E-2</v>
      </c>
      <c r="J76" s="74">
        <v>0.1384209112138145</v>
      </c>
      <c r="K76" s="74">
        <v>3.6417000261288621E-2</v>
      </c>
    </row>
    <row r="77" spans="1:11" x14ac:dyDescent="0.2">
      <c r="A77" s="73">
        <v>0.96644294261932373</v>
      </c>
      <c r="B77" s="123">
        <f t="shared" si="0"/>
        <v>2.6</v>
      </c>
      <c r="C77" s="73">
        <v>2.628577709197998</v>
      </c>
      <c r="D77" s="74">
        <v>0</v>
      </c>
      <c r="E77" s="74">
        <v>5.855063918291447E-3</v>
      </c>
      <c r="F77" s="74">
        <v>9.7752538992897896E-3</v>
      </c>
      <c r="G77" s="74">
        <v>4.7921795472443927E-2</v>
      </c>
      <c r="H77" s="74">
        <v>2.9569801686363674E-2</v>
      </c>
      <c r="I77" s="74">
        <v>8.0654571525298854E-2</v>
      </c>
      <c r="J77" s="74">
        <v>0.12691979616019294</v>
      </c>
      <c r="K77" s="74">
        <v>3.3666060420686574E-2</v>
      </c>
    </row>
    <row r="78" spans="1:11" x14ac:dyDescent="0.2">
      <c r="A78" s="73">
        <v>1.0335570573806763</v>
      </c>
      <c r="B78" s="123">
        <f t="shared" si="0"/>
        <v>2.8</v>
      </c>
      <c r="C78" s="73">
        <v>2.8110470771789551</v>
      </c>
      <c r="D78" s="74">
        <v>0</v>
      </c>
      <c r="E78" s="74">
        <v>6.8833925657281652E-3</v>
      </c>
      <c r="F78" s="74">
        <v>1.077562208859298E-2</v>
      </c>
      <c r="G78" s="74">
        <v>4.903130967195387E-2</v>
      </c>
      <c r="H78" s="74">
        <v>3.0449862190040831E-2</v>
      </c>
      <c r="I78" s="74">
        <v>8.5659751417309929E-2</v>
      </c>
      <c r="J78" s="74">
        <v>0.11568903785365964</v>
      </c>
      <c r="K78" s="74">
        <v>3.1052333736159694E-2</v>
      </c>
    </row>
    <row r="79" spans="1:11" x14ac:dyDescent="0.2">
      <c r="A79" s="73">
        <v>1.1006711721420288</v>
      </c>
      <c r="B79" s="123">
        <f t="shared" si="0"/>
        <v>3</v>
      </c>
      <c r="C79" s="73">
        <v>3.0061829090118408</v>
      </c>
      <c r="D79" s="74">
        <v>0</v>
      </c>
      <c r="E79" s="74">
        <v>8.0793046154593925E-3</v>
      </c>
      <c r="F79" s="74">
        <v>1.1705075908146831E-2</v>
      </c>
      <c r="G79" s="74">
        <v>4.9493274205093724E-2</v>
      </c>
      <c r="H79" s="74">
        <v>3.1011165678347205E-2</v>
      </c>
      <c r="I79" s="74">
        <v>9.1851873114788166E-2</v>
      </c>
      <c r="J79" s="74">
        <v>0.10521030592405642</v>
      </c>
      <c r="K79" s="74">
        <v>2.8560606095536376E-2</v>
      </c>
    </row>
    <row r="80" spans="1:11" x14ac:dyDescent="0.2">
      <c r="A80" s="73">
        <v>1.1677852869033813</v>
      </c>
      <c r="B80" s="123">
        <f t="shared" ref="B80:B96" si="1">ROUND(C80,1)</f>
        <v>3.2</v>
      </c>
      <c r="C80" s="73">
        <v>3.2148647308349609</v>
      </c>
      <c r="D80" s="74">
        <v>0</v>
      </c>
      <c r="E80" s="74">
        <v>9.4693618831078238E-3</v>
      </c>
      <c r="F80" s="74">
        <v>1.2682006061693275E-2</v>
      </c>
      <c r="G80" s="74">
        <v>4.9136812015576188E-2</v>
      </c>
      <c r="H80" s="74">
        <v>3.1283824712227973E-2</v>
      </c>
      <c r="I80" s="74">
        <v>9.8428110199491575E-2</v>
      </c>
      <c r="J80" s="74">
        <v>9.5537312351840153E-2</v>
      </c>
      <c r="K80" s="74">
        <v>2.6114489120997193E-2</v>
      </c>
    </row>
    <row r="81" spans="1:11" x14ac:dyDescent="0.2">
      <c r="A81" s="73">
        <v>1.2348992824554443</v>
      </c>
      <c r="B81" s="123">
        <f t="shared" si="1"/>
        <v>3.4</v>
      </c>
      <c r="C81" s="73">
        <v>3.4380321502685547</v>
      </c>
      <c r="D81" s="74">
        <v>6.6217212812210447E-5</v>
      </c>
      <c r="E81" s="74">
        <v>1.0912023498935514E-2</v>
      </c>
      <c r="F81" s="74">
        <v>1.348900347462575E-2</v>
      </c>
      <c r="G81" s="74">
        <v>4.8191223015541004E-2</v>
      </c>
      <c r="H81" s="74">
        <v>3.1257927075578319E-2</v>
      </c>
      <c r="I81" s="74">
        <v>0.10438921268911183</v>
      </c>
      <c r="J81" s="74">
        <v>8.598176724246949E-2</v>
      </c>
      <c r="K81" s="74">
        <v>2.3987429807442479E-2</v>
      </c>
    </row>
    <row r="82" spans="1:11" x14ac:dyDescent="0.2">
      <c r="A82" s="73">
        <v>1.3020133972167969</v>
      </c>
      <c r="B82" s="123">
        <f t="shared" si="1"/>
        <v>3.7</v>
      </c>
      <c r="C82" s="73">
        <v>3.6766917705535889</v>
      </c>
      <c r="D82" s="74">
        <v>1.1450838610844226E-3</v>
      </c>
      <c r="E82" s="74">
        <v>1.2365264340862818E-2</v>
      </c>
      <c r="F82" s="74">
        <v>1.4579773549328568E-2</v>
      </c>
      <c r="G82" s="74">
        <v>4.6632606045520088E-2</v>
      </c>
      <c r="H82" s="74">
        <v>3.0923899148449799E-2</v>
      </c>
      <c r="I82" s="74">
        <v>0.10930089656206968</v>
      </c>
      <c r="J82" s="74">
        <v>7.6787572363217899E-2</v>
      </c>
      <c r="K82" s="74">
        <v>2.194723541724539E-2</v>
      </c>
    </row>
    <row r="83" spans="1:11" x14ac:dyDescent="0.2">
      <c r="A83" s="73">
        <v>1.3691275119781494</v>
      </c>
      <c r="B83" s="123">
        <f t="shared" si="1"/>
        <v>3.9</v>
      </c>
      <c r="C83" s="73">
        <v>3.9319186210632324</v>
      </c>
      <c r="D83" s="74">
        <v>2.9709683256545836E-3</v>
      </c>
      <c r="E83" s="74">
        <v>1.3690810946648837E-2</v>
      </c>
      <c r="F83" s="74">
        <v>1.6206772030968077E-2</v>
      </c>
      <c r="G83" s="74">
        <v>4.4601163230622048E-2</v>
      </c>
      <c r="H83" s="74">
        <v>3.059518593207293E-2</v>
      </c>
      <c r="I83" s="74">
        <v>0.11284616191641111</v>
      </c>
      <c r="J83" s="74">
        <v>6.8883672848508576E-2</v>
      </c>
      <c r="K83" s="74">
        <v>1.9985822726353228E-2</v>
      </c>
    </row>
    <row r="84" spans="1:11" x14ac:dyDescent="0.2">
      <c r="A84" s="73">
        <v>1.436241626739502</v>
      </c>
      <c r="B84" s="123">
        <f t="shared" si="1"/>
        <v>4.2</v>
      </c>
      <c r="C84" s="73">
        <v>4.2048625946044922</v>
      </c>
      <c r="D84" s="74">
        <v>4.7676688874171607E-3</v>
      </c>
      <c r="E84" s="74">
        <v>1.4970497592166867E-2</v>
      </c>
      <c r="F84" s="74">
        <v>1.8242019914072666E-2</v>
      </c>
      <c r="G84" s="74">
        <v>4.2060172355364758E-2</v>
      </c>
      <c r="H84" s="74">
        <v>3.0048767231115679E-2</v>
      </c>
      <c r="I84" s="74">
        <v>0.11479850049691234</v>
      </c>
      <c r="J84" s="74">
        <v>6.1948859785458436E-2</v>
      </c>
      <c r="K84" s="74">
        <v>1.8070692773202876E-2</v>
      </c>
    </row>
    <row r="85" spans="1:11" x14ac:dyDescent="0.2">
      <c r="A85" s="73">
        <v>1.5033557415008545</v>
      </c>
      <c r="B85" s="123">
        <f t="shared" si="1"/>
        <v>4.5</v>
      </c>
      <c r="C85" s="73">
        <v>4.4967536926269531</v>
      </c>
      <c r="D85" s="74">
        <v>6.5447769408973899E-3</v>
      </c>
      <c r="E85" s="74">
        <v>1.6296531293235328E-2</v>
      </c>
      <c r="F85" s="74">
        <v>2.0717253994464262E-2</v>
      </c>
      <c r="G85" s="74">
        <v>3.9136739783436653E-2</v>
      </c>
      <c r="H85" s="74">
        <v>2.9322294971465625E-2</v>
      </c>
      <c r="I85" s="74">
        <v>0.11591354160334275</v>
      </c>
      <c r="J85" s="74">
        <v>5.6209380146792179E-2</v>
      </c>
      <c r="K85" s="74">
        <v>1.6316361405602092E-2</v>
      </c>
    </row>
    <row r="86" spans="1:11" x14ac:dyDescent="0.2">
      <c r="A86" s="73">
        <v>1.570469856262207</v>
      </c>
      <c r="B86" s="123">
        <f t="shared" si="1"/>
        <v>4.8</v>
      </c>
      <c r="C86" s="73">
        <v>4.8089070320129395</v>
      </c>
      <c r="D86" s="74">
        <v>8.2749379843637619E-3</v>
      </c>
      <c r="E86" s="74">
        <v>1.7710819569372968E-2</v>
      </c>
      <c r="F86" s="74">
        <v>2.3526472972582854E-2</v>
      </c>
      <c r="G86" s="74">
        <v>3.6204117128185491E-2</v>
      </c>
      <c r="H86" s="74">
        <v>2.8485447009486065E-2</v>
      </c>
      <c r="I86" s="74">
        <v>0.11603526001945962</v>
      </c>
      <c r="J86" s="74">
        <v>5.1083448021743395E-2</v>
      </c>
      <c r="K86" s="74">
        <v>1.4748080286892699E-2</v>
      </c>
    </row>
    <row r="87" spans="1:11" x14ac:dyDescent="0.2">
      <c r="A87" s="73">
        <v>1.63758385181427</v>
      </c>
      <c r="B87" s="123">
        <f t="shared" si="1"/>
        <v>5.0999999999999996</v>
      </c>
      <c r="C87" s="73">
        <v>5.1427288055419922</v>
      </c>
      <c r="D87" s="74">
        <v>9.9615161065944834E-3</v>
      </c>
      <c r="E87" s="74">
        <v>1.9120288079557221E-2</v>
      </c>
      <c r="F87" s="74">
        <v>2.6812736951886889E-2</v>
      </c>
      <c r="G87" s="74">
        <v>3.3412137300079969E-2</v>
      </c>
      <c r="H87" s="74">
        <v>2.7516930720513432E-2</v>
      </c>
      <c r="I87" s="74">
        <v>0.11463496378319632</v>
      </c>
      <c r="J87" s="74">
        <v>4.6454759037870802E-2</v>
      </c>
      <c r="K87" s="74">
        <v>1.3212512788942478E-2</v>
      </c>
    </row>
    <row r="88" spans="1:11" x14ac:dyDescent="0.2">
      <c r="A88" s="73">
        <v>1.7046979665756226</v>
      </c>
      <c r="B88" s="123">
        <f t="shared" si="1"/>
        <v>5.5</v>
      </c>
      <c r="C88" s="73">
        <v>5.4997243881225586</v>
      </c>
      <c r="D88" s="74">
        <v>1.1638580250798752E-2</v>
      </c>
      <c r="E88" s="74">
        <v>2.0385688623621261E-2</v>
      </c>
      <c r="F88" s="74">
        <v>3.0125438225828114E-2</v>
      </c>
      <c r="G88" s="74">
        <v>3.0654769418513028E-2</v>
      </c>
      <c r="H88" s="74">
        <v>2.6403755891945022E-2</v>
      </c>
      <c r="I88" s="74">
        <v>0.11212897506446227</v>
      </c>
      <c r="J88" s="74">
        <v>4.2718497011707574E-2</v>
      </c>
      <c r="K88" s="74">
        <v>1.1879699666796858E-2</v>
      </c>
    </row>
    <row r="89" spans="1:11" x14ac:dyDescent="0.2">
      <c r="A89" s="73">
        <v>1.7718120813369751</v>
      </c>
      <c r="B89" s="123">
        <f t="shared" si="1"/>
        <v>5.9</v>
      </c>
      <c r="C89" s="73">
        <v>5.8815016746520996</v>
      </c>
      <c r="D89" s="74">
        <v>1.3469497845090838E-2</v>
      </c>
      <c r="E89" s="74">
        <v>2.1470653033749457E-2</v>
      </c>
      <c r="F89" s="74">
        <v>3.3281176564461147E-2</v>
      </c>
      <c r="G89" s="74">
        <v>2.7953335128077572E-2</v>
      </c>
      <c r="H89" s="74">
        <v>2.5373095055316465E-2</v>
      </c>
      <c r="I89" s="74">
        <v>0.10905995005932181</v>
      </c>
      <c r="J89" s="74">
        <v>3.9162922347884627E-2</v>
      </c>
      <c r="K89" s="74">
        <v>1.0605328366305051E-2</v>
      </c>
    </row>
    <row r="90" spans="1:11" x14ac:dyDescent="0.2">
      <c r="A90" s="73">
        <v>1.8389261960983276</v>
      </c>
      <c r="B90" s="123">
        <f t="shared" si="1"/>
        <v>6.3</v>
      </c>
      <c r="C90" s="73">
        <v>6.2897806167602539</v>
      </c>
      <c r="D90" s="74">
        <v>1.5475896876036293E-2</v>
      </c>
      <c r="E90" s="74">
        <v>2.2314965135480491E-2</v>
      </c>
      <c r="F90" s="74">
        <v>3.6071344928274275E-2</v>
      </c>
      <c r="G90" s="74">
        <v>2.5451856676255248E-2</v>
      </c>
      <c r="H90" s="74">
        <v>2.4345825113669152E-2</v>
      </c>
      <c r="I90" s="74">
        <v>0.10510359484760282</v>
      </c>
      <c r="J90" s="74">
        <v>3.6020412572020995E-2</v>
      </c>
      <c r="K90" s="74">
        <v>9.4120407671721782E-3</v>
      </c>
    </row>
    <row r="91" spans="1:11" x14ac:dyDescent="0.2">
      <c r="A91" s="73">
        <v>1.9060403108596802</v>
      </c>
      <c r="B91" s="123">
        <f t="shared" si="1"/>
        <v>6.7</v>
      </c>
      <c r="C91" s="73">
        <v>6.7264013290405273</v>
      </c>
      <c r="D91" s="74">
        <v>1.772724076698835E-2</v>
      </c>
      <c r="E91" s="74">
        <v>2.2951409590365898E-2</v>
      </c>
      <c r="F91" s="74">
        <v>3.8338896115958337E-2</v>
      </c>
      <c r="G91" s="74">
        <v>2.305880711877591E-2</v>
      </c>
      <c r="H91" s="74">
        <v>2.3278268657222618E-2</v>
      </c>
      <c r="I91" s="74">
        <v>0.10097386213952649</v>
      </c>
      <c r="J91" s="74">
        <v>3.3196398489150278E-2</v>
      </c>
      <c r="K91" s="74">
        <v>8.3270261514644794E-3</v>
      </c>
    </row>
    <row r="92" spans="1:11" x14ac:dyDescent="0.2">
      <c r="A92" s="73">
        <v>1.9731543064117432</v>
      </c>
      <c r="B92" s="123">
        <f t="shared" si="1"/>
        <v>7.2</v>
      </c>
      <c r="C92" s="73">
        <v>7.1933307647705078</v>
      </c>
      <c r="D92" s="74">
        <v>1.9942106809635204E-2</v>
      </c>
      <c r="E92" s="74">
        <v>2.3745732501638257E-2</v>
      </c>
      <c r="F92" s="74">
        <v>3.9735629430015039E-2</v>
      </c>
      <c r="G92" s="74">
        <v>2.0927789391419507E-2</v>
      </c>
      <c r="H92" s="74">
        <v>2.2172780891661633E-2</v>
      </c>
      <c r="I92" s="74">
        <v>9.5874167455179141E-2</v>
      </c>
      <c r="J92" s="74">
        <v>3.0161760844412931E-2</v>
      </c>
      <c r="K92" s="74">
        <v>7.3087744082417751E-3</v>
      </c>
    </row>
    <row r="93" spans="1:11" x14ac:dyDescent="0.2">
      <c r="A93" s="73">
        <v>2.0402684211730957</v>
      </c>
      <c r="B93" s="123">
        <f t="shared" si="1"/>
        <v>7.7</v>
      </c>
      <c r="C93" s="73">
        <v>7.6926736831665039</v>
      </c>
      <c r="D93" s="74">
        <v>2.1932368379168638E-2</v>
      </c>
      <c r="E93" s="74">
        <v>2.4230590121158153E-2</v>
      </c>
      <c r="F93" s="74">
        <v>4.0253464800855912E-2</v>
      </c>
      <c r="G93" s="74">
        <v>1.8939914670087644E-2</v>
      </c>
      <c r="H93" s="74">
        <v>2.1076956823661813E-2</v>
      </c>
      <c r="I93" s="74">
        <v>9.0432578610972661E-2</v>
      </c>
      <c r="J93" s="74">
        <v>2.6964521045083945E-2</v>
      </c>
      <c r="K93" s="74">
        <v>6.3816980833105684E-3</v>
      </c>
    </row>
    <row r="94" spans="1:11" x14ac:dyDescent="0.2">
      <c r="A94" s="73">
        <v>2.1073825359344482</v>
      </c>
      <c r="B94" s="123">
        <f t="shared" si="1"/>
        <v>8.1999999999999993</v>
      </c>
      <c r="C94" s="73">
        <v>8.226679801940918</v>
      </c>
      <c r="D94" s="74">
        <v>2.3588711976901995E-2</v>
      </c>
      <c r="E94" s="74">
        <v>2.4371137242601048E-2</v>
      </c>
      <c r="F94" s="74">
        <v>3.984757440466468E-2</v>
      </c>
      <c r="G94" s="74">
        <v>1.7066321565189418E-2</v>
      </c>
      <c r="H94" s="74">
        <v>1.997876482384623E-2</v>
      </c>
      <c r="I94" s="74">
        <v>8.4480974832947392E-2</v>
      </c>
      <c r="J94" s="74">
        <v>2.4951823282430965E-2</v>
      </c>
      <c r="K94" s="74">
        <v>5.5225889120888039E-3</v>
      </c>
    </row>
    <row r="95" spans="1:11" x14ac:dyDescent="0.2">
      <c r="A95" s="73">
        <v>2.1744966506958008</v>
      </c>
      <c r="B95" s="123">
        <f t="shared" si="1"/>
        <v>8.8000000000000007</v>
      </c>
      <c r="C95" s="73">
        <v>8.797755241394043</v>
      </c>
      <c r="D95" s="74">
        <v>2.4840026488526006E-2</v>
      </c>
      <c r="E95" s="74">
        <v>2.4175810475039087E-2</v>
      </c>
      <c r="F95" s="74">
        <v>3.8667977038571041E-2</v>
      </c>
      <c r="G95" s="74">
        <v>1.532578344137064E-2</v>
      </c>
      <c r="H95" s="74">
        <v>1.8892717953491279E-2</v>
      </c>
      <c r="I95" s="74">
        <v>7.851728098225616E-2</v>
      </c>
      <c r="J95" s="74">
        <v>2.2899620751014257E-2</v>
      </c>
      <c r="K95" s="74">
        <v>4.717867586304561E-3</v>
      </c>
    </row>
    <row r="96" spans="1:11" x14ac:dyDescent="0.2">
      <c r="A96" s="73">
        <v>2.2416107654571533</v>
      </c>
      <c r="B96" s="123">
        <f t="shared" si="1"/>
        <v>9.4</v>
      </c>
      <c r="C96" s="73">
        <v>9.4084739685058594</v>
      </c>
      <c r="D96" s="74">
        <v>2.5746735344284996E-2</v>
      </c>
      <c r="E96" s="74">
        <v>2.3551667371791637E-2</v>
      </c>
      <c r="F96" s="74">
        <v>3.6919052692926557E-2</v>
      </c>
      <c r="G96" s="74">
        <v>1.3720225394106101E-2</v>
      </c>
      <c r="H96" s="74">
        <v>1.7819979719237641E-2</v>
      </c>
      <c r="I96" s="74">
        <v>7.2169805105817025E-2</v>
      </c>
      <c r="J96" s="74">
        <v>2.0366437925862686E-2</v>
      </c>
      <c r="K96" s="74">
        <v>4.0156603675244066E-3</v>
      </c>
    </row>
    <row r="97" spans="1:11" x14ac:dyDescent="0.2">
      <c r="A97" s="73">
        <v>2.3087248802185059</v>
      </c>
      <c r="B97" s="73">
        <f>ROUND(C97,0)</f>
        <v>10</v>
      </c>
      <c r="C97" s="73">
        <v>10.061586380004883</v>
      </c>
      <c r="D97" s="74">
        <v>2.7675032367177665E-2</v>
      </c>
      <c r="E97" s="74">
        <v>2.2435684398269182E-2</v>
      </c>
      <c r="F97" s="74">
        <v>3.4639324241814366E-2</v>
      </c>
      <c r="G97" s="74">
        <v>1.2184772068539263E-2</v>
      </c>
      <c r="H97" s="74">
        <v>1.6759065143386615E-2</v>
      </c>
      <c r="I97" s="74">
        <v>6.5713399244560891E-2</v>
      </c>
      <c r="J97" s="74">
        <v>1.7891263282270958E-2</v>
      </c>
      <c r="K97" s="74">
        <v>3.3738871370967254E-3</v>
      </c>
    </row>
    <row r="98" spans="1:11" x14ac:dyDescent="0.2">
      <c r="A98" s="73">
        <v>2.3758389949798584</v>
      </c>
      <c r="B98" s="73">
        <f t="shared" ref="B98:B152" si="2">ROUND(C98,0)</f>
        <v>11</v>
      </c>
      <c r="C98" s="73">
        <v>10.760037422180176</v>
      </c>
      <c r="D98" s="74">
        <v>2.9597953346122877E-2</v>
      </c>
      <c r="E98" s="74">
        <v>2.0849917920987001E-2</v>
      </c>
      <c r="F98" s="74">
        <v>3.1995940017264711E-2</v>
      </c>
      <c r="G98" s="74">
        <v>1.0942209594870782E-2</v>
      </c>
      <c r="H98" s="74">
        <v>1.5740236560826678E-2</v>
      </c>
      <c r="I98" s="74">
        <v>5.9440853948763472E-2</v>
      </c>
      <c r="J98" s="74">
        <v>1.5399171395726037E-2</v>
      </c>
      <c r="K98" s="74">
        <v>2.7870366636661929E-3</v>
      </c>
    </row>
    <row r="99" spans="1:11" x14ac:dyDescent="0.2">
      <c r="A99" s="73">
        <v>2.4429531097412109</v>
      </c>
      <c r="B99" s="73">
        <f t="shared" si="2"/>
        <v>12</v>
      </c>
      <c r="C99" s="73">
        <v>11.506972312927246</v>
      </c>
      <c r="D99" s="74">
        <v>3.1130463689267741E-2</v>
      </c>
      <c r="E99" s="74">
        <v>1.8858887177324025E-2</v>
      </c>
      <c r="F99" s="74">
        <v>2.9143464425622715E-2</v>
      </c>
      <c r="G99" s="74">
        <v>9.7294962033453759E-3</v>
      </c>
      <c r="H99" s="74">
        <v>1.4757790875332646E-2</v>
      </c>
      <c r="I99" s="74">
        <v>5.3297140025237895E-2</v>
      </c>
      <c r="J99" s="74">
        <v>1.3123506795459991E-2</v>
      </c>
      <c r="K99" s="74">
        <v>2.3248169979981181E-3</v>
      </c>
    </row>
    <row r="100" spans="1:11" x14ac:dyDescent="0.2">
      <c r="A100" s="73">
        <v>2.5100672245025635</v>
      </c>
      <c r="B100" s="73">
        <f t="shared" si="2"/>
        <v>12</v>
      </c>
      <c r="C100" s="73">
        <v>12.305757522583008</v>
      </c>
      <c r="D100" s="74">
        <v>3.2195589049342853E-2</v>
      </c>
      <c r="E100" s="74">
        <v>1.6809963066731413E-2</v>
      </c>
      <c r="F100" s="74">
        <v>2.6174908871643341E-2</v>
      </c>
      <c r="G100" s="74">
        <v>8.5645194089059486E-3</v>
      </c>
      <c r="H100" s="74">
        <v>1.3791089167295082E-2</v>
      </c>
      <c r="I100" s="74">
        <v>4.7515062618986532E-2</v>
      </c>
      <c r="J100" s="74">
        <v>1.0956074647284549E-2</v>
      </c>
      <c r="K100" s="74">
        <v>1.8379711376806684E-3</v>
      </c>
    </row>
    <row r="101" spans="1:11" x14ac:dyDescent="0.2">
      <c r="A101" s="73">
        <v>2.5771811008453369</v>
      </c>
      <c r="B101" s="73">
        <f t="shared" si="2"/>
        <v>13</v>
      </c>
      <c r="C101" s="73">
        <v>13.159989356994629</v>
      </c>
      <c r="D101" s="74">
        <v>3.2683197845940613E-2</v>
      </c>
      <c r="E101" s="74">
        <v>1.4781544507374973E-2</v>
      </c>
      <c r="F101" s="74">
        <v>2.3266141655069666E-2</v>
      </c>
      <c r="G101" s="74">
        <v>7.5133237079215952E-3</v>
      </c>
      <c r="H101" s="74">
        <v>1.2858639274516347E-2</v>
      </c>
      <c r="I101" s="74">
        <v>4.1756136216232607E-2</v>
      </c>
      <c r="J101" s="74">
        <v>9.2806995374658044E-3</v>
      </c>
      <c r="K101" s="74">
        <v>1.5952212627265061E-3</v>
      </c>
    </row>
    <row r="102" spans="1:11" x14ac:dyDescent="0.2">
      <c r="A102" s="73">
        <v>2.6442952156066895</v>
      </c>
      <c r="B102" s="73">
        <f t="shared" si="2"/>
        <v>14</v>
      </c>
      <c r="C102" s="73">
        <v>14.073522567749023</v>
      </c>
      <c r="D102" s="74">
        <v>3.259929238681681E-2</v>
      </c>
      <c r="E102" s="74">
        <v>1.2817456481943821E-2</v>
      </c>
      <c r="F102" s="74">
        <v>2.0472046951756275E-2</v>
      </c>
      <c r="G102" s="74">
        <v>6.7543453673249284E-3</v>
      </c>
      <c r="H102" s="74">
        <v>1.2018842593909821E-2</v>
      </c>
      <c r="I102" s="74">
        <v>3.6680947677097779E-2</v>
      </c>
      <c r="J102" s="74">
        <v>7.4753651259496521E-3</v>
      </c>
      <c r="K102" s="74">
        <v>1.465707558167879E-3</v>
      </c>
    </row>
    <row r="103" spans="1:11" x14ac:dyDescent="0.2">
      <c r="A103" s="73">
        <v>2.711409330368042</v>
      </c>
      <c r="B103" s="73">
        <f t="shared" si="2"/>
        <v>15</v>
      </c>
      <c r="C103" s="73">
        <v>15.050471305847168</v>
      </c>
      <c r="D103" s="74">
        <v>3.1966744317501981E-2</v>
      </c>
      <c r="E103" s="74">
        <v>1.096814503561438E-2</v>
      </c>
      <c r="F103" s="74">
        <v>1.7894792615763596E-2</v>
      </c>
      <c r="G103" s="74">
        <v>5.9860950524348476E-3</v>
      </c>
      <c r="H103" s="74">
        <v>1.1219315054808431E-2</v>
      </c>
      <c r="I103" s="74">
        <v>3.2176579811387378E-2</v>
      </c>
      <c r="J103" s="74">
        <v>6.2033761238258784E-3</v>
      </c>
      <c r="K103" s="74">
        <v>1.3950919924663021E-3</v>
      </c>
    </row>
    <row r="104" spans="1:11" x14ac:dyDescent="0.2">
      <c r="A104" s="73">
        <v>2.7785234451293945</v>
      </c>
      <c r="B104" s="73">
        <f t="shared" si="2"/>
        <v>16</v>
      </c>
      <c r="C104" s="73">
        <v>16.095237731933594</v>
      </c>
      <c r="D104" s="74">
        <v>3.100966616342481E-2</v>
      </c>
      <c r="E104" s="74">
        <v>9.3257661129841594E-3</v>
      </c>
      <c r="F104" s="74">
        <v>1.5475452659336019E-2</v>
      </c>
      <c r="G104" s="74">
        <v>5.2578966543891988E-3</v>
      </c>
      <c r="H104" s="74">
        <v>1.0453839968912354E-2</v>
      </c>
      <c r="I104" s="74">
        <v>2.7884979593161607E-2</v>
      </c>
      <c r="J104" s="74">
        <v>4.5885173912821242E-3</v>
      </c>
      <c r="K104" s="74">
        <v>1.4098685011619851E-3</v>
      </c>
    </row>
    <row r="105" spans="1:11" x14ac:dyDescent="0.2">
      <c r="A105" s="73">
        <v>2.8456375598907471</v>
      </c>
      <c r="B105" s="73">
        <f t="shared" si="2"/>
        <v>17</v>
      </c>
      <c r="C105" s="73">
        <v>17.212530136108398</v>
      </c>
      <c r="D105" s="74">
        <v>2.98533793043903E-2</v>
      </c>
      <c r="E105" s="74">
        <v>7.842888705965426E-3</v>
      </c>
      <c r="F105" s="74">
        <v>1.3375082656843625E-2</v>
      </c>
      <c r="G105" s="74">
        <v>4.6034552487784642E-3</v>
      </c>
      <c r="H105" s="74">
        <v>9.7740080888713866E-3</v>
      </c>
      <c r="I105" s="74">
        <v>2.4656344487809147E-2</v>
      </c>
      <c r="J105" s="74">
        <v>3.2429696367842443E-3</v>
      </c>
      <c r="K105" s="74">
        <v>1.3778836162115227E-3</v>
      </c>
    </row>
    <row r="106" spans="1:11" x14ac:dyDescent="0.2">
      <c r="A106" s="73">
        <v>2.9127516746520996</v>
      </c>
      <c r="B106" s="73">
        <f t="shared" si="2"/>
        <v>18</v>
      </c>
      <c r="C106" s="73">
        <v>18.407379150390625</v>
      </c>
      <c r="D106" s="74">
        <v>2.8697475451954172E-2</v>
      </c>
      <c r="E106" s="74">
        <v>6.5532497462442614E-3</v>
      </c>
      <c r="F106" s="74">
        <v>1.1312848830580246E-2</v>
      </c>
      <c r="G106" s="74">
        <v>4.0019872640522794E-3</v>
      </c>
      <c r="H106" s="74">
        <v>9.08718908307804E-3</v>
      </c>
      <c r="I106" s="74">
        <v>2.185520292202156E-2</v>
      </c>
      <c r="J106" s="74">
        <v>2.403077530038566E-3</v>
      </c>
      <c r="K106" s="74">
        <v>1.2991373376149162E-3</v>
      </c>
    </row>
    <row r="107" spans="1:11" x14ac:dyDescent="0.2">
      <c r="A107" s="73">
        <v>2.9798657894134521</v>
      </c>
      <c r="B107" s="73">
        <f t="shared" si="2"/>
        <v>20</v>
      </c>
      <c r="C107" s="73">
        <v>19.685174942016602</v>
      </c>
      <c r="D107" s="74">
        <v>2.7326686462112098E-2</v>
      </c>
      <c r="E107" s="74">
        <v>5.5161780643616072E-3</v>
      </c>
      <c r="F107" s="74">
        <v>9.6275221071556484E-3</v>
      </c>
      <c r="G107" s="74">
        <v>3.4334115882816772E-3</v>
      </c>
      <c r="H107" s="74">
        <v>8.3298034499895753E-3</v>
      </c>
      <c r="I107" s="74">
        <v>1.9354849116028111E-2</v>
      </c>
      <c r="J107" s="74">
        <v>1.3917505580828961E-3</v>
      </c>
      <c r="K107" s="74">
        <v>1.1862989508912571E-3</v>
      </c>
    </row>
    <row r="108" spans="1:11" x14ac:dyDescent="0.2">
      <c r="A108" s="73">
        <v>3.0469799041748047</v>
      </c>
      <c r="B108" s="73">
        <f t="shared" si="2"/>
        <v>21</v>
      </c>
      <c r="C108" s="73">
        <v>21.051670074462891</v>
      </c>
      <c r="D108" s="74">
        <v>2.5708547864560942E-2</v>
      </c>
      <c r="E108" s="74">
        <v>4.6708435363838072E-3</v>
      </c>
      <c r="F108" s="74">
        <v>8.0902887503668114E-3</v>
      </c>
      <c r="G108" s="74">
        <v>2.8908834219513939E-3</v>
      </c>
      <c r="H108" s="74">
        <v>7.5749675527281863E-3</v>
      </c>
      <c r="I108" s="74">
        <v>1.7997772198408479E-2</v>
      </c>
      <c r="J108" s="74">
        <v>2.0898872091723583E-4</v>
      </c>
      <c r="K108" s="74">
        <v>1.2884444898684166E-3</v>
      </c>
    </row>
    <row r="109" spans="1:11" x14ac:dyDescent="0.2">
      <c r="A109" s="73">
        <v>3.1140940189361572</v>
      </c>
      <c r="B109" s="73">
        <f t="shared" si="2"/>
        <v>23</v>
      </c>
      <c r="C109" s="73">
        <v>22.513025283813477</v>
      </c>
      <c r="D109" s="74">
        <v>2.3938719151428846E-2</v>
      </c>
      <c r="E109" s="74">
        <v>3.9599924148225581E-3</v>
      </c>
      <c r="F109" s="74">
        <v>6.7156818299363681E-3</v>
      </c>
      <c r="G109" s="74">
        <v>2.4450395957852115E-3</v>
      </c>
      <c r="H109" s="74">
        <v>6.856804341644678E-3</v>
      </c>
      <c r="I109" s="74">
        <v>1.6561720709125479E-2</v>
      </c>
      <c r="J109" s="74">
        <v>0</v>
      </c>
      <c r="K109" s="74">
        <v>1.3672093320225035E-3</v>
      </c>
    </row>
    <row r="110" spans="1:11" x14ac:dyDescent="0.2">
      <c r="A110" s="73">
        <v>3.1812081336975098</v>
      </c>
      <c r="B110" s="73">
        <f t="shared" si="2"/>
        <v>24</v>
      </c>
      <c r="C110" s="73">
        <v>24.075822830200195</v>
      </c>
      <c r="D110" s="74">
        <v>2.212946867417406E-2</v>
      </c>
      <c r="E110" s="74">
        <v>3.3754291364736936E-3</v>
      </c>
      <c r="F110" s="74">
        <v>5.6350081010572263E-3</v>
      </c>
      <c r="G110" s="74">
        <v>1.9476132178869964E-3</v>
      </c>
      <c r="H110" s="74">
        <v>6.2344878868641242E-3</v>
      </c>
      <c r="I110" s="74">
        <v>1.5674305359645032E-2</v>
      </c>
      <c r="J110" s="74">
        <v>5.1922174455341615E-4</v>
      </c>
      <c r="K110" s="74">
        <v>1.4225934773535176E-3</v>
      </c>
    </row>
    <row r="111" spans="1:11" x14ac:dyDescent="0.2">
      <c r="A111" s="73">
        <v>3.2483222484588623</v>
      </c>
      <c r="B111" s="73">
        <f t="shared" si="2"/>
        <v>26</v>
      </c>
      <c r="C111" s="73">
        <v>25.747106552124023</v>
      </c>
      <c r="D111" s="74">
        <v>2.0281287769101441E-2</v>
      </c>
      <c r="E111" s="74">
        <v>3.0276994997580379E-3</v>
      </c>
      <c r="F111" s="74">
        <v>4.8370355770804545E-3</v>
      </c>
      <c r="G111" s="74">
        <v>1.5657258953981213E-3</v>
      </c>
      <c r="H111" s="74">
        <v>5.666073764684202E-3</v>
      </c>
      <c r="I111" s="74">
        <v>1.4862593176002557E-2</v>
      </c>
      <c r="J111" s="74">
        <v>1.6593387806497955E-3</v>
      </c>
      <c r="K111" s="74">
        <v>1.4545969258614596E-3</v>
      </c>
    </row>
    <row r="112" spans="1:11" x14ac:dyDescent="0.2">
      <c r="A112" s="73">
        <v>3.3154361248016357</v>
      </c>
      <c r="B112" s="73">
        <f t="shared" si="2"/>
        <v>28</v>
      </c>
      <c r="C112" s="73">
        <v>27.534399032592773</v>
      </c>
      <c r="D112" s="74">
        <v>1.8445303754211349E-2</v>
      </c>
      <c r="E112" s="74">
        <v>2.6930004406662826E-3</v>
      </c>
      <c r="F112" s="74">
        <v>4.0662269496831794E-3</v>
      </c>
      <c r="G112" s="74">
        <v>1.1896588592056054E-3</v>
      </c>
      <c r="H112" s="74">
        <v>5.1141418795801769E-3</v>
      </c>
      <c r="I112" s="74">
        <v>1.4104969633199581E-2</v>
      </c>
      <c r="J112" s="74">
        <v>2.6280178148596206E-3</v>
      </c>
      <c r="K112" s="74">
        <v>1.463219688443622E-3</v>
      </c>
    </row>
    <row r="113" spans="1:11" x14ac:dyDescent="0.2">
      <c r="A113" s="73">
        <v>3.3825502395629883</v>
      </c>
      <c r="B113" s="73">
        <f t="shared" si="2"/>
        <v>29</v>
      </c>
      <c r="C113" s="73">
        <v>29.445768356323242</v>
      </c>
      <c r="D113" s="74">
        <v>1.66760325248555E-2</v>
      </c>
      <c r="E113" s="74">
        <v>2.3481200437675456E-3</v>
      </c>
      <c r="F113" s="74">
        <v>3.4022375821887432E-3</v>
      </c>
      <c r="G113" s="74">
        <v>8.4188115070585909E-4</v>
      </c>
      <c r="H113" s="74">
        <v>4.5676952830544107E-3</v>
      </c>
      <c r="I113" s="74">
        <v>1.3629844533983335E-2</v>
      </c>
      <c r="J113" s="74">
        <v>3.4252657295473581E-3</v>
      </c>
      <c r="K113" s="74">
        <v>1.4484618263638416E-3</v>
      </c>
    </row>
    <row r="114" spans="1:11" x14ac:dyDescent="0.2">
      <c r="A114" s="73">
        <v>3.4496643543243408</v>
      </c>
      <c r="B114" s="73">
        <f t="shared" si="2"/>
        <v>31</v>
      </c>
      <c r="C114" s="73">
        <v>31.48982048034668</v>
      </c>
      <c r="D114" s="74">
        <v>1.4978309295568371E-2</v>
      </c>
      <c r="E114" s="74">
        <v>2.013503878709761E-3</v>
      </c>
      <c r="F114" s="74">
        <v>2.814437512479004E-3</v>
      </c>
      <c r="G114" s="74">
        <v>6.5072531363553063E-4</v>
      </c>
      <c r="H114" s="74">
        <v>4.0548848957941246E-3</v>
      </c>
      <c r="I114" s="74">
        <v>1.3235308188416431E-2</v>
      </c>
      <c r="J114" s="74">
        <v>4.0510787790251045E-3</v>
      </c>
      <c r="K114" s="74">
        <v>1.4103232674609889E-3</v>
      </c>
    </row>
    <row r="115" spans="1:11" x14ac:dyDescent="0.2">
      <c r="A115" s="73">
        <v>3.5167784690856934</v>
      </c>
      <c r="B115" s="73">
        <f t="shared" si="2"/>
        <v>34</v>
      </c>
      <c r="C115" s="73">
        <v>33.675765991210938</v>
      </c>
      <c r="D115" s="74">
        <v>1.3419519138573038E-2</v>
      </c>
      <c r="E115" s="74">
        <v>1.7164493555447487E-3</v>
      </c>
      <c r="F115" s="74">
        <v>2.2884841925998761E-3</v>
      </c>
      <c r="G115" s="74">
        <v>4.2025421594787775E-4</v>
      </c>
      <c r="H115" s="74">
        <v>3.5724279986014493E-3</v>
      </c>
      <c r="I115" s="74">
        <v>1.2707701897270387E-2</v>
      </c>
      <c r="J115" s="74">
        <v>4.5054569632928601E-3</v>
      </c>
      <c r="K115" s="74">
        <v>1.3488040117350633E-3</v>
      </c>
    </row>
    <row r="116" spans="1:11" x14ac:dyDescent="0.2">
      <c r="A116" s="73">
        <v>3.5838925838470459</v>
      </c>
      <c r="B116" s="73">
        <f t="shared" si="2"/>
        <v>36</v>
      </c>
      <c r="C116" s="73">
        <v>36.013454437255859</v>
      </c>
      <c r="D116" s="74">
        <v>1.1866073319325689E-2</v>
      </c>
      <c r="E116" s="74">
        <v>1.4534261681417649E-3</v>
      </c>
      <c r="F116" s="74">
        <v>1.8647473515349224E-3</v>
      </c>
      <c r="G116" s="74">
        <v>1.5046785764290035E-4</v>
      </c>
      <c r="H116" s="74">
        <v>3.1275269511226982E-3</v>
      </c>
      <c r="I116" s="74">
        <v>1.1950642443336898E-2</v>
      </c>
      <c r="J116" s="74">
        <v>4.7884002823506237E-3</v>
      </c>
      <c r="K116" s="74">
        <v>1.2639040591860653E-3</v>
      </c>
    </row>
    <row r="117" spans="1:11" x14ac:dyDescent="0.2">
      <c r="A117" s="73">
        <v>3.6510066986083984</v>
      </c>
      <c r="B117" s="73">
        <f t="shared" si="2"/>
        <v>39</v>
      </c>
      <c r="C117" s="73">
        <v>38.513416290283203</v>
      </c>
      <c r="D117" s="74">
        <v>1.0469423082198481E-2</v>
      </c>
      <c r="E117" s="74">
        <v>1.2066948710181542E-3</v>
      </c>
      <c r="F117" s="74">
        <v>1.4586498585686695E-3</v>
      </c>
      <c r="G117" s="74">
        <v>0</v>
      </c>
      <c r="H117" s="74">
        <v>2.7099079000227014E-3</v>
      </c>
      <c r="I117" s="74">
        <v>1.1220900581580645E-2</v>
      </c>
      <c r="J117" s="74">
        <v>4.8999087361983971E-3</v>
      </c>
      <c r="K117" s="74">
        <v>1.155623409813995E-3</v>
      </c>
    </row>
    <row r="118" spans="1:11" x14ac:dyDescent="0.2">
      <c r="A118" s="73">
        <v>3.718120813369751</v>
      </c>
      <c r="B118" s="73">
        <f t="shared" si="2"/>
        <v>41</v>
      </c>
      <c r="C118" s="73">
        <v>41.186923980712891</v>
      </c>
      <c r="D118" s="74">
        <v>9.0681444099554986E-3</v>
      </c>
      <c r="E118" s="74">
        <v>9.7558005157013844E-4</v>
      </c>
      <c r="F118" s="74">
        <v>1.1299964573778171E-3</v>
      </c>
      <c r="G118" s="74">
        <v>0</v>
      </c>
      <c r="H118" s="74">
        <v>2.329559913548399E-3</v>
      </c>
      <c r="I118" s="74">
        <v>1.0272419194594703E-2</v>
      </c>
      <c r="J118" s="74">
        <v>4.8399823248361767E-3</v>
      </c>
      <c r="K118" s="74">
        <v>1.0239620636188519E-3</v>
      </c>
    </row>
    <row r="119" spans="1:11" x14ac:dyDescent="0.2">
      <c r="A119" s="73">
        <v>3.7852349281311035</v>
      </c>
      <c r="B119" s="73">
        <f t="shared" si="2"/>
        <v>44</v>
      </c>
      <c r="C119" s="73">
        <v>44.046016693115234</v>
      </c>
      <c r="D119" s="74">
        <v>7.9166771727478113E-3</v>
      </c>
      <c r="E119" s="74">
        <v>8.2534009997453032E-4</v>
      </c>
      <c r="F119" s="74">
        <v>7.6237814826394721E-4</v>
      </c>
      <c r="G119" s="74">
        <v>0</v>
      </c>
      <c r="H119" s="74">
        <v>1.9783195430596104E-3</v>
      </c>
      <c r="I119" s="74">
        <v>9.2893949969133777E-3</v>
      </c>
      <c r="J119" s="74">
        <v>4.6086210482639677E-3</v>
      </c>
      <c r="K119" s="74">
        <v>8.6892002060063656E-4</v>
      </c>
    </row>
    <row r="120" spans="1:11" x14ac:dyDescent="0.2">
      <c r="A120" s="73">
        <v>3.8523490428924561</v>
      </c>
      <c r="B120" s="73">
        <f t="shared" si="2"/>
        <v>47</v>
      </c>
      <c r="C120" s="73">
        <v>47.103580474853516</v>
      </c>
      <c r="D120" s="74">
        <v>6.8590495348835019E-3</v>
      </c>
      <c r="E120" s="74">
        <v>6.5303145764853754E-4</v>
      </c>
      <c r="F120" s="74">
        <v>5.8413770526065866E-4</v>
      </c>
      <c r="G120" s="74">
        <v>1.702366119868594E-4</v>
      </c>
      <c r="H120" s="74">
        <v>1.6680233841771675E-3</v>
      </c>
      <c r="I120" s="74">
        <v>8.2960636671528566E-3</v>
      </c>
      <c r="J120" s="74">
        <v>4.2058249064817659E-3</v>
      </c>
      <c r="K120" s="74">
        <v>6.9049728075934881E-4</v>
      </c>
    </row>
    <row r="121" spans="1:11" x14ac:dyDescent="0.2">
      <c r="A121" s="73">
        <v>3.9194631576538086</v>
      </c>
      <c r="B121" s="73">
        <f t="shared" si="2"/>
        <v>50</v>
      </c>
      <c r="C121" s="73">
        <v>50.373394012451172</v>
      </c>
      <c r="D121" s="74">
        <v>5.8902627425916248E-3</v>
      </c>
      <c r="E121" s="74">
        <v>4.3935334334001643E-4</v>
      </c>
      <c r="F121" s="74">
        <v>3.5601663482539702E-4</v>
      </c>
      <c r="G121" s="74">
        <v>4.3732520237926858E-4</v>
      </c>
      <c r="H121" s="74">
        <v>1.3880633642427043E-3</v>
      </c>
      <c r="I121" s="74">
        <v>6.9779567206311073E-3</v>
      </c>
      <c r="J121" s="74">
        <v>3.631593899489572E-3</v>
      </c>
      <c r="K121" s="74">
        <v>4.8869384409498836E-4</v>
      </c>
    </row>
    <row r="122" spans="1:11" x14ac:dyDescent="0.2">
      <c r="A122" s="73">
        <v>3.9865772724151611</v>
      </c>
      <c r="B122" s="73">
        <f t="shared" si="2"/>
        <v>54</v>
      </c>
      <c r="C122" s="73">
        <v>53.870189666748047</v>
      </c>
      <c r="D122" s="74">
        <v>5.088417186898132E-3</v>
      </c>
      <c r="E122" s="74">
        <v>3.5028167190655218E-4</v>
      </c>
      <c r="F122" s="74">
        <v>7.801493695816206E-5</v>
      </c>
      <c r="G122" s="74">
        <v>6.6509853215435317E-4</v>
      </c>
      <c r="H122" s="74">
        <v>1.1270086644932162E-3</v>
      </c>
      <c r="I122" s="74">
        <v>6.01964074248391E-3</v>
      </c>
      <c r="J122" s="74">
        <v>2.8859280272873875E-3</v>
      </c>
      <c r="K122" s="74">
        <v>2.6350971060755586E-4</v>
      </c>
    </row>
    <row r="123" spans="1:11" x14ac:dyDescent="0.2">
      <c r="A123" s="73">
        <v>4.0536913871765137</v>
      </c>
      <c r="B123" s="73">
        <f t="shared" si="2"/>
        <v>58</v>
      </c>
      <c r="C123" s="73">
        <v>57.609725952148438</v>
      </c>
      <c r="D123" s="74">
        <v>4.4616949830655755E-3</v>
      </c>
      <c r="E123" s="74">
        <v>2.398083182807117E-4</v>
      </c>
      <c r="F123" s="74">
        <v>0</v>
      </c>
      <c r="G123" s="74">
        <v>8.5355660131211338E-4</v>
      </c>
      <c r="H123" s="74">
        <v>9.2916712598482029E-4</v>
      </c>
      <c r="I123" s="74">
        <v>4.8532640337012409E-3</v>
      </c>
      <c r="J123" s="74">
        <v>1.9688272898752122E-3</v>
      </c>
      <c r="K123" s="74">
        <v>1.4944880297050216E-5</v>
      </c>
    </row>
    <row r="124" spans="1:11" x14ac:dyDescent="0.2">
      <c r="A124" s="73">
        <v>4.1208052635192871</v>
      </c>
      <c r="B124" s="73">
        <f t="shared" si="2"/>
        <v>62</v>
      </c>
      <c r="C124" s="73">
        <v>61.608833312988281</v>
      </c>
      <c r="D124" s="74">
        <v>3.8780731728927514E-3</v>
      </c>
      <c r="E124" s="74">
        <v>1.0793378895399886E-4</v>
      </c>
      <c r="F124" s="74">
        <v>2.2635912106176782E-4</v>
      </c>
      <c r="G124" s="74">
        <v>1.0026989498645277E-3</v>
      </c>
      <c r="H124" s="74">
        <v>8.8017239602980056E-4</v>
      </c>
      <c r="I124" s="74">
        <v>3.4739722468052864E-3</v>
      </c>
      <c r="J124" s="74">
        <v>8.8029585871039805E-4</v>
      </c>
      <c r="K124" s="74">
        <v>0</v>
      </c>
    </row>
    <row r="125" spans="1:11" x14ac:dyDescent="0.2">
      <c r="A125" s="73">
        <v>4.1879196166992188</v>
      </c>
      <c r="B125" s="73">
        <f t="shared" si="2"/>
        <v>66</v>
      </c>
      <c r="C125" s="73">
        <v>65.885581970214844</v>
      </c>
      <c r="D125" s="74">
        <v>3.3513929200583983E-3</v>
      </c>
      <c r="E125" s="74">
        <v>0</v>
      </c>
      <c r="F125" s="74">
        <v>4.7886305218863563E-4</v>
      </c>
      <c r="G125" s="74">
        <v>1.1125269577756606E-3</v>
      </c>
      <c r="H125" s="74">
        <v>7.9430650935139715E-4</v>
      </c>
      <c r="I125" s="74">
        <v>2.548379737525675E-3</v>
      </c>
      <c r="J125" s="74">
        <v>0</v>
      </c>
      <c r="K125" s="74">
        <v>0</v>
      </c>
    </row>
    <row r="126" spans="1:11" x14ac:dyDescent="0.2">
      <c r="A126" s="73">
        <v>4.2550334930419922</v>
      </c>
      <c r="B126" s="73">
        <f t="shared" si="2"/>
        <v>70</v>
      </c>
      <c r="C126" s="73">
        <v>70.459175109863281</v>
      </c>
      <c r="D126" s="74">
        <v>2.8811229004723042E-3</v>
      </c>
      <c r="E126" s="74">
        <v>0</v>
      </c>
      <c r="F126" s="74">
        <v>6.8148473907965381E-4</v>
      </c>
      <c r="G126" s="74">
        <v>1.1830390644232988E-3</v>
      </c>
      <c r="H126" s="74">
        <v>8.0111353640124981E-4</v>
      </c>
      <c r="I126" s="74">
        <v>1.4604065729301374E-3</v>
      </c>
      <c r="J126" s="74">
        <v>0</v>
      </c>
      <c r="K126" s="74">
        <v>0</v>
      </c>
    </row>
    <row r="127" spans="1:11" x14ac:dyDescent="0.2">
      <c r="A127" s="73">
        <v>4.3221478462219238</v>
      </c>
      <c r="B127" s="73">
        <f t="shared" si="2"/>
        <v>75</v>
      </c>
      <c r="C127" s="73">
        <v>75.350296020507812</v>
      </c>
      <c r="D127" s="74">
        <v>2.4575212265168268E-3</v>
      </c>
      <c r="E127" s="74">
        <v>0</v>
      </c>
      <c r="F127" s="74">
        <v>8.3422706094712906E-4</v>
      </c>
      <c r="G127" s="74">
        <v>1.2142362717699094E-3</v>
      </c>
      <c r="H127" s="74">
        <v>7.9630539873848697E-4</v>
      </c>
      <c r="I127" s="74">
        <v>7.9884397937020953E-4</v>
      </c>
      <c r="J127" s="74">
        <v>0</v>
      </c>
      <c r="K127" s="74">
        <v>0</v>
      </c>
    </row>
    <row r="128" spans="1:11" x14ac:dyDescent="0.2">
      <c r="A128" s="73">
        <v>4.3892617225646973</v>
      </c>
      <c r="B128" s="73">
        <f t="shared" si="2"/>
        <v>81</v>
      </c>
      <c r="C128" s="73">
        <v>80.580909729003906</v>
      </c>
      <c r="D128" s="74">
        <v>2.0718761848395129E-3</v>
      </c>
      <c r="E128" s="74">
        <v>0</v>
      </c>
      <c r="F128" s="74">
        <v>9.3708784736964664E-4</v>
      </c>
      <c r="G128" s="74">
        <v>1.2061181365127717E-3</v>
      </c>
      <c r="H128" s="74">
        <v>7.6400457308742993E-4</v>
      </c>
      <c r="I128" s="74">
        <v>1.7708404475131009E-4</v>
      </c>
      <c r="J128" s="74">
        <v>0</v>
      </c>
      <c r="K128" s="74">
        <v>0</v>
      </c>
    </row>
    <row r="129" spans="1:11" x14ac:dyDescent="0.2">
      <c r="A129" s="73">
        <v>4.4563760757446289</v>
      </c>
      <c r="B129" s="73">
        <f t="shared" si="2"/>
        <v>86</v>
      </c>
      <c r="C129" s="73">
        <v>86.174652099609375</v>
      </c>
      <c r="D129" s="74">
        <v>1.7065962036329923E-3</v>
      </c>
      <c r="E129" s="74">
        <v>0</v>
      </c>
      <c r="F129" s="74">
        <v>9.9006855997772975E-4</v>
      </c>
      <c r="G129" s="74">
        <v>1.1586845432948608E-3</v>
      </c>
      <c r="H129" s="74">
        <v>7.0421060046001985E-4</v>
      </c>
      <c r="I129" s="74">
        <v>5.8668901229700005E-4</v>
      </c>
      <c r="J129" s="74">
        <v>0</v>
      </c>
      <c r="K129" s="74">
        <v>0</v>
      </c>
    </row>
    <row r="130" spans="1:11" x14ac:dyDescent="0.2">
      <c r="A130" s="73">
        <v>4.5234899520874023</v>
      </c>
      <c r="B130" s="73">
        <f t="shared" si="2"/>
        <v>92</v>
      </c>
      <c r="C130" s="73">
        <v>92.156661987304688</v>
      </c>
      <c r="D130" s="74">
        <v>1.3758933382131079E-3</v>
      </c>
      <c r="E130" s="74">
        <v>1.1854761388249093E-4</v>
      </c>
      <c r="F130" s="74">
        <v>9.9316844593174683E-4</v>
      </c>
      <c r="G130" s="74">
        <v>1.0719361661329469E-3</v>
      </c>
      <c r="H130" s="74">
        <v>6.7279855022906311E-4</v>
      </c>
      <c r="I130" s="74">
        <v>1.1561758534792731E-3</v>
      </c>
      <c r="J130" s="74">
        <v>0</v>
      </c>
      <c r="K130" s="74">
        <v>0</v>
      </c>
    </row>
    <row r="131" spans="1:11" x14ac:dyDescent="0.2">
      <c r="A131" s="73">
        <v>4.5906038284301758</v>
      </c>
      <c r="B131" s="73">
        <f t="shared" si="2"/>
        <v>99</v>
      </c>
      <c r="C131" s="73">
        <v>98.553924560546875</v>
      </c>
      <c r="D131" s="74">
        <v>1.0957062423866749E-3</v>
      </c>
      <c r="E131" s="74">
        <v>2.4881993271209024E-4</v>
      </c>
      <c r="F131" s="74">
        <v>9.4638805884860735E-4</v>
      </c>
      <c r="G131" s="74">
        <v>9.458728076830854E-4</v>
      </c>
      <c r="H131" s="74">
        <v>7.1455101545711585E-4</v>
      </c>
      <c r="I131" s="74">
        <v>1.6444693673424663E-3</v>
      </c>
      <c r="J131" s="74">
        <v>0</v>
      </c>
      <c r="K131" s="74">
        <v>0</v>
      </c>
    </row>
    <row r="132" spans="1:11" x14ac:dyDescent="0.2">
      <c r="A132" s="73">
        <v>4.6577181816101074</v>
      </c>
      <c r="B132" s="73">
        <f t="shared" si="2"/>
        <v>105</v>
      </c>
      <c r="C132" s="73">
        <v>105.39531707763672</v>
      </c>
      <c r="D132" s="74">
        <v>8.3840109267424633E-4</v>
      </c>
      <c r="E132" s="74">
        <v>3.5769141889258033E-4</v>
      </c>
      <c r="F132" s="74">
        <v>8.4972653476595404E-4</v>
      </c>
      <c r="G132" s="74">
        <v>7.8049315328382427E-4</v>
      </c>
      <c r="H132" s="74">
        <v>7.4255731859095909E-4</v>
      </c>
      <c r="I132" s="74">
        <v>2.0515721578542E-3</v>
      </c>
      <c r="J132" s="74">
        <v>0</v>
      </c>
      <c r="K132" s="74">
        <v>0</v>
      </c>
    </row>
    <row r="133" spans="1:11" x14ac:dyDescent="0.2">
      <c r="A133" s="73">
        <v>4.7248320579528809</v>
      </c>
      <c r="B133" s="73">
        <f t="shared" si="2"/>
        <v>113</v>
      </c>
      <c r="C133" s="73">
        <v>112.71157073974609</v>
      </c>
      <c r="D133" s="74">
        <v>5.5999411949353103E-4</v>
      </c>
      <c r="E133" s="74">
        <v>4.4516052539362802E-4</v>
      </c>
      <c r="F133" s="74">
        <v>7.0318524721431396E-4</v>
      </c>
      <c r="G133" s="74">
        <v>5.7579955292918681E-4</v>
      </c>
      <c r="H133" s="74">
        <v>7.5681706166963914E-4</v>
      </c>
      <c r="I133" s="74">
        <v>2.3774784402090313E-3</v>
      </c>
      <c r="J133" s="74">
        <v>0</v>
      </c>
      <c r="K133" s="74">
        <v>0</v>
      </c>
    </row>
    <row r="134" spans="1:11" x14ac:dyDescent="0.2">
      <c r="A134" s="73">
        <v>4.7919464111328125</v>
      </c>
      <c r="B134" s="73">
        <f t="shared" si="2"/>
        <v>121</v>
      </c>
      <c r="C134" s="73">
        <v>120.53575134277344</v>
      </c>
      <c r="D134" s="74">
        <v>4.2304098238711026E-4</v>
      </c>
      <c r="E134" s="74">
        <v>5.1122849513316447E-4</v>
      </c>
      <c r="F134" s="74">
        <v>5.0676211387226829E-4</v>
      </c>
      <c r="G134" s="74">
        <v>3.3178909796540362E-4</v>
      </c>
      <c r="H134" s="74">
        <v>7.5733044732115848E-4</v>
      </c>
      <c r="I134" s="74">
        <v>2.6221928454678981E-3</v>
      </c>
      <c r="J134" s="74">
        <v>0</v>
      </c>
      <c r="K134" s="74">
        <v>0</v>
      </c>
    </row>
    <row r="135" spans="1:11" x14ac:dyDescent="0.2">
      <c r="A135" s="73">
        <v>4.8590602874755859</v>
      </c>
      <c r="B135" s="73">
        <f t="shared" si="2"/>
        <v>129</v>
      </c>
      <c r="C135" s="73">
        <v>128.90301513671875</v>
      </c>
      <c r="D135" s="74">
        <v>2.5602994022023978E-4</v>
      </c>
      <c r="E135" s="74">
        <v>5.5589438930566054E-4</v>
      </c>
      <c r="F135" s="74">
        <v>2.6045992585212765E-4</v>
      </c>
      <c r="G135" s="74">
        <v>4.8465255705990003E-5</v>
      </c>
      <c r="H135" s="74">
        <v>7.4409746825046595E-4</v>
      </c>
      <c r="I135" s="74">
        <v>2.7857118963143671E-3</v>
      </c>
      <c r="J135" s="74">
        <v>0</v>
      </c>
      <c r="K135" s="74">
        <v>0</v>
      </c>
    </row>
    <row r="136" spans="1:11" x14ac:dyDescent="0.2">
      <c r="A136" s="73">
        <v>4.9261746406555176</v>
      </c>
      <c r="B136" s="73">
        <f t="shared" si="2"/>
        <v>138</v>
      </c>
      <c r="C136" s="73">
        <v>137.85116577148438</v>
      </c>
      <c r="D136" s="74">
        <v>5.8958619800516886E-5</v>
      </c>
      <c r="E136" s="74">
        <v>5.791588426042434E-4</v>
      </c>
      <c r="F136" s="74">
        <v>0</v>
      </c>
      <c r="G136" s="74">
        <v>0</v>
      </c>
      <c r="H136" s="74">
        <v>7.1711793641966194E-4</v>
      </c>
      <c r="I136" s="74">
        <v>2.8680379163203685E-3</v>
      </c>
      <c r="J136" s="74">
        <v>0</v>
      </c>
      <c r="K136" s="74">
        <v>0</v>
      </c>
    </row>
    <row r="137" spans="1:11" x14ac:dyDescent="0.2">
      <c r="A137" s="73">
        <v>4.993288516998291</v>
      </c>
      <c r="B137" s="73">
        <f t="shared" si="2"/>
        <v>147</v>
      </c>
      <c r="C137" s="73">
        <v>147.42042541503906</v>
      </c>
      <c r="D137" s="74">
        <v>0</v>
      </c>
      <c r="E137" s="74">
        <v>5.8102152444818771E-4</v>
      </c>
      <c r="F137" s="74">
        <v>0</v>
      </c>
      <c r="G137" s="74">
        <v>0</v>
      </c>
      <c r="H137" s="74">
        <v>6.7639223519959629E-4</v>
      </c>
      <c r="I137" s="74">
        <v>2.8691697356584768E-3</v>
      </c>
      <c r="J137" s="74">
        <v>0</v>
      </c>
      <c r="K137" s="74">
        <v>0</v>
      </c>
    </row>
    <row r="138" spans="1:11" x14ac:dyDescent="0.2">
      <c r="A138" s="73">
        <v>5.0604028701782227</v>
      </c>
      <c r="B138" s="73">
        <f t="shared" si="2"/>
        <v>158</v>
      </c>
      <c r="C138" s="73">
        <v>157.65402221679688</v>
      </c>
      <c r="D138" s="74">
        <v>0</v>
      </c>
      <c r="E138" s="74">
        <v>5.614824613058172E-4</v>
      </c>
      <c r="F138" s="74">
        <v>0</v>
      </c>
      <c r="G138" s="74">
        <v>0</v>
      </c>
      <c r="H138" s="74">
        <v>6.2191978588646904E-4</v>
      </c>
      <c r="I138" s="74">
        <v>2.789107370411611E-3</v>
      </c>
      <c r="J138" s="74">
        <v>0</v>
      </c>
      <c r="K138" s="74">
        <v>0</v>
      </c>
    </row>
    <row r="139" spans="1:11" x14ac:dyDescent="0.2">
      <c r="A139" s="73">
        <v>5.1275167465209961</v>
      </c>
      <c r="B139" s="73">
        <f t="shared" si="2"/>
        <v>169</v>
      </c>
      <c r="C139" s="73">
        <v>168.59793090820312</v>
      </c>
      <c r="D139" s="74">
        <v>1.5727682675099506E-4</v>
      </c>
      <c r="E139" s="74">
        <v>5.2054193082120962E-4</v>
      </c>
      <c r="F139" s="74">
        <v>0</v>
      </c>
      <c r="G139" s="74">
        <v>0</v>
      </c>
      <c r="H139" s="74">
        <v>5.537013625170308E-4</v>
      </c>
      <c r="I139" s="74">
        <v>2.6278519582413578E-3</v>
      </c>
      <c r="J139" s="74">
        <v>0</v>
      </c>
      <c r="K139" s="74">
        <v>0</v>
      </c>
    </row>
    <row r="140" spans="1:11" x14ac:dyDescent="0.2">
      <c r="A140" s="73">
        <v>5.1946310997009277</v>
      </c>
      <c r="B140" s="73">
        <f t="shared" si="2"/>
        <v>180</v>
      </c>
      <c r="C140" s="73">
        <v>180.30162048339844</v>
      </c>
      <c r="D140" s="74">
        <v>3.399239007276639E-4</v>
      </c>
      <c r="E140" s="74">
        <v>4.5819935123788563E-4</v>
      </c>
      <c r="F140" s="74">
        <v>0</v>
      </c>
      <c r="G140" s="74">
        <v>0</v>
      </c>
      <c r="H140" s="74">
        <v>4.7173599572157988E-4</v>
      </c>
      <c r="I140" s="74">
        <v>2.3854012077416257E-3</v>
      </c>
      <c r="J140" s="74">
        <v>0</v>
      </c>
      <c r="K140" s="74">
        <v>0</v>
      </c>
    </row>
    <row r="141" spans="1:11" x14ac:dyDescent="0.2">
      <c r="A141" s="73">
        <v>5.2617449760437012</v>
      </c>
      <c r="B141" s="73">
        <f t="shared" si="2"/>
        <v>193</v>
      </c>
      <c r="C141" s="73">
        <v>192.81765747070312</v>
      </c>
      <c r="D141" s="74">
        <v>4.9251079893353276E-4</v>
      </c>
      <c r="E141" s="74">
        <v>3.7445560842472639E-4</v>
      </c>
      <c r="F141" s="74">
        <v>0</v>
      </c>
      <c r="G141" s="74">
        <v>0</v>
      </c>
      <c r="H141" s="74">
        <v>3.7602485020276889E-4</v>
      </c>
      <c r="I141" s="74">
        <v>2.0617585640630097E-3</v>
      </c>
      <c r="J141" s="74">
        <v>0</v>
      </c>
      <c r="K141" s="74">
        <v>0</v>
      </c>
    </row>
    <row r="142" spans="1:11" x14ac:dyDescent="0.2">
      <c r="A142" s="73">
        <v>5.3288588523864746</v>
      </c>
      <c r="B142" s="73">
        <f t="shared" si="2"/>
        <v>206</v>
      </c>
      <c r="C142" s="73">
        <v>206.20252990722656</v>
      </c>
      <c r="D142" s="74">
        <v>6.1503892583020681E-4</v>
      </c>
      <c r="E142" s="74">
        <v>2.6931033547512168E-4</v>
      </c>
      <c r="F142" s="74">
        <v>0</v>
      </c>
      <c r="G142" s="74">
        <v>0</v>
      </c>
      <c r="H142" s="74">
        <v>2.6656739244233552E-4</v>
      </c>
      <c r="I142" s="74">
        <v>1.6569225930653149E-3</v>
      </c>
      <c r="J142" s="74">
        <v>0</v>
      </c>
      <c r="K142" s="74">
        <v>0</v>
      </c>
    </row>
    <row r="143" spans="1:11" x14ac:dyDescent="0.2">
      <c r="A143" s="73">
        <v>5.3959732055664062</v>
      </c>
      <c r="B143" s="73">
        <f t="shared" si="2"/>
        <v>221</v>
      </c>
      <c r="C143" s="73">
        <v>220.51664733886719</v>
      </c>
      <c r="D143" s="74">
        <v>7.075088316199138E-4</v>
      </c>
      <c r="E143" s="74">
        <v>1.4276255725873796E-4</v>
      </c>
      <c r="F143" s="74">
        <v>0</v>
      </c>
      <c r="G143" s="74">
        <v>0</v>
      </c>
      <c r="H143" s="74">
        <v>1.433626982568107E-4</v>
      </c>
      <c r="I143" s="74">
        <v>1.1708895531234345E-3</v>
      </c>
      <c r="J143" s="74">
        <v>0</v>
      </c>
      <c r="K143" s="74">
        <v>0</v>
      </c>
    </row>
    <row r="144" spans="1:11" x14ac:dyDescent="0.2">
      <c r="A144" s="73">
        <v>5.4630870819091797</v>
      </c>
      <c r="B144" s="73">
        <f t="shared" si="2"/>
        <v>236</v>
      </c>
      <c r="C144" s="73">
        <v>235.82431030273438</v>
      </c>
      <c r="D144" s="74">
        <v>7.6991920233373298E-4</v>
      </c>
      <c r="E144" s="74">
        <v>0</v>
      </c>
      <c r="F144" s="74">
        <v>0</v>
      </c>
      <c r="G144" s="74">
        <v>0</v>
      </c>
      <c r="H144" s="74">
        <v>6.4125183470044518E-6</v>
      </c>
      <c r="I144" s="74">
        <v>6.0366635061737779E-4</v>
      </c>
      <c r="J144" s="74">
        <v>0</v>
      </c>
      <c r="K144" s="74">
        <v>0</v>
      </c>
    </row>
    <row r="145" spans="1:11" x14ac:dyDescent="0.2">
      <c r="A145" s="73">
        <v>5.5302014350891113</v>
      </c>
      <c r="B145" s="73">
        <f t="shared" si="2"/>
        <v>252</v>
      </c>
      <c r="C145" s="73">
        <v>252.1947021484375</v>
      </c>
      <c r="D145" s="74">
        <v>8.0227092481013808E-4</v>
      </c>
      <c r="E145" s="74">
        <v>0</v>
      </c>
      <c r="F145" s="74">
        <v>0</v>
      </c>
      <c r="G145" s="74">
        <v>0</v>
      </c>
      <c r="H145" s="74">
        <v>0</v>
      </c>
      <c r="I145" s="74">
        <v>0</v>
      </c>
      <c r="J145" s="74">
        <v>0</v>
      </c>
      <c r="K145" s="74">
        <v>0</v>
      </c>
    </row>
    <row r="146" spans="1:11" x14ac:dyDescent="0.2">
      <c r="A146" s="73">
        <v>5.5973153114318848</v>
      </c>
      <c r="B146" s="73">
        <f t="shared" si="2"/>
        <v>270</v>
      </c>
      <c r="C146" s="73">
        <v>269.70138549804688</v>
      </c>
      <c r="D146" s="74">
        <v>8.045635393411026E-4</v>
      </c>
      <c r="E146" s="74">
        <v>0</v>
      </c>
      <c r="F146" s="74">
        <v>0</v>
      </c>
      <c r="G146" s="74">
        <v>0</v>
      </c>
      <c r="H146" s="74">
        <v>0</v>
      </c>
      <c r="I146" s="74">
        <v>0</v>
      </c>
      <c r="J146" s="74">
        <v>0</v>
      </c>
      <c r="K146" s="74">
        <v>0</v>
      </c>
    </row>
    <row r="147" spans="1:11" x14ac:dyDescent="0.2">
      <c r="A147" s="73">
        <v>5.6644296646118164</v>
      </c>
      <c r="B147" s="73">
        <f t="shared" si="2"/>
        <v>288</v>
      </c>
      <c r="C147" s="73">
        <v>288.42343139648438</v>
      </c>
      <c r="D147" s="74">
        <v>7.7679707850420582E-4</v>
      </c>
      <c r="E147" s="74">
        <v>0</v>
      </c>
      <c r="F147" s="74">
        <v>0</v>
      </c>
      <c r="G147" s="74">
        <v>0</v>
      </c>
      <c r="H147" s="74">
        <v>0</v>
      </c>
      <c r="I147" s="74">
        <v>0</v>
      </c>
      <c r="J147" s="74">
        <v>0</v>
      </c>
      <c r="K147" s="74">
        <v>0</v>
      </c>
    </row>
    <row r="148" spans="1:11" x14ac:dyDescent="0.2">
      <c r="A148" s="73">
        <v>5.7315435409545898</v>
      </c>
      <c r="B148" s="73">
        <f t="shared" si="2"/>
        <v>308</v>
      </c>
      <c r="C148" s="73">
        <v>308.44500732421875</v>
      </c>
      <c r="D148" s="74">
        <v>7.1897193685231556E-4</v>
      </c>
      <c r="E148" s="74">
        <v>0</v>
      </c>
      <c r="F148" s="74">
        <v>0</v>
      </c>
      <c r="G148" s="74">
        <v>0</v>
      </c>
      <c r="H148" s="74">
        <v>0</v>
      </c>
      <c r="I148" s="74">
        <v>0</v>
      </c>
      <c r="J148" s="74">
        <v>0</v>
      </c>
      <c r="K148" s="74">
        <v>0</v>
      </c>
    </row>
    <row r="149" spans="1:11" x14ac:dyDescent="0.2">
      <c r="A149" s="73">
        <v>5.7986578941345215</v>
      </c>
      <c r="B149" s="73">
        <f t="shared" si="2"/>
        <v>330</v>
      </c>
      <c r="C149" s="73">
        <v>329.8565673828125</v>
      </c>
      <c r="D149" s="74">
        <v>6.3108729270211668E-4</v>
      </c>
      <c r="E149" s="74">
        <v>0</v>
      </c>
      <c r="F149" s="74">
        <v>0</v>
      </c>
      <c r="G149" s="74">
        <v>0</v>
      </c>
      <c r="H149" s="74">
        <v>0</v>
      </c>
      <c r="I149" s="74">
        <v>0</v>
      </c>
      <c r="J149" s="74">
        <v>0</v>
      </c>
      <c r="K149" s="74">
        <v>0</v>
      </c>
    </row>
    <row r="150" spans="1:11" x14ac:dyDescent="0.2">
      <c r="A150" s="73">
        <v>5.8657717704772949</v>
      </c>
      <c r="B150" s="73">
        <f t="shared" si="2"/>
        <v>353</v>
      </c>
      <c r="C150" s="73">
        <v>352.75430297851562</v>
      </c>
      <c r="D150" s="74">
        <v>5.1314439486737176E-4</v>
      </c>
      <c r="E150" s="74">
        <v>0</v>
      </c>
      <c r="F150" s="74">
        <v>0</v>
      </c>
      <c r="G150" s="74">
        <v>0</v>
      </c>
      <c r="H150" s="74">
        <v>0</v>
      </c>
      <c r="I150" s="74">
        <v>0</v>
      </c>
      <c r="J150" s="74">
        <v>0</v>
      </c>
      <c r="K150" s="74">
        <v>0</v>
      </c>
    </row>
    <row r="151" spans="1:11" x14ac:dyDescent="0.2">
      <c r="A151" s="73">
        <v>5.9328861236572266</v>
      </c>
      <c r="B151" s="73">
        <f t="shared" si="2"/>
        <v>377</v>
      </c>
      <c r="C151" s="73">
        <v>377.24169921875</v>
      </c>
      <c r="D151" s="74">
        <v>3.651415674038711E-4</v>
      </c>
      <c r="E151" s="74">
        <v>0</v>
      </c>
      <c r="F151" s="74">
        <v>0</v>
      </c>
      <c r="G151" s="74">
        <v>0</v>
      </c>
      <c r="H151" s="74">
        <v>0</v>
      </c>
      <c r="I151" s="74">
        <v>0</v>
      </c>
      <c r="J151" s="74">
        <v>0</v>
      </c>
      <c r="K151" s="74">
        <v>0</v>
      </c>
    </row>
    <row r="152" spans="1:11" x14ac:dyDescent="0.2">
      <c r="A152" s="73">
        <v>6</v>
      </c>
      <c r="B152" s="73">
        <f t="shared" si="2"/>
        <v>403</v>
      </c>
      <c r="C152" s="73">
        <v>403.42880249023438</v>
      </c>
      <c r="D152" s="74">
        <v>1.8708091338627162E-4</v>
      </c>
      <c r="E152" s="74">
        <v>0</v>
      </c>
      <c r="F152" s="74">
        <v>0</v>
      </c>
      <c r="G152" s="74">
        <v>0</v>
      </c>
      <c r="H152" s="74">
        <v>0</v>
      </c>
      <c r="I152" s="74">
        <v>0</v>
      </c>
      <c r="J152" s="74">
        <v>0</v>
      </c>
      <c r="K152" s="74">
        <v>0</v>
      </c>
    </row>
    <row r="153" spans="1:11" x14ac:dyDescent="0.2">
      <c r="A153" s="73"/>
      <c r="B153" s="73"/>
      <c r="C153" s="73"/>
      <c r="D153" s="73"/>
      <c r="E153" s="73"/>
      <c r="F153" s="73"/>
      <c r="G153" s="73"/>
      <c r="H153" s="73"/>
      <c r="I153" s="73"/>
      <c r="J153" s="73"/>
      <c r="K153" s="73"/>
    </row>
    <row r="154" spans="1:11" x14ac:dyDescent="0.2">
      <c r="A154" s="73"/>
      <c r="B154" s="73"/>
      <c r="C154" s="73"/>
      <c r="D154" s="73"/>
      <c r="E154" s="73"/>
      <c r="F154" s="73"/>
      <c r="G154" s="73"/>
      <c r="H154" s="73"/>
      <c r="I154" s="73"/>
      <c r="J154" s="73"/>
      <c r="K154" s="73"/>
    </row>
    <row r="155" spans="1:11" x14ac:dyDescent="0.2">
      <c r="A155" s="73"/>
      <c r="B155" s="73"/>
      <c r="C155" s="73"/>
      <c r="D155" s="73"/>
      <c r="E155" s="73"/>
      <c r="F155" s="73"/>
      <c r="G155" s="73"/>
      <c r="H155" s="73"/>
      <c r="I155" s="73"/>
      <c r="J155" s="73"/>
      <c r="K155" s="73"/>
    </row>
    <row r="156" spans="1:11" x14ac:dyDescent="0.2">
      <c r="A156" s="73"/>
      <c r="B156" s="73"/>
      <c r="C156" s="73"/>
      <c r="D156" s="73"/>
      <c r="E156" s="73"/>
      <c r="F156" s="73"/>
      <c r="G156" s="73"/>
      <c r="H156" s="73"/>
      <c r="I156" s="73"/>
      <c r="J156" s="73"/>
      <c r="K156" s="73"/>
    </row>
    <row r="157" spans="1:11" x14ac:dyDescent="0.2">
      <c r="A157" s="73"/>
      <c r="B157" s="73"/>
      <c r="C157" s="73"/>
      <c r="D157" s="73"/>
      <c r="E157" s="73"/>
      <c r="F157" s="73"/>
      <c r="G157" s="73"/>
      <c r="H157" s="73"/>
      <c r="I157" s="73"/>
      <c r="J157" s="73"/>
      <c r="K157" s="73"/>
    </row>
    <row r="158" spans="1:11" x14ac:dyDescent="0.2">
      <c r="A158" s="73"/>
      <c r="B158" s="73"/>
      <c r="C158" s="73"/>
      <c r="D158" s="73"/>
      <c r="E158" s="73"/>
      <c r="F158" s="73"/>
      <c r="G158" s="73"/>
      <c r="H158" s="73"/>
      <c r="I158" s="73"/>
      <c r="J158" s="73"/>
      <c r="K158" s="73"/>
    </row>
    <row r="159" spans="1:11" x14ac:dyDescent="0.2">
      <c r="A159" s="73"/>
      <c r="B159" s="73"/>
      <c r="C159" s="73"/>
      <c r="D159" s="73"/>
      <c r="E159" s="73"/>
      <c r="F159" s="73"/>
      <c r="G159" s="73"/>
      <c r="H159" s="73"/>
      <c r="I159" s="73"/>
      <c r="J159" s="73"/>
      <c r="K159" s="73"/>
    </row>
    <row r="160" spans="1:11" x14ac:dyDescent="0.2">
      <c r="A160" s="73"/>
      <c r="B160" s="73"/>
      <c r="C160" s="73"/>
      <c r="D160" s="73"/>
      <c r="E160" s="73"/>
      <c r="F160" s="73"/>
      <c r="G160" s="73"/>
      <c r="H160" s="73"/>
      <c r="I160" s="73"/>
      <c r="J160" s="73"/>
      <c r="K160" s="73"/>
    </row>
    <row r="161" spans="1:11" x14ac:dyDescent="0.2">
      <c r="A161" s="73"/>
      <c r="B161" s="73"/>
      <c r="C161" s="73"/>
      <c r="D161" s="73"/>
      <c r="E161" s="73"/>
      <c r="F161" s="73"/>
      <c r="G161" s="73"/>
      <c r="H161" s="73"/>
      <c r="I161" s="73"/>
      <c r="J161" s="73"/>
      <c r="K161" s="73"/>
    </row>
    <row r="162" spans="1:11" x14ac:dyDescent="0.2">
      <c r="A162" s="73"/>
      <c r="B162" s="73"/>
      <c r="C162" s="73"/>
      <c r="D162" s="73"/>
      <c r="E162" s="73"/>
      <c r="F162" s="73"/>
      <c r="G162" s="73"/>
      <c r="H162" s="73"/>
      <c r="I162" s="73"/>
      <c r="J162" s="73"/>
      <c r="K162" s="73"/>
    </row>
    <row r="163" spans="1:11" x14ac:dyDescent="0.2">
      <c r="A163" s="73"/>
      <c r="B163" s="73"/>
      <c r="C163" s="73"/>
      <c r="D163" s="73"/>
      <c r="E163" s="73"/>
      <c r="F163" s="73"/>
      <c r="G163" s="73"/>
      <c r="H163" s="73"/>
      <c r="I163" s="73"/>
      <c r="J163" s="73"/>
      <c r="K163" s="73"/>
    </row>
    <row r="164" spans="1:11" x14ac:dyDescent="0.2">
      <c r="A164" s="73"/>
      <c r="B164" s="73"/>
      <c r="C164" s="73"/>
      <c r="D164" s="73"/>
      <c r="E164" s="73"/>
      <c r="F164" s="73"/>
      <c r="G164" s="73"/>
      <c r="H164" s="73"/>
      <c r="I164" s="73"/>
      <c r="J164" s="73"/>
      <c r="K164" s="73"/>
    </row>
    <row r="165" spans="1:11" x14ac:dyDescent="0.2">
      <c r="A165" s="73"/>
      <c r="B165" s="73"/>
      <c r="C165" s="73"/>
      <c r="D165" s="73"/>
      <c r="E165" s="73"/>
      <c r="F165" s="73"/>
      <c r="G165" s="73"/>
      <c r="H165" s="73"/>
      <c r="I165" s="73"/>
      <c r="J165" s="73"/>
      <c r="K165" s="73"/>
    </row>
    <row r="166" spans="1:11" x14ac:dyDescent="0.2">
      <c r="A166" s="73"/>
      <c r="B166" s="73"/>
      <c r="C166" s="73"/>
      <c r="D166" s="73"/>
      <c r="E166" s="73"/>
      <c r="F166" s="73"/>
      <c r="G166" s="73"/>
      <c r="H166" s="73"/>
      <c r="I166" s="73"/>
      <c r="J166" s="73"/>
      <c r="K166" s="73"/>
    </row>
    <row r="167" spans="1:11" x14ac:dyDescent="0.2">
      <c r="A167" s="73"/>
      <c r="B167" s="73"/>
      <c r="C167" s="73"/>
      <c r="D167" s="73"/>
      <c r="E167" s="73"/>
      <c r="F167" s="73"/>
      <c r="G167" s="73"/>
      <c r="H167" s="73"/>
      <c r="I167" s="73"/>
      <c r="J167" s="73"/>
      <c r="K167" s="73"/>
    </row>
    <row r="168" spans="1:11" x14ac:dyDescent="0.2">
      <c r="A168" s="73"/>
      <c r="B168" s="73"/>
      <c r="C168" s="73"/>
      <c r="D168" s="73"/>
      <c r="E168" s="73"/>
      <c r="F168" s="73"/>
      <c r="G168" s="73"/>
      <c r="H168" s="73"/>
      <c r="I168" s="73"/>
      <c r="J168" s="73"/>
      <c r="K168" s="73"/>
    </row>
    <row r="169" spans="1:11" x14ac:dyDescent="0.2">
      <c r="A169" s="73"/>
      <c r="B169" s="73"/>
      <c r="C169" s="73"/>
      <c r="D169" s="73"/>
      <c r="E169" s="73"/>
      <c r="F169" s="73"/>
      <c r="G169" s="73"/>
      <c r="H169" s="73"/>
      <c r="I169" s="73"/>
      <c r="J169" s="73"/>
      <c r="K169" s="73"/>
    </row>
    <row r="170" spans="1:11" x14ac:dyDescent="0.2">
      <c r="A170" s="73"/>
      <c r="B170" s="73"/>
      <c r="C170" s="73"/>
      <c r="D170" s="73"/>
      <c r="E170" s="73"/>
      <c r="F170" s="73"/>
      <c r="G170" s="73"/>
      <c r="H170" s="73"/>
      <c r="I170" s="73"/>
      <c r="J170" s="73"/>
      <c r="K170" s="73"/>
    </row>
    <row r="171" spans="1:11" x14ac:dyDescent="0.2">
      <c r="A171" s="73"/>
      <c r="B171" s="73"/>
      <c r="C171" s="73"/>
      <c r="D171" s="73"/>
      <c r="E171" s="73"/>
      <c r="F171" s="73"/>
      <c r="G171" s="73"/>
      <c r="H171" s="73"/>
      <c r="I171" s="73"/>
      <c r="J171" s="73"/>
      <c r="K171" s="73"/>
    </row>
    <row r="172" spans="1:11" x14ac:dyDescent="0.2">
      <c r="A172" s="73"/>
      <c r="B172" s="73"/>
      <c r="C172" s="73"/>
      <c r="D172" s="73"/>
      <c r="E172" s="73"/>
      <c r="F172" s="73"/>
      <c r="G172" s="73"/>
      <c r="H172" s="73"/>
      <c r="I172" s="73"/>
      <c r="J172" s="73"/>
      <c r="K172" s="73"/>
    </row>
    <row r="173" spans="1:11" x14ac:dyDescent="0.2">
      <c r="A173" s="73"/>
      <c r="B173" s="73"/>
      <c r="C173" s="73"/>
      <c r="D173" s="73"/>
      <c r="E173" s="73"/>
      <c r="F173" s="73"/>
      <c r="G173" s="73"/>
      <c r="H173" s="73"/>
      <c r="I173" s="73"/>
      <c r="J173" s="73"/>
      <c r="K173" s="73"/>
    </row>
    <row r="174" spans="1:11" x14ac:dyDescent="0.2">
      <c r="A174" s="73"/>
      <c r="B174" s="73"/>
      <c r="C174" s="73"/>
      <c r="D174" s="73"/>
      <c r="E174" s="73"/>
      <c r="F174" s="73"/>
      <c r="G174" s="73"/>
      <c r="H174" s="73"/>
      <c r="I174" s="73"/>
      <c r="J174" s="73"/>
      <c r="K174" s="73"/>
    </row>
    <row r="175" spans="1:11" x14ac:dyDescent="0.2">
      <c r="A175" s="73"/>
      <c r="B175" s="73"/>
      <c r="C175" s="73"/>
      <c r="D175" s="73"/>
      <c r="E175" s="73"/>
      <c r="F175" s="73"/>
      <c r="G175" s="73"/>
      <c r="H175" s="73"/>
      <c r="I175" s="73"/>
      <c r="J175" s="73"/>
      <c r="K175" s="73"/>
    </row>
    <row r="176" spans="1:11" x14ac:dyDescent="0.2">
      <c r="A176" s="73"/>
      <c r="B176" s="73"/>
      <c r="C176" s="73"/>
      <c r="D176" s="73"/>
      <c r="E176" s="73"/>
      <c r="F176" s="73"/>
      <c r="G176" s="73"/>
      <c r="H176" s="73"/>
      <c r="I176" s="73"/>
      <c r="J176" s="73"/>
      <c r="K176" s="73"/>
    </row>
    <row r="177" spans="1:11" x14ac:dyDescent="0.2">
      <c r="A177" s="73"/>
      <c r="B177" s="73"/>
      <c r="C177" s="73"/>
      <c r="D177" s="73"/>
      <c r="E177" s="73"/>
      <c r="F177" s="73"/>
      <c r="G177" s="73"/>
      <c r="H177" s="73"/>
      <c r="I177" s="73"/>
      <c r="J177" s="73"/>
      <c r="K177" s="73"/>
    </row>
    <row r="178" spans="1:11" x14ac:dyDescent="0.2">
      <c r="A178" s="73"/>
      <c r="B178" s="73"/>
      <c r="C178" s="73"/>
      <c r="D178" s="73"/>
      <c r="E178" s="73"/>
      <c r="F178" s="73"/>
      <c r="G178" s="73"/>
      <c r="H178" s="73"/>
      <c r="I178" s="73"/>
      <c r="J178" s="73"/>
      <c r="K178" s="73"/>
    </row>
    <row r="179" spans="1:11" x14ac:dyDescent="0.2">
      <c r="A179" s="73"/>
      <c r="B179" s="73"/>
      <c r="C179" s="73"/>
      <c r="D179" s="73"/>
      <c r="E179" s="73"/>
      <c r="F179" s="73"/>
      <c r="G179" s="73"/>
      <c r="H179" s="73"/>
      <c r="I179" s="73"/>
      <c r="J179" s="73"/>
      <c r="K179" s="73"/>
    </row>
    <row r="180" spans="1:11" x14ac:dyDescent="0.2">
      <c r="A180" s="73"/>
      <c r="B180" s="73"/>
      <c r="C180" s="73"/>
      <c r="D180" s="73"/>
      <c r="E180" s="73"/>
      <c r="F180" s="73"/>
      <c r="G180" s="73"/>
      <c r="H180" s="73"/>
      <c r="I180" s="73"/>
      <c r="J180" s="73"/>
      <c r="K180" s="73"/>
    </row>
    <row r="181" spans="1:11" x14ac:dyDescent="0.2">
      <c r="A181" s="73"/>
      <c r="B181" s="73"/>
      <c r="C181" s="73"/>
      <c r="D181" s="73"/>
      <c r="E181" s="73"/>
      <c r="F181" s="73"/>
      <c r="G181" s="73"/>
      <c r="H181" s="73"/>
      <c r="I181" s="73"/>
      <c r="J181" s="73"/>
      <c r="K181" s="73"/>
    </row>
    <row r="182" spans="1:11" x14ac:dyDescent="0.2">
      <c r="A182" s="73"/>
      <c r="B182" s="73"/>
      <c r="C182" s="73"/>
      <c r="D182" s="73"/>
      <c r="E182" s="73"/>
      <c r="F182" s="73"/>
      <c r="G182" s="73"/>
      <c r="H182" s="73"/>
      <c r="I182" s="73"/>
      <c r="J182" s="73"/>
      <c r="K182" s="73"/>
    </row>
    <row r="183" spans="1:11" x14ac:dyDescent="0.2">
      <c r="A183" s="73"/>
      <c r="B183" s="73"/>
      <c r="C183" s="73"/>
      <c r="D183" s="73"/>
      <c r="E183" s="73"/>
      <c r="F183" s="73"/>
      <c r="G183" s="73"/>
      <c r="H183" s="73"/>
      <c r="I183" s="73"/>
      <c r="J183" s="73"/>
      <c r="K183" s="73"/>
    </row>
    <row r="184" spans="1:11" x14ac:dyDescent="0.2">
      <c r="A184" s="73"/>
      <c r="B184" s="73"/>
      <c r="C184" s="73"/>
      <c r="D184" s="73"/>
      <c r="E184" s="73"/>
      <c r="F184" s="73"/>
      <c r="G184" s="73"/>
      <c r="H184" s="73"/>
      <c r="I184" s="73"/>
      <c r="J184" s="73"/>
      <c r="K184" s="73"/>
    </row>
    <row r="185" spans="1:11" x14ac:dyDescent="0.2">
      <c r="A185" s="73"/>
      <c r="B185" s="73"/>
      <c r="C185" s="73"/>
      <c r="D185" s="73"/>
      <c r="E185" s="73"/>
      <c r="F185" s="73"/>
      <c r="G185" s="73"/>
      <c r="H185" s="73"/>
      <c r="I185" s="73"/>
      <c r="J185" s="73"/>
      <c r="K185" s="73"/>
    </row>
    <row r="186" spans="1:11" x14ac:dyDescent="0.2">
      <c r="A186" s="73"/>
      <c r="B186" s="73"/>
      <c r="C186" s="73"/>
      <c r="D186" s="73"/>
      <c r="E186" s="73"/>
      <c r="F186" s="73"/>
      <c r="G186" s="73"/>
      <c r="H186" s="73"/>
      <c r="I186" s="73"/>
      <c r="J186" s="73"/>
      <c r="K186" s="73"/>
    </row>
    <row r="187" spans="1:11" x14ac:dyDescent="0.2">
      <c r="A187" s="73"/>
      <c r="B187" s="73"/>
      <c r="C187" s="73"/>
      <c r="D187" s="73"/>
      <c r="E187" s="73"/>
      <c r="F187" s="73"/>
      <c r="G187" s="73"/>
      <c r="H187" s="73"/>
      <c r="I187" s="73"/>
      <c r="J187" s="73"/>
      <c r="K187" s="73"/>
    </row>
    <row r="188" spans="1:11" x14ac:dyDescent="0.2">
      <c r="A188" s="73"/>
      <c r="B188" s="73"/>
      <c r="C188" s="73"/>
      <c r="D188" s="73"/>
      <c r="E188" s="73"/>
      <c r="F188" s="73"/>
      <c r="G188" s="73"/>
      <c r="H188" s="73"/>
      <c r="I188" s="73"/>
      <c r="J188" s="73"/>
      <c r="K188" s="73"/>
    </row>
    <row r="189" spans="1:11" x14ac:dyDescent="0.2">
      <c r="A189" s="73"/>
      <c r="B189" s="73"/>
      <c r="C189" s="73"/>
      <c r="D189" s="73"/>
      <c r="E189" s="73"/>
      <c r="F189" s="73"/>
      <c r="G189" s="73"/>
      <c r="H189" s="73"/>
      <c r="I189" s="73"/>
      <c r="J189" s="73"/>
      <c r="K189" s="73"/>
    </row>
    <row r="190" spans="1:11" x14ac:dyDescent="0.2">
      <c r="A190" s="73"/>
      <c r="B190" s="73"/>
      <c r="C190" s="73"/>
      <c r="D190" s="73"/>
      <c r="E190" s="73"/>
      <c r="F190" s="73"/>
      <c r="G190" s="73"/>
      <c r="H190" s="73"/>
      <c r="I190" s="73"/>
      <c r="J190" s="73"/>
      <c r="K190" s="73"/>
    </row>
    <row r="191" spans="1:11" x14ac:dyDescent="0.2">
      <c r="A191" s="73"/>
      <c r="B191" s="73"/>
      <c r="C191" s="73"/>
      <c r="D191" s="73"/>
      <c r="E191" s="73"/>
      <c r="F191" s="73"/>
      <c r="G191" s="73"/>
      <c r="H191" s="73"/>
      <c r="I191" s="73"/>
      <c r="J191" s="73"/>
      <c r="K191" s="73"/>
    </row>
    <row r="192" spans="1:11" x14ac:dyDescent="0.2">
      <c r="A192" s="73"/>
      <c r="B192" s="73"/>
      <c r="C192" s="73"/>
      <c r="D192" s="73"/>
      <c r="E192" s="73"/>
      <c r="F192" s="73"/>
      <c r="G192" s="73"/>
      <c r="H192" s="73"/>
      <c r="I192" s="73"/>
      <c r="J192" s="73"/>
      <c r="K192" s="73"/>
    </row>
    <row r="193" spans="1:11" x14ac:dyDescent="0.2">
      <c r="A193" s="73"/>
      <c r="B193" s="73"/>
      <c r="C193" s="73"/>
      <c r="D193" s="73"/>
      <c r="E193" s="73"/>
      <c r="F193" s="73"/>
      <c r="G193" s="73"/>
      <c r="H193" s="73"/>
      <c r="I193" s="73"/>
      <c r="J193" s="73"/>
      <c r="K193" s="73"/>
    </row>
    <row r="194" spans="1:11" x14ac:dyDescent="0.2">
      <c r="A194" s="73"/>
      <c r="B194" s="73"/>
      <c r="C194" s="73"/>
      <c r="D194" s="73"/>
      <c r="E194" s="73"/>
      <c r="F194" s="73"/>
      <c r="G194" s="73"/>
      <c r="H194" s="73"/>
      <c r="I194" s="73"/>
      <c r="J194" s="73"/>
      <c r="K194" s="73"/>
    </row>
    <row r="195" spans="1:11" x14ac:dyDescent="0.2">
      <c r="A195" s="73"/>
      <c r="B195" s="73"/>
      <c r="C195" s="73"/>
      <c r="D195" s="73"/>
      <c r="E195" s="73"/>
      <c r="F195" s="73"/>
      <c r="G195" s="73"/>
      <c r="H195" s="73"/>
      <c r="I195" s="73"/>
      <c r="J195" s="73"/>
      <c r="K195" s="73"/>
    </row>
    <row r="196" spans="1:11" x14ac:dyDescent="0.2">
      <c r="A196" s="73"/>
      <c r="B196" s="73"/>
      <c r="C196" s="73"/>
      <c r="D196" s="73"/>
      <c r="E196" s="73"/>
      <c r="F196" s="73"/>
      <c r="G196" s="73"/>
      <c r="H196" s="73"/>
      <c r="I196" s="73"/>
      <c r="J196" s="73"/>
      <c r="K196" s="73"/>
    </row>
    <row r="197" spans="1:11" x14ac:dyDescent="0.2">
      <c r="A197" s="73"/>
      <c r="B197" s="73"/>
      <c r="C197" s="73"/>
      <c r="D197" s="73"/>
      <c r="E197" s="73"/>
      <c r="F197" s="73"/>
      <c r="G197" s="73"/>
      <c r="H197" s="73"/>
      <c r="I197" s="73"/>
      <c r="J197" s="73"/>
      <c r="K197" s="73"/>
    </row>
    <row r="198" spans="1:11" x14ac:dyDescent="0.2">
      <c r="A198" s="73"/>
      <c r="B198" s="73"/>
      <c r="C198" s="73"/>
      <c r="D198" s="73"/>
      <c r="E198" s="73"/>
      <c r="F198" s="73"/>
      <c r="G198" s="73"/>
      <c r="H198" s="73"/>
      <c r="I198" s="73"/>
      <c r="J198" s="73"/>
      <c r="K198" s="73"/>
    </row>
    <row r="199" spans="1:11" x14ac:dyDescent="0.2">
      <c r="A199" s="73"/>
      <c r="B199" s="73"/>
      <c r="C199" s="73"/>
      <c r="D199" s="73"/>
      <c r="E199" s="73"/>
      <c r="F199" s="73"/>
      <c r="G199" s="73"/>
      <c r="H199" s="73"/>
      <c r="I199" s="73"/>
      <c r="J199" s="73"/>
      <c r="K199" s="73"/>
    </row>
    <row r="200" spans="1:11" x14ac:dyDescent="0.2">
      <c r="A200" s="73"/>
      <c r="B200" s="73"/>
      <c r="C200" s="73"/>
      <c r="D200" s="73"/>
      <c r="E200" s="73"/>
      <c r="F200" s="73"/>
      <c r="G200" s="73"/>
      <c r="H200" s="73"/>
      <c r="I200" s="73"/>
      <c r="J200" s="73"/>
      <c r="K200" s="73"/>
    </row>
    <row r="201" spans="1:11" x14ac:dyDescent="0.2">
      <c r="A201" s="73"/>
      <c r="B201" s="73"/>
      <c r="C201" s="73"/>
      <c r="D201" s="73"/>
      <c r="E201" s="73"/>
      <c r="F201" s="73"/>
      <c r="G201" s="73"/>
      <c r="H201" s="73"/>
      <c r="I201" s="73"/>
      <c r="J201" s="73"/>
      <c r="K201" s="73"/>
    </row>
    <row r="202" spans="1:11" x14ac:dyDescent="0.2">
      <c r="A202" s="73"/>
      <c r="B202" s="73"/>
      <c r="C202" s="73"/>
      <c r="D202" s="73"/>
      <c r="E202" s="73"/>
      <c r="F202" s="73"/>
      <c r="G202" s="73"/>
      <c r="H202" s="73"/>
      <c r="I202" s="73"/>
      <c r="J202" s="73"/>
      <c r="K202" s="73"/>
    </row>
    <row r="203" spans="1:11" x14ac:dyDescent="0.2">
      <c r="A203" s="73"/>
      <c r="B203" s="73"/>
      <c r="C203" s="73"/>
      <c r="D203" s="73"/>
      <c r="E203" s="73"/>
      <c r="F203" s="73"/>
      <c r="G203" s="73"/>
      <c r="H203" s="73"/>
      <c r="I203" s="73"/>
      <c r="J203" s="73"/>
      <c r="K203" s="73"/>
    </row>
    <row r="204" spans="1:11" x14ac:dyDescent="0.2">
      <c r="A204" s="73"/>
      <c r="B204" s="73"/>
      <c r="C204" s="73"/>
      <c r="D204" s="73"/>
      <c r="E204" s="73"/>
      <c r="F204" s="73"/>
      <c r="G204" s="73"/>
      <c r="H204" s="73"/>
      <c r="I204" s="73"/>
      <c r="J204" s="73"/>
      <c r="K204" s="73"/>
    </row>
    <row r="205" spans="1:11" x14ac:dyDescent="0.2">
      <c r="A205" s="73"/>
      <c r="B205" s="73"/>
      <c r="C205" s="73"/>
      <c r="D205" s="73"/>
      <c r="E205" s="73"/>
      <c r="F205" s="73"/>
      <c r="G205" s="73"/>
      <c r="H205" s="73"/>
      <c r="I205" s="73"/>
      <c r="J205" s="73"/>
      <c r="K205" s="73"/>
    </row>
    <row r="206" spans="1:11" x14ac:dyDescent="0.2">
      <c r="A206" s="73"/>
      <c r="B206" s="73"/>
      <c r="C206" s="73"/>
      <c r="D206" s="73"/>
      <c r="E206" s="73"/>
      <c r="F206" s="73"/>
      <c r="G206" s="73"/>
      <c r="H206" s="73"/>
      <c r="I206" s="73"/>
      <c r="J206" s="73"/>
      <c r="K206" s="73"/>
    </row>
    <row r="207" spans="1:11" x14ac:dyDescent="0.2">
      <c r="A207" s="73"/>
      <c r="B207" s="73"/>
      <c r="C207" s="73"/>
      <c r="D207" s="73"/>
      <c r="E207" s="73"/>
      <c r="F207" s="73"/>
      <c r="G207" s="73"/>
      <c r="H207" s="73"/>
      <c r="I207" s="73"/>
      <c r="J207" s="73"/>
      <c r="K207" s="73"/>
    </row>
    <row r="208" spans="1:11" x14ac:dyDescent="0.2">
      <c r="A208" s="73"/>
      <c r="B208" s="73"/>
      <c r="C208" s="73"/>
      <c r="D208" s="73"/>
      <c r="E208" s="73"/>
      <c r="F208" s="73"/>
      <c r="G208" s="73"/>
      <c r="H208" s="73"/>
      <c r="I208" s="73"/>
      <c r="J208" s="73"/>
      <c r="K208" s="73"/>
    </row>
    <row r="209" spans="1:11" x14ac:dyDescent="0.2">
      <c r="A209" s="73"/>
      <c r="B209" s="73"/>
      <c r="C209" s="73"/>
      <c r="D209" s="73"/>
      <c r="E209" s="73"/>
      <c r="F209" s="73"/>
      <c r="G209" s="73"/>
      <c r="H209" s="73"/>
      <c r="I209" s="73"/>
      <c r="J209" s="73"/>
      <c r="K209" s="73"/>
    </row>
    <row r="210" spans="1:11" x14ac:dyDescent="0.2">
      <c r="A210" s="73"/>
      <c r="B210" s="73"/>
      <c r="C210" s="73"/>
      <c r="D210" s="73"/>
      <c r="E210" s="73"/>
      <c r="F210" s="73"/>
      <c r="G210" s="73"/>
      <c r="H210" s="73"/>
      <c r="I210" s="73"/>
      <c r="J210" s="73"/>
      <c r="K210" s="73"/>
    </row>
    <row r="211" spans="1:11" x14ac:dyDescent="0.2">
      <c r="A211" s="73"/>
      <c r="B211" s="73"/>
      <c r="C211" s="73"/>
      <c r="D211" s="73"/>
      <c r="E211" s="73"/>
      <c r="F211" s="73"/>
      <c r="G211" s="73"/>
      <c r="H211" s="73"/>
      <c r="I211" s="73"/>
      <c r="J211" s="73"/>
      <c r="K211" s="73"/>
    </row>
    <row r="212" spans="1:11" x14ac:dyDescent="0.2">
      <c r="A212" s="73"/>
      <c r="B212" s="73"/>
      <c r="C212" s="73"/>
      <c r="D212" s="73"/>
      <c r="E212" s="73"/>
      <c r="F212" s="73"/>
      <c r="G212" s="73"/>
      <c r="H212" s="73"/>
      <c r="I212" s="73"/>
      <c r="J212" s="73"/>
      <c r="K212" s="73"/>
    </row>
    <row r="213" spans="1:11" x14ac:dyDescent="0.2">
      <c r="A213" s="73"/>
      <c r="B213" s="73"/>
      <c r="C213" s="73"/>
      <c r="D213" s="73"/>
      <c r="E213" s="73"/>
      <c r="F213" s="73"/>
      <c r="G213" s="73"/>
      <c r="H213" s="73"/>
      <c r="I213" s="73"/>
      <c r="J213" s="73"/>
      <c r="K213" s="73"/>
    </row>
    <row r="214" spans="1:11" x14ac:dyDescent="0.2">
      <c r="A214" s="73"/>
      <c r="B214" s="73"/>
      <c r="C214" s="73"/>
      <c r="D214" s="73"/>
      <c r="E214" s="73"/>
      <c r="F214" s="73"/>
      <c r="G214" s="73"/>
      <c r="H214" s="73"/>
      <c r="I214" s="73"/>
      <c r="J214" s="73"/>
      <c r="K214" s="73"/>
    </row>
    <row r="215" spans="1:11" x14ac:dyDescent="0.2">
      <c r="A215" s="73"/>
      <c r="B215" s="73"/>
      <c r="C215" s="73"/>
      <c r="D215" s="73"/>
      <c r="E215" s="73"/>
      <c r="F215" s="73"/>
      <c r="G215" s="73"/>
      <c r="H215" s="73"/>
      <c r="I215" s="73"/>
      <c r="J215" s="73"/>
      <c r="K215" s="73"/>
    </row>
    <row r="216" spans="1:11" x14ac:dyDescent="0.2">
      <c r="A216" s="73"/>
      <c r="B216" s="73"/>
      <c r="C216" s="73"/>
      <c r="D216" s="73"/>
      <c r="E216" s="73"/>
      <c r="F216" s="73"/>
      <c r="G216" s="73"/>
      <c r="H216" s="73"/>
      <c r="I216" s="73"/>
      <c r="J216" s="73"/>
      <c r="K216" s="73"/>
    </row>
    <row r="217" spans="1:11" x14ac:dyDescent="0.2">
      <c r="A217" s="73"/>
      <c r="B217" s="73"/>
      <c r="C217" s="73"/>
      <c r="D217" s="73"/>
      <c r="E217" s="73"/>
      <c r="F217" s="73"/>
      <c r="G217" s="73"/>
      <c r="H217" s="73"/>
      <c r="I217" s="73"/>
      <c r="J217" s="73"/>
      <c r="K217" s="73"/>
    </row>
    <row r="218" spans="1:11" x14ac:dyDescent="0.2">
      <c r="A218" s="73"/>
      <c r="B218" s="73"/>
      <c r="C218" s="73"/>
      <c r="D218" s="73"/>
      <c r="E218" s="73"/>
      <c r="F218" s="73"/>
      <c r="G218" s="73"/>
      <c r="H218" s="73"/>
      <c r="I218" s="73"/>
      <c r="J218" s="73"/>
      <c r="K218" s="73"/>
    </row>
    <row r="219" spans="1:11" x14ac:dyDescent="0.2">
      <c r="A219" s="73"/>
      <c r="B219" s="73"/>
      <c r="C219" s="73"/>
      <c r="D219" s="73"/>
      <c r="E219" s="73"/>
      <c r="F219" s="73"/>
      <c r="G219" s="73"/>
      <c r="H219" s="73"/>
      <c r="I219" s="73"/>
      <c r="J219" s="73"/>
      <c r="K219" s="73"/>
    </row>
    <row r="220" spans="1:11" x14ac:dyDescent="0.2">
      <c r="A220" s="73"/>
      <c r="B220" s="73"/>
      <c r="C220" s="73"/>
      <c r="D220" s="73"/>
      <c r="E220" s="73"/>
      <c r="F220" s="73"/>
      <c r="G220" s="73"/>
      <c r="H220" s="73"/>
      <c r="I220" s="73"/>
      <c r="J220" s="73"/>
      <c r="K220" s="73"/>
    </row>
    <row r="221" spans="1:11" x14ac:dyDescent="0.2">
      <c r="A221" s="73"/>
      <c r="B221" s="73"/>
      <c r="C221" s="73"/>
      <c r="D221" s="73"/>
      <c r="E221" s="73"/>
      <c r="F221" s="73"/>
      <c r="G221" s="73"/>
      <c r="H221" s="73"/>
      <c r="I221" s="73"/>
      <c r="J221" s="73"/>
      <c r="K221" s="73"/>
    </row>
    <row r="222" spans="1:11" x14ac:dyDescent="0.2">
      <c r="A222" s="73"/>
      <c r="B222" s="73"/>
      <c r="C222" s="73"/>
      <c r="D222" s="73"/>
      <c r="E222" s="73"/>
      <c r="F222" s="73"/>
      <c r="G222" s="73"/>
      <c r="H222" s="73"/>
      <c r="I222" s="73"/>
      <c r="J222" s="73"/>
      <c r="K222" s="73"/>
    </row>
    <row r="223" spans="1:11" x14ac:dyDescent="0.2">
      <c r="A223" s="73"/>
      <c r="B223" s="73"/>
      <c r="C223" s="73"/>
      <c r="D223" s="73"/>
      <c r="E223" s="73"/>
      <c r="F223" s="73"/>
      <c r="G223" s="73"/>
      <c r="H223" s="73"/>
      <c r="I223" s="73"/>
      <c r="J223" s="73"/>
      <c r="K223" s="73"/>
    </row>
    <row r="224" spans="1:11" x14ac:dyDescent="0.2">
      <c r="A224" s="73"/>
      <c r="B224" s="73"/>
      <c r="C224" s="73"/>
      <c r="D224" s="73"/>
      <c r="E224" s="73"/>
      <c r="F224" s="73"/>
      <c r="G224" s="73"/>
      <c r="H224" s="73"/>
      <c r="I224" s="73"/>
      <c r="J224" s="73"/>
      <c r="K224" s="73"/>
    </row>
    <row r="225" spans="1:11" x14ac:dyDescent="0.2">
      <c r="A225" s="73"/>
      <c r="B225" s="73"/>
      <c r="C225" s="73"/>
      <c r="D225" s="73"/>
      <c r="E225" s="73"/>
      <c r="F225" s="73"/>
      <c r="G225" s="73"/>
      <c r="H225" s="73"/>
      <c r="I225" s="73"/>
      <c r="J225" s="73"/>
      <c r="K225" s="73"/>
    </row>
    <row r="226" spans="1:11" x14ac:dyDescent="0.2">
      <c r="A226" s="73"/>
      <c r="B226" s="73"/>
      <c r="C226" s="73"/>
      <c r="D226" s="73"/>
      <c r="E226" s="73"/>
      <c r="F226" s="73"/>
      <c r="G226" s="73"/>
      <c r="H226" s="73"/>
      <c r="I226" s="73"/>
      <c r="J226" s="73"/>
      <c r="K226" s="73"/>
    </row>
    <row r="227" spans="1:11" x14ac:dyDescent="0.2">
      <c r="A227" s="73"/>
      <c r="B227" s="73"/>
      <c r="C227" s="73"/>
      <c r="D227" s="73"/>
      <c r="E227" s="73"/>
      <c r="F227" s="73"/>
      <c r="G227" s="73"/>
      <c r="H227" s="73"/>
      <c r="I227" s="73"/>
      <c r="J227" s="73"/>
      <c r="K227" s="73"/>
    </row>
    <row r="228" spans="1:11" x14ac:dyDescent="0.2">
      <c r="A228" s="73"/>
      <c r="B228" s="73"/>
      <c r="C228" s="73"/>
      <c r="D228" s="73"/>
      <c r="E228" s="73"/>
      <c r="F228" s="73"/>
      <c r="G228" s="73"/>
      <c r="H228" s="73"/>
      <c r="I228" s="73"/>
      <c r="J228" s="73"/>
      <c r="K228" s="73"/>
    </row>
    <row r="229" spans="1:11" x14ac:dyDescent="0.2">
      <c r="A229" s="73"/>
      <c r="B229" s="73"/>
      <c r="C229" s="73"/>
      <c r="D229" s="73"/>
      <c r="E229" s="73"/>
      <c r="F229" s="73"/>
      <c r="G229" s="73"/>
      <c r="H229" s="73"/>
      <c r="I229" s="73"/>
      <c r="J229" s="73"/>
      <c r="K229" s="73"/>
    </row>
    <row r="230" spans="1:11" x14ac:dyDescent="0.2">
      <c r="A230" s="73"/>
      <c r="B230" s="73"/>
      <c r="C230" s="73"/>
      <c r="D230" s="73"/>
      <c r="E230" s="73"/>
      <c r="F230" s="73"/>
      <c r="G230" s="73"/>
      <c r="H230" s="73"/>
      <c r="I230" s="73"/>
      <c r="J230" s="73"/>
      <c r="K230" s="73"/>
    </row>
    <row r="231" spans="1:11" x14ac:dyDescent="0.2">
      <c r="A231" s="73"/>
      <c r="B231" s="73"/>
      <c r="C231" s="73"/>
      <c r="D231" s="73"/>
      <c r="E231" s="73"/>
      <c r="F231" s="73"/>
      <c r="G231" s="73"/>
      <c r="H231" s="73"/>
      <c r="I231" s="73"/>
      <c r="J231" s="73"/>
      <c r="K231" s="73"/>
    </row>
    <row r="232" spans="1:11" x14ac:dyDescent="0.2">
      <c r="A232" s="73"/>
      <c r="B232" s="73"/>
      <c r="C232" s="73"/>
      <c r="D232" s="73"/>
      <c r="E232" s="73"/>
      <c r="F232" s="73"/>
      <c r="G232" s="73"/>
      <c r="H232" s="73"/>
      <c r="I232" s="73"/>
      <c r="J232" s="73"/>
      <c r="K232" s="73"/>
    </row>
    <row r="233" spans="1:11" x14ac:dyDescent="0.2">
      <c r="A233" s="73"/>
      <c r="B233" s="73"/>
      <c r="C233" s="73"/>
      <c r="D233" s="73"/>
      <c r="E233" s="73"/>
      <c r="F233" s="73"/>
      <c r="G233" s="73"/>
      <c r="H233" s="73"/>
      <c r="I233" s="73"/>
      <c r="J233" s="73"/>
      <c r="K233" s="73"/>
    </row>
    <row r="234" spans="1:11" x14ac:dyDescent="0.2">
      <c r="A234" s="73"/>
      <c r="B234" s="73"/>
      <c r="C234" s="73"/>
      <c r="D234" s="73"/>
      <c r="E234" s="73"/>
      <c r="F234" s="73"/>
      <c r="G234" s="73"/>
      <c r="H234" s="73"/>
      <c r="I234" s="73"/>
      <c r="J234" s="73"/>
      <c r="K234" s="73"/>
    </row>
    <row r="235" spans="1:11" x14ac:dyDescent="0.2">
      <c r="A235" s="73"/>
      <c r="B235" s="73"/>
      <c r="C235" s="73"/>
      <c r="D235" s="73"/>
      <c r="E235" s="73"/>
      <c r="F235" s="73"/>
      <c r="G235" s="73"/>
      <c r="H235" s="73"/>
      <c r="I235" s="73"/>
      <c r="J235" s="73"/>
      <c r="K235" s="73"/>
    </row>
    <row r="236" spans="1:11" x14ac:dyDescent="0.2">
      <c r="A236" s="73"/>
      <c r="B236" s="73"/>
      <c r="C236" s="73"/>
      <c r="D236" s="73"/>
      <c r="E236" s="73"/>
      <c r="F236" s="73"/>
      <c r="G236" s="73"/>
      <c r="H236" s="73"/>
      <c r="I236" s="73"/>
      <c r="J236" s="73"/>
      <c r="K236" s="73"/>
    </row>
    <row r="237" spans="1:11" x14ac:dyDescent="0.2">
      <c r="A237" s="73"/>
      <c r="B237" s="73"/>
      <c r="C237" s="73"/>
      <c r="D237" s="73"/>
      <c r="E237" s="73"/>
      <c r="F237" s="73"/>
      <c r="G237" s="73"/>
      <c r="H237" s="73"/>
      <c r="I237" s="73"/>
      <c r="J237" s="73"/>
      <c r="K237" s="73"/>
    </row>
    <row r="238" spans="1:11" x14ac:dyDescent="0.2">
      <c r="A238" s="73"/>
      <c r="B238" s="73"/>
      <c r="C238" s="73"/>
      <c r="D238" s="73"/>
      <c r="E238" s="73"/>
      <c r="F238" s="73"/>
      <c r="G238" s="73"/>
      <c r="H238" s="73"/>
      <c r="I238" s="73"/>
      <c r="J238" s="73"/>
      <c r="K238" s="73"/>
    </row>
    <row r="239" spans="1:11" x14ac:dyDescent="0.2">
      <c r="A239" s="73"/>
      <c r="B239" s="73"/>
      <c r="C239" s="73"/>
      <c r="D239" s="73"/>
      <c r="E239" s="73"/>
      <c r="F239" s="73"/>
      <c r="G239" s="73"/>
      <c r="H239" s="73"/>
      <c r="I239" s="73"/>
      <c r="J239" s="73"/>
      <c r="K239" s="73"/>
    </row>
    <row r="240" spans="1:11" x14ac:dyDescent="0.2">
      <c r="A240" s="73"/>
      <c r="B240" s="73"/>
      <c r="C240" s="73"/>
      <c r="D240" s="73"/>
      <c r="E240" s="73"/>
      <c r="F240" s="73"/>
      <c r="G240" s="73"/>
      <c r="H240" s="73"/>
      <c r="I240" s="73"/>
      <c r="J240" s="73"/>
      <c r="K240" s="73"/>
    </row>
    <row r="241" spans="1:11" x14ac:dyDescent="0.2">
      <c r="A241" s="73"/>
      <c r="B241" s="73"/>
      <c r="C241" s="73"/>
      <c r="D241" s="73"/>
      <c r="E241" s="73"/>
      <c r="F241" s="73"/>
      <c r="G241" s="73"/>
      <c r="H241" s="73"/>
      <c r="I241" s="73"/>
      <c r="J241" s="73"/>
      <c r="K241" s="73"/>
    </row>
    <row r="242" spans="1:11" x14ac:dyDescent="0.2">
      <c r="A242" s="73"/>
      <c r="B242" s="73"/>
      <c r="C242" s="73"/>
      <c r="D242" s="73"/>
      <c r="E242" s="73"/>
      <c r="F242" s="73"/>
      <c r="G242" s="73"/>
      <c r="H242" s="73"/>
      <c r="I242" s="73"/>
      <c r="J242" s="73"/>
      <c r="K242" s="73"/>
    </row>
    <row r="243" spans="1:11" x14ac:dyDescent="0.2">
      <c r="A243" s="73"/>
      <c r="B243" s="73"/>
      <c r="C243" s="73"/>
      <c r="D243" s="73"/>
      <c r="E243" s="73"/>
      <c r="F243" s="73"/>
      <c r="G243" s="73"/>
      <c r="H243" s="73"/>
      <c r="I243" s="73"/>
      <c r="J243" s="73"/>
      <c r="K243" s="73"/>
    </row>
    <row r="244" spans="1:11" x14ac:dyDescent="0.2">
      <c r="A244" s="73"/>
      <c r="B244" s="73"/>
      <c r="C244" s="73"/>
      <c r="D244" s="73"/>
      <c r="E244" s="73"/>
      <c r="F244" s="73"/>
      <c r="G244" s="73"/>
      <c r="H244" s="73"/>
      <c r="I244" s="73"/>
      <c r="J244" s="73"/>
      <c r="K244" s="73"/>
    </row>
    <row r="245" spans="1:11" x14ac:dyDescent="0.2">
      <c r="A245" s="73"/>
      <c r="B245" s="73"/>
      <c r="C245" s="73"/>
      <c r="D245" s="73"/>
      <c r="E245" s="73"/>
      <c r="F245" s="73"/>
      <c r="G245" s="73"/>
      <c r="H245" s="73"/>
      <c r="I245" s="73"/>
      <c r="J245" s="73"/>
      <c r="K245" s="73"/>
    </row>
    <row r="246" spans="1:11" x14ac:dyDescent="0.2">
      <c r="A246" s="73"/>
      <c r="B246" s="73"/>
      <c r="C246" s="73"/>
      <c r="D246" s="73"/>
      <c r="E246" s="73"/>
      <c r="F246" s="73"/>
      <c r="G246" s="73"/>
      <c r="H246" s="73"/>
      <c r="I246" s="73"/>
      <c r="J246" s="73"/>
      <c r="K246" s="73"/>
    </row>
    <row r="247" spans="1:11" x14ac:dyDescent="0.2">
      <c r="A247" s="73"/>
      <c r="B247" s="73"/>
      <c r="C247" s="73"/>
      <c r="D247" s="73"/>
      <c r="E247" s="73"/>
      <c r="F247" s="73"/>
      <c r="G247" s="73"/>
      <c r="H247" s="73"/>
      <c r="I247" s="73"/>
      <c r="J247" s="73"/>
      <c r="K247" s="73"/>
    </row>
    <row r="248" spans="1:11" x14ac:dyDescent="0.2">
      <c r="A248" s="73"/>
      <c r="B248" s="73"/>
      <c r="C248" s="73"/>
      <c r="D248" s="73"/>
      <c r="E248" s="73"/>
      <c r="F248" s="73"/>
      <c r="G248" s="73"/>
      <c r="H248" s="73"/>
      <c r="I248" s="73"/>
      <c r="J248" s="73"/>
      <c r="K248" s="73"/>
    </row>
    <row r="249" spans="1:11" x14ac:dyDescent="0.2">
      <c r="A249" s="73"/>
      <c r="B249" s="73"/>
      <c r="C249" s="73"/>
      <c r="D249" s="73"/>
      <c r="E249" s="73"/>
      <c r="F249" s="73"/>
      <c r="G249" s="73"/>
      <c r="H249" s="73"/>
      <c r="I249" s="73"/>
      <c r="J249" s="73"/>
      <c r="K249" s="73"/>
    </row>
    <row r="250" spans="1:11" x14ac:dyDescent="0.2">
      <c r="A250" s="73"/>
      <c r="B250" s="73"/>
      <c r="C250" s="73"/>
      <c r="D250" s="73"/>
      <c r="E250" s="73"/>
      <c r="F250" s="73"/>
      <c r="G250" s="73"/>
      <c r="H250" s="73"/>
      <c r="I250" s="73"/>
      <c r="J250" s="73"/>
      <c r="K250" s="73"/>
    </row>
    <row r="251" spans="1:11" x14ac:dyDescent="0.2">
      <c r="A251" s="73"/>
      <c r="B251" s="73"/>
      <c r="C251" s="73"/>
      <c r="D251" s="73"/>
      <c r="E251" s="73"/>
      <c r="F251" s="73"/>
      <c r="G251" s="73"/>
      <c r="H251" s="73"/>
      <c r="I251" s="73"/>
      <c r="J251" s="73"/>
      <c r="K251" s="73"/>
    </row>
    <row r="252" spans="1:11" x14ac:dyDescent="0.2">
      <c r="A252" s="73"/>
      <c r="B252" s="73"/>
      <c r="C252" s="73"/>
      <c r="D252" s="73"/>
      <c r="E252" s="73"/>
      <c r="F252" s="73"/>
      <c r="G252" s="73"/>
      <c r="H252" s="73"/>
      <c r="I252" s="73"/>
      <c r="J252" s="73"/>
      <c r="K252" s="73"/>
    </row>
    <row r="253" spans="1:11" x14ac:dyDescent="0.2">
      <c r="A253" s="73"/>
      <c r="B253" s="73"/>
      <c r="C253" s="73"/>
      <c r="D253" s="73"/>
      <c r="E253" s="73"/>
      <c r="F253" s="73"/>
      <c r="G253" s="73"/>
      <c r="H253" s="73"/>
      <c r="I253" s="73"/>
      <c r="J253" s="73"/>
      <c r="K253" s="73"/>
    </row>
    <row r="254" spans="1:11" x14ac:dyDescent="0.2">
      <c r="A254" s="73"/>
      <c r="B254" s="73"/>
      <c r="C254" s="73"/>
      <c r="D254" s="73"/>
      <c r="E254" s="73"/>
      <c r="F254" s="73"/>
      <c r="G254" s="73"/>
      <c r="H254" s="73"/>
      <c r="I254" s="73"/>
      <c r="J254" s="73"/>
      <c r="K254" s="73"/>
    </row>
    <row r="255" spans="1:11" x14ac:dyDescent="0.2">
      <c r="A255" s="73"/>
      <c r="B255" s="73"/>
      <c r="C255" s="73"/>
      <c r="D255" s="73"/>
      <c r="E255" s="73"/>
      <c r="F255" s="73"/>
      <c r="G255" s="73"/>
      <c r="H255" s="73"/>
      <c r="I255" s="73"/>
      <c r="J255" s="73"/>
      <c r="K255" s="73"/>
    </row>
    <row r="256" spans="1:11" x14ac:dyDescent="0.2">
      <c r="A256" s="73"/>
      <c r="B256" s="73"/>
      <c r="C256" s="73"/>
      <c r="D256" s="73"/>
      <c r="E256" s="73"/>
      <c r="F256" s="73"/>
      <c r="G256" s="73"/>
      <c r="H256" s="73"/>
      <c r="I256" s="73"/>
      <c r="J256" s="73"/>
      <c r="K256" s="73"/>
    </row>
    <row r="257" spans="1:11" x14ac:dyDescent="0.2">
      <c r="A257" s="73"/>
      <c r="B257" s="73"/>
      <c r="C257" s="73"/>
      <c r="D257" s="73"/>
      <c r="E257" s="73"/>
      <c r="F257" s="73"/>
      <c r="G257" s="73"/>
      <c r="H257" s="73"/>
      <c r="I257" s="73"/>
      <c r="J257" s="73"/>
      <c r="K257" s="73"/>
    </row>
    <row r="258" spans="1:11" x14ac:dyDescent="0.2">
      <c r="A258" s="73"/>
      <c r="B258" s="73"/>
      <c r="C258" s="73"/>
      <c r="D258" s="73"/>
      <c r="E258" s="73"/>
      <c r="F258" s="73"/>
      <c r="G258" s="73"/>
      <c r="H258" s="73"/>
      <c r="I258" s="73"/>
      <c r="J258" s="73"/>
      <c r="K258" s="73"/>
    </row>
    <row r="259" spans="1:11" x14ac:dyDescent="0.2">
      <c r="A259" s="73"/>
      <c r="B259" s="73"/>
      <c r="C259" s="73"/>
      <c r="D259" s="73"/>
      <c r="E259" s="73"/>
      <c r="F259" s="73"/>
      <c r="G259" s="73"/>
      <c r="H259" s="73"/>
      <c r="I259" s="73"/>
      <c r="J259" s="73"/>
      <c r="K259" s="73"/>
    </row>
    <row r="260" spans="1:11" x14ac:dyDescent="0.2">
      <c r="A260" s="73"/>
      <c r="B260" s="73"/>
      <c r="C260" s="73"/>
      <c r="D260" s="73"/>
      <c r="E260" s="73"/>
      <c r="F260" s="73"/>
      <c r="G260" s="73"/>
      <c r="H260" s="73"/>
      <c r="I260" s="73"/>
      <c r="J260" s="73"/>
      <c r="K260" s="73"/>
    </row>
    <row r="261" spans="1:11" x14ac:dyDescent="0.2">
      <c r="A261" s="73"/>
      <c r="B261" s="73"/>
      <c r="C261" s="73"/>
      <c r="D261" s="73"/>
      <c r="E261" s="73"/>
      <c r="F261" s="73"/>
      <c r="G261" s="73"/>
      <c r="H261" s="73"/>
      <c r="I261" s="73"/>
      <c r="J261" s="73"/>
      <c r="K261" s="73"/>
    </row>
    <row r="262" spans="1:11" x14ac:dyDescent="0.2">
      <c r="A262" s="73"/>
      <c r="B262" s="73"/>
      <c r="C262" s="73"/>
      <c r="D262" s="73"/>
      <c r="E262" s="73"/>
      <c r="F262" s="73"/>
      <c r="G262" s="73"/>
      <c r="H262" s="73"/>
      <c r="I262" s="73"/>
      <c r="J262" s="73"/>
      <c r="K262" s="73"/>
    </row>
    <row r="263" spans="1:11" x14ac:dyDescent="0.2">
      <c r="A263" s="73"/>
      <c r="B263" s="73"/>
      <c r="C263" s="73"/>
      <c r="D263" s="73"/>
      <c r="E263" s="73"/>
      <c r="F263" s="73"/>
      <c r="G263" s="73"/>
      <c r="H263" s="73"/>
      <c r="I263" s="73"/>
      <c r="J263" s="73"/>
      <c r="K263" s="73"/>
    </row>
    <row r="264" spans="1:11" x14ac:dyDescent="0.2">
      <c r="A264" s="73"/>
      <c r="B264" s="73"/>
      <c r="C264" s="73"/>
      <c r="D264" s="73"/>
      <c r="E264" s="73"/>
      <c r="F264" s="73"/>
      <c r="G264" s="73"/>
      <c r="H264" s="73"/>
      <c r="I264" s="73"/>
      <c r="J264" s="73"/>
      <c r="K264" s="73"/>
    </row>
    <row r="265" spans="1:11" x14ac:dyDescent="0.2">
      <c r="A265" s="73"/>
      <c r="B265" s="73"/>
      <c r="C265" s="73"/>
      <c r="D265" s="73"/>
      <c r="E265" s="73"/>
      <c r="F265" s="73"/>
      <c r="G265" s="73"/>
      <c r="H265" s="73"/>
      <c r="I265" s="73"/>
      <c r="J265" s="73"/>
      <c r="K265" s="73"/>
    </row>
    <row r="266" spans="1:11" x14ac:dyDescent="0.2">
      <c r="A266" s="73"/>
      <c r="B266" s="73"/>
      <c r="C266" s="73"/>
      <c r="D266" s="73"/>
      <c r="E266" s="73"/>
      <c r="F266" s="73"/>
      <c r="G266" s="73"/>
      <c r="H266" s="73"/>
      <c r="I266" s="73"/>
      <c r="J266" s="73"/>
      <c r="K266" s="73"/>
    </row>
    <row r="267" spans="1:11" x14ac:dyDescent="0.2">
      <c r="A267" s="73"/>
      <c r="B267" s="73"/>
      <c r="C267" s="73"/>
      <c r="D267" s="73"/>
      <c r="E267" s="73"/>
      <c r="F267" s="73"/>
      <c r="G267" s="73"/>
      <c r="H267" s="73"/>
      <c r="I267" s="73"/>
      <c r="J267" s="73"/>
      <c r="K267" s="73"/>
    </row>
    <row r="268" spans="1:11" x14ac:dyDescent="0.2">
      <c r="A268" s="73"/>
      <c r="B268" s="73"/>
      <c r="C268" s="73"/>
      <c r="D268" s="73"/>
      <c r="E268" s="73"/>
      <c r="F268" s="73"/>
      <c r="G268" s="73"/>
      <c r="H268" s="73"/>
      <c r="I268" s="73"/>
      <c r="J268" s="73"/>
      <c r="K268" s="73"/>
    </row>
    <row r="269" spans="1:11" x14ac:dyDescent="0.2">
      <c r="A269" s="73"/>
      <c r="B269" s="73"/>
      <c r="C269" s="73"/>
      <c r="D269" s="73"/>
      <c r="E269" s="73"/>
      <c r="F269" s="73"/>
      <c r="G269" s="73"/>
      <c r="H269" s="73"/>
      <c r="I269" s="73"/>
      <c r="J269" s="73"/>
      <c r="K269" s="73"/>
    </row>
    <row r="270" spans="1:11" x14ac:dyDescent="0.2">
      <c r="A270" s="73"/>
      <c r="B270" s="73"/>
      <c r="C270" s="73"/>
      <c r="D270" s="73"/>
      <c r="E270" s="73"/>
      <c r="F270" s="73"/>
      <c r="G270" s="73"/>
      <c r="H270" s="73"/>
      <c r="I270" s="73"/>
      <c r="J270" s="73"/>
      <c r="K270" s="73"/>
    </row>
    <row r="271" spans="1:11" x14ac:dyDescent="0.2">
      <c r="A271" s="73"/>
      <c r="B271" s="73"/>
      <c r="C271" s="73"/>
      <c r="D271" s="73"/>
      <c r="E271" s="73"/>
      <c r="F271" s="73"/>
      <c r="G271" s="73"/>
      <c r="H271" s="73"/>
      <c r="I271" s="73"/>
      <c r="J271" s="73"/>
      <c r="K271" s="73"/>
    </row>
    <row r="272" spans="1:11" x14ac:dyDescent="0.2">
      <c r="A272" s="73"/>
      <c r="B272" s="73"/>
      <c r="C272" s="73"/>
      <c r="D272" s="73"/>
      <c r="E272" s="73"/>
      <c r="F272" s="73"/>
      <c r="G272" s="73"/>
      <c r="H272" s="73"/>
      <c r="I272" s="73"/>
      <c r="J272" s="73"/>
      <c r="K272" s="73"/>
    </row>
    <row r="273" spans="1:11" x14ac:dyDescent="0.2">
      <c r="A273" s="73"/>
      <c r="B273" s="73"/>
      <c r="C273" s="73"/>
      <c r="D273" s="73"/>
      <c r="E273" s="73"/>
      <c r="F273" s="73"/>
      <c r="G273" s="73"/>
      <c r="H273" s="73"/>
      <c r="I273" s="73"/>
      <c r="J273" s="73"/>
      <c r="K273" s="73"/>
    </row>
    <row r="274" spans="1:11" x14ac:dyDescent="0.2">
      <c r="A274" s="73"/>
      <c r="B274" s="73"/>
      <c r="C274" s="73"/>
      <c r="D274" s="73"/>
      <c r="E274" s="73"/>
      <c r="F274" s="73"/>
      <c r="G274" s="73"/>
      <c r="H274" s="73"/>
      <c r="I274" s="73"/>
      <c r="J274" s="73"/>
      <c r="K274" s="73"/>
    </row>
    <row r="275" spans="1:11" x14ac:dyDescent="0.2">
      <c r="A275" s="73"/>
      <c r="B275" s="73"/>
      <c r="C275" s="73"/>
      <c r="D275" s="73"/>
      <c r="E275" s="73"/>
      <c r="F275" s="73"/>
      <c r="G275" s="73"/>
      <c r="H275" s="73"/>
      <c r="I275" s="73"/>
      <c r="J275" s="73"/>
      <c r="K275" s="73"/>
    </row>
    <row r="276" spans="1:11" x14ac:dyDescent="0.2">
      <c r="A276" s="73"/>
      <c r="B276" s="73"/>
      <c r="C276" s="73"/>
      <c r="D276" s="73"/>
      <c r="E276" s="73"/>
      <c r="F276" s="73"/>
      <c r="G276" s="73"/>
      <c r="H276" s="73"/>
      <c r="I276" s="73"/>
      <c r="J276" s="73"/>
      <c r="K276" s="73"/>
    </row>
    <row r="277" spans="1:11" x14ac:dyDescent="0.2">
      <c r="A277" s="73"/>
      <c r="B277" s="73"/>
      <c r="C277" s="73"/>
      <c r="D277" s="73"/>
      <c r="E277" s="73"/>
      <c r="F277" s="73"/>
      <c r="G277" s="73"/>
      <c r="H277" s="73"/>
      <c r="I277" s="73"/>
      <c r="J277" s="73"/>
      <c r="K277" s="73"/>
    </row>
    <row r="278" spans="1:11" x14ac:dyDescent="0.2">
      <c r="A278" s="73"/>
      <c r="B278" s="73"/>
      <c r="C278" s="73"/>
      <c r="D278" s="73"/>
      <c r="E278" s="73"/>
      <c r="F278" s="73"/>
      <c r="G278" s="73"/>
      <c r="H278" s="73"/>
      <c r="I278" s="73"/>
      <c r="J278" s="73"/>
      <c r="K278" s="73"/>
    </row>
    <row r="279" spans="1:11" x14ac:dyDescent="0.2">
      <c r="A279" s="73"/>
      <c r="B279" s="73"/>
      <c r="C279" s="73"/>
      <c r="D279" s="73"/>
      <c r="E279" s="73"/>
      <c r="F279" s="73"/>
      <c r="G279" s="73"/>
      <c r="H279" s="73"/>
      <c r="I279" s="73"/>
      <c r="J279" s="73"/>
      <c r="K279" s="73"/>
    </row>
    <row r="280" spans="1:11" x14ac:dyDescent="0.2">
      <c r="A280" s="73"/>
      <c r="B280" s="73"/>
      <c r="C280" s="73"/>
      <c r="D280" s="73"/>
      <c r="E280" s="73"/>
      <c r="F280" s="73"/>
      <c r="G280" s="73"/>
      <c r="H280" s="73"/>
      <c r="I280" s="73"/>
      <c r="J280" s="73"/>
      <c r="K280" s="73"/>
    </row>
    <row r="281" spans="1:11" x14ac:dyDescent="0.2">
      <c r="A281" s="73"/>
      <c r="B281" s="73"/>
      <c r="C281" s="73"/>
      <c r="D281" s="73"/>
      <c r="E281" s="73"/>
      <c r="F281" s="73"/>
      <c r="G281" s="73"/>
      <c r="H281" s="73"/>
      <c r="I281" s="73"/>
      <c r="J281" s="73"/>
      <c r="K281" s="73"/>
    </row>
    <row r="282" spans="1:11" x14ac:dyDescent="0.2">
      <c r="A282" s="73"/>
      <c r="B282" s="73"/>
      <c r="C282" s="73"/>
      <c r="D282" s="73"/>
      <c r="E282" s="73"/>
      <c r="F282" s="73"/>
      <c r="G282" s="73"/>
      <c r="H282" s="73"/>
      <c r="I282" s="73"/>
      <c r="J282" s="73"/>
      <c r="K282" s="73"/>
    </row>
    <row r="283" spans="1:11" x14ac:dyDescent="0.2">
      <c r="A283" s="73"/>
      <c r="B283" s="73"/>
      <c r="C283" s="73"/>
      <c r="D283" s="73"/>
      <c r="E283" s="73"/>
      <c r="F283" s="73"/>
      <c r="G283" s="73"/>
      <c r="H283" s="73"/>
      <c r="I283" s="73"/>
      <c r="J283" s="73"/>
      <c r="K283" s="73"/>
    </row>
    <row r="284" spans="1:11" x14ac:dyDescent="0.2">
      <c r="A284" s="73"/>
      <c r="B284" s="73"/>
      <c r="C284" s="73"/>
      <c r="D284" s="73"/>
      <c r="E284" s="73"/>
      <c r="F284" s="73"/>
      <c r="G284" s="73"/>
      <c r="H284" s="73"/>
      <c r="I284" s="73"/>
      <c r="J284" s="73"/>
      <c r="K284" s="73"/>
    </row>
    <row r="285" spans="1:11" x14ac:dyDescent="0.2">
      <c r="A285" s="73"/>
      <c r="B285" s="73"/>
      <c r="C285" s="73"/>
      <c r="D285" s="73"/>
      <c r="E285" s="73"/>
      <c r="F285" s="73"/>
      <c r="G285" s="73"/>
      <c r="H285" s="73"/>
      <c r="I285" s="73"/>
      <c r="J285" s="73"/>
      <c r="K285" s="73"/>
    </row>
    <row r="286" spans="1:11" x14ac:dyDescent="0.2">
      <c r="A286" s="73"/>
      <c r="B286" s="73"/>
      <c r="C286" s="73"/>
      <c r="D286" s="73"/>
      <c r="E286" s="73"/>
      <c r="F286" s="73"/>
      <c r="G286" s="73"/>
      <c r="H286" s="73"/>
      <c r="I286" s="73"/>
      <c r="J286" s="73"/>
      <c r="K286" s="73"/>
    </row>
    <row r="287" spans="1:11" x14ac:dyDescent="0.2">
      <c r="A287" s="73"/>
      <c r="B287" s="73"/>
      <c r="C287" s="73"/>
      <c r="D287" s="73"/>
      <c r="E287" s="73"/>
      <c r="F287" s="73"/>
      <c r="G287" s="73"/>
      <c r="H287" s="73"/>
      <c r="I287" s="73"/>
      <c r="J287" s="73"/>
      <c r="K287" s="73"/>
    </row>
    <row r="288" spans="1:11" x14ac:dyDescent="0.2">
      <c r="A288" s="73"/>
      <c r="B288" s="73"/>
      <c r="C288" s="73"/>
      <c r="D288" s="73"/>
      <c r="E288" s="73"/>
      <c r="F288" s="73"/>
      <c r="G288" s="73"/>
      <c r="H288" s="73"/>
      <c r="I288" s="73"/>
      <c r="J288" s="73"/>
      <c r="K288" s="73"/>
    </row>
    <row r="289" spans="1:11" x14ac:dyDescent="0.2">
      <c r="A289" s="73"/>
      <c r="B289" s="73"/>
      <c r="C289" s="73"/>
      <c r="D289" s="73"/>
      <c r="E289" s="73"/>
      <c r="F289" s="73"/>
      <c r="G289" s="73"/>
      <c r="H289" s="73"/>
      <c r="I289" s="73"/>
      <c r="J289" s="73"/>
      <c r="K289" s="73"/>
    </row>
    <row r="290" spans="1:11" x14ac:dyDescent="0.2">
      <c r="A290" s="73"/>
      <c r="B290" s="73"/>
      <c r="C290" s="73"/>
      <c r="D290" s="73"/>
      <c r="E290" s="73"/>
      <c r="F290" s="73"/>
      <c r="G290" s="73"/>
      <c r="H290" s="73"/>
      <c r="I290" s="73"/>
      <c r="J290" s="73"/>
      <c r="K290" s="73"/>
    </row>
    <row r="291" spans="1:11" x14ac:dyDescent="0.2">
      <c r="A291" s="73"/>
      <c r="B291" s="73"/>
      <c r="C291" s="73"/>
      <c r="D291" s="73"/>
      <c r="E291" s="73"/>
      <c r="F291" s="73"/>
      <c r="G291" s="73"/>
      <c r="H291" s="73"/>
      <c r="I291" s="73"/>
      <c r="J291" s="73"/>
      <c r="K291" s="73"/>
    </row>
    <row r="292" spans="1:11" x14ac:dyDescent="0.2">
      <c r="A292" s="73"/>
      <c r="B292" s="73"/>
      <c r="C292" s="73"/>
      <c r="D292" s="73"/>
      <c r="E292" s="73"/>
      <c r="F292" s="73"/>
      <c r="G292" s="73"/>
      <c r="H292" s="73"/>
      <c r="I292" s="73"/>
      <c r="J292" s="73"/>
      <c r="K292" s="73"/>
    </row>
    <row r="293" spans="1:11" x14ac:dyDescent="0.2">
      <c r="A293" s="73"/>
      <c r="B293" s="73"/>
      <c r="C293" s="73"/>
      <c r="D293" s="73"/>
      <c r="E293" s="73"/>
      <c r="F293" s="73"/>
      <c r="G293" s="73"/>
      <c r="H293" s="73"/>
      <c r="I293" s="73"/>
      <c r="J293" s="73"/>
      <c r="K293" s="73"/>
    </row>
    <row r="294" spans="1:11" x14ac:dyDescent="0.2">
      <c r="A294" s="73"/>
      <c r="B294" s="73"/>
      <c r="C294" s="73"/>
      <c r="D294" s="73"/>
      <c r="E294" s="73"/>
      <c r="F294" s="73"/>
      <c r="G294" s="73"/>
      <c r="H294" s="73"/>
      <c r="I294" s="73"/>
      <c r="J294" s="73"/>
      <c r="K294" s="73"/>
    </row>
    <row r="295" spans="1:11" x14ac:dyDescent="0.2">
      <c r="A295" s="73"/>
      <c r="B295" s="73"/>
      <c r="C295" s="73"/>
      <c r="D295" s="73"/>
      <c r="E295" s="73"/>
      <c r="F295" s="73"/>
      <c r="G295" s="73"/>
      <c r="H295" s="73"/>
      <c r="I295" s="73"/>
      <c r="J295" s="73"/>
      <c r="K295" s="73"/>
    </row>
    <row r="296" spans="1:11" x14ac:dyDescent="0.2">
      <c r="A296" s="73"/>
      <c r="B296" s="73"/>
      <c r="C296" s="73"/>
      <c r="D296" s="73"/>
      <c r="E296" s="73"/>
      <c r="F296" s="73"/>
      <c r="G296" s="73"/>
      <c r="H296" s="73"/>
      <c r="I296" s="73"/>
      <c r="J296" s="73"/>
      <c r="K296" s="73"/>
    </row>
    <row r="297" spans="1:11" x14ac:dyDescent="0.2">
      <c r="A297" s="73"/>
      <c r="B297" s="73"/>
      <c r="C297" s="73"/>
      <c r="D297" s="73"/>
      <c r="E297" s="73"/>
      <c r="F297" s="73"/>
      <c r="G297" s="73"/>
      <c r="H297" s="73"/>
      <c r="I297" s="73"/>
      <c r="J297" s="73"/>
      <c r="K297" s="73"/>
    </row>
    <row r="298" spans="1:11" x14ac:dyDescent="0.2">
      <c r="A298" s="73"/>
      <c r="B298" s="73"/>
      <c r="C298" s="73"/>
      <c r="D298" s="73"/>
      <c r="E298" s="73"/>
      <c r="F298" s="73"/>
      <c r="G298" s="73"/>
      <c r="H298" s="73"/>
      <c r="I298" s="73"/>
      <c r="J298" s="73"/>
      <c r="K298" s="73"/>
    </row>
    <row r="299" spans="1:11" x14ac:dyDescent="0.2">
      <c r="A299" s="73"/>
      <c r="B299" s="73"/>
      <c r="C299" s="73"/>
      <c r="D299" s="73"/>
      <c r="E299" s="73"/>
      <c r="F299" s="73"/>
      <c r="G299" s="73"/>
      <c r="H299" s="73"/>
      <c r="I299" s="73"/>
      <c r="J299" s="73"/>
      <c r="K299" s="73"/>
    </row>
    <row r="300" spans="1:11" x14ac:dyDescent="0.2">
      <c r="A300" s="73"/>
      <c r="B300" s="73"/>
      <c r="C300" s="73"/>
      <c r="D300" s="73"/>
      <c r="E300" s="73"/>
      <c r="F300" s="73"/>
      <c r="G300" s="73"/>
      <c r="H300" s="73"/>
      <c r="I300" s="73"/>
      <c r="J300" s="73"/>
      <c r="K300" s="73"/>
    </row>
    <row r="301" spans="1:11" x14ac:dyDescent="0.2">
      <c r="A301" s="73"/>
      <c r="B301" s="73"/>
      <c r="C301" s="73"/>
      <c r="D301" s="73"/>
      <c r="E301" s="73"/>
      <c r="F301" s="73"/>
      <c r="G301" s="73"/>
      <c r="H301" s="73"/>
      <c r="I301" s="73"/>
      <c r="J301" s="73"/>
      <c r="K301" s="73"/>
    </row>
    <row r="302" spans="1:11" x14ac:dyDescent="0.2">
      <c r="A302" s="73"/>
      <c r="B302" s="73"/>
      <c r="C302" s="73"/>
      <c r="D302" s="73"/>
      <c r="E302" s="73"/>
      <c r="F302" s="73"/>
      <c r="G302" s="73"/>
      <c r="H302" s="73"/>
      <c r="I302" s="73"/>
      <c r="J302" s="73"/>
      <c r="K302" s="73"/>
    </row>
    <row r="303" spans="1:11" x14ac:dyDescent="0.2">
      <c r="A303" s="73"/>
      <c r="B303" s="73"/>
      <c r="C303" s="73"/>
      <c r="D303" s="73"/>
      <c r="E303" s="73"/>
      <c r="F303" s="73"/>
      <c r="G303" s="73"/>
      <c r="H303" s="73"/>
      <c r="I303" s="73"/>
      <c r="J303" s="73"/>
      <c r="K303" s="73"/>
    </row>
    <row r="304" spans="1:11" x14ac:dyDescent="0.2">
      <c r="A304" s="73"/>
      <c r="B304" s="73"/>
      <c r="C304" s="73"/>
      <c r="D304" s="73"/>
      <c r="E304" s="73"/>
      <c r="F304" s="73"/>
      <c r="G304" s="73"/>
      <c r="H304" s="73"/>
      <c r="I304" s="73"/>
      <c r="J304" s="73"/>
      <c r="K304" s="73"/>
    </row>
    <row r="305" spans="1:11" x14ac:dyDescent="0.2">
      <c r="A305" s="73"/>
      <c r="B305" s="73"/>
      <c r="C305" s="73"/>
      <c r="D305" s="73"/>
      <c r="E305" s="73"/>
      <c r="F305" s="73"/>
      <c r="G305" s="73"/>
      <c r="H305" s="73"/>
      <c r="I305" s="73"/>
      <c r="J305" s="73"/>
      <c r="K305" s="73"/>
    </row>
    <row r="306" spans="1:11" x14ac:dyDescent="0.2">
      <c r="A306" s="73"/>
      <c r="B306" s="73"/>
      <c r="C306" s="73"/>
      <c r="D306" s="73"/>
      <c r="E306" s="73"/>
      <c r="F306" s="73"/>
      <c r="G306" s="73"/>
      <c r="H306" s="73"/>
      <c r="I306" s="73"/>
      <c r="J306" s="73"/>
      <c r="K306" s="73"/>
    </row>
    <row r="307" spans="1:11" x14ac:dyDescent="0.2">
      <c r="A307" s="73"/>
      <c r="B307" s="73"/>
      <c r="C307" s="73"/>
      <c r="D307" s="73"/>
      <c r="E307" s="73"/>
      <c r="F307" s="73"/>
      <c r="G307" s="73"/>
      <c r="H307" s="73"/>
      <c r="I307" s="73"/>
      <c r="J307" s="73"/>
      <c r="K307" s="73"/>
    </row>
    <row r="308" spans="1:11" x14ac:dyDescent="0.2">
      <c r="A308" s="73"/>
      <c r="B308" s="73"/>
      <c r="C308" s="73"/>
      <c r="D308" s="73"/>
      <c r="E308" s="73"/>
      <c r="F308" s="73"/>
      <c r="G308" s="73"/>
      <c r="H308" s="73"/>
      <c r="I308" s="73"/>
      <c r="J308" s="73"/>
      <c r="K308" s="73"/>
    </row>
    <row r="309" spans="1:11" x14ac:dyDescent="0.2">
      <c r="A309" s="73"/>
      <c r="B309" s="73"/>
      <c r="C309" s="73"/>
      <c r="D309" s="73"/>
      <c r="E309" s="73"/>
      <c r="F309" s="73"/>
      <c r="G309" s="73"/>
      <c r="H309" s="73"/>
      <c r="I309" s="73"/>
      <c r="J309" s="73"/>
      <c r="K309" s="73"/>
    </row>
    <row r="310" spans="1:11" x14ac:dyDescent="0.2">
      <c r="A310" s="73"/>
      <c r="B310" s="73"/>
      <c r="C310" s="73"/>
      <c r="D310" s="73"/>
      <c r="E310" s="73"/>
      <c r="F310" s="73"/>
      <c r="G310" s="73"/>
      <c r="H310" s="73"/>
      <c r="I310" s="73"/>
      <c r="J310" s="73"/>
      <c r="K310" s="73"/>
    </row>
    <row r="311" spans="1:11" x14ac:dyDescent="0.2">
      <c r="A311" s="73"/>
      <c r="B311" s="73"/>
      <c r="C311" s="73"/>
      <c r="D311" s="73"/>
      <c r="E311" s="73"/>
      <c r="F311" s="73"/>
      <c r="G311" s="73"/>
      <c r="H311" s="73"/>
      <c r="I311" s="73"/>
      <c r="J311" s="73"/>
      <c r="K311" s="73"/>
    </row>
    <row r="312" spans="1:11" x14ac:dyDescent="0.2">
      <c r="A312" s="73"/>
      <c r="B312" s="73"/>
      <c r="C312" s="73"/>
      <c r="D312" s="73"/>
      <c r="E312" s="73"/>
      <c r="F312" s="73"/>
      <c r="G312" s="73"/>
      <c r="H312" s="73"/>
      <c r="I312" s="73"/>
      <c r="J312" s="73"/>
      <c r="K312" s="73"/>
    </row>
    <row r="313" spans="1:11" x14ac:dyDescent="0.2">
      <c r="A313" s="73"/>
      <c r="B313" s="73"/>
      <c r="C313" s="73"/>
      <c r="D313" s="73"/>
      <c r="E313" s="73"/>
      <c r="F313" s="73"/>
      <c r="G313" s="73"/>
      <c r="H313" s="73"/>
      <c r="I313" s="73"/>
      <c r="J313" s="73"/>
      <c r="K313" s="73"/>
    </row>
    <row r="314" spans="1:11" x14ac:dyDescent="0.2">
      <c r="A314" s="73"/>
      <c r="B314" s="73"/>
      <c r="C314" s="73"/>
      <c r="D314" s="73"/>
      <c r="E314" s="73"/>
      <c r="F314" s="73"/>
      <c r="G314" s="73"/>
      <c r="H314" s="73"/>
      <c r="I314" s="73"/>
      <c r="J314" s="73"/>
      <c r="K314" s="73"/>
    </row>
    <row r="315" spans="1:11" x14ac:dyDescent="0.2">
      <c r="A315" s="73"/>
      <c r="B315" s="73"/>
      <c r="C315" s="73"/>
      <c r="D315" s="73"/>
      <c r="E315" s="73"/>
      <c r="F315" s="73"/>
      <c r="G315" s="73"/>
      <c r="H315" s="73"/>
      <c r="I315" s="73"/>
      <c r="J315" s="73"/>
      <c r="K315" s="73"/>
    </row>
    <row r="316" spans="1:11" x14ac:dyDescent="0.2">
      <c r="A316" s="73"/>
      <c r="B316" s="73"/>
      <c r="C316" s="73"/>
      <c r="D316" s="73"/>
      <c r="E316" s="73"/>
      <c r="F316" s="73"/>
      <c r="G316" s="73"/>
      <c r="H316" s="73"/>
      <c r="I316" s="73"/>
      <c r="J316" s="73"/>
      <c r="K316" s="73"/>
    </row>
    <row r="317" spans="1:11" x14ac:dyDescent="0.2">
      <c r="A317" s="73"/>
      <c r="B317" s="73"/>
      <c r="C317" s="73"/>
      <c r="D317" s="73"/>
      <c r="E317" s="73"/>
      <c r="F317" s="73"/>
      <c r="G317" s="73"/>
      <c r="H317" s="73"/>
      <c r="I317" s="73"/>
      <c r="J317" s="73"/>
      <c r="K317" s="73"/>
    </row>
    <row r="318" spans="1:11" x14ac:dyDescent="0.2">
      <c r="A318" s="73"/>
      <c r="B318" s="73"/>
      <c r="C318" s="73"/>
      <c r="D318" s="73"/>
      <c r="E318" s="73"/>
      <c r="F318" s="73"/>
      <c r="G318" s="73"/>
      <c r="H318" s="73"/>
      <c r="I318" s="73"/>
      <c r="J318" s="73"/>
      <c r="K318" s="73"/>
    </row>
    <row r="319" spans="1:11" x14ac:dyDescent="0.2">
      <c r="A319" s="73"/>
      <c r="B319" s="73"/>
      <c r="C319" s="73"/>
      <c r="D319" s="73"/>
      <c r="E319" s="73"/>
      <c r="F319" s="73"/>
      <c r="G319" s="73"/>
      <c r="H319" s="73"/>
      <c r="I319" s="73"/>
      <c r="J319" s="73"/>
      <c r="K319" s="73"/>
    </row>
    <row r="320" spans="1:11" x14ac:dyDescent="0.2">
      <c r="A320" s="73"/>
      <c r="B320" s="73"/>
      <c r="C320" s="73"/>
      <c r="D320" s="73"/>
      <c r="E320" s="73"/>
      <c r="F320" s="73"/>
      <c r="G320" s="73"/>
      <c r="H320" s="73"/>
      <c r="I320" s="73"/>
      <c r="J320" s="73"/>
      <c r="K320" s="73"/>
    </row>
    <row r="321" spans="1:11" x14ac:dyDescent="0.2">
      <c r="A321" s="73"/>
      <c r="B321" s="73"/>
      <c r="C321" s="73"/>
      <c r="D321" s="73"/>
      <c r="E321" s="73"/>
      <c r="F321" s="73"/>
      <c r="G321" s="73"/>
      <c r="H321" s="73"/>
      <c r="I321" s="73"/>
      <c r="J321" s="73"/>
      <c r="K321" s="73"/>
    </row>
    <row r="322" spans="1:11" x14ac:dyDescent="0.2">
      <c r="A322" s="73"/>
      <c r="B322" s="73"/>
      <c r="C322" s="73"/>
      <c r="D322" s="73"/>
      <c r="E322" s="73"/>
      <c r="F322" s="73"/>
      <c r="G322" s="73"/>
      <c r="H322" s="73"/>
      <c r="I322" s="73"/>
      <c r="J322" s="73"/>
      <c r="K322" s="73"/>
    </row>
    <row r="323" spans="1:11" x14ac:dyDescent="0.2">
      <c r="A323" s="73"/>
      <c r="B323" s="73"/>
      <c r="C323" s="73"/>
      <c r="D323" s="73"/>
      <c r="E323" s="73"/>
      <c r="F323" s="73"/>
      <c r="G323" s="73"/>
      <c r="H323" s="73"/>
      <c r="I323" s="73"/>
      <c r="J323" s="73"/>
      <c r="K323" s="73"/>
    </row>
    <row r="324" spans="1:11" x14ac:dyDescent="0.2">
      <c r="A324" s="73"/>
      <c r="B324" s="73"/>
      <c r="C324" s="73"/>
      <c r="D324" s="73"/>
      <c r="E324" s="73"/>
      <c r="F324" s="73"/>
      <c r="G324" s="73"/>
      <c r="H324" s="73"/>
      <c r="I324" s="73"/>
      <c r="J324" s="73"/>
      <c r="K324" s="73"/>
    </row>
    <row r="325" spans="1:11" x14ac:dyDescent="0.2">
      <c r="A325" s="73"/>
      <c r="B325" s="73"/>
      <c r="C325" s="73"/>
      <c r="D325" s="73"/>
      <c r="E325" s="73"/>
      <c r="F325" s="73"/>
      <c r="G325" s="73"/>
      <c r="H325" s="73"/>
      <c r="I325" s="73"/>
      <c r="J325" s="73"/>
      <c r="K325" s="73"/>
    </row>
    <row r="326" spans="1:11" x14ac:dyDescent="0.2">
      <c r="A326" s="73"/>
      <c r="B326" s="73"/>
      <c r="C326" s="73"/>
      <c r="D326" s="73"/>
      <c r="E326" s="73"/>
      <c r="F326" s="73"/>
      <c r="G326" s="73"/>
      <c r="H326" s="73"/>
      <c r="I326" s="73"/>
      <c r="J326" s="73"/>
      <c r="K326" s="73"/>
    </row>
    <row r="327" spans="1:11" x14ac:dyDescent="0.2">
      <c r="A327" s="73"/>
      <c r="B327" s="73"/>
      <c r="C327" s="73"/>
      <c r="D327" s="73"/>
      <c r="E327" s="73"/>
      <c r="F327" s="73"/>
      <c r="G327" s="73"/>
      <c r="H327" s="73"/>
      <c r="I327" s="73"/>
      <c r="J327" s="73"/>
      <c r="K327" s="73"/>
    </row>
    <row r="328" spans="1:11" x14ac:dyDescent="0.2">
      <c r="A328" s="73"/>
      <c r="B328" s="73"/>
      <c r="C328" s="73"/>
      <c r="D328" s="73"/>
      <c r="E328" s="73"/>
      <c r="F328" s="73"/>
      <c r="G328" s="73"/>
      <c r="H328" s="73"/>
      <c r="I328" s="73"/>
      <c r="J328" s="73"/>
      <c r="K328" s="73"/>
    </row>
    <row r="329" spans="1:11" x14ac:dyDescent="0.2">
      <c r="A329" s="73"/>
      <c r="B329" s="73"/>
      <c r="C329" s="73"/>
      <c r="D329" s="73"/>
      <c r="E329" s="73"/>
      <c r="F329" s="73"/>
      <c r="G329" s="73"/>
      <c r="H329" s="73"/>
      <c r="I329" s="73"/>
      <c r="J329" s="73"/>
      <c r="K329" s="73"/>
    </row>
    <row r="330" spans="1:11" x14ac:dyDescent="0.2">
      <c r="A330" s="73"/>
      <c r="B330" s="73"/>
      <c r="C330" s="73"/>
      <c r="D330" s="73"/>
      <c r="E330" s="73"/>
      <c r="F330" s="73"/>
      <c r="G330" s="73"/>
      <c r="H330" s="73"/>
      <c r="I330" s="73"/>
      <c r="J330" s="73"/>
      <c r="K330" s="73"/>
    </row>
    <row r="331" spans="1:11" x14ac:dyDescent="0.2">
      <c r="A331" s="73"/>
      <c r="B331" s="73"/>
      <c r="C331" s="73"/>
      <c r="D331" s="73"/>
      <c r="E331" s="73"/>
      <c r="F331" s="73"/>
      <c r="G331" s="73"/>
      <c r="H331" s="73"/>
      <c r="I331" s="73"/>
      <c r="J331" s="73"/>
      <c r="K331" s="73"/>
    </row>
    <row r="332" spans="1:11" x14ac:dyDescent="0.2">
      <c r="A332" s="73"/>
      <c r="B332" s="73"/>
      <c r="C332" s="73"/>
      <c r="D332" s="73"/>
      <c r="E332" s="73"/>
      <c r="F332" s="73"/>
      <c r="G332" s="73"/>
      <c r="H332" s="73"/>
      <c r="I332" s="73"/>
      <c r="J332" s="73"/>
      <c r="K332" s="73"/>
    </row>
    <row r="333" spans="1:11" x14ac:dyDescent="0.2">
      <c r="A333" s="73"/>
      <c r="B333" s="73"/>
      <c r="C333" s="73"/>
      <c r="D333" s="73"/>
      <c r="E333" s="73"/>
      <c r="F333" s="73"/>
      <c r="G333" s="73"/>
      <c r="H333" s="73"/>
      <c r="I333" s="73"/>
      <c r="J333" s="73"/>
      <c r="K333" s="73"/>
    </row>
    <row r="334" spans="1:11" x14ac:dyDescent="0.2">
      <c r="A334" s="73"/>
      <c r="B334" s="73"/>
      <c r="C334" s="73"/>
      <c r="D334" s="73"/>
      <c r="E334" s="73"/>
      <c r="F334" s="73"/>
      <c r="G334" s="73"/>
      <c r="H334" s="73"/>
      <c r="I334" s="73"/>
      <c r="J334" s="73"/>
      <c r="K334" s="73"/>
    </row>
    <row r="335" spans="1:11" x14ac:dyDescent="0.2">
      <c r="A335" s="73"/>
      <c r="B335" s="73"/>
      <c r="C335" s="73"/>
      <c r="D335" s="73"/>
      <c r="E335" s="73"/>
      <c r="F335" s="73"/>
      <c r="G335" s="73"/>
      <c r="H335" s="73"/>
      <c r="I335" s="73"/>
      <c r="J335" s="73"/>
      <c r="K335" s="73"/>
    </row>
    <row r="336" spans="1:11" x14ac:dyDescent="0.2">
      <c r="A336" s="73"/>
      <c r="B336" s="73"/>
      <c r="C336" s="73"/>
      <c r="D336" s="73"/>
      <c r="E336" s="73"/>
      <c r="F336" s="73"/>
      <c r="G336" s="73"/>
      <c r="H336" s="73"/>
      <c r="I336" s="73"/>
      <c r="J336" s="73"/>
      <c r="K336" s="73"/>
    </row>
    <row r="337" spans="1:11" x14ac:dyDescent="0.2">
      <c r="A337" s="73"/>
      <c r="B337" s="73"/>
      <c r="C337" s="73"/>
      <c r="D337" s="73"/>
      <c r="E337" s="73"/>
      <c r="F337" s="73"/>
      <c r="G337" s="73"/>
      <c r="H337" s="73"/>
      <c r="I337" s="73"/>
      <c r="J337" s="73"/>
      <c r="K337" s="73"/>
    </row>
    <row r="338" spans="1:11" x14ac:dyDescent="0.2">
      <c r="A338" s="73"/>
      <c r="B338" s="73"/>
      <c r="C338" s="73"/>
      <c r="D338" s="73"/>
      <c r="E338" s="73"/>
      <c r="F338" s="73"/>
      <c r="G338" s="73"/>
      <c r="H338" s="73"/>
      <c r="I338" s="73"/>
      <c r="J338" s="73"/>
      <c r="K338" s="73"/>
    </row>
    <row r="339" spans="1:11" x14ac:dyDescent="0.2">
      <c r="A339" s="73"/>
      <c r="B339" s="73"/>
      <c r="C339" s="73"/>
      <c r="D339" s="73"/>
      <c r="E339" s="73"/>
      <c r="F339" s="73"/>
      <c r="G339" s="73"/>
      <c r="H339" s="73"/>
      <c r="I339" s="73"/>
      <c r="J339" s="73"/>
      <c r="K339" s="73"/>
    </row>
    <row r="340" spans="1:11" x14ac:dyDescent="0.2">
      <c r="A340" s="73"/>
      <c r="B340" s="73"/>
      <c r="C340" s="73"/>
      <c r="D340" s="73"/>
      <c r="E340" s="73"/>
      <c r="F340" s="73"/>
      <c r="G340" s="73"/>
      <c r="H340" s="73"/>
      <c r="I340" s="73"/>
      <c r="J340" s="73"/>
      <c r="K340" s="73"/>
    </row>
    <row r="341" spans="1:11" x14ac:dyDescent="0.2">
      <c r="A341" s="73"/>
      <c r="B341" s="73"/>
      <c r="C341" s="73"/>
      <c r="D341" s="73"/>
      <c r="E341" s="73"/>
      <c r="F341" s="73"/>
      <c r="G341" s="73"/>
      <c r="H341" s="73"/>
      <c r="I341" s="73"/>
      <c r="J341" s="73"/>
      <c r="K341" s="73"/>
    </row>
    <row r="342" spans="1:11" x14ac:dyDescent="0.2">
      <c r="A342" s="73"/>
      <c r="B342" s="73"/>
      <c r="C342" s="73"/>
      <c r="D342" s="73"/>
      <c r="E342" s="73"/>
      <c r="F342" s="73"/>
      <c r="G342" s="73"/>
      <c r="H342" s="73"/>
      <c r="I342" s="73"/>
      <c r="J342" s="73"/>
      <c r="K342" s="73"/>
    </row>
    <row r="343" spans="1:11" x14ac:dyDescent="0.2">
      <c r="A343" s="73"/>
      <c r="B343" s="73"/>
      <c r="C343" s="73"/>
      <c r="D343" s="73"/>
      <c r="E343" s="73"/>
      <c r="F343" s="73"/>
      <c r="G343" s="73"/>
      <c r="H343" s="73"/>
      <c r="I343" s="73"/>
      <c r="J343" s="73"/>
      <c r="K343" s="73"/>
    </row>
    <row r="344" spans="1:11" x14ac:dyDescent="0.2">
      <c r="A344" s="73"/>
      <c r="B344" s="73"/>
      <c r="C344" s="73"/>
      <c r="D344" s="73"/>
      <c r="E344" s="73"/>
      <c r="F344" s="73"/>
      <c r="G344" s="73"/>
      <c r="H344" s="73"/>
      <c r="I344" s="73"/>
      <c r="J344" s="73"/>
      <c r="K344" s="73"/>
    </row>
    <row r="345" spans="1:11" x14ac:dyDescent="0.2">
      <c r="A345" s="73"/>
      <c r="B345" s="73"/>
      <c r="C345" s="73"/>
      <c r="D345" s="73"/>
      <c r="E345" s="73"/>
      <c r="F345" s="73"/>
      <c r="G345" s="73"/>
      <c r="H345" s="73"/>
      <c r="I345" s="73"/>
      <c r="J345" s="73"/>
      <c r="K345" s="73"/>
    </row>
    <row r="346" spans="1:11" x14ac:dyDescent="0.2">
      <c r="A346" s="73"/>
      <c r="B346" s="73"/>
      <c r="C346" s="73"/>
      <c r="D346" s="73"/>
      <c r="E346" s="73"/>
      <c r="F346" s="73"/>
      <c r="G346" s="73"/>
      <c r="H346" s="73"/>
      <c r="I346" s="73"/>
      <c r="J346" s="73"/>
      <c r="K346" s="73"/>
    </row>
    <row r="347" spans="1:11" x14ac:dyDescent="0.2">
      <c r="A347" s="73"/>
      <c r="B347" s="73"/>
      <c r="C347" s="73"/>
      <c r="D347" s="73"/>
      <c r="E347" s="73"/>
      <c r="F347" s="73"/>
      <c r="G347" s="73"/>
      <c r="H347" s="73"/>
      <c r="I347" s="73"/>
      <c r="J347" s="73"/>
      <c r="K347" s="73"/>
    </row>
    <row r="348" spans="1:11" x14ac:dyDescent="0.2">
      <c r="A348" s="73"/>
      <c r="B348" s="73"/>
      <c r="C348" s="73"/>
      <c r="D348" s="73"/>
      <c r="E348" s="73"/>
      <c r="F348" s="73"/>
      <c r="G348" s="73"/>
      <c r="H348" s="73"/>
      <c r="I348" s="73"/>
      <c r="J348" s="73"/>
      <c r="K348" s="73"/>
    </row>
    <row r="349" spans="1:11" x14ac:dyDescent="0.2">
      <c r="A349" s="73"/>
      <c r="B349" s="73"/>
      <c r="C349" s="73"/>
      <c r="D349" s="73"/>
      <c r="E349" s="73"/>
      <c r="F349" s="73"/>
      <c r="G349" s="73"/>
      <c r="H349" s="73"/>
      <c r="I349" s="73"/>
      <c r="J349" s="73"/>
      <c r="K349" s="73"/>
    </row>
    <row r="350" spans="1:11" x14ac:dyDescent="0.2">
      <c r="A350" s="73"/>
      <c r="B350" s="73"/>
      <c r="C350" s="73"/>
      <c r="D350" s="73"/>
      <c r="E350" s="73"/>
      <c r="F350" s="73"/>
      <c r="G350" s="73"/>
      <c r="H350" s="73"/>
      <c r="I350" s="73"/>
      <c r="J350" s="73"/>
      <c r="K350" s="73"/>
    </row>
    <row r="351" spans="1:11" x14ac:dyDescent="0.2">
      <c r="A351" s="73"/>
      <c r="B351" s="73"/>
      <c r="C351" s="73"/>
      <c r="D351" s="73"/>
      <c r="E351" s="73"/>
      <c r="F351" s="73"/>
      <c r="G351" s="73"/>
      <c r="H351" s="73"/>
      <c r="I351" s="73"/>
      <c r="J351" s="73"/>
      <c r="K351" s="73"/>
    </row>
    <row r="352" spans="1:11" x14ac:dyDescent="0.2">
      <c r="A352" s="73"/>
      <c r="B352" s="73"/>
      <c r="C352" s="73"/>
      <c r="D352" s="73"/>
      <c r="E352" s="73"/>
      <c r="F352" s="73"/>
      <c r="G352" s="73"/>
      <c r="H352" s="73"/>
      <c r="I352" s="73"/>
      <c r="J352" s="73"/>
      <c r="K352" s="73"/>
    </row>
    <row r="353" spans="1:11" x14ac:dyDescent="0.2">
      <c r="A353" s="73"/>
      <c r="B353" s="73"/>
      <c r="C353" s="73"/>
      <c r="D353" s="73"/>
      <c r="E353" s="73"/>
      <c r="F353" s="73"/>
      <c r="G353" s="73"/>
      <c r="H353" s="73"/>
      <c r="I353" s="73"/>
      <c r="J353" s="73"/>
      <c r="K353" s="73"/>
    </row>
    <row r="354" spans="1:11" x14ac:dyDescent="0.2">
      <c r="A354" s="73"/>
      <c r="B354" s="73"/>
      <c r="C354" s="73"/>
      <c r="D354" s="73"/>
      <c r="E354" s="73"/>
      <c r="F354" s="73"/>
      <c r="G354" s="73"/>
      <c r="H354" s="73"/>
      <c r="I354" s="73"/>
      <c r="J354" s="73"/>
      <c r="K354" s="73"/>
    </row>
    <row r="355" spans="1:11" x14ac:dyDescent="0.2">
      <c r="A355" s="73"/>
      <c r="B355" s="73"/>
      <c r="C355" s="73"/>
      <c r="D355" s="73"/>
      <c r="E355" s="73"/>
      <c r="F355" s="73"/>
      <c r="G355" s="73"/>
      <c r="H355" s="73"/>
      <c r="I355" s="73"/>
      <c r="J355" s="73"/>
      <c r="K355" s="73"/>
    </row>
    <row r="356" spans="1:11" x14ac:dyDescent="0.2">
      <c r="A356" s="73"/>
      <c r="B356" s="73"/>
      <c r="C356" s="73"/>
      <c r="D356" s="73"/>
      <c r="E356" s="73"/>
      <c r="F356" s="73"/>
      <c r="G356" s="73"/>
      <c r="H356" s="73"/>
      <c r="I356" s="73"/>
      <c r="J356" s="73"/>
      <c r="K356" s="73"/>
    </row>
    <row r="357" spans="1:11" x14ac:dyDescent="0.2">
      <c r="A357" s="73"/>
      <c r="B357" s="73"/>
      <c r="C357" s="73"/>
      <c r="D357" s="73"/>
      <c r="E357" s="73"/>
      <c r="F357" s="73"/>
      <c r="G357" s="73"/>
      <c r="H357" s="73"/>
      <c r="I357" s="73"/>
      <c r="J357" s="73"/>
      <c r="K357" s="73"/>
    </row>
    <row r="358" spans="1:11" x14ac:dyDescent="0.2">
      <c r="A358" s="73"/>
      <c r="B358" s="73"/>
      <c r="C358" s="73"/>
      <c r="D358" s="73"/>
      <c r="E358" s="73"/>
      <c r="F358" s="73"/>
      <c r="G358" s="73"/>
      <c r="H358" s="73"/>
      <c r="I358" s="73"/>
      <c r="J358" s="73"/>
      <c r="K358" s="73"/>
    </row>
    <row r="359" spans="1:11" x14ac:dyDescent="0.2">
      <c r="A359" s="73"/>
      <c r="B359" s="73"/>
      <c r="C359" s="73"/>
      <c r="D359" s="73"/>
      <c r="E359" s="73"/>
      <c r="F359" s="73"/>
      <c r="G359" s="73"/>
      <c r="H359" s="73"/>
      <c r="I359" s="73"/>
      <c r="J359" s="73"/>
      <c r="K359" s="73"/>
    </row>
    <row r="360" spans="1:11" x14ac:dyDescent="0.2">
      <c r="A360" s="73"/>
      <c r="B360" s="73"/>
      <c r="C360" s="73"/>
      <c r="D360" s="73"/>
      <c r="E360" s="73"/>
      <c r="F360" s="73"/>
      <c r="G360" s="73"/>
      <c r="H360" s="73"/>
      <c r="I360" s="73"/>
      <c r="J360" s="73"/>
      <c r="K360" s="73"/>
    </row>
    <row r="361" spans="1:11" x14ac:dyDescent="0.2">
      <c r="A361" s="73"/>
      <c r="B361" s="73"/>
      <c r="C361" s="73"/>
      <c r="D361" s="73"/>
      <c r="E361" s="73"/>
      <c r="F361" s="73"/>
      <c r="G361" s="73"/>
      <c r="H361" s="73"/>
      <c r="I361" s="73"/>
      <c r="J361" s="73"/>
      <c r="K361" s="73"/>
    </row>
    <row r="362" spans="1:11" x14ac:dyDescent="0.2">
      <c r="A362" s="73"/>
      <c r="B362" s="73"/>
      <c r="C362" s="73"/>
      <c r="D362" s="73"/>
      <c r="E362" s="73"/>
      <c r="F362" s="73"/>
      <c r="G362" s="73"/>
      <c r="H362" s="73"/>
      <c r="I362" s="73"/>
      <c r="J362" s="73"/>
      <c r="K362" s="73"/>
    </row>
    <row r="363" spans="1:11" x14ac:dyDescent="0.2">
      <c r="A363" s="73"/>
      <c r="B363" s="73"/>
      <c r="C363" s="73"/>
      <c r="D363" s="73"/>
      <c r="E363" s="73"/>
      <c r="F363" s="73"/>
      <c r="G363" s="73"/>
      <c r="H363" s="73"/>
      <c r="I363" s="73"/>
      <c r="J363" s="73"/>
      <c r="K363" s="73"/>
    </row>
    <row r="364" spans="1:11" x14ac:dyDescent="0.2">
      <c r="A364" s="73"/>
      <c r="B364" s="73"/>
      <c r="C364" s="73"/>
      <c r="D364" s="73"/>
      <c r="E364" s="73"/>
      <c r="F364" s="73"/>
      <c r="G364" s="73"/>
      <c r="H364" s="73"/>
      <c r="I364" s="73"/>
      <c r="J364" s="73"/>
      <c r="K364" s="73"/>
    </row>
    <row r="365" spans="1:11" x14ac:dyDescent="0.2">
      <c r="A365" s="73"/>
      <c r="B365" s="73"/>
      <c r="C365" s="73"/>
      <c r="D365" s="73"/>
      <c r="E365" s="73"/>
      <c r="F365" s="73"/>
      <c r="G365" s="73"/>
      <c r="H365" s="73"/>
      <c r="I365" s="73"/>
      <c r="J365" s="73"/>
      <c r="K365" s="73"/>
    </row>
    <row r="366" spans="1:11" x14ac:dyDescent="0.2">
      <c r="A366" s="73"/>
      <c r="B366" s="73"/>
      <c r="C366" s="73"/>
      <c r="D366" s="73"/>
      <c r="E366" s="73"/>
      <c r="F366" s="73"/>
      <c r="G366" s="73"/>
      <c r="H366" s="73"/>
      <c r="I366" s="73"/>
      <c r="J366" s="73"/>
      <c r="K366" s="73"/>
    </row>
    <row r="367" spans="1:11" x14ac:dyDescent="0.2">
      <c r="A367" s="73"/>
      <c r="B367" s="73"/>
      <c r="C367" s="73"/>
      <c r="D367" s="73"/>
      <c r="E367" s="73"/>
      <c r="F367" s="73"/>
      <c r="G367" s="73"/>
      <c r="H367" s="73"/>
      <c r="I367" s="73"/>
      <c r="J367" s="73"/>
      <c r="K367" s="73"/>
    </row>
    <row r="368" spans="1:11" x14ac:dyDescent="0.2">
      <c r="A368" s="73"/>
      <c r="B368" s="73"/>
      <c r="C368" s="73"/>
      <c r="D368" s="73"/>
      <c r="E368" s="73"/>
      <c r="F368" s="73"/>
      <c r="G368" s="73"/>
      <c r="H368" s="73"/>
      <c r="I368" s="73"/>
      <c r="J368" s="73"/>
      <c r="K368" s="73"/>
    </row>
    <row r="369" spans="1:11" x14ac:dyDescent="0.2">
      <c r="A369" s="73"/>
      <c r="B369" s="73"/>
      <c r="C369" s="73"/>
      <c r="D369" s="73"/>
      <c r="E369" s="73"/>
      <c r="F369" s="73"/>
      <c r="G369" s="73"/>
      <c r="H369" s="73"/>
      <c r="I369" s="73"/>
      <c r="J369" s="73"/>
      <c r="K369" s="73"/>
    </row>
    <row r="370" spans="1:11" x14ac:dyDescent="0.2">
      <c r="A370" s="73"/>
      <c r="B370" s="73"/>
      <c r="C370" s="73"/>
      <c r="D370" s="73"/>
      <c r="E370" s="73"/>
      <c r="F370" s="73"/>
      <c r="G370" s="73"/>
      <c r="H370" s="73"/>
      <c r="I370" s="73"/>
      <c r="J370" s="73"/>
      <c r="K370" s="73"/>
    </row>
    <row r="371" spans="1:11" x14ac:dyDescent="0.2">
      <c r="A371" s="73"/>
      <c r="B371" s="73"/>
      <c r="C371" s="73"/>
      <c r="D371" s="73"/>
      <c r="E371" s="73"/>
      <c r="F371" s="73"/>
      <c r="G371" s="73"/>
      <c r="H371" s="73"/>
      <c r="I371" s="73"/>
      <c r="J371" s="73"/>
      <c r="K371" s="73"/>
    </row>
    <row r="372" spans="1:11" x14ac:dyDescent="0.2">
      <c r="A372" s="73"/>
      <c r="B372" s="73"/>
      <c r="C372" s="73"/>
      <c r="D372" s="73"/>
      <c r="E372" s="73"/>
      <c r="F372" s="73"/>
      <c r="G372" s="73"/>
      <c r="H372" s="73"/>
      <c r="I372" s="73"/>
      <c r="J372" s="73"/>
      <c r="K372" s="73"/>
    </row>
    <row r="373" spans="1:11" x14ac:dyDescent="0.2">
      <c r="A373" s="73"/>
      <c r="B373" s="73"/>
      <c r="C373" s="73"/>
      <c r="D373" s="73"/>
      <c r="E373" s="73"/>
      <c r="F373" s="73"/>
      <c r="G373" s="73"/>
      <c r="H373" s="73"/>
      <c r="I373" s="73"/>
      <c r="J373" s="73"/>
      <c r="K373" s="73"/>
    </row>
    <row r="374" spans="1:11" x14ac:dyDescent="0.2">
      <c r="A374" s="73"/>
      <c r="B374" s="73"/>
      <c r="C374" s="73"/>
      <c r="D374" s="73"/>
      <c r="E374" s="73"/>
      <c r="F374" s="73"/>
      <c r="G374" s="73"/>
      <c r="H374" s="73"/>
      <c r="I374" s="73"/>
      <c r="J374" s="73"/>
      <c r="K374" s="73"/>
    </row>
    <row r="375" spans="1:11" x14ac:dyDescent="0.2">
      <c r="A375" s="73"/>
      <c r="B375" s="73"/>
      <c r="C375" s="73"/>
      <c r="D375" s="73"/>
      <c r="E375" s="73"/>
      <c r="F375" s="73"/>
      <c r="G375" s="73"/>
      <c r="H375" s="73"/>
      <c r="I375" s="73"/>
      <c r="J375" s="73"/>
      <c r="K375" s="73"/>
    </row>
    <row r="376" spans="1:11" x14ac:dyDescent="0.2">
      <c r="A376" s="73"/>
      <c r="B376" s="73"/>
      <c r="C376" s="73"/>
      <c r="D376" s="73"/>
      <c r="E376" s="73"/>
      <c r="F376" s="73"/>
      <c r="G376" s="73"/>
      <c r="H376" s="73"/>
      <c r="I376" s="73"/>
      <c r="J376" s="73"/>
      <c r="K376" s="73"/>
    </row>
    <row r="377" spans="1:11" x14ac:dyDescent="0.2">
      <c r="A377" s="73"/>
      <c r="B377" s="73"/>
      <c r="C377" s="73"/>
      <c r="D377" s="73"/>
      <c r="E377" s="73"/>
      <c r="F377" s="73"/>
      <c r="G377" s="73"/>
      <c r="H377" s="73"/>
      <c r="I377" s="73"/>
      <c r="J377" s="73"/>
      <c r="K377" s="73"/>
    </row>
    <row r="378" spans="1:11" x14ac:dyDescent="0.2">
      <c r="A378" s="73"/>
      <c r="B378" s="73"/>
      <c r="C378" s="73"/>
      <c r="D378" s="73"/>
      <c r="E378" s="73"/>
      <c r="F378" s="73"/>
      <c r="G378" s="73"/>
      <c r="H378" s="73"/>
      <c r="I378" s="73"/>
      <c r="J378" s="73"/>
      <c r="K378" s="73"/>
    </row>
    <row r="379" spans="1:11" x14ac:dyDescent="0.2">
      <c r="A379" s="73"/>
      <c r="B379" s="73"/>
      <c r="C379" s="73"/>
      <c r="D379" s="73"/>
      <c r="E379" s="73"/>
      <c r="F379" s="73"/>
      <c r="G379" s="73"/>
      <c r="H379" s="73"/>
      <c r="I379" s="73"/>
      <c r="J379" s="73"/>
      <c r="K379" s="73"/>
    </row>
    <row r="380" spans="1:11" x14ac:dyDescent="0.2">
      <c r="A380" s="73"/>
      <c r="B380" s="73"/>
      <c r="C380" s="73"/>
      <c r="D380" s="73"/>
      <c r="E380" s="73"/>
      <c r="F380" s="73"/>
      <c r="G380" s="73"/>
      <c r="H380" s="73"/>
      <c r="I380" s="73"/>
      <c r="J380" s="73"/>
      <c r="K380" s="73"/>
    </row>
    <row r="381" spans="1:11" x14ac:dyDescent="0.2">
      <c r="A381" s="73"/>
      <c r="B381" s="73"/>
      <c r="C381" s="73"/>
      <c r="D381" s="73"/>
      <c r="E381" s="73"/>
      <c r="F381" s="73"/>
      <c r="G381" s="73"/>
      <c r="H381" s="73"/>
      <c r="I381" s="73"/>
      <c r="J381" s="73"/>
      <c r="K381" s="73"/>
    </row>
    <row r="382" spans="1:11" x14ac:dyDescent="0.2">
      <c r="A382" s="73"/>
      <c r="B382" s="73"/>
      <c r="C382" s="73"/>
      <c r="D382" s="73"/>
      <c r="E382" s="73"/>
      <c r="F382" s="73"/>
      <c r="G382" s="73"/>
      <c r="H382" s="73"/>
      <c r="I382" s="73"/>
      <c r="J382" s="73"/>
      <c r="K382" s="73"/>
    </row>
    <row r="383" spans="1:11" x14ac:dyDescent="0.2">
      <c r="A383" s="73"/>
      <c r="B383" s="73"/>
      <c r="C383" s="73"/>
      <c r="D383" s="73"/>
      <c r="E383" s="73"/>
      <c r="F383" s="73"/>
      <c r="G383" s="73"/>
      <c r="H383" s="73"/>
      <c r="I383" s="73"/>
      <c r="J383" s="73"/>
      <c r="K383" s="73"/>
    </row>
    <row r="384" spans="1:11" x14ac:dyDescent="0.2">
      <c r="A384" s="73"/>
      <c r="B384" s="73"/>
      <c r="C384" s="73"/>
      <c r="D384" s="73"/>
      <c r="E384" s="73"/>
      <c r="F384" s="73"/>
      <c r="G384" s="73"/>
      <c r="H384" s="73"/>
      <c r="I384" s="73"/>
      <c r="J384" s="73"/>
      <c r="K384" s="73"/>
    </row>
    <row r="385" spans="1:11" x14ac:dyDescent="0.2">
      <c r="A385" s="73"/>
      <c r="B385" s="73"/>
      <c r="C385" s="73"/>
      <c r="D385" s="73"/>
      <c r="E385" s="73"/>
      <c r="F385" s="73"/>
      <c r="G385" s="73"/>
      <c r="H385" s="73"/>
      <c r="I385" s="73"/>
      <c r="J385" s="73"/>
      <c r="K385" s="73"/>
    </row>
    <row r="386" spans="1:11" x14ac:dyDescent="0.2">
      <c r="A386" s="73"/>
      <c r="B386" s="73"/>
      <c r="C386" s="73"/>
      <c r="D386" s="73"/>
      <c r="E386" s="73"/>
      <c r="F386" s="73"/>
      <c r="G386" s="73"/>
      <c r="H386" s="73"/>
      <c r="I386" s="73"/>
      <c r="J386" s="73"/>
      <c r="K386" s="73"/>
    </row>
    <row r="387" spans="1:11" x14ac:dyDescent="0.2">
      <c r="A387" s="73"/>
      <c r="B387" s="73"/>
      <c r="C387" s="73"/>
      <c r="D387" s="73"/>
      <c r="E387" s="73"/>
      <c r="F387" s="73"/>
      <c r="G387" s="73"/>
      <c r="H387" s="73"/>
      <c r="I387" s="73"/>
      <c r="J387" s="73"/>
      <c r="K387" s="73"/>
    </row>
    <row r="388" spans="1:11" x14ac:dyDescent="0.2">
      <c r="A388" s="73"/>
      <c r="B388" s="73"/>
      <c r="C388" s="73"/>
      <c r="D388" s="73"/>
      <c r="E388" s="73"/>
      <c r="F388" s="73"/>
      <c r="G388" s="73"/>
      <c r="H388" s="73"/>
      <c r="I388" s="73"/>
      <c r="J388" s="73"/>
      <c r="K388" s="73"/>
    </row>
    <row r="389" spans="1:11" x14ac:dyDescent="0.2">
      <c r="A389" s="73"/>
      <c r="B389" s="73"/>
      <c r="C389" s="73"/>
      <c r="D389" s="73"/>
      <c r="E389" s="73"/>
      <c r="F389" s="73"/>
      <c r="G389" s="73"/>
      <c r="H389" s="73"/>
      <c r="I389" s="73"/>
      <c r="J389" s="73"/>
      <c r="K389" s="73"/>
    </row>
    <row r="390" spans="1:11" x14ac:dyDescent="0.2">
      <c r="A390" s="73"/>
      <c r="B390" s="73"/>
      <c r="C390" s="73"/>
      <c r="D390" s="73"/>
      <c r="E390" s="73"/>
      <c r="F390" s="73"/>
      <c r="G390" s="73"/>
      <c r="H390" s="73"/>
      <c r="I390" s="73"/>
      <c r="J390" s="73"/>
      <c r="K390" s="73"/>
    </row>
    <row r="391" spans="1:11" x14ac:dyDescent="0.2">
      <c r="A391" s="73"/>
      <c r="B391" s="73"/>
      <c r="C391" s="73"/>
      <c r="D391" s="73"/>
      <c r="E391" s="73"/>
      <c r="F391" s="73"/>
      <c r="G391" s="73"/>
      <c r="H391" s="73"/>
      <c r="I391" s="73"/>
      <c r="J391" s="73"/>
      <c r="K391" s="73"/>
    </row>
    <row r="392" spans="1:11" x14ac:dyDescent="0.2">
      <c r="A392" s="73"/>
      <c r="B392" s="73"/>
      <c r="C392" s="73"/>
      <c r="D392" s="73"/>
      <c r="E392" s="73"/>
      <c r="F392" s="73"/>
      <c r="G392" s="73"/>
      <c r="H392" s="73"/>
      <c r="I392" s="73"/>
      <c r="J392" s="73"/>
      <c r="K392" s="73"/>
    </row>
    <row r="393" spans="1:11" x14ac:dyDescent="0.2">
      <c r="A393" s="73"/>
      <c r="B393" s="73"/>
      <c r="C393" s="73"/>
      <c r="D393" s="73"/>
      <c r="E393" s="73"/>
      <c r="F393" s="73"/>
      <c r="G393" s="73"/>
      <c r="H393" s="73"/>
      <c r="I393" s="73"/>
      <c r="J393" s="73"/>
      <c r="K393" s="73"/>
    </row>
    <row r="394" spans="1:11" x14ac:dyDescent="0.2">
      <c r="A394" s="73"/>
      <c r="B394" s="73"/>
      <c r="C394" s="73"/>
      <c r="D394" s="73"/>
      <c r="E394" s="73"/>
      <c r="F394" s="73"/>
      <c r="G394" s="73"/>
      <c r="H394" s="73"/>
      <c r="I394" s="73"/>
      <c r="J394" s="73"/>
      <c r="K394" s="73"/>
    </row>
    <row r="395" spans="1:11" x14ac:dyDescent="0.2">
      <c r="A395" s="73"/>
      <c r="B395" s="73"/>
      <c r="C395" s="73"/>
      <c r="D395" s="73"/>
      <c r="E395" s="73"/>
      <c r="F395" s="73"/>
      <c r="G395" s="73"/>
      <c r="H395" s="73"/>
      <c r="I395" s="73"/>
      <c r="J395" s="73"/>
      <c r="K395" s="73"/>
    </row>
    <row r="396" spans="1:11" x14ac:dyDescent="0.2">
      <c r="A396" s="73"/>
      <c r="B396" s="73"/>
      <c r="C396" s="73"/>
      <c r="D396" s="73"/>
      <c r="E396" s="73"/>
      <c r="F396" s="73"/>
      <c r="G396" s="73"/>
      <c r="H396" s="73"/>
      <c r="I396" s="73"/>
      <c r="J396" s="73"/>
      <c r="K396" s="73"/>
    </row>
    <row r="397" spans="1:11" x14ac:dyDescent="0.2">
      <c r="A397" s="73"/>
      <c r="B397" s="73"/>
      <c r="C397" s="73"/>
      <c r="D397" s="73"/>
      <c r="E397" s="73"/>
      <c r="F397" s="73"/>
      <c r="G397" s="73"/>
      <c r="H397" s="73"/>
      <c r="I397" s="73"/>
      <c r="J397" s="73"/>
      <c r="K397" s="73"/>
    </row>
    <row r="398" spans="1:11" x14ac:dyDescent="0.2">
      <c r="A398" s="73"/>
      <c r="B398" s="73"/>
      <c r="C398" s="73"/>
      <c r="D398" s="73"/>
      <c r="E398" s="73"/>
      <c r="F398" s="73"/>
      <c r="G398" s="73"/>
      <c r="H398" s="73"/>
      <c r="I398" s="73"/>
      <c r="J398" s="73"/>
      <c r="K398" s="73"/>
    </row>
    <row r="399" spans="1:11" x14ac:dyDescent="0.2">
      <c r="A399" s="73"/>
      <c r="B399" s="73"/>
      <c r="C399" s="73"/>
      <c r="D399" s="73"/>
      <c r="E399" s="73"/>
      <c r="F399" s="73"/>
      <c r="G399" s="73"/>
      <c r="H399" s="73"/>
      <c r="I399" s="73"/>
      <c r="J399" s="73"/>
      <c r="K399" s="73"/>
    </row>
    <row r="400" spans="1:11" x14ac:dyDescent="0.2">
      <c r="A400" s="73"/>
      <c r="B400" s="73"/>
      <c r="C400" s="73"/>
      <c r="D400" s="73"/>
      <c r="E400" s="73"/>
      <c r="F400" s="73"/>
      <c r="G400" s="73"/>
      <c r="H400" s="73"/>
      <c r="I400" s="73"/>
      <c r="J400" s="73"/>
      <c r="K400" s="73"/>
    </row>
    <row r="401" spans="1:11" x14ac:dyDescent="0.2">
      <c r="A401" s="73"/>
      <c r="B401" s="73"/>
      <c r="C401" s="73"/>
      <c r="D401" s="73"/>
      <c r="E401" s="73"/>
      <c r="F401" s="73"/>
      <c r="G401" s="73"/>
      <c r="H401" s="73"/>
      <c r="I401" s="73"/>
      <c r="J401" s="73"/>
      <c r="K401" s="73"/>
    </row>
    <row r="402" spans="1:11" x14ac:dyDescent="0.2">
      <c r="A402" s="73"/>
      <c r="B402" s="73"/>
      <c r="C402" s="73"/>
      <c r="D402" s="73"/>
      <c r="E402" s="73"/>
      <c r="F402" s="73"/>
      <c r="G402" s="73"/>
      <c r="H402" s="73"/>
      <c r="I402" s="73"/>
      <c r="J402" s="73"/>
      <c r="K402" s="73"/>
    </row>
    <row r="403" spans="1:11" x14ac:dyDescent="0.2">
      <c r="A403" s="73"/>
      <c r="B403" s="73"/>
      <c r="C403" s="73"/>
      <c r="D403" s="73"/>
      <c r="E403" s="73"/>
      <c r="F403" s="73"/>
      <c r="G403" s="73"/>
      <c r="H403" s="73"/>
      <c r="I403" s="73"/>
      <c r="J403" s="73"/>
      <c r="K403" s="73"/>
    </row>
    <row r="404" spans="1:11" x14ac:dyDescent="0.2">
      <c r="A404" s="73"/>
      <c r="B404" s="73"/>
      <c r="C404" s="73"/>
      <c r="D404" s="73"/>
      <c r="E404" s="73"/>
      <c r="F404" s="73"/>
      <c r="G404" s="73"/>
      <c r="H404" s="73"/>
      <c r="I404" s="73"/>
      <c r="J404" s="73"/>
      <c r="K404" s="73"/>
    </row>
    <row r="405" spans="1:11" x14ac:dyDescent="0.2">
      <c r="A405" s="73"/>
      <c r="B405" s="73"/>
      <c r="C405" s="73"/>
      <c r="D405" s="73"/>
      <c r="E405" s="73"/>
      <c r="F405" s="73"/>
      <c r="G405" s="73"/>
      <c r="H405" s="73"/>
      <c r="I405" s="73"/>
      <c r="J405" s="73"/>
      <c r="K405" s="73"/>
    </row>
    <row r="406" spans="1:11" x14ac:dyDescent="0.2">
      <c r="A406" s="73"/>
      <c r="B406" s="73"/>
      <c r="C406" s="73"/>
      <c r="D406" s="73"/>
      <c r="E406" s="73"/>
      <c r="F406" s="73"/>
      <c r="G406" s="73"/>
      <c r="H406" s="73"/>
      <c r="I406" s="73"/>
      <c r="J406" s="73"/>
      <c r="K406" s="73"/>
    </row>
    <row r="407" spans="1:11" x14ac:dyDescent="0.2">
      <c r="A407" s="73"/>
      <c r="B407" s="73"/>
      <c r="C407" s="73"/>
      <c r="D407" s="73"/>
      <c r="E407" s="73"/>
      <c r="F407" s="73"/>
      <c r="G407" s="73"/>
      <c r="H407" s="73"/>
      <c r="I407" s="73"/>
      <c r="J407" s="73"/>
      <c r="K407" s="73"/>
    </row>
    <row r="408" spans="1:11" x14ac:dyDescent="0.2">
      <c r="A408" s="73"/>
      <c r="B408" s="73"/>
      <c r="C408" s="73"/>
      <c r="D408" s="73"/>
      <c r="E408" s="73"/>
      <c r="F408" s="73"/>
      <c r="G408" s="73"/>
      <c r="H408" s="73"/>
      <c r="I408" s="73"/>
      <c r="J408" s="73"/>
      <c r="K408" s="73"/>
    </row>
    <row r="409" spans="1:11" x14ac:dyDescent="0.2">
      <c r="A409" s="73"/>
      <c r="B409" s="73"/>
      <c r="C409" s="73"/>
      <c r="D409" s="73"/>
      <c r="E409" s="73"/>
      <c r="F409" s="73"/>
      <c r="G409" s="73"/>
      <c r="H409" s="73"/>
      <c r="I409" s="73"/>
      <c r="J409" s="73"/>
      <c r="K409" s="73"/>
    </row>
    <row r="410" spans="1:11" x14ac:dyDescent="0.2">
      <c r="A410" s="73"/>
      <c r="B410" s="73"/>
      <c r="C410" s="73"/>
      <c r="D410" s="73"/>
      <c r="E410" s="73"/>
      <c r="F410" s="73"/>
      <c r="G410" s="73"/>
      <c r="H410" s="73"/>
      <c r="I410" s="73"/>
      <c r="J410" s="73"/>
      <c r="K410" s="73"/>
    </row>
    <row r="411" spans="1:11" x14ac:dyDescent="0.2">
      <c r="A411" s="73"/>
      <c r="B411" s="73"/>
      <c r="C411" s="73"/>
      <c r="D411" s="73"/>
      <c r="E411" s="73"/>
      <c r="F411" s="73"/>
      <c r="G411" s="73"/>
      <c r="H411" s="73"/>
      <c r="I411" s="73"/>
      <c r="J411" s="73"/>
      <c r="K411" s="73"/>
    </row>
    <row r="412" spans="1:11" x14ac:dyDescent="0.2">
      <c r="A412" s="73"/>
      <c r="B412" s="73"/>
      <c r="C412" s="73"/>
      <c r="D412" s="73"/>
      <c r="E412" s="73"/>
      <c r="F412" s="73"/>
      <c r="G412" s="73"/>
      <c r="H412" s="73"/>
      <c r="I412" s="73"/>
      <c r="J412" s="73"/>
      <c r="K412" s="73"/>
    </row>
    <row r="413" spans="1:11" x14ac:dyDescent="0.2">
      <c r="A413" s="73"/>
      <c r="B413" s="73"/>
      <c r="C413" s="73"/>
      <c r="D413" s="73"/>
      <c r="E413" s="73"/>
      <c r="F413" s="73"/>
      <c r="G413" s="73"/>
      <c r="H413" s="73"/>
      <c r="I413" s="73"/>
      <c r="J413" s="73"/>
      <c r="K413" s="73"/>
    </row>
    <row r="414" spans="1:11" x14ac:dyDescent="0.2">
      <c r="A414" s="73"/>
      <c r="B414" s="73"/>
      <c r="C414" s="73"/>
      <c r="D414" s="73"/>
      <c r="E414" s="73"/>
      <c r="F414" s="73"/>
      <c r="G414" s="73"/>
      <c r="H414" s="73"/>
      <c r="I414" s="73"/>
      <c r="J414" s="73"/>
      <c r="K414" s="73"/>
    </row>
    <row r="415" spans="1:11" x14ac:dyDescent="0.2">
      <c r="A415" s="73"/>
      <c r="B415" s="73"/>
      <c r="C415" s="73"/>
      <c r="D415" s="73"/>
      <c r="E415" s="73"/>
      <c r="F415" s="73"/>
      <c r="G415" s="73"/>
      <c r="H415" s="73"/>
      <c r="I415" s="73"/>
      <c r="J415" s="73"/>
      <c r="K415" s="73"/>
    </row>
    <row r="416" spans="1:11" x14ac:dyDescent="0.2">
      <c r="A416" s="73"/>
      <c r="B416" s="73"/>
      <c r="C416" s="73"/>
      <c r="D416" s="73"/>
      <c r="E416" s="73"/>
      <c r="F416" s="73"/>
      <c r="G416" s="73"/>
      <c r="H416" s="73"/>
      <c r="I416" s="73"/>
      <c r="J416" s="73"/>
      <c r="K416" s="73"/>
    </row>
    <row r="417" spans="1:11" x14ac:dyDescent="0.2">
      <c r="A417" s="73"/>
      <c r="B417" s="73"/>
      <c r="C417" s="73"/>
      <c r="D417" s="73"/>
      <c r="E417" s="73"/>
      <c r="F417" s="73"/>
      <c r="G417" s="73"/>
      <c r="H417" s="73"/>
      <c r="I417" s="73"/>
      <c r="J417" s="73"/>
      <c r="K417" s="73"/>
    </row>
    <row r="418" spans="1:11" x14ac:dyDescent="0.2">
      <c r="A418" s="73"/>
      <c r="B418" s="73"/>
      <c r="C418" s="73"/>
      <c r="D418" s="73"/>
      <c r="E418" s="73"/>
      <c r="F418" s="73"/>
      <c r="G418" s="73"/>
      <c r="H418" s="73"/>
      <c r="I418" s="73"/>
      <c r="J418" s="73"/>
      <c r="K418" s="73"/>
    </row>
    <row r="419" spans="1:11" x14ac:dyDescent="0.2">
      <c r="A419" s="73"/>
      <c r="B419" s="73"/>
      <c r="C419" s="73"/>
      <c r="D419" s="73"/>
      <c r="E419" s="73"/>
      <c r="F419" s="73"/>
      <c r="G419" s="73"/>
      <c r="H419" s="73"/>
      <c r="I419" s="73"/>
      <c r="J419" s="73"/>
      <c r="K419" s="73"/>
    </row>
    <row r="420" spans="1:11" x14ac:dyDescent="0.2">
      <c r="A420" s="73"/>
      <c r="B420" s="73"/>
      <c r="C420" s="73"/>
      <c r="D420" s="73"/>
      <c r="E420" s="73"/>
      <c r="F420" s="73"/>
      <c r="G420" s="73"/>
      <c r="H420" s="73"/>
      <c r="I420" s="73"/>
      <c r="J420" s="73"/>
      <c r="K420" s="73"/>
    </row>
    <row r="421" spans="1:11" x14ac:dyDescent="0.2">
      <c r="A421" s="73"/>
      <c r="B421" s="73"/>
      <c r="C421" s="73"/>
      <c r="D421" s="73"/>
      <c r="E421" s="73"/>
      <c r="F421" s="73"/>
      <c r="G421" s="73"/>
      <c r="H421" s="73"/>
      <c r="I421" s="73"/>
      <c r="J421" s="73"/>
      <c r="K421" s="73"/>
    </row>
    <row r="422" spans="1:11" x14ac:dyDescent="0.2">
      <c r="A422" s="73"/>
      <c r="B422" s="73"/>
      <c r="C422" s="73"/>
      <c r="D422" s="73"/>
      <c r="E422" s="73"/>
      <c r="F422" s="73"/>
      <c r="G422" s="73"/>
      <c r="H422" s="73"/>
      <c r="I422" s="73"/>
      <c r="J422" s="73"/>
      <c r="K422" s="73"/>
    </row>
    <row r="423" spans="1:11" x14ac:dyDescent="0.2">
      <c r="A423" s="73"/>
      <c r="B423" s="73"/>
      <c r="C423" s="73"/>
      <c r="D423" s="73"/>
      <c r="E423" s="73"/>
      <c r="F423" s="73"/>
      <c r="G423" s="73"/>
      <c r="H423" s="73"/>
      <c r="I423" s="73"/>
      <c r="J423" s="73"/>
      <c r="K423" s="73"/>
    </row>
    <row r="424" spans="1:11" x14ac:dyDescent="0.2">
      <c r="A424" s="73"/>
      <c r="B424" s="73"/>
      <c r="C424" s="73"/>
      <c r="D424" s="73"/>
      <c r="E424" s="73"/>
      <c r="F424" s="73"/>
      <c r="G424" s="73"/>
      <c r="H424" s="73"/>
      <c r="I424" s="73"/>
      <c r="J424" s="73"/>
      <c r="K424" s="73"/>
    </row>
    <row r="425" spans="1:11" x14ac:dyDescent="0.2">
      <c r="A425" s="73"/>
      <c r="B425" s="73"/>
      <c r="C425" s="73"/>
      <c r="D425" s="73"/>
      <c r="E425" s="73"/>
      <c r="F425" s="73"/>
      <c r="G425" s="73"/>
      <c r="H425" s="73"/>
      <c r="I425" s="73"/>
      <c r="J425" s="73"/>
      <c r="K425" s="73"/>
    </row>
    <row r="426" spans="1:11" x14ac:dyDescent="0.2">
      <c r="A426" s="73"/>
      <c r="B426" s="73"/>
      <c r="C426" s="73"/>
      <c r="D426" s="73"/>
      <c r="E426" s="73"/>
      <c r="F426" s="73"/>
      <c r="G426" s="73"/>
      <c r="H426" s="73"/>
      <c r="I426" s="73"/>
      <c r="J426" s="73"/>
      <c r="K426" s="73"/>
    </row>
    <row r="427" spans="1:11" x14ac:dyDescent="0.2">
      <c r="A427" s="73"/>
      <c r="B427" s="73"/>
      <c r="C427" s="73"/>
      <c r="D427" s="73"/>
      <c r="E427" s="73"/>
      <c r="F427" s="73"/>
      <c r="G427" s="73"/>
      <c r="H427" s="73"/>
      <c r="I427" s="73"/>
      <c r="J427" s="73"/>
      <c r="K427" s="73"/>
    </row>
    <row r="428" spans="1:11" x14ac:dyDescent="0.2">
      <c r="A428" s="73"/>
      <c r="B428" s="73"/>
      <c r="C428" s="73"/>
      <c r="D428" s="73"/>
      <c r="E428" s="73"/>
      <c r="F428" s="73"/>
      <c r="G428" s="73"/>
      <c r="H428" s="73"/>
      <c r="I428" s="73"/>
      <c r="J428" s="73"/>
      <c r="K428" s="73"/>
    </row>
    <row r="429" spans="1:11" x14ac:dyDescent="0.2">
      <c r="A429" s="73"/>
      <c r="B429" s="73"/>
      <c r="C429" s="73"/>
      <c r="D429" s="73"/>
      <c r="E429" s="73"/>
      <c r="F429" s="73"/>
      <c r="G429" s="73"/>
      <c r="H429" s="73"/>
      <c r="I429" s="73"/>
      <c r="J429" s="73"/>
      <c r="K429" s="73"/>
    </row>
    <row r="430" spans="1:11" x14ac:dyDescent="0.2">
      <c r="A430" s="73"/>
      <c r="B430" s="73"/>
      <c r="C430" s="73"/>
      <c r="D430" s="73"/>
      <c r="E430" s="73"/>
      <c r="F430" s="73"/>
      <c r="G430" s="73"/>
      <c r="H430" s="73"/>
      <c r="I430" s="73"/>
      <c r="J430" s="73"/>
      <c r="K430" s="73"/>
    </row>
    <row r="431" spans="1:11" x14ac:dyDescent="0.2">
      <c r="A431" s="73"/>
      <c r="B431" s="73"/>
      <c r="C431" s="73"/>
      <c r="D431" s="73"/>
      <c r="E431" s="73"/>
      <c r="F431" s="73"/>
      <c r="G431" s="73"/>
      <c r="H431" s="73"/>
      <c r="I431" s="73"/>
      <c r="J431" s="73"/>
      <c r="K431" s="73"/>
    </row>
    <row r="432" spans="1:11" x14ac:dyDescent="0.2">
      <c r="A432" s="73"/>
      <c r="B432" s="73"/>
      <c r="C432" s="73"/>
      <c r="D432" s="73"/>
      <c r="E432" s="73"/>
      <c r="F432" s="73"/>
      <c r="G432" s="73"/>
      <c r="H432" s="73"/>
      <c r="I432" s="73"/>
      <c r="J432" s="73"/>
      <c r="K432" s="73"/>
    </row>
    <row r="433" spans="1:11" x14ac:dyDescent="0.2">
      <c r="A433" s="73"/>
      <c r="B433" s="73"/>
      <c r="C433" s="73"/>
      <c r="D433" s="73"/>
      <c r="E433" s="73"/>
      <c r="F433" s="73"/>
      <c r="G433" s="73"/>
      <c r="H433" s="73"/>
      <c r="I433" s="73"/>
      <c r="J433" s="73"/>
      <c r="K433" s="73"/>
    </row>
    <row r="434" spans="1:11" x14ac:dyDescent="0.2">
      <c r="A434" s="73"/>
      <c r="B434" s="73"/>
      <c r="C434" s="73"/>
      <c r="D434" s="73"/>
      <c r="E434" s="73"/>
      <c r="F434" s="73"/>
      <c r="G434" s="73"/>
      <c r="H434" s="73"/>
      <c r="I434" s="73"/>
      <c r="J434" s="73"/>
      <c r="K434" s="73"/>
    </row>
    <row r="435" spans="1:11" x14ac:dyDescent="0.2">
      <c r="A435" s="73"/>
      <c r="B435" s="73"/>
      <c r="C435" s="73"/>
      <c r="D435" s="73"/>
      <c r="E435" s="73"/>
      <c r="F435" s="73"/>
      <c r="G435" s="73"/>
      <c r="H435" s="73"/>
      <c r="I435" s="73"/>
      <c r="J435" s="73"/>
      <c r="K435" s="73"/>
    </row>
    <row r="436" spans="1:11" x14ac:dyDescent="0.2">
      <c r="A436" s="73"/>
      <c r="B436" s="73"/>
      <c r="C436" s="73"/>
      <c r="D436" s="73"/>
      <c r="E436" s="73"/>
      <c r="F436" s="73"/>
      <c r="G436" s="73"/>
      <c r="H436" s="73"/>
      <c r="I436" s="73"/>
      <c r="J436" s="73"/>
      <c r="K436" s="73"/>
    </row>
    <row r="437" spans="1:11" x14ac:dyDescent="0.2">
      <c r="A437" s="73"/>
      <c r="B437" s="73"/>
      <c r="C437" s="73"/>
      <c r="D437" s="73"/>
      <c r="E437" s="73"/>
      <c r="F437" s="73"/>
      <c r="G437" s="73"/>
      <c r="H437" s="73"/>
      <c r="I437" s="73"/>
      <c r="J437" s="73"/>
      <c r="K437" s="73"/>
    </row>
    <row r="438" spans="1:11" x14ac:dyDescent="0.2">
      <c r="A438" s="73"/>
      <c r="B438" s="73"/>
      <c r="C438" s="73"/>
      <c r="D438" s="73"/>
      <c r="E438" s="73"/>
      <c r="F438" s="73"/>
      <c r="G438" s="73"/>
      <c r="H438" s="73"/>
      <c r="I438" s="73"/>
      <c r="J438" s="73"/>
      <c r="K438" s="73"/>
    </row>
    <row r="439" spans="1:11" x14ac:dyDescent="0.2">
      <c r="A439" s="73"/>
      <c r="B439" s="73"/>
      <c r="C439" s="73"/>
      <c r="D439" s="73"/>
      <c r="E439" s="73"/>
      <c r="F439" s="73"/>
      <c r="G439" s="73"/>
      <c r="H439" s="73"/>
      <c r="I439" s="73"/>
      <c r="J439" s="73"/>
      <c r="K439" s="73"/>
    </row>
    <row r="440" spans="1:11" x14ac:dyDescent="0.2">
      <c r="A440" s="73"/>
      <c r="B440" s="73"/>
      <c r="C440" s="73"/>
      <c r="D440" s="73"/>
      <c r="E440" s="73"/>
      <c r="F440" s="73"/>
      <c r="G440" s="73"/>
      <c r="H440" s="73"/>
      <c r="I440" s="73"/>
      <c r="J440" s="73"/>
      <c r="K440" s="73"/>
    </row>
    <row r="441" spans="1:11" x14ac:dyDescent="0.2">
      <c r="A441" s="73"/>
      <c r="B441" s="73"/>
      <c r="C441" s="73"/>
      <c r="D441" s="73"/>
      <c r="E441" s="73"/>
      <c r="F441" s="73"/>
      <c r="G441" s="73"/>
      <c r="H441" s="73"/>
      <c r="I441" s="73"/>
      <c r="J441" s="73"/>
      <c r="K441" s="73"/>
    </row>
    <row r="442" spans="1:11" x14ac:dyDescent="0.2">
      <c r="A442" s="73"/>
      <c r="B442" s="73"/>
      <c r="C442" s="73"/>
      <c r="D442" s="73"/>
      <c r="E442" s="73"/>
      <c r="F442" s="73"/>
      <c r="G442" s="73"/>
      <c r="H442" s="73"/>
      <c r="I442" s="73"/>
      <c r="J442" s="73"/>
      <c r="K442" s="73"/>
    </row>
    <row r="443" spans="1:11" x14ac:dyDescent="0.2">
      <c r="A443" s="73"/>
      <c r="B443" s="73"/>
      <c r="C443" s="73"/>
      <c r="D443" s="73"/>
      <c r="E443" s="73"/>
      <c r="F443" s="73"/>
      <c r="G443" s="73"/>
      <c r="H443" s="73"/>
      <c r="I443" s="73"/>
      <c r="J443" s="73"/>
      <c r="K443" s="73"/>
    </row>
    <row r="444" spans="1:11" x14ac:dyDescent="0.2">
      <c r="A444" s="73"/>
      <c r="B444" s="73"/>
      <c r="C444" s="73"/>
      <c r="D444" s="73"/>
      <c r="E444" s="73"/>
      <c r="F444" s="73"/>
      <c r="G444" s="73"/>
      <c r="H444" s="73"/>
      <c r="I444" s="73"/>
      <c r="J444" s="73"/>
      <c r="K444" s="73"/>
    </row>
    <row r="445" spans="1:11" x14ac:dyDescent="0.2">
      <c r="A445" s="73"/>
      <c r="B445" s="73"/>
      <c r="C445" s="73"/>
      <c r="D445" s="73"/>
      <c r="E445" s="73"/>
      <c r="F445" s="73"/>
      <c r="G445" s="73"/>
      <c r="H445" s="73"/>
      <c r="I445" s="73"/>
      <c r="J445" s="73"/>
      <c r="K445" s="73"/>
    </row>
    <row r="446" spans="1:11" x14ac:dyDescent="0.2">
      <c r="A446" s="73"/>
      <c r="B446" s="73"/>
      <c r="C446" s="73"/>
      <c r="D446" s="73"/>
      <c r="E446" s="73"/>
      <c r="F446" s="73"/>
      <c r="G446" s="73"/>
      <c r="H446" s="73"/>
      <c r="I446" s="73"/>
      <c r="J446" s="73"/>
      <c r="K446" s="73"/>
    </row>
    <row r="447" spans="1:11" x14ac:dyDescent="0.2">
      <c r="A447" s="73"/>
      <c r="B447" s="73"/>
      <c r="C447" s="73"/>
      <c r="D447" s="73"/>
      <c r="E447" s="73"/>
      <c r="F447" s="73"/>
      <c r="G447" s="73"/>
      <c r="H447" s="73"/>
      <c r="I447" s="73"/>
      <c r="J447" s="73"/>
      <c r="K447" s="73"/>
    </row>
    <row r="448" spans="1:11" x14ac:dyDescent="0.2">
      <c r="A448" s="73"/>
      <c r="B448" s="73"/>
      <c r="C448" s="73"/>
      <c r="D448" s="73"/>
      <c r="E448" s="73"/>
      <c r="F448" s="73"/>
      <c r="G448" s="73"/>
      <c r="H448" s="73"/>
      <c r="I448" s="73"/>
      <c r="J448" s="73"/>
      <c r="K448" s="73"/>
    </row>
    <row r="449" spans="1:11" x14ac:dyDescent="0.2">
      <c r="A449" s="73"/>
      <c r="B449" s="73"/>
      <c r="C449" s="73"/>
      <c r="D449" s="73"/>
      <c r="E449" s="73"/>
      <c r="F449" s="73"/>
      <c r="G449" s="73"/>
      <c r="H449" s="73"/>
      <c r="I449" s="73"/>
      <c r="J449" s="73"/>
      <c r="K449" s="73"/>
    </row>
    <row r="450" spans="1:11" x14ac:dyDescent="0.2">
      <c r="A450" s="73"/>
      <c r="B450" s="73"/>
      <c r="C450" s="73"/>
      <c r="D450" s="73"/>
      <c r="E450" s="73"/>
      <c r="F450" s="73"/>
      <c r="G450" s="73"/>
      <c r="H450" s="73"/>
      <c r="I450" s="73"/>
      <c r="J450" s="73"/>
      <c r="K450" s="73"/>
    </row>
    <row r="451" spans="1:11" x14ac:dyDescent="0.2">
      <c r="A451" s="73"/>
      <c r="B451" s="73"/>
      <c r="C451" s="73"/>
      <c r="D451" s="73"/>
      <c r="E451" s="73"/>
      <c r="F451" s="73"/>
      <c r="G451" s="73"/>
      <c r="H451" s="73"/>
      <c r="I451" s="73"/>
      <c r="J451" s="73"/>
      <c r="K451" s="73"/>
    </row>
    <row r="452" spans="1:11" x14ac:dyDescent="0.2">
      <c r="A452" s="73"/>
      <c r="B452" s="73"/>
      <c r="C452" s="73"/>
      <c r="D452" s="73"/>
      <c r="E452" s="73"/>
      <c r="F452" s="73"/>
      <c r="G452" s="73"/>
      <c r="H452" s="73"/>
      <c r="I452" s="73"/>
      <c r="J452" s="73"/>
      <c r="K452" s="73"/>
    </row>
    <row r="453" spans="1:11" x14ac:dyDescent="0.2">
      <c r="A453" s="73"/>
      <c r="B453" s="73"/>
      <c r="C453" s="73"/>
      <c r="D453" s="73"/>
      <c r="E453" s="73"/>
      <c r="F453" s="73"/>
      <c r="G453" s="73"/>
      <c r="H453" s="73"/>
      <c r="I453" s="73"/>
      <c r="J453" s="73"/>
      <c r="K453" s="73"/>
    </row>
    <row r="454" spans="1:11" x14ac:dyDescent="0.2">
      <c r="A454" s="73"/>
      <c r="B454" s="73"/>
      <c r="C454" s="73"/>
      <c r="D454" s="73"/>
      <c r="E454" s="73"/>
      <c r="F454" s="73"/>
      <c r="G454" s="73"/>
      <c r="H454" s="73"/>
      <c r="I454" s="73"/>
      <c r="J454" s="73"/>
      <c r="K454" s="73"/>
    </row>
    <row r="455" spans="1:11" x14ac:dyDescent="0.2">
      <c r="A455" s="73"/>
      <c r="B455" s="73"/>
      <c r="C455" s="73"/>
      <c r="D455" s="73"/>
      <c r="E455" s="73"/>
      <c r="F455" s="73"/>
      <c r="G455" s="73"/>
      <c r="H455" s="73"/>
      <c r="I455" s="73"/>
      <c r="J455" s="73"/>
      <c r="K455" s="73"/>
    </row>
    <row r="456" spans="1:11" x14ac:dyDescent="0.2">
      <c r="A456" s="73"/>
      <c r="B456" s="73"/>
      <c r="C456" s="73"/>
      <c r="D456" s="73"/>
      <c r="E456" s="73"/>
      <c r="F456" s="73"/>
      <c r="G456" s="73"/>
      <c r="H456" s="73"/>
      <c r="I456" s="73"/>
      <c r="J456" s="73"/>
      <c r="K456" s="73"/>
    </row>
    <row r="457" spans="1:11" x14ac:dyDescent="0.2">
      <c r="A457" s="73"/>
      <c r="B457" s="73"/>
      <c r="C457" s="73"/>
      <c r="D457" s="73"/>
      <c r="E457" s="73"/>
      <c r="F457" s="73"/>
      <c r="G457" s="73"/>
      <c r="H457" s="73"/>
      <c r="I457" s="73"/>
      <c r="J457" s="73"/>
      <c r="K457" s="73"/>
    </row>
    <row r="458" spans="1:11" x14ac:dyDescent="0.2">
      <c r="A458" s="73"/>
      <c r="B458" s="73"/>
      <c r="C458" s="73"/>
      <c r="D458" s="73"/>
      <c r="E458" s="73"/>
      <c r="F458" s="73"/>
      <c r="G458" s="73"/>
      <c r="H458" s="73"/>
      <c r="I458" s="73"/>
      <c r="J458" s="73"/>
      <c r="K458" s="73"/>
    </row>
    <row r="459" spans="1:11" x14ac:dyDescent="0.2">
      <c r="A459" s="73"/>
      <c r="B459" s="73"/>
      <c r="C459" s="73"/>
      <c r="D459" s="73"/>
      <c r="E459" s="73"/>
      <c r="F459" s="73"/>
      <c r="G459" s="73"/>
      <c r="H459" s="73"/>
      <c r="I459" s="73"/>
      <c r="J459" s="73"/>
      <c r="K459" s="73"/>
    </row>
    <row r="460" spans="1:11" x14ac:dyDescent="0.2">
      <c r="A460" s="73"/>
      <c r="B460" s="73"/>
      <c r="C460" s="73"/>
      <c r="D460" s="73"/>
      <c r="E460" s="73"/>
      <c r="F460" s="73"/>
      <c r="G460" s="73"/>
      <c r="H460" s="73"/>
      <c r="I460" s="73"/>
      <c r="J460" s="73"/>
      <c r="K460" s="73"/>
    </row>
    <row r="461" spans="1:11" x14ac:dyDescent="0.2">
      <c r="A461" s="73"/>
      <c r="B461" s="73"/>
      <c r="C461" s="73"/>
      <c r="D461" s="73"/>
      <c r="E461" s="73"/>
      <c r="F461" s="73"/>
      <c r="G461" s="73"/>
      <c r="H461" s="73"/>
      <c r="I461" s="73"/>
      <c r="J461" s="73"/>
      <c r="K461" s="73"/>
    </row>
    <row r="462" spans="1:11" x14ac:dyDescent="0.2">
      <c r="A462" s="73"/>
      <c r="B462" s="73"/>
      <c r="C462" s="73"/>
      <c r="D462" s="73"/>
      <c r="E462" s="73"/>
      <c r="F462" s="73"/>
      <c r="G462" s="73"/>
      <c r="H462" s="73"/>
      <c r="I462" s="73"/>
      <c r="J462" s="73"/>
      <c r="K462" s="73"/>
    </row>
    <row r="463" spans="1:11" x14ac:dyDescent="0.2">
      <c r="A463" s="73"/>
      <c r="B463" s="73"/>
      <c r="C463" s="73"/>
      <c r="D463" s="73"/>
      <c r="E463" s="73"/>
      <c r="F463" s="73"/>
      <c r="G463" s="73"/>
      <c r="H463" s="73"/>
      <c r="I463" s="73"/>
      <c r="J463" s="73"/>
      <c r="K463" s="73"/>
    </row>
    <row r="464" spans="1:11" x14ac:dyDescent="0.2">
      <c r="A464" s="73"/>
      <c r="B464" s="73"/>
      <c r="C464" s="73"/>
      <c r="D464" s="73"/>
      <c r="E464" s="73"/>
      <c r="F464" s="73"/>
      <c r="G464" s="73"/>
      <c r="H464" s="73"/>
      <c r="I464" s="73"/>
      <c r="J464" s="73"/>
      <c r="K464" s="73"/>
    </row>
    <row r="465" spans="1:11" x14ac:dyDescent="0.2">
      <c r="A465" s="73"/>
      <c r="B465" s="73"/>
      <c r="C465" s="73"/>
      <c r="D465" s="73"/>
      <c r="E465" s="73"/>
      <c r="F465" s="73"/>
      <c r="G465" s="73"/>
      <c r="H465" s="73"/>
      <c r="I465" s="73"/>
      <c r="J465" s="73"/>
      <c r="K465" s="73"/>
    </row>
    <row r="466" spans="1:11" x14ac:dyDescent="0.2">
      <c r="A466" s="73"/>
      <c r="B466" s="73"/>
      <c r="C466" s="73"/>
      <c r="D466" s="73"/>
      <c r="E466" s="73"/>
      <c r="F466" s="73"/>
      <c r="G466" s="73"/>
      <c r="H466" s="73"/>
      <c r="I466" s="73"/>
      <c r="J466" s="73"/>
      <c r="K466" s="73"/>
    </row>
    <row r="467" spans="1:11" x14ac:dyDescent="0.2">
      <c r="A467" s="73"/>
      <c r="B467" s="73"/>
      <c r="C467" s="73"/>
      <c r="D467" s="73"/>
      <c r="E467" s="73"/>
      <c r="F467" s="73"/>
      <c r="G467" s="73"/>
      <c r="H467" s="73"/>
      <c r="I467" s="73"/>
      <c r="J467" s="73"/>
      <c r="K467" s="73"/>
    </row>
    <row r="468" spans="1:11" x14ac:dyDescent="0.2">
      <c r="A468" s="73"/>
      <c r="B468" s="73"/>
      <c r="C468" s="73"/>
      <c r="D468" s="73"/>
      <c r="E468" s="73"/>
      <c r="F468" s="73"/>
      <c r="G468" s="73"/>
      <c r="H468" s="73"/>
      <c r="I468" s="73"/>
      <c r="J468" s="73"/>
      <c r="K468" s="73"/>
    </row>
    <row r="469" spans="1:11" x14ac:dyDescent="0.2">
      <c r="A469" s="73"/>
      <c r="B469" s="73"/>
      <c r="C469" s="73"/>
      <c r="D469" s="73"/>
      <c r="E469" s="73"/>
      <c r="F469" s="73"/>
      <c r="G469" s="73"/>
      <c r="H469" s="73"/>
      <c r="I469" s="73"/>
      <c r="J469" s="73"/>
      <c r="K469" s="73"/>
    </row>
    <row r="470" spans="1:11" x14ac:dyDescent="0.2">
      <c r="A470" s="73"/>
      <c r="B470" s="73"/>
      <c r="C470" s="73"/>
      <c r="D470" s="73"/>
      <c r="E470" s="73"/>
      <c r="F470" s="73"/>
      <c r="G470" s="73"/>
      <c r="H470" s="73"/>
      <c r="I470" s="73"/>
      <c r="J470" s="73"/>
      <c r="K470" s="73"/>
    </row>
    <row r="471" spans="1:11" x14ac:dyDescent="0.2">
      <c r="A471" s="73"/>
      <c r="B471" s="73"/>
      <c r="C471" s="73"/>
      <c r="D471" s="73"/>
      <c r="E471" s="73"/>
      <c r="F471" s="73"/>
      <c r="G471" s="73"/>
      <c r="H471" s="73"/>
      <c r="I471" s="73"/>
      <c r="J471" s="73"/>
      <c r="K471" s="73"/>
    </row>
    <row r="472" spans="1:11" x14ac:dyDescent="0.2">
      <c r="A472" s="73"/>
      <c r="B472" s="73"/>
      <c r="C472" s="73"/>
      <c r="D472" s="73"/>
      <c r="E472" s="73"/>
      <c r="F472" s="73"/>
      <c r="G472" s="73"/>
      <c r="H472" s="73"/>
      <c r="I472" s="73"/>
      <c r="J472" s="73"/>
      <c r="K472" s="73"/>
    </row>
    <row r="473" spans="1:11" x14ac:dyDescent="0.2">
      <c r="A473" s="73"/>
      <c r="B473" s="73"/>
      <c r="C473" s="73"/>
      <c r="D473" s="73"/>
      <c r="E473" s="73"/>
      <c r="F473" s="73"/>
      <c r="G473" s="73"/>
      <c r="H473" s="73"/>
      <c r="I473" s="73"/>
      <c r="J473" s="73"/>
      <c r="K473" s="73"/>
    </row>
    <row r="474" spans="1:11" x14ac:dyDescent="0.2">
      <c r="A474" s="73"/>
      <c r="B474" s="73"/>
      <c r="C474" s="73"/>
      <c r="D474" s="73"/>
      <c r="E474" s="73"/>
      <c r="F474" s="73"/>
      <c r="G474" s="73"/>
      <c r="H474" s="73"/>
      <c r="I474" s="73"/>
      <c r="J474" s="73"/>
      <c r="K474" s="73"/>
    </row>
    <row r="475" spans="1:11" x14ac:dyDescent="0.2">
      <c r="A475" s="73"/>
      <c r="B475" s="73"/>
      <c r="C475" s="73"/>
      <c r="D475" s="73"/>
      <c r="E475" s="73"/>
      <c r="F475" s="73"/>
      <c r="G475" s="73"/>
      <c r="H475" s="73"/>
      <c r="I475" s="73"/>
      <c r="J475" s="73"/>
      <c r="K475" s="73"/>
    </row>
    <row r="476" spans="1:11" x14ac:dyDescent="0.2">
      <c r="A476" s="73"/>
      <c r="B476" s="73"/>
      <c r="C476" s="73"/>
      <c r="D476" s="73"/>
      <c r="E476" s="73"/>
      <c r="F476" s="73"/>
      <c r="G476" s="73"/>
      <c r="H476" s="73"/>
      <c r="I476" s="73"/>
      <c r="J476" s="73"/>
      <c r="K476" s="73"/>
    </row>
    <row r="477" spans="1:11" x14ac:dyDescent="0.2">
      <c r="A477" s="73"/>
      <c r="B477" s="73"/>
      <c r="C477" s="73"/>
      <c r="D477" s="73"/>
      <c r="E477" s="73"/>
      <c r="F477" s="73"/>
      <c r="G477" s="73"/>
      <c r="H477" s="73"/>
      <c r="I477" s="73"/>
      <c r="J477" s="73"/>
      <c r="K477" s="73"/>
    </row>
    <row r="478" spans="1:11" x14ac:dyDescent="0.2">
      <c r="A478" s="73"/>
      <c r="B478" s="73"/>
      <c r="C478" s="73"/>
      <c r="D478" s="73"/>
      <c r="E478" s="73"/>
      <c r="F478" s="73"/>
      <c r="G478" s="73"/>
      <c r="H478" s="73"/>
      <c r="I478" s="73"/>
      <c r="J478" s="73"/>
      <c r="K478" s="73"/>
    </row>
    <row r="479" spans="1:11" x14ac:dyDescent="0.2">
      <c r="A479" s="73"/>
      <c r="B479" s="73"/>
      <c r="C479" s="73"/>
      <c r="D479" s="73"/>
      <c r="E479" s="73"/>
      <c r="F479" s="73"/>
      <c r="G479" s="73"/>
      <c r="H479" s="73"/>
      <c r="I479" s="73"/>
      <c r="J479" s="73"/>
      <c r="K479" s="73"/>
    </row>
    <row r="480" spans="1:11" x14ac:dyDescent="0.2">
      <c r="A480" s="73"/>
      <c r="B480" s="73"/>
      <c r="C480" s="73"/>
      <c r="D480" s="73"/>
      <c r="E480" s="73"/>
      <c r="F480" s="73"/>
      <c r="G480" s="73"/>
      <c r="H480" s="73"/>
      <c r="I480" s="73"/>
      <c r="J480" s="73"/>
      <c r="K480" s="73"/>
    </row>
    <row r="481" spans="1:11" x14ac:dyDescent="0.2">
      <c r="A481" s="73"/>
      <c r="B481" s="73"/>
      <c r="C481" s="73"/>
      <c r="D481" s="73"/>
      <c r="E481" s="73"/>
      <c r="F481" s="73"/>
      <c r="G481" s="73"/>
      <c r="H481" s="73"/>
      <c r="I481" s="73"/>
      <c r="J481" s="73"/>
      <c r="K481" s="73"/>
    </row>
    <row r="482" spans="1:11" x14ac:dyDescent="0.2">
      <c r="A482" s="73"/>
      <c r="B482" s="73"/>
      <c r="C482" s="73"/>
      <c r="D482" s="73"/>
      <c r="E482" s="73"/>
      <c r="F482" s="73"/>
      <c r="G482" s="73"/>
      <c r="H482" s="73"/>
      <c r="I482" s="73"/>
      <c r="J482" s="73"/>
      <c r="K482" s="73"/>
    </row>
    <row r="483" spans="1:11" x14ac:dyDescent="0.2">
      <c r="A483" s="73"/>
      <c r="B483" s="73"/>
      <c r="C483" s="73"/>
      <c r="D483" s="73"/>
      <c r="E483" s="73"/>
      <c r="F483" s="73"/>
      <c r="G483" s="73"/>
      <c r="H483" s="73"/>
      <c r="I483" s="73"/>
      <c r="J483" s="73"/>
      <c r="K483" s="73"/>
    </row>
    <row r="484" spans="1:11" x14ac:dyDescent="0.2">
      <c r="A484" s="73"/>
      <c r="B484" s="73"/>
      <c r="C484" s="73"/>
      <c r="D484" s="73"/>
      <c r="E484" s="73"/>
      <c r="F484" s="73"/>
      <c r="G484" s="73"/>
      <c r="H484" s="73"/>
      <c r="I484" s="73"/>
      <c r="J484" s="73"/>
      <c r="K484" s="73"/>
    </row>
    <row r="485" spans="1:11" x14ac:dyDescent="0.2">
      <c r="A485" s="73"/>
      <c r="B485" s="73"/>
      <c r="C485" s="73"/>
      <c r="D485" s="73"/>
      <c r="E485" s="73"/>
      <c r="F485" s="73"/>
      <c r="G485" s="73"/>
      <c r="H485" s="73"/>
      <c r="I485" s="73"/>
      <c r="J485" s="73"/>
      <c r="K485" s="73"/>
    </row>
    <row r="486" spans="1:11" x14ac:dyDescent="0.2">
      <c r="A486" s="73"/>
      <c r="B486" s="73"/>
      <c r="C486" s="73"/>
      <c r="D486" s="73"/>
      <c r="E486" s="73"/>
      <c r="F486" s="73"/>
      <c r="G486" s="73"/>
      <c r="H486" s="73"/>
      <c r="I486" s="73"/>
      <c r="J486" s="73"/>
      <c r="K486" s="73"/>
    </row>
    <row r="487" spans="1:11" x14ac:dyDescent="0.2">
      <c r="A487" s="73"/>
      <c r="B487" s="73"/>
      <c r="C487" s="73"/>
      <c r="D487" s="73"/>
      <c r="E487" s="73"/>
      <c r="F487" s="73"/>
      <c r="G487" s="73"/>
      <c r="H487" s="73"/>
      <c r="I487" s="73"/>
      <c r="J487" s="73"/>
      <c r="K487" s="73"/>
    </row>
    <row r="488" spans="1:11" x14ac:dyDescent="0.2">
      <c r="A488" s="73"/>
      <c r="B488" s="73"/>
      <c r="C488" s="73"/>
      <c r="D488" s="73"/>
      <c r="E488" s="73"/>
      <c r="F488" s="73"/>
      <c r="G488" s="73"/>
      <c r="H488" s="73"/>
      <c r="I488" s="73"/>
      <c r="J488" s="73"/>
      <c r="K488" s="73"/>
    </row>
    <row r="489" spans="1:11" x14ac:dyDescent="0.2">
      <c r="A489" s="73"/>
      <c r="B489" s="73"/>
      <c r="C489" s="73"/>
      <c r="D489" s="73"/>
      <c r="E489" s="73"/>
      <c r="F489" s="73"/>
      <c r="G489" s="73"/>
      <c r="H489" s="73"/>
      <c r="I489" s="73"/>
      <c r="J489" s="73"/>
      <c r="K489" s="73"/>
    </row>
    <row r="490" spans="1:11" x14ac:dyDescent="0.2">
      <c r="A490" s="73"/>
      <c r="B490" s="73"/>
      <c r="C490" s="73"/>
      <c r="D490" s="73"/>
      <c r="E490" s="73"/>
      <c r="F490" s="73"/>
      <c r="G490" s="73"/>
      <c r="H490" s="73"/>
      <c r="I490" s="73"/>
      <c r="J490" s="73"/>
      <c r="K490" s="73"/>
    </row>
    <row r="491" spans="1:11" x14ac:dyDescent="0.2">
      <c r="A491" s="73"/>
      <c r="B491" s="73"/>
      <c r="C491" s="73"/>
      <c r="D491" s="73"/>
      <c r="E491" s="73"/>
      <c r="F491" s="73"/>
      <c r="G491" s="73"/>
      <c r="H491" s="73"/>
      <c r="I491" s="73"/>
      <c r="J491" s="73"/>
      <c r="K491" s="73"/>
    </row>
    <row r="492" spans="1:11" x14ac:dyDescent="0.2">
      <c r="A492" s="73"/>
      <c r="B492" s="73"/>
      <c r="C492" s="73"/>
      <c r="D492" s="73"/>
      <c r="E492" s="73"/>
      <c r="F492" s="73"/>
      <c r="G492" s="73"/>
      <c r="H492" s="73"/>
      <c r="I492" s="73"/>
      <c r="J492" s="73"/>
      <c r="K492" s="73"/>
    </row>
    <row r="493" spans="1:11" x14ac:dyDescent="0.2">
      <c r="A493" s="73"/>
      <c r="B493" s="73"/>
      <c r="C493" s="73"/>
      <c r="D493" s="73"/>
      <c r="E493" s="73"/>
      <c r="F493" s="73"/>
      <c r="G493" s="73"/>
      <c r="H493" s="73"/>
      <c r="I493" s="73"/>
      <c r="J493" s="73"/>
      <c r="K493" s="73"/>
    </row>
    <row r="494" spans="1:11" x14ac:dyDescent="0.2">
      <c r="A494" s="73"/>
      <c r="B494" s="73"/>
      <c r="C494" s="73"/>
      <c r="D494" s="73"/>
      <c r="E494" s="73"/>
      <c r="F494" s="73"/>
      <c r="G494" s="73"/>
      <c r="H494" s="73"/>
      <c r="I494" s="73"/>
      <c r="J494" s="73"/>
      <c r="K494" s="73"/>
    </row>
    <row r="495" spans="1:11" x14ac:dyDescent="0.2">
      <c r="A495" s="73"/>
      <c r="B495" s="73"/>
      <c r="C495" s="73"/>
      <c r="D495" s="73"/>
      <c r="E495" s="73"/>
      <c r="F495" s="73"/>
      <c r="G495" s="73"/>
      <c r="H495" s="73"/>
      <c r="I495" s="73"/>
      <c r="J495" s="73"/>
      <c r="K495" s="73"/>
    </row>
    <row r="496" spans="1:11" x14ac:dyDescent="0.2">
      <c r="A496" s="73"/>
      <c r="B496" s="73"/>
      <c r="C496" s="73"/>
      <c r="D496" s="73"/>
      <c r="E496" s="73"/>
      <c r="F496" s="73"/>
      <c r="G496" s="73"/>
      <c r="H496" s="73"/>
      <c r="I496" s="73"/>
      <c r="J496" s="73"/>
      <c r="K496" s="73"/>
    </row>
    <row r="497" spans="1:11" x14ac:dyDescent="0.2">
      <c r="A497" s="73"/>
      <c r="B497" s="73"/>
      <c r="C497" s="73"/>
      <c r="D497" s="73"/>
      <c r="E497" s="73"/>
      <c r="F497" s="73"/>
      <c r="G497" s="73"/>
      <c r="H497" s="73"/>
      <c r="I497" s="73"/>
      <c r="J497" s="73"/>
      <c r="K497" s="73"/>
    </row>
    <row r="498" spans="1:11" x14ac:dyDescent="0.2">
      <c r="A498" s="73"/>
      <c r="B498" s="73"/>
      <c r="C498" s="73"/>
      <c r="D498" s="73"/>
      <c r="E498" s="73"/>
      <c r="F498" s="73"/>
      <c r="G498" s="73"/>
      <c r="H498" s="73"/>
      <c r="I498" s="73"/>
      <c r="J498" s="73"/>
      <c r="K498" s="73"/>
    </row>
    <row r="499" spans="1:11" x14ac:dyDescent="0.2">
      <c r="A499" s="73"/>
      <c r="B499" s="73"/>
      <c r="C499" s="73"/>
      <c r="D499" s="73"/>
      <c r="E499" s="73"/>
      <c r="F499" s="73"/>
      <c r="G499" s="73"/>
      <c r="H499" s="73"/>
      <c r="I499" s="73"/>
      <c r="J499" s="73"/>
      <c r="K499" s="73"/>
    </row>
    <row r="500" spans="1:11" x14ac:dyDescent="0.2">
      <c r="A500" s="73"/>
      <c r="B500" s="73"/>
      <c r="C500" s="73"/>
      <c r="D500" s="73"/>
      <c r="E500" s="73"/>
      <c r="F500" s="73"/>
      <c r="G500" s="73"/>
      <c r="H500" s="73"/>
      <c r="I500" s="73"/>
      <c r="J500" s="73"/>
      <c r="K500" s="73"/>
    </row>
    <row r="501" spans="1:11" x14ac:dyDescent="0.2">
      <c r="A501" s="73"/>
      <c r="B501" s="73"/>
      <c r="C501" s="73"/>
      <c r="D501" s="73"/>
      <c r="E501" s="73"/>
      <c r="F501" s="73"/>
      <c r="G501" s="73"/>
      <c r="H501" s="73"/>
      <c r="I501" s="73"/>
      <c r="J501" s="73"/>
      <c r="K501" s="73"/>
    </row>
    <row r="502" spans="1:11" x14ac:dyDescent="0.2">
      <c r="A502" s="73"/>
      <c r="B502" s="73"/>
      <c r="C502" s="73"/>
      <c r="D502" s="73"/>
      <c r="E502" s="73"/>
      <c r="F502" s="73"/>
      <c r="G502" s="73"/>
      <c r="H502" s="73"/>
      <c r="I502" s="73"/>
      <c r="J502" s="73"/>
      <c r="K502" s="73"/>
    </row>
    <row r="503" spans="1:11" x14ac:dyDescent="0.2">
      <c r="A503" s="73"/>
      <c r="B503" s="73"/>
      <c r="C503" s="73"/>
      <c r="D503" s="73"/>
      <c r="E503" s="73"/>
      <c r="F503" s="73"/>
      <c r="G503" s="73"/>
      <c r="H503" s="73"/>
      <c r="I503" s="73"/>
      <c r="J503" s="73"/>
      <c r="K503" s="73"/>
    </row>
    <row r="504" spans="1:11" x14ac:dyDescent="0.2">
      <c r="A504" s="73"/>
      <c r="B504" s="73"/>
      <c r="C504" s="73"/>
      <c r="D504" s="73"/>
      <c r="E504" s="73"/>
      <c r="F504" s="73"/>
      <c r="G504" s="73"/>
      <c r="H504" s="73"/>
      <c r="I504" s="73"/>
      <c r="J504" s="73"/>
      <c r="K504" s="73"/>
    </row>
    <row r="505" spans="1:11" x14ac:dyDescent="0.2">
      <c r="A505" s="73"/>
      <c r="B505" s="73"/>
      <c r="C505" s="73"/>
      <c r="D505" s="73"/>
      <c r="E505" s="73"/>
      <c r="F505" s="73"/>
      <c r="G505" s="73"/>
      <c r="H505" s="73"/>
      <c r="I505" s="73"/>
      <c r="J505" s="73"/>
      <c r="K505" s="73"/>
    </row>
    <row r="506" spans="1:11" x14ac:dyDescent="0.2">
      <c r="A506" s="73"/>
      <c r="B506" s="73"/>
      <c r="C506" s="73"/>
      <c r="D506" s="73"/>
      <c r="E506" s="73"/>
      <c r="F506" s="73"/>
      <c r="G506" s="73"/>
      <c r="H506" s="73"/>
      <c r="I506" s="73"/>
      <c r="J506" s="73"/>
      <c r="K506" s="73"/>
    </row>
    <row r="507" spans="1:11" x14ac:dyDescent="0.2">
      <c r="A507" s="73"/>
      <c r="B507" s="73"/>
      <c r="C507" s="73"/>
      <c r="D507" s="73"/>
      <c r="E507" s="73"/>
      <c r="F507" s="73"/>
      <c r="G507" s="73"/>
      <c r="H507" s="73"/>
      <c r="I507" s="73"/>
      <c r="J507" s="73"/>
      <c r="K507" s="73"/>
    </row>
    <row r="508" spans="1:11" x14ac:dyDescent="0.2">
      <c r="A508" s="73"/>
      <c r="B508" s="73"/>
      <c r="C508" s="73"/>
      <c r="D508" s="73"/>
      <c r="E508" s="73"/>
      <c r="F508" s="73"/>
      <c r="G508" s="73"/>
      <c r="H508" s="73"/>
      <c r="I508" s="73"/>
      <c r="J508" s="73"/>
      <c r="K508" s="73"/>
    </row>
    <row r="509" spans="1:11" x14ac:dyDescent="0.2">
      <c r="A509" s="73"/>
      <c r="B509" s="73"/>
      <c r="C509" s="73"/>
      <c r="D509" s="73"/>
      <c r="E509" s="73"/>
      <c r="F509" s="73"/>
      <c r="G509" s="73"/>
      <c r="H509" s="73"/>
      <c r="I509" s="73"/>
      <c r="J509" s="73"/>
      <c r="K509" s="73"/>
    </row>
    <row r="510" spans="1:11" x14ac:dyDescent="0.2">
      <c r="A510" s="73"/>
      <c r="B510" s="73"/>
      <c r="C510" s="73"/>
      <c r="D510" s="73"/>
      <c r="E510" s="73"/>
      <c r="F510" s="73"/>
      <c r="G510" s="73"/>
      <c r="H510" s="73"/>
      <c r="I510" s="73"/>
      <c r="J510" s="73"/>
      <c r="K510" s="73"/>
    </row>
    <row r="511" spans="1:11" x14ac:dyDescent="0.2">
      <c r="A511" s="73"/>
      <c r="B511" s="73"/>
      <c r="C511" s="73"/>
      <c r="D511" s="73"/>
      <c r="E511" s="73"/>
      <c r="F511" s="73"/>
      <c r="G511" s="73"/>
      <c r="H511" s="73"/>
      <c r="I511" s="73"/>
      <c r="J511" s="73"/>
      <c r="K511" s="73"/>
    </row>
    <row r="512" spans="1:11" x14ac:dyDescent="0.2">
      <c r="A512" s="73"/>
      <c r="B512" s="73"/>
      <c r="C512" s="73"/>
      <c r="D512" s="73"/>
      <c r="E512" s="73"/>
      <c r="F512" s="73"/>
      <c r="G512" s="73"/>
      <c r="H512" s="73"/>
      <c r="I512" s="73"/>
      <c r="J512" s="73"/>
      <c r="K512" s="73"/>
    </row>
    <row r="513" spans="1:11" x14ac:dyDescent="0.2">
      <c r="A513" s="73"/>
      <c r="B513" s="73"/>
      <c r="C513" s="73"/>
      <c r="D513" s="73"/>
      <c r="E513" s="73"/>
      <c r="F513" s="73"/>
      <c r="G513" s="73"/>
      <c r="H513" s="73"/>
      <c r="I513" s="73"/>
      <c r="J513" s="73"/>
      <c r="K513" s="73"/>
    </row>
    <row r="514" spans="1:11" x14ac:dyDescent="0.2">
      <c r="A514" s="73"/>
      <c r="B514" s="73"/>
      <c r="C514" s="73"/>
      <c r="D514" s="73"/>
      <c r="E514" s="73"/>
      <c r="F514" s="73"/>
      <c r="G514" s="73"/>
      <c r="H514" s="73"/>
      <c r="I514" s="73"/>
      <c r="J514" s="73"/>
      <c r="K514" s="73"/>
    </row>
    <row r="515" spans="1:11" x14ac:dyDescent="0.2">
      <c r="A515" s="73"/>
      <c r="B515" s="73"/>
      <c r="C515" s="73"/>
      <c r="D515" s="73"/>
      <c r="E515" s="73"/>
      <c r="F515" s="73"/>
      <c r="G515" s="73"/>
      <c r="H515" s="73"/>
      <c r="I515" s="73"/>
      <c r="J515" s="73"/>
      <c r="K515" s="73"/>
    </row>
    <row r="516" spans="1:11" x14ac:dyDescent="0.2">
      <c r="A516" s="73"/>
      <c r="B516" s="73"/>
      <c r="C516" s="73"/>
      <c r="D516" s="73"/>
      <c r="E516" s="73"/>
      <c r="F516" s="73"/>
      <c r="G516" s="73"/>
      <c r="H516" s="73"/>
      <c r="I516" s="73"/>
      <c r="J516" s="73"/>
      <c r="K516" s="73"/>
    </row>
    <row r="517" spans="1:11" x14ac:dyDescent="0.2">
      <c r="A517" s="73"/>
      <c r="B517" s="73"/>
      <c r="C517" s="73"/>
      <c r="D517" s="73"/>
      <c r="E517" s="73"/>
      <c r="F517" s="73"/>
      <c r="G517" s="73"/>
      <c r="H517" s="73"/>
      <c r="I517" s="73"/>
      <c r="J517" s="73"/>
      <c r="K517" s="73"/>
    </row>
    <row r="518" spans="1:11" x14ac:dyDescent="0.2">
      <c r="A518" s="73"/>
      <c r="B518" s="73"/>
      <c r="C518" s="73"/>
      <c r="D518" s="73"/>
      <c r="E518" s="73"/>
      <c r="F518" s="73"/>
      <c r="G518" s="73"/>
      <c r="H518" s="73"/>
      <c r="I518" s="73"/>
      <c r="J518" s="73"/>
      <c r="K518" s="73"/>
    </row>
    <row r="519" spans="1:11" x14ac:dyDescent="0.2">
      <c r="A519" s="73"/>
      <c r="B519" s="73"/>
      <c r="C519" s="73"/>
      <c r="D519" s="73"/>
      <c r="E519" s="73"/>
      <c r="F519" s="73"/>
      <c r="G519" s="73"/>
      <c r="H519" s="73"/>
      <c r="I519" s="73"/>
      <c r="J519" s="73"/>
      <c r="K519" s="73"/>
    </row>
    <row r="520" spans="1:11" x14ac:dyDescent="0.2">
      <c r="A520" s="73"/>
      <c r="B520" s="73"/>
      <c r="C520" s="73"/>
      <c r="D520" s="73"/>
      <c r="E520" s="73"/>
      <c r="F520" s="73"/>
      <c r="G520" s="73"/>
      <c r="H520" s="73"/>
      <c r="I520" s="73"/>
      <c r="J520" s="73"/>
      <c r="K520" s="73"/>
    </row>
    <row r="521" spans="1:11" x14ac:dyDescent="0.2">
      <c r="A521" s="73"/>
      <c r="B521" s="73"/>
      <c r="C521" s="73"/>
      <c r="D521" s="73"/>
      <c r="E521" s="73"/>
      <c r="F521" s="73"/>
      <c r="G521" s="73"/>
      <c r="H521" s="73"/>
      <c r="I521" s="73"/>
      <c r="J521" s="73"/>
      <c r="K521" s="73"/>
    </row>
    <row r="522" spans="1:11" x14ac:dyDescent="0.2">
      <c r="A522" s="73"/>
      <c r="B522" s="73"/>
      <c r="C522" s="73"/>
      <c r="D522" s="73"/>
      <c r="E522" s="73"/>
      <c r="F522" s="73"/>
      <c r="G522" s="73"/>
      <c r="H522" s="73"/>
      <c r="I522" s="73"/>
      <c r="J522" s="73"/>
      <c r="K522" s="73"/>
    </row>
    <row r="523" spans="1:11" x14ac:dyDescent="0.2">
      <c r="A523" s="73"/>
      <c r="B523" s="73"/>
      <c r="C523" s="73"/>
      <c r="D523" s="73"/>
      <c r="E523" s="73"/>
      <c r="F523" s="73"/>
      <c r="G523" s="73"/>
      <c r="H523" s="73"/>
      <c r="I523" s="73"/>
      <c r="J523" s="73"/>
      <c r="K523" s="73"/>
    </row>
    <row r="524" spans="1:11" x14ac:dyDescent="0.2">
      <c r="A524" s="73"/>
      <c r="B524" s="73"/>
      <c r="C524" s="73"/>
      <c r="D524" s="73"/>
      <c r="E524" s="73"/>
      <c r="F524" s="73"/>
      <c r="G524" s="73"/>
      <c r="H524" s="73"/>
      <c r="I524" s="73"/>
      <c r="J524" s="73"/>
      <c r="K524" s="73"/>
    </row>
    <row r="525" spans="1:11" x14ac:dyDescent="0.2">
      <c r="A525" s="73"/>
      <c r="B525" s="73"/>
      <c r="C525" s="73"/>
      <c r="D525" s="73"/>
      <c r="E525" s="73"/>
      <c r="F525" s="73"/>
      <c r="G525" s="73"/>
      <c r="H525" s="73"/>
      <c r="I525" s="73"/>
      <c r="J525" s="73"/>
      <c r="K525" s="73"/>
    </row>
    <row r="526" spans="1:11" x14ac:dyDescent="0.2">
      <c r="A526" s="73"/>
      <c r="B526" s="73"/>
      <c r="C526" s="73"/>
      <c r="D526" s="73"/>
      <c r="E526" s="73"/>
      <c r="F526" s="73"/>
      <c r="G526" s="73"/>
      <c r="H526" s="73"/>
      <c r="I526" s="73"/>
      <c r="J526" s="73"/>
      <c r="K526" s="73"/>
    </row>
    <row r="527" spans="1:11" x14ac:dyDescent="0.2">
      <c r="A527" s="73"/>
      <c r="B527" s="73"/>
      <c r="C527" s="73"/>
      <c r="D527" s="73"/>
      <c r="E527" s="73"/>
      <c r="F527" s="73"/>
      <c r="G527" s="73"/>
      <c r="H527" s="73"/>
      <c r="I527" s="73"/>
      <c r="J527" s="73"/>
      <c r="K527" s="73"/>
    </row>
    <row r="528" spans="1:11" x14ac:dyDescent="0.2">
      <c r="A528" s="73"/>
      <c r="B528" s="73"/>
      <c r="C528" s="73"/>
      <c r="D528" s="73"/>
      <c r="E528" s="73"/>
      <c r="F528" s="73"/>
      <c r="G528" s="73"/>
      <c r="H528" s="73"/>
      <c r="I528" s="73"/>
      <c r="J528" s="73"/>
      <c r="K528" s="73"/>
    </row>
    <row r="529" spans="1:11" x14ac:dyDescent="0.2">
      <c r="A529" s="73"/>
      <c r="B529" s="73"/>
      <c r="C529" s="73"/>
      <c r="D529" s="73"/>
      <c r="E529" s="73"/>
      <c r="F529" s="73"/>
      <c r="G529" s="73"/>
      <c r="H529" s="73"/>
      <c r="I529" s="73"/>
      <c r="J529" s="73"/>
      <c r="K529" s="73"/>
    </row>
    <row r="530" spans="1:11" x14ac:dyDescent="0.2">
      <c r="A530" s="73"/>
      <c r="B530" s="73"/>
      <c r="C530" s="73"/>
      <c r="D530" s="73"/>
      <c r="E530" s="73"/>
      <c r="F530" s="73"/>
      <c r="G530" s="73"/>
      <c r="H530" s="73"/>
      <c r="I530" s="73"/>
      <c r="J530" s="73"/>
      <c r="K530" s="73"/>
    </row>
    <row r="531" spans="1:11" x14ac:dyDescent="0.2">
      <c r="A531" s="73"/>
      <c r="B531" s="73"/>
      <c r="C531" s="73"/>
      <c r="D531" s="73"/>
      <c r="E531" s="73"/>
      <c r="F531" s="73"/>
      <c r="G531" s="73"/>
      <c r="H531" s="73"/>
      <c r="I531" s="73"/>
      <c r="J531" s="73"/>
      <c r="K531" s="73"/>
    </row>
    <row r="532" spans="1:11" x14ac:dyDescent="0.2">
      <c r="A532" s="73"/>
      <c r="B532" s="73"/>
      <c r="C532" s="73"/>
      <c r="D532" s="73"/>
      <c r="E532" s="73"/>
      <c r="F532" s="73"/>
      <c r="G532" s="73"/>
      <c r="H532" s="73"/>
      <c r="I532" s="73"/>
      <c r="J532" s="73"/>
      <c r="K532" s="73"/>
    </row>
    <row r="533" spans="1:11" x14ac:dyDescent="0.2">
      <c r="A533" s="73"/>
      <c r="B533" s="73"/>
      <c r="C533" s="73"/>
      <c r="D533" s="73"/>
      <c r="E533" s="73"/>
      <c r="F533" s="73"/>
      <c r="G533" s="73"/>
      <c r="H533" s="73"/>
      <c r="I533" s="73"/>
      <c r="J533" s="73"/>
      <c r="K533" s="73"/>
    </row>
    <row r="534" spans="1:11" x14ac:dyDescent="0.2">
      <c r="A534" s="73"/>
      <c r="B534" s="73"/>
      <c r="C534" s="73"/>
      <c r="D534" s="73"/>
      <c r="E534" s="73"/>
      <c r="F534" s="73"/>
      <c r="G534" s="73"/>
      <c r="H534" s="73"/>
      <c r="I534" s="73"/>
      <c r="J534" s="73"/>
      <c r="K534" s="73"/>
    </row>
    <row r="535" spans="1:11" x14ac:dyDescent="0.2">
      <c r="A535" s="73"/>
      <c r="B535" s="73"/>
      <c r="C535" s="73"/>
      <c r="D535" s="73"/>
      <c r="E535" s="73"/>
      <c r="F535" s="73"/>
      <c r="G535" s="73"/>
      <c r="H535" s="73"/>
      <c r="I535" s="73"/>
      <c r="J535" s="73"/>
      <c r="K535" s="73"/>
    </row>
    <row r="536" spans="1:11" x14ac:dyDescent="0.2">
      <c r="A536" s="73"/>
      <c r="B536" s="73"/>
      <c r="C536" s="73"/>
      <c r="D536" s="73"/>
      <c r="E536" s="73"/>
      <c r="F536" s="73"/>
      <c r="G536" s="73"/>
      <c r="H536" s="73"/>
      <c r="I536" s="73"/>
      <c r="J536" s="73"/>
      <c r="K536" s="73"/>
    </row>
    <row r="537" spans="1:11" x14ac:dyDescent="0.2">
      <c r="A537" s="73"/>
      <c r="B537" s="73"/>
      <c r="C537" s="73"/>
      <c r="D537" s="73"/>
      <c r="E537" s="73"/>
      <c r="F537" s="73"/>
      <c r="G537" s="73"/>
      <c r="H537" s="73"/>
      <c r="I537" s="73"/>
      <c r="J537" s="73"/>
      <c r="K537" s="73"/>
    </row>
    <row r="538" spans="1:11" x14ac:dyDescent="0.2">
      <c r="A538" s="73"/>
      <c r="B538" s="73"/>
      <c r="C538" s="73"/>
      <c r="D538" s="73"/>
      <c r="E538" s="73"/>
      <c r="F538" s="73"/>
      <c r="G538" s="73"/>
      <c r="H538" s="73"/>
      <c r="I538" s="73"/>
      <c r="J538" s="73"/>
      <c r="K538" s="73"/>
    </row>
    <row r="539" spans="1:11" x14ac:dyDescent="0.2">
      <c r="A539" s="73"/>
      <c r="B539" s="73"/>
      <c r="C539" s="73"/>
      <c r="D539" s="73"/>
      <c r="E539" s="73"/>
      <c r="F539" s="73"/>
      <c r="G539" s="73"/>
      <c r="H539" s="73"/>
      <c r="I539" s="73"/>
      <c r="J539" s="73"/>
      <c r="K539" s="73"/>
    </row>
    <row r="540" spans="1:11" x14ac:dyDescent="0.2">
      <c r="A540" s="73"/>
      <c r="B540" s="73"/>
      <c r="C540" s="73"/>
      <c r="D540" s="73"/>
      <c r="E540" s="73"/>
      <c r="F540" s="73"/>
      <c r="G540" s="73"/>
      <c r="H540" s="73"/>
      <c r="I540" s="73"/>
      <c r="J540" s="73"/>
      <c r="K540" s="73"/>
    </row>
    <row r="541" spans="1:11" x14ac:dyDescent="0.2">
      <c r="A541" s="73"/>
      <c r="B541" s="73"/>
      <c r="C541" s="73"/>
      <c r="D541" s="73"/>
      <c r="E541" s="73"/>
      <c r="F541" s="73"/>
      <c r="G541" s="73"/>
      <c r="H541" s="73"/>
      <c r="I541" s="73"/>
      <c r="J541" s="73"/>
      <c r="K541" s="73"/>
    </row>
    <row r="542" spans="1:11" x14ac:dyDescent="0.2">
      <c r="A542" s="73"/>
      <c r="B542" s="73"/>
      <c r="C542" s="73"/>
      <c r="D542" s="73"/>
      <c r="E542" s="73"/>
      <c r="F542" s="73"/>
      <c r="G542" s="73"/>
      <c r="H542" s="73"/>
      <c r="I542" s="73"/>
      <c r="J542" s="73"/>
      <c r="K542" s="73"/>
    </row>
    <row r="543" spans="1:11" x14ac:dyDescent="0.2">
      <c r="A543" s="73"/>
      <c r="B543" s="73"/>
      <c r="C543" s="73"/>
      <c r="D543" s="73"/>
      <c r="E543" s="73"/>
      <c r="F543" s="73"/>
      <c r="G543" s="73"/>
      <c r="H543" s="73"/>
      <c r="I543" s="73"/>
      <c r="J543" s="73"/>
      <c r="K543" s="73"/>
    </row>
    <row r="544" spans="1:11" x14ac:dyDescent="0.2">
      <c r="A544" s="73"/>
      <c r="B544" s="73"/>
      <c r="C544" s="73"/>
      <c r="D544" s="73"/>
      <c r="E544" s="73"/>
      <c r="F544" s="73"/>
      <c r="G544" s="73"/>
      <c r="H544" s="73"/>
      <c r="I544" s="73"/>
      <c r="J544" s="73"/>
      <c r="K544" s="73"/>
    </row>
    <row r="545" spans="1:11" x14ac:dyDescent="0.2">
      <c r="A545" s="73"/>
      <c r="B545" s="73"/>
      <c r="C545" s="73"/>
      <c r="D545" s="73"/>
      <c r="E545" s="73"/>
      <c r="F545" s="73"/>
      <c r="G545" s="73"/>
      <c r="H545" s="73"/>
      <c r="I545" s="73"/>
      <c r="J545" s="73"/>
      <c r="K545" s="73"/>
    </row>
    <row r="546" spans="1:11" x14ac:dyDescent="0.2">
      <c r="A546" s="73"/>
      <c r="B546" s="73"/>
      <c r="C546" s="73"/>
      <c r="D546" s="73"/>
      <c r="E546" s="73"/>
      <c r="F546" s="73"/>
      <c r="G546" s="73"/>
      <c r="H546" s="73"/>
      <c r="I546" s="73"/>
      <c r="J546" s="73"/>
      <c r="K546" s="73"/>
    </row>
    <row r="547" spans="1:11" x14ac:dyDescent="0.2">
      <c r="A547" s="73"/>
      <c r="B547" s="73"/>
      <c r="C547" s="73"/>
      <c r="D547" s="73"/>
      <c r="E547" s="73"/>
      <c r="F547" s="73"/>
      <c r="G547" s="73"/>
      <c r="H547" s="73"/>
      <c r="I547" s="73"/>
      <c r="J547" s="73"/>
      <c r="K547" s="73"/>
    </row>
    <row r="548" spans="1:11" x14ac:dyDescent="0.2">
      <c r="A548" s="73"/>
      <c r="B548" s="73"/>
      <c r="C548" s="73"/>
      <c r="D548" s="73"/>
      <c r="E548" s="73"/>
      <c r="F548" s="73"/>
      <c r="G548" s="73"/>
      <c r="H548" s="73"/>
      <c r="I548" s="73"/>
      <c r="J548" s="73"/>
      <c r="K548" s="73"/>
    </row>
    <row r="549" spans="1:11" x14ac:dyDescent="0.2">
      <c r="A549" s="73"/>
      <c r="B549" s="73"/>
      <c r="C549" s="73"/>
      <c r="D549" s="73"/>
      <c r="E549" s="73"/>
      <c r="F549" s="73"/>
      <c r="G549" s="73"/>
      <c r="H549" s="73"/>
      <c r="I549" s="73"/>
      <c r="J549" s="73"/>
      <c r="K549" s="73"/>
    </row>
    <row r="550" spans="1:11" x14ac:dyDescent="0.2">
      <c r="A550" s="73"/>
      <c r="B550" s="73"/>
      <c r="C550" s="73"/>
      <c r="D550" s="73"/>
      <c r="E550" s="73"/>
      <c r="F550" s="73"/>
      <c r="G550" s="73"/>
      <c r="H550" s="73"/>
      <c r="I550" s="73"/>
      <c r="J550" s="73"/>
      <c r="K550" s="73"/>
    </row>
    <row r="551" spans="1:11" x14ac:dyDescent="0.2">
      <c r="A551" s="73"/>
      <c r="B551" s="73"/>
      <c r="C551" s="73"/>
      <c r="D551" s="73"/>
      <c r="E551" s="73"/>
      <c r="F551" s="73"/>
      <c r="G551" s="73"/>
      <c r="H551" s="73"/>
      <c r="I551" s="73"/>
      <c r="J551" s="73"/>
      <c r="K551" s="73"/>
    </row>
    <row r="552" spans="1:11" x14ac:dyDescent="0.2">
      <c r="A552" s="73"/>
      <c r="B552" s="73"/>
      <c r="C552" s="73"/>
      <c r="D552" s="73"/>
      <c r="E552" s="73"/>
      <c r="F552" s="73"/>
      <c r="G552" s="73"/>
      <c r="H552" s="73"/>
      <c r="I552" s="73"/>
      <c r="J552" s="73"/>
      <c r="K552" s="73"/>
    </row>
    <row r="553" spans="1:11" x14ac:dyDescent="0.2">
      <c r="A553" s="73"/>
      <c r="B553" s="73"/>
      <c r="C553" s="73"/>
      <c r="D553" s="73"/>
      <c r="E553" s="73"/>
      <c r="F553" s="73"/>
      <c r="G553" s="73"/>
      <c r="H553" s="73"/>
      <c r="I553" s="73"/>
      <c r="J553" s="73"/>
      <c r="K553" s="73"/>
    </row>
    <row r="554" spans="1:11" x14ac:dyDescent="0.2">
      <c r="A554" s="73"/>
      <c r="B554" s="73"/>
      <c r="C554" s="73"/>
      <c r="D554" s="73"/>
      <c r="E554" s="73"/>
      <c r="F554" s="73"/>
      <c r="G554" s="73"/>
      <c r="H554" s="73"/>
      <c r="I554" s="73"/>
      <c r="J554" s="73"/>
      <c r="K554" s="73"/>
    </row>
    <row r="555" spans="1:11" x14ac:dyDescent="0.2">
      <c r="A555" s="73"/>
      <c r="B555" s="73"/>
      <c r="C555" s="73"/>
      <c r="D555" s="73"/>
      <c r="E555" s="73"/>
      <c r="F555" s="73"/>
      <c r="G555" s="73"/>
      <c r="H555" s="73"/>
      <c r="I555" s="73"/>
      <c r="J555" s="73"/>
      <c r="K555" s="73"/>
    </row>
    <row r="556" spans="1:11" x14ac:dyDescent="0.2">
      <c r="A556" s="73"/>
      <c r="B556" s="73"/>
      <c r="C556" s="73"/>
      <c r="D556" s="73"/>
      <c r="E556" s="73"/>
      <c r="F556" s="73"/>
      <c r="G556" s="73"/>
      <c r="H556" s="73"/>
      <c r="I556" s="73"/>
      <c r="J556" s="73"/>
      <c r="K556" s="73"/>
    </row>
    <row r="557" spans="1:11" x14ac:dyDescent="0.2">
      <c r="A557" s="73"/>
      <c r="B557" s="73"/>
      <c r="C557" s="73"/>
      <c r="D557" s="73"/>
      <c r="E557" s="73"/>
      <c r="F557" s="73"/>
      <c r="G557" s="73"/>
      <c r="H557" s="73"/>
      <c r="I557" s="73"/>
      <c r="J557" s="73"/>
      <c r="K557" s="73"/>
    </row>
    <row r="558" spans="1:11" x14ac:dyDescent="0.2">
      <c r="A558" s="73"/>
      <c r="B558" s="73"/>
      <c r="C558" s="73"/>
      <c r="D558" s="73"/>
      <c r="E558" s="73"/>
      <c r="F558" s="73"/>
      <c r="G558" s="73"/>
      <c r="H558" s="73"/>
      <c r="I558" s="73"/>
      <c r="J558" s="73"/>
      <c r="K558" s="73"/>
    </row>
    <row r="559" spans="1:11" x14ac:dyDescent="0.2">
      <c r="A559" s="73"/>
      <c r="B559" s="73"/>
      <c r="C559" s="73"/>
      <c r="D559" s="73"/>
      <c r="E559" s="73"/>
      <c r="F559" s="73"/>
      <c r="G559" s="73"/>
      <c r="H559" s="73"/>
      <c r="I559" s="73"/>
      <c r="J559" s="73"/>
      <c r="K559" s="73"/>
    </row>
    <row r="560" spans="1:11" x14ac:dyDescent="0.2">
      <c r="A560" s="73"/>
      <c r="B560" s="73"/>
      <c r="C560" s="73"/>
      <c r="D560" s="73"/>
      <c r="E560" s="73"/>
      <c r="F560" s="73"/>
      <c r="G560" s="73"/>
      <c r="H560" s="73"/>
      <c r="I560" s="73"/>
      <c r="J560" s="73"/>
      <c r="K560" s="73"/>
    </row>
    <row r="561" spans="1:11" x14ac:dyDescent="0.2">
      <c r="A561" s="73"/>
      <c r="B561" s="73"/>
      <c r="C561" s="73"/>
      <c r="D561" s="73"/>
      <c r="E561" s="73"/>
      <c r="F561" s="73"/>
      <c r="G561" s="73"/>
      <c r="H561" s="73"/>
      <c r="I561" s="73"/>
      <c r="J561" s="73"/>
      <c r="K561" s="73"/>
    </row>
    <row r="562" spans="1:11" x14ac:dyDescent="0.2">
      <c r="A562" s="73"/>
      <c r="B562" s="73"/>
      <c r="C562" s="73"/>
      <c r="D562" s="73"/>
      <c r="E562" s="73"/>
      <c r="F562" s="73"/>
      <c r="G562" s="73"/>
      <c r="H562" s="73"/>
      <c r="I562" s="73"/>
      <c r="J562" s="73"/>
      <c r="K562" s="73"/>
    </row>
    <row r="563" spans="1:11" x14ac:dyDescent="0.2">
      <c r="A563" s="73"/>
      <c r="B563" s="73"/>
      <c r="C563" s="73"/>
      <c r="D563" s="73"/>
      <c r="E563" s="73"/>
      <c r="F563" s="73"/>
      <c r="G563" s="73"/>
      <c r="H563" s="73"/>
      <c r="I563" s="73"/>
      <c r="J563" s="73"/>
      <c r="K563" s="73"/>
    </row>
    <row r="564" spans="1:11" x14ac:dyDescent="0.2">
      <c r="A564" s="73"/>
      <c r="B564" s="73"/>
      <c r="C564" s="73"/>
      <c r="D564" s="73"/>
      <c r="E564" s="73"/>
      <c r="F564" s="73"/>
      <c r="G564" s="73"/>
      <c r="H564" s="73"/>
      <c r="I564" s="73"/>
      <c r="J564" s="73"/>
      <c r="K564" s="73"/>
    </row>
    <row r="565" spans="1:11" x14ac:dyDescent="0.2">
      <c r="A565" s="73"/>
      <c r="B565" s="73"/>
      <c r="C565" s="73"/>
      <c r="D565" s="73"/>
      <c r="E565" s="73"/>
      <c r="F565" s="73"/>
      <c r="G565" s="73"/>
      <c r="H565" s="73"/>
      <c r="I565" s="73"/>
      <c r="J565" s="73"/>
      <c r="K565" s="73"/>
    </row>
    <row r="566" spans="1:11" x14ac:dyDescent="0.2">
      <c r="A566" s="73"/>
      <c r="B566" s="73"/>
      <c r="C566" s="73"/>
      <c r="D566" s="73"/>
      <c r="E566" s="73"/>
      <c r="F566" s="73"/>
      <c r="G566" s="73"/>
      <c r="H566" s="73"/>
      <c r="I566" s="73"/>
      <c r="J566" s="73"/>
      <c r="K566" s="73"/>
    </row>
    <row r="567" spans="1:11" x14ac:dyDescent="0.2">
      <c r="A567" s="73"/>
      <c r="B567" s="73"/>
      <c r="C567" s="73"/>
      <c r="D567" s="73"/>
      <c r="E567" s="73"/>
      <c r="F567" s="73"/>
      <c r="G567" s="73"/>
      <c r="H567" s="73"/>
      <c r="I567" s="73"/>
      <c r="J567" s="73"/>
      <c r="K567" s="73"/>
    </row>
    <row r="568" spans="1:11" x14ac:dyDescent="0.2">
      <c r="A568" s="73"/>
      <c r="B568" s="73"/>
      <c r="C568" s="73"/>
      <c r="D568" s="73"/>
      <c r="E568" s="73"/>
      <c r="F568" s="73"/>
      <c r="G568" s="73"/>
      <c r="H568" s="73"/>
      <c r="I568" s="73"/>
      <c r="J568" s="73"/>
      <c r="K568" s="73"/>
    </row>
    <row r="569" spans="1:11" x14ac:dyDescent="0.2">
      <c r="A569" s="73"/>
      <c r="B569" s="73"/>
      <c r="C569" s="73"/>
      <c r="D569" s="73"/>
      <c r="E569" s="73"/>
      <c r="F569" s="73"/>
      <c r="G569" s="73"/>
      <c r="H569" s="73"/>
      <c r="I569" s="73"/>
      <c r="J569" s="73"/>
      <c r="K569" s="73"/>
    </row>
    <row r="570" spans="1:11" x14ac:dyDescent="0.2">
      <c r="A570" s="73"/>
      <c r="B570" s="73"/>
      <c r="C570" s="73"/>
      <c r="D570" s="73"/>
      <c r="E570" s="73"/>
      <c r="F570" s="73"/>
      <c r="G570" s="73"/>
      <c r="H570" s="73"/>
      <c r="I570" s="73"/>
      <c r="J570" s="73"/>
      <c r="K570" s="73"/>
    </row>
    <row r="571" spans="1:11" x14ac:dyDescent="0.2">
      <c r="A571" s="73"/>
      <c r="B571" s="73"/>
      <c r="C571" s="73"/>
      <c r="D571" s="73"/>
      <c r="E571" s="73"/>
      <c r="F571" s="73"/>
      <c r="G571" s="73"/>
      <c r="H571" s="73"/>
      <c r="I571" s="73"/>
      <c r="J571" s="73"/>
      <c r="K571" s="73"/>
    </row>
    <row r="572" spans="1:11" x14ac:dyDescent="0.2">
      <c r="A572" s="73"/>
      <c r="B572" s="73"/>
      <c r="C572" s="73"/>
      <c r="D572" s="73"/>
      <c r="E572" s="73"/>
      <c r="F572" s="73"/>
      <c r="G572" s="73"/>
      <c r="H572" s="73"/>
      <c r="I572" s="73"/>
      <c r="J572" s="73"/>
      <c r="K572" s="73"/>
    </row>
    <row r="573" spans="1:11" x14ac:dyDescent="0.2">
      <c r="A573" s="73"/>
      <c r="B573" s="73"/>
      <c r="C573" s="73"/>
      <c r="D573" s="73"/>
      <c r="E573" s="73"/>
      <c r="F573" s="73"/>
      <c r="G573" s="73"/>
      <c r="H573" s="73"/>
      <c r="I573" s="73"/>
      <c r="J573" s="73"/>
      <c r="K573" s="73"/>
    </row>
    <row r="574" spans="1:11" x14ac:dyDescent="0.2">
      <c r="A574" s="73"/>
      <c r="B574" s="73"/>
      <c r="C574" s="73"/>
      <c r="D574" s="73"/>
      <c r="E574" s="73"/>
      <c r="F574" s="73"/>
      <c r="G574" s="73"/>
      <c r="H574" s="73"/>
      <c r="I574" s="73"/>
      <c r="J574" s="73"/>
      <c r="K574" s="73"/>
    </row>
    <row r="575" spans="1:11" x14ac:dyDescent="0.2">
      <c r="A575" s="73"/>
      <c r="B575" s="73"/>
      <c r="C575" s="73"/>
      <c r="D575" s="73"/>
      <c r="E575" s="73"/>
      <c r="F575" s="73"/>
      <c r="G575" s="73"/>
      <c r="H575" s="73"/>
      <c r="I575" s="73"/>
      <c r="J575" s="73"/>
      <c r="K575" s="73"/>
    </row>
    <row r="576" spans="1:11" x14ac:dyDescent="0.2">
      <c r="A576" s="73"/>
      <c r="B576" s="73"/>
      <c r="C576" s="73"/>
      <c r="D576" s="73"/>
      <c r="E576" s="73"/>
      <c r="F576" s="73"/>
      <c r="G576" s="73"/>
      <c r="H576" s="73"/>
      <c r="I576" s="73"/>
      <c r="J576" s="73"/>
      <c r="K576" s="73"/>
    </row>
    <row r="577" spans="1:11" x14ac:dyDescent="0.2">
      <c r="A577" s="73"/>
      <c r="B577" s="73"/>
      <c r="C577" s="73"/>
      <c r="D577" s="73"/>
      <c r="E577" s="73"/>
      <c r="F577" s="73"/>
      <c r="G577" s="73"/>
      <c r="H577" s="73"/>
      <c r="I577" s="73"/>
      <c r="J577" s="73"/>
      <c r="K577" s="73"/>
    </row>
    <row r="578" spans="1:11" x14ac:dyDescent="0.2">
      <c r="A578" s="73"/>
      <c r="B578" s="73"/>
      <c r="C578" s="73"/>
      <c r="D578" s="73"/>
      <c r="E578" s="73"/>
      <c r="F578" s="73"/>
      <c r="G578" s="73"/>
      <c r="H578" s="73"/>
      <c r="I578" s="73"/>
      <c r="J578" s="73"/>
      <c r="K578" s="73"/>
    </row>
    <row r="579" spans="1:11" x14ac:dyDescent="0.2">
      <c r="A579" s="73"/>
      <c r="B579" s="73"/>
      <c r="C579" s="73"/>
      <c r="D579" s="73"/>
      <c r="E579" s="73"/>
      <c r="F579" s="73"/>
      <c r="G579" s="73"/>
      <c r="H579" s="73"/>
      <c r="I579" s="73"/>
      <c r="J579" s="73"/>
      <c r="K579" s="73"/>
    </row>
    <row r="580" spans="1:11" x14ac:dyDescent="0.2">
      <c r="A580" s="73"/>
      <c r="B580" s="73"/>
      <c r="C580" s="73"/>
      <c r="D580" s="73"/>
      <c r="E580" s="73"/>
      <c r="F580" s="73"/>
      <c r="G580" s="73"/>
      <c r="H580" s="73"/>
      <c r="I580" s="73"/>
      <c r="J580" s="73"/>
      <c r="K580" s="73"/>
    </row>
    <row r="581" spans="1:11" x14ac:dyDescent="0.2">
      <c r="A581" s="73"/>
      <c r="B581" s="73"/>
      <c r="C581" s="73"/>
      <c r="D581" s="73"/>
      <c r="E581" s="73"/>
      <c r="F581" s="73"/>
      <c r="G581" s="73"/>
      <c r="H581" s="73"/>
      <c r="I581" s="73"/>
      <c r="J581" s="73"/>
      <c r="K581" s="73"/>
    </row>
    <row r="582" spans="1:11" x14ac:dyDescent="0.2">
      <c r="A582" s="73"/>
      <c r="B582" s="73"/>
      <c r="C582" s="73"/>
      <c r="D582" s="73"/>
      <c r="E582" s="73"/>
      <c r="F582" s="73"/>
      <c r="G582" s="73"/>
      <c r="H582" s="73"/>
      <c r="I582" s="73"/>
      <c r="J582" s="73"/>
      <c r="K582" s="73"/>
    </row>
    <row r="583" spans="1:11" x14ac:dyDescent="0.2">
      <c r="A583" s="73"/>
      <c r="B583" s="73"/>
      <c r="C583" s="73"/>
      <c r="D583" s="73"/>
      <c r="E583" s="73"/>
      <c r="F583" s="73"/>
      <c r="G583" s="73"/>
      <c r="H583" s="73"/>
      <c r="I583" s="73"/>
      <c r="J583" s="73"/>
      <c r="K583" s="73"/>
    </row>
    <row r="584" spans="1:11" x14ac:dyDescent="0.2">
      <c r="A584" s="73"/>
      <c r="B584" s="73"/>
      <c r="C584" s="73"/>
      <c r="D584" s="73"/>
      <c r="E584" s="73"/>
      <c r="F584" s="73"/>
      <c r="G584" s="73"/>
      <c r="H584" s="73"/>
      <c r="I584" s="73"/>
      <c r="J584" s="73"/>
      <c r="K584" s="73"/>
    </row>
    <row r="585" spans="1:11" x14ac:dyDescent="0.2">
      <c r="A585" s="73"/>
      <c r="B585" s="73"/>
      <c r="C585" s="73"/>
      <c r="D585" s="73"/>
      <c r="E585" s="73"/>
      <c r="F585" s="73"/>
      <c r="G585" s="73"/>
      <c r="H585" s="73"/>
      <c r="I585" s="73"/>
      <c r="J585" s="73"/>
      <c r="K585" s="73"/>
    </row>
    <row r="586" spans="1:11" x14ac:dyDescent="0.2">
      <c r="A586" s="73"/>
      <c r="B586" s="73"/>
      <c r="C586" s="73"/>
      <c r="D586" s="73"/>
      <c r="E586" s="73"/>
      <c r="F586" s="73"/>
      <c r="G586" s="73"/>
      <c r="H586" s="73"/>
      <c r="I586" s="73"/>
      <c r="J586" s="73"/>
      <c r="K586" s="73"/>
    </row>
    <row r="587" spans="1:11" x14ac:dyDescent="0.2">
      <c r="A587" s="73"/>
      <c r="B587" s="73"/>
      <c r="C587" s="73"/>
      <c r="D587" s="73"/>
      <c r="E587" s="73"/>
      <c r="F587" s="73"/>
      <c r="G587" s="73"/>
      <c r="H587" s="73"/>
      <c r="I587" s="73"/>
      <c r="J587" s="73"/>
      <c r="K587" s="73"/>
    </row>
    <row r="588" spans="1:11" x14ac:dyDescent="0.2">
      <c r="A588" s="73"/>
      <c r="B588" s="73"/>
      <c r="C588" s="73"/>
      <c r="D588" s="73"/>
      <c r="E588" s="73"/>
      <c r="F588" s="73"/>
      <c r="G588" s="73"/>
      <c r="H588" s="73"/>
      <c r="I588" s="73"/>
      <c r="J588" s="73"/>
      <c r="K588" s="73"/>
    </row>
    <row r="589" spans="1:11" x14ac:dyDescent="0.2">
      <c r="A589" s="73"/>
      <c r="B589" s="73"/>
      <c r="C589" s="73"/>
      <c r="D589" s="73"/>
      <c r="E589" s="73"/>
      <c r="F589" s="73"/>
      <c r="G589" s="73"/>
      <c r="H589" s="73"/>
      <c r="I589" s="73"/>
      <c r="J589" s="73"/>
      <c r="K589" s="73"/>
    </row>
    <row r="590" spans="1:11" x14ac:dyDescent="0.2">
      <c r="A590" s="73"/>
      <c r="B590" s="73"/>
      <c r="C590" s="73"/>
      <c r="D590" s="73"/>
      <c r="E590" s="73"/>
      <c r="F590" s="73"/>
      <c r="G590" s="73"/>
      <c r="H590" s="73"/>
      <c r="I590" s="73"/>
      <c r="J590" s="73"/>
      <c r="K590" s="73"/>
    </row>
    <row r="591" spans="1:11" x14ac:dyDescent="0.2">
      <c r="A591" s="73"/>
      <c r="B591" s="73"/>
      <c r="C591" s="73"/>
      <c r="D591" s="73"/>
      <c r="E591" s="73"/>
      <c r="F591" s="73"/>
      <c r="G591" s="73"/>
      <c r="H591" s="73"/>
      <c r="I591" s="73"/>
      <c r="J591" s="73"/>
      <c r="K591" s="73"/>
    </row>
    <row r="592" spans="1:11" x14ac:dyDescent="0.2">
      <c r="A592" s="73"/>
      <c r="B592" s="73"/>
      <c r="C592" s="73"/>
      <c r="D592" s="73"/>
      <c r="E592" s="73"/>
      <c r="F592" s="73"/>
      <c r="G592" s="73"/>
      <c r="H592" s="73"/>
      <c r="I592" s="73"/>
      <c r="J592" s="73"/>
      <c r="K592" s="73"/>
    </row>
    <row r="593" spans="1:11" x14ac:dyDescent="0.2">
      <c r="A593" s="73"/>
      <c r="B593" s="73"/>
      <c r="C593" s="73"/>
      <c r="D593" s="73"/>
      <c r="E593" s="73"/>
      <c r="F593" s="73"/>
      <c r="G593" s="73"/>
      <c r="H593" s="73"/>
      <c r="I593" s="73"/>
      <c r="J593" s="73"/>
      <c r="K593" s="73"/>
    </row>
    <row r="594" spans="1:11" x14ac:dyDescent="0.2">
      <c r="A594" s="73"/>
      <c r="B594" s="73"/>
      <c r="C594" s="73"/>
      <c r="D594" s="73"/>
      <c r="E594" s="73"/>
      <c r="F594" s="73"/>
      <c r="G594" s="73"/>
      <c r="H594" s="73"/>
      <c r="I594" s="73"/>
      <c r="J594" s="73"/>
      <c r="K594" s="73"/>
    </row>
    <row r="595" spans="1:11" x14ac:dyDescent="0.2">
      <c r="A595" s="73"/>
      <c r="B595" s="73"/>
      <c r="C595" s="73"/>
      <c r="D595" s="73"/>
      <c r="E595" s="73"/>
      <c r="F595" s="73"/>
      <c r="G595" s="73"/>
      <c r="H595" s="73"/>
      <c r="I595" s="73"/>
      <c r="J595" s="73"/>
      <c r="K595" s="73"/>
    </row>
    <row r="596" spans="1:11" x14ac:dyDescent="0.2">
      <c r="A596" s="73"/>
      <c r="B596" s="73"/>
      <c r="C596" s="73"/>
      <c r="D596" s="73"/>
      <c r="E596" s="73"/>
      <c r="F596" s="73"/>
      <c r="G596" s="73"/>
      <c r="H596" s="73"/>
      <c r="I596" s="73"/>
      <c r="J596" s="73"/>
      <c r="K596" s="73"/>
    </row>
    <row r="597" spans="1:11" x14ac:dyDescent="0.2">
      <c r="A597" s="73"/>
      <c r="B597" s="73"/>
      <c r="C597" s="73"/>
      <c r="D597" s="73"/>
      <c r="E597" s="73"/>
      <c r="F597" s="73"/>
      <c r="G597" s="73"/>
      <c r="H597" s="73"/>
      <c r="I597" s="73"/>
      <c r="J597" s="73"/>
      <c r="K597" s="73"/>
    </row>
    <row r="598" spans="1:11" x14ac:dyDescent="0.2">
      <c r="A598" s="73"/>
      <c r="B598" s="73"/>
      <c r="C598" s="73"/>
      <c r="D598" s="73"/>
      <c r="E598" s="73"/>
      <c r="F598" s="73"/>
      <c r="G598" s="73"/>
      <c r="H598" s="73"/>
      <c r="I598" s="73"/>
      <c r="J598" s="73"/>
      <c r="K598" s="73"/>
    </row>
    <row r="599" spans="1:11" x14ac:dyDescent="0.2">
      <c r="A599" s="73"/>
      <c r="B599" s="73"/>
      <c r="C599" s="73"/>
      <c r="D599" s="73"/>
      <c r="E599" s="73"/>
      <c r="F599" s="73"/>
      <c r="G599" s="73"/>
      <c r="H599" s="73"/>
      <c r="I599" s="73"/>
      <c r="J599" s="73"/>
      <c r="K599" s="73"/>
    </row>
    <row r="600" spans="1:11" x14ac:dyDescent="0.2">
      <c r="A600" s="73"/>
      <c r="B600" s="73"/>
      <c r="C600" s="73"/>
      <c r="D600" s="73"/>
      <c r="E600" s="73"/>
      <c r="F600" s="73"/>
      <c r="G600" s="73"/>
      <c r="H600" s="73"/>
      <c r="I600" s="73"/>
      <c r="J600" s="73"/>
      <c r="K600" s="73"/>
    </row>
    <row r="601" spans="1:11" x14ac:dyDescent="0.2">
      <c r="A601" s="73"/>
      <c r="B601" s="73"/>
      <c r="C601" s="73"/>
      <c r="D601" s="73"/>
      <c r="E601" s="73"/>
      <c r="F601" s="73"/>
      <c r="G601" s="73"/>
      <c r="H601" s="73"/>
      <c r="I601" s="73"/>
      <c r="J601" s="73"/>
      <c r="K601" s="73"/>
    </row>
    <row r="602" spans="1:11" x14ac:dyDescent="0.2">
      <c r="A602" s="73"/>
      <c r="B602" s="73"/>
      <c r="C602" s="73"/>
      <c r="D602" s="73"/>
      <c r="E602" s="73"/>
      <c r="F602" s="73"/>
      <c r="G602" s="73"/>
      <c r="H602" s="73"/>
      <c r="I602" s="73"/>
      <c r="J602" s="73"/>
      <c r="K602" s="73"/>
    </row>
    <row r="603" spans="1:11" x14ac:dyDescent="0.2">
      <c r="A603" s="73"/>
      <c r="B603" s="73"/>
      <c r="C603" s="73"/>
      <c r="D603" s="73"/>
      <c r="E603" s="73"/>
      <c r="F603" s="73"/>
      <c r="G603" s="73"/>
      <c r="H603" s="73"/>
      <c r="I603" s="73"/>
      <c r="J603" s="73"/>
      <c r="K603" s="73"/>
    </row>
    <row r="604" spans="1:11" x14ac:dyDescent="0.2">
      <c r="A604" s="73"/>
      <c r="B604" s="73"/>
      <c r="C604" s="73"/>
      <c r="D604" s="73"/>
      <c r="E604" s="73"/>
      <c r="F604" s="73"/>
      <c r="G604" s="73"/>
      <c r="H604" s="73"/>
      <c r="I604" s="73"/>
      <c r="J604" s="73"/>
      <c r="K604" s="73"/>
    </row>
    <row r="605" spans="1:11" x14ac:dyDescent="0.2">
      <c r="A605" s="73"/>
      <c r="B605" s="73"/>
      <c r="C605" s="73"/>
      <c r="D605" s="73"/>
      <c r="E605" s="73"/>
      <c r="F605" s="73"/>
      <c r="G605" s="73"/>
      <c r="H605" s="73"/>
      <c r="I605" s="73"/>
      <c r="J605" s="73"/>
      <c r="K605" s="73"/>
    </row>
    <row r="606" spans="1:11" x14ac:dyDescent="0.2">
      <c r="A606" s="73"/>
      <c r="B606" s="73"/>
      <c r="C606" s="73"/>
      <c r="D606" s="73"/>
      <c r="E606" s="73"/>
      <c r="F606" s="73"/>
      <c r="G606" s="73"/>
      <c r="H606" s="73"/>
      <c r="I606" s="73"/>
      <c r="J606" s="73"/>
      <c r="K606" s="73"/>
    </row>
    <row r="607" spans="1:11" x14ac:dyDescent="0.2">
      <c r="A607" s="73"/>
      <c r="B607" s="73"/>
      <c r="C607" s="73"/>
      <c r="D607" s="73"/>
      <c r="E607" s="73"/>
      <c r="F607" s="73"/>
      <c r="G607" s="73"/>
      <c r="H607" s="73"/>
      <c r="I607" s="73"/>
      <c r="J607" s="73"/>
      <c r="K607" s="73"/>
    </row>
    <row r="608" spans="1:11" x14ac:dyDescent="0.2">
      <c r="A608" s="73"/>
      <c r="B608" s="73"/>
      <c r="C608" s="73"/>
      <c r="D608" s="73"/>
      <c r="E608" s="73"/>
      <c r="F608" s="73"/>
      <c r="G608" s="73"/>
      <c r="H608" s="73"/>
      <c r="I608" s="73"/>
      <c r="J608" s="73"/>
      <c r="K608" s="73"/>
    </row>
    <row r="609" spans="1:11" x14ac:dyDescent="0.2">
      <c r="A609" s="73"/>
      <c r="B609" s="73"/>
      <c r="C609" s="73"/>
      <c r="D609" s="73"/>
      <c r="E609" s="73"/>
      <c r="F609" s="73"/>
      <c r="G609" s="73"/>
      <c r="H609" s="73"/>
      <c r="I609" s="73"/>
      <c r="J609" s="73"/>
      <c r="K609" s="73"/>
    </row>
    <row r="610" spans="1:11" x14ac:dyDescent="0.2">
      <c r="A610" s="73"/>
      <c r="B610" s="73"/>
      <c r="C610" s="73"/>
      <c r="D610" s="73"/>
      <c r="E610" s="73"/>
      <c r="F610" s="73"/>
      <c r="G610" s="73"/>
      <c r="H610" s="73"/>
      <c r="I610" s="73"/>
      <c r="J610" s="73"/>
      <c r="K610" s="73"/>
    </row>
    <row r="611" spans="1:11" x14ac:dyDescent="0.2">
      <c r="A611" s="73"/>
      <c r="B611" s="73"/>
      <c r="C611" s="73"/>
      <c r="D611" s="73"/>
      <c r="E611" s="73"/>
      <c r="F611" s="73"/>
      <c r="G611" s="73"/>
      <c r="H611" s="73"/>
      <c r="I611" s="73"/>
      <c r="J611" s="73"/>
      <c r="K611" s="73"/>
    </row>
    <row r="612" spans="1:11" x14ac:dyDescent="0.2">
      <c r="A612" s="73"/>
      <c r="B612" s="73"/>
      <c r="C612" s="73"/>
      <c r="D612" s="73"/>
      <c r="E612" s="73"/>
      <c r="F612" s="73"/>
      <c r="G612" s="73"/>
      <c r="H612" s="73"/>
      <c r="I612" s="73"/>
      <c r="J612" s="73"/>
      <c r="K612" s="73"/>
    </row>
    <row r="613" spans="1:11" x14ac:dyDescent="0.2">
      <c r="A613" s="73"/>
      <c r="B613" s="73"/>
      <c r="C613" s="73"/>
      <c r="D613" s="73"/>
      <c r="E613" s="73"/>
      <c r="F613" s="73"/>
      <c r="G613" s="73"/>
      <c r="H613" s="73"/>
      <c r="I613" s="73"/>
      <c r="J613" s="73"/>
      <c r="K613" s="73"/>
    </row>
    <row r="614" spans="1:11" x14ac:dyDescent="0.2">
      <c r="A614" s="73"/>
      <c r="B614" s="73"/>
      <c r="C614" s="73"/>
      <c r="D614" s="73"/>
      <c r="E614" s="73"/>
      <c r="F614" s="73"/>
      <c r="G614" s="73"/>
      <c r="H614" s="73"/>
      <c r="I614" s="73"/>
      <c r="J614" s="73"/>
      <c r="K614" s="73"/>
    </row>
    <row r="615" spans="1:11" x14ac:dyDescent="0.2">
      <c r="A615" s="73"/>
      <c r="B615" s="73"/>
      <c r="C615" s="73"/>
      <c r="D615" s="73"/>
      <c r="E615" s="73"/>
      <c r="F615" s="73"/>
      <c r="G615" s="73"/>
      <c r="H615" s="73"/>
      <c r="I615" s="73"/>
      <c r="J615" s="73"/>
      <c r="K615" s="73"/>
    </row>
    <row r="616" spans="1:11" x14ac:dyDescent="0.2">
      <c r="A616" s="73"/>
      <c r="B616" s="73"/>
      <c r="C616" s="73"/>
      <c r="D616" s="73"/>
      <c r="E616" s="73"/>
      <c r="F616" s="73"/>
      <c r="G616" s="73"/>
      <c r="H616" s="73"/>
      <c r="I616" s="73"/>
      <c r="J616" s="73"/>
      <c r="K616" s="73"/>
    </row>
    <row r="617" spans="1:11" x14ac:dyDescent="0.2">
      <c r="A617" s="73"/>
      <c r="B617" s="73"/>
      <c r="C617" s="73"/>
      <c r="D617" s="73"/>
      <c r="E617" s="73"/>
      <c r="F617" s="73"/>
      <c r="G617" s="73"/>
      <c r="H617" s="73"/>
      <c r="I617" s="73"/>
      <c r="J617" s="73"/>
      <c r="K617" s="73"/>
    </row>
    <row r="618" spans="1:11" x14ac:dyDescent="0.2">
      <c r="A618" s="73"/>
      <c r="B618" s="73"/>
      <c r="C618" s="73"/>
      <c r="D618" s="73"/>
      <c r="E618" s="73"/>
      <c r="F618" s="73"/>
      <c r="G618" s="73"/>
      <c r="H618" s="73"/>
      <c r="I618" s="73"/>
      <c r="J618" s="73"/>
      <c r="K618" s="73"/>
    </row>
    <row r="619" spans="1:11" x14ac:dyDescent="0.2">
      <c r="A619" s="73"/>
      <c r="B619" s="73"/>
      <c r="C619" s="73"/>
      <c r="D619" s="73"/>
      <c r="E619" s="73"/>
      <c r="F619" s="73"/>
      <c r="G619" s="73"/>
      <c r="H619" s="73"/>
      <c r="I619" s="73"/>
      <c r="J619" s="73"/>
      <c r="K619" s="73"/>
    </row>
    <row r="620" spans="1:11" x14ac:dyDescent="0.2">
      <c r="A620" s="73"/>
      <c r="B620" s="73"/>
      <c r="C620" s="73"/>
      <c r="D620" s="73"/>
      <c r="E620" s="73"/>
      <c r="F620" s="73"/>
      <c r="G620" s="73"/>
      <c r="H620" s="73"/>
      <c r="I620" s="73"/>
      <c r="J620" s="73"/>
      <c r="K620" s="73"/>
    </row>
    <row r="621" spans="1:11" x14ac:dyDescent="0.2">
      <c r="A621" s="73"/>
      <c r="B621" s="73"/>
      <c r="C621" s="73"/>
      <c r="D621" s="73"/>
      <c r="E621" s="73"/>
      <c r="F621" s="73"/>
      <c r="G621" s="73"/>
      <c r="H621" s="73"/>
      <c r="I621" s="73"/>
      <c r="J621" s="73"/>
      <c r="K621" s="73"/>
    </row>
    <row r="622" spans="1:11" x14ac:dyDescent="0.2">
      <c r="A622" s="73"/>
      <c r="B622" s="73"/>
      <c r="C622" s="73"/>
      <c r="D622" s="73"/>
      <c r="E622" s="73"/>
      <c r="F622" s="73"/>
      <c r="G622" s="73"/>
      <c r="H622" s="73"/>
      <c r="I622" s="73"/>
      <c r="J622" s="73"/>
      <c r="K622" s="73"/>
    </row>
    <row r="623" spans="1:11" x14ac:dyDescent="0.2">
      <c r="A623" s="73"/>
      <c r="B623" s="73"/>
      <c r="C623" s="73"/>
      <c r="D623" s="73"/>
      <c r="E623" s="73"/>
      <c r="F623" s="73"/>
      <c r="G623" s="73"/>
      <c r="H623" s="73"/>
      <c r="I623" s="73"/>
      <c r="J623" s="73"/>
      <c r="K623" s="73"/>
    </row>
    <row r="624" spans="1:11" x14ac:dyDescent="0.2">
      <c r="A624" s="73"/>
      <c r="B624" s="73"/>
      <c r="C624" s="73"/>
      <c r="D624" s="73"/>
      <c r="E624" s="73"/>
      <c r="F624" s="73"/>
      <c r="G624" s="73"/>
      <c r="H624" s="73"/>
      <c r="I624" s="73"/>
      <c r="J624" s="73"/>
      <c r="K624" s="73"/>
    </row>
    <row r="625" spans="1:11" x14ac:dyDescent="0.2">
      <c r="A625" s="73"/>
      <c r="B625" s="73"/>
      <c r="C625" s="73"/>
      <c r="D625" s="73"/>
      <c r="E625" s="73"/>
      <c r="F625" s="73"/>
      <c r="G625" s="73"/>
      <c r="H625" s="73"/>
      <c r="I625" s="73"/>
      <c r="J625" s="73"/>
      <c r="K625" s="73"/>
    </row>
    <row r="626" spans="1:11" x14ac:dyDescent="0.2">
      <c r="A626" s="73"/>
      <c r="B626" s="73"/>
      <c r="C626" s="73"/>
      <c r="D626" s="73"/>
      <c r="E626" s="73"/>
      <c r="F626" s="73"/>
      <c r="G626" s="73"/>
      <c r="H626" s="73"/>
      <c r="I626" s="73"/>
      <c r="J626" s="73"/>
      <c r="K626" s="73"/>
    </row>
    <row r="627" spans="1:11" x14ac:dyDescent="0.2">
      <c r="A627" s="73"/>
      <c r="B627" s="73"/>
      <c r="C627" s="73"/>
      <c r="D627" s="73"/>
      <c r="E627" s="73"/>
      <c r="F627" s="73"/>
      <c r="G627" s="73"/>
      <c r="H627" s="73"/>
      <c r="I627" s="73"/>
      <c r="J627" s="73"/>
      <c r="K627" s="73"/>
    </row>
    <row r="628" spans="1:11" x14ac:dyDescent="0.2">
      <c r="A628" s="73"/>
      <c r="B628" s="73"/>
      <c r="C628" s="73"/>
      <c r="D628" s="73"/>
      <c r="E628" s="73"/>
      <c r="F628" s="73"/>
      <c r="G628" s="73"/>
      <c r="H628" s="73"/>
      <c r="I628" s="73"/>
      <c r="J628" s="73"/>
      <c r="K628" s="73"/>
    </row>
    <row r="629" spans="1:11" x14ac:dyDescent="0.2">
      <c r="A629" s="73"/>
      <c r="B629" s="73"/>
      <c r="C629" s="73"/>
      <c r="D629" s="73"/>
      <c r="E629" s="73"/>
      <c r="F629" s="73"/>
      <c r="G629" s="73"/>
      <c r="H629" s="73"/>
      <c r="I629" s="73"/>
      <c r="J629" s="73"/>
      <c r="K629" s="73"/>
    </row>
    <row r="630" spans="1:11" x14ac:dyDescent="0.2">
      <c r="A630" s="73"/>
      <c r="B630" s="73"/>
      <c r="C630" s="73"/>
      <c r="D630" s="73"/>
      <c r="E630" s="73"/>
      <c r="F630" s="73"/>
      <c r="G630" s="73"/>
      <c r="H630" s="73"/>
      <c r="I630" s="73"/>
      <c r="J630" s="73"/>
      <c r="K630" s="73"/>
    </row>
    <row r="631" spans="1:11" x14ac:dyDescent="0.2">
      <c r="A631" s="73"/>
      <c r="B631" s="73"/>
      <c r="C631" s="73"/>
      <c r="D631" s="73"/>
      <c r="E631" s="73"/>
      <c r="F631" s="73"/>
      <c r="G631" s="73"/>
      <c r="H631" s="73"/>
      <c r="I631" s="73"/>
      <c r="J631" s="73"/>
      <c r="K631" s="73"/>
    </row>
    <row r="632" spans="1:11" x14ac:dyDescent="0.2">
      <c r="A632" s="73"/>
      <c r="B632" s="73"/>
      <c r="C632" s="73"/>
      <c r="D632" s="73"/>
      <c r="E632" s="73"/>
      <c r="F632" s="73"/>
      <c r="G632" s="73"/>
      <c r="H632" s="73"/>
      <c r="I632" s="73"/>
      <c r="J632" s="73"/>
      <c r="K632" s="73"/>
    </row>
    <row r="633" spans="1:11" x14ac:dyDescent="0.2">
      <c r="A633" s="73"/>
      <c r="B633" s="73"/>
      <c r="C633" s="73"/>
      <c r="D633" s="73"/>
      <c r="E633" s="73"/>
      <c r="F633" s="73"/>
      <c r="G633" s="73"/>
      <c r="H633" s="73"/>
      <c r="I633" s="73"/>
      <c r="J633" s="73"/>
      <c r="K633" s="73"/>
    </row>
    <row r="634" spans="1:11" x14ac:dyDescent="0.2">
      <c r="A634" s="73"/>
      <c r="B634" s="73"/>
      <c r="C634" s="73"/>
      <c r="D634" s="73"/>
      <c r="E634" s="73"/>
      <c r="F634" s="73"/>
      <c r="G634" s="73"/>
      <c r="H634" s="73"/>
      <c r="I634" s="73"/>
      <c r="J634" s="73"/>
      <c r="K634" s="73"/>
    </row>
    <row r="635" spans="1:11" x14ac:dyDescent="0.2">
      <c r="A635" s="73"/>
      <c r="B635" s="73"/>
      <c r="C635" s="73"/>
      <c r="D635" s="73"/>
      <c r="E635" s="73"/>
      <c r="F635" s="73"/>
      <c r="G635" s="73"/>
      <c r="H635" s="73"/>
      <c r="I635" s="73"/>
      <c r="J635" s="73"/>
      <c r="K635" s="73"/>
    </row>
    <row r="636" spans="1:11" x14ac:dyDescent="0.2">
      <c r="A636" s="73"/>
      <c r="B636" s="73"/>
      <c r="C636" s="73"/>
      <c r="D636" s="73"/>
      <c r="E636" s="73"/>
      <c r="F636" s="73"/>
      <c r="G636" s="73"/>
      <c r="H636" s="73"/>
      <c r="I636" s="73"/>
      <c r="J636" s="73"/>
      <c r="K636" s="73"/>
    </row>
    <row r="637" spans="1:11" x14ac:dyDescent="0.2">
      <c r="A637" s="73"/>
      <c r="B637" s="73"/>
      <c r="C637" s="73"/>
      <c r="D637" s="73"/>
      <c r="E637" s="73"/>
      <c r="F637" s="73"/>
      <c r="G637" s="73"/>
      <c r="H637" s="73"/>
      <c r="I637" s="73"/>
      <c r="J637" s="73"/>
      <c r="K637" s="73"/>
    </row>
    <row r="638" spans="1:11" x14ac:dyDescent="0.2">
      <c r="A638" s="73"/>
      <c r="B638" s="73"/>
      <c r="C638" s="73"/>
      <c r="D638" s="73"/>
      <c r="E638" s="73"/>
      <c r="F638" s="73"/>
      <c r="G638" s="73"/>
      <c r="H638" s="73"/>
      <c r="I638" s="73"/>
      <c r="J638" s="73"/>
      <c r="K638" s="73"/>
    </row>
    <row r="639" spans="1:11" x14ac:dyDescent="0.2">
      <c r="A639" s="73"/>
      <c r="B639" s="73"/>
      <c r="C639" s="73"/>
      <c r="D639" s="73"/>
      <c r="E639" s="73"/>
      <c r="F639" s="73"/>
      <c r="G639" s="73"/>
      <c r="H639" s="73"/>
      <c r="I639" s="73"/>
      <c r="J639" s="73"/>
      <c r="K639" s="73"/>
    </row>
    <row r="640" spans="1:11" x14ac:dyDescent="0.2">
      <c r="A640" s="73"/>
      <c r="B640" s="73"/>
      <c r="C640" s="73"/>
      <c r="D640" s="73"/>
      <c r="E640" s="73"/>
      <c r="F640" s="73"/>
      <c r="G640" s="73"/>
      <c r="H640" s="73"/>
      <c r="I640" s="73"/>
      <c r="J640" s="73"/>
      <c r="K640" s="73"/>
    </row>
    <row r="641" spans="1:11" x14ac:dyDescent="0.2">
      <c r="A641" s="73"/>
      <c r="B641" s="73"/>
      <c r="C641" s="73"/>
      <c r="D641" s="73"/>
      <c r="E641" s="73"/>
      <c r="F641" s="73"/>
      <c r="G641" s="73"/>
      <c r="H641" s="73"/>
      <c r="I641" s="73"/>
      <c r="J641" s="73"/>
      <c r="K641" s="73"/>
    </row>
    <row r="642" spans="1:11" x14ac:dyDescent="0.2">
      <c r="A642" s="73"/>
      <c r="B642" s="73"/>
      <c r="C642" s="73"/>
      <c r="D642" s="73"/>
      <c r="E642" s="73"/>
      <c r="F642" s="73"/>
      <c r="G642" s="73"/>
      <c r="H642" s="73"/>
      <c r="I642" s="73"/>
      <c r="J642" s="73"/>
      <c r="K642" s="73"/>
    </row>
    <row r="643" spans="1:11" x14ac:dyDescent="0.2">
      <c r="A643" s="73"/>
      <c r="B643" s="73"/>
      <c r="C643" s="73"/>
      <c r="D643" s="73"/>
      <c r="E643" s="73"/>
      <c r="F643" s="73"/>
      <c r="G643" s="73"/>
      <c r="H643" s="73"/>
      <c r="I643" s="73"/>
      <c r="J643" s="73"/>
      <c r="K643" s="73"/>
    </row>
    <row r="644" spans="1:11" x14ac:dyDescent="0.2">
      <c r="A644" s="73"/>
      <c r="B644" s="73"/>
      <c r="C644" s="73"/>
      <c r="D644" s="73"/>
      <c r="E644" s="73"/>
      <c r="F644" s="73"/>
      <c r="G644" s="73"/>
      <c r="H644" s="73"/>
      <c r="I644" s="73"/>
      <c r="J644" s="73"/>
      <c r="K644" s="73"/>
    </row>
    <row r="645" spans="1:11" x14ac:dyDescent="0.2">
      <c r="A645" s="73"/>
      <c r="B645" s="73"/>
      <c r="C645" s="73"/>
      <c r="D645" s="73"/>
      <c r="E645" s="73"/>
      <c r="F645" s="73"/>
      <c r="G645" s="73"/>
      <c r="H645" s="73"/>
      <c r="I645" s="73"/>
      <c r="J645" s="73"/>
      <c r="K645" s="73"/>
    </row>
    <row r="646" spans="1:11" x14ac:dyDescent="0.2">
      <c r="A646" s="73"/>
      <c r="B646" s="73"/>
      <c r="C646" s="73"/>
      <c r="D646" s="73"/>
      <c r="E646" s="73"/>
      <c r="F646" s="73"/>
      <c r="G646" s="73"/>
      <c r="H646" s="73"/>
      <c r="I646" s="73"/>
      <c r="J646" s="73"/>
      <c r="K646" s="73"/>
    </row>
    <row r="647" spans="1:11" x14ac:dyDescent="0.2">
      <c r="A647" s="73"/>
      <c r="B647" s="73"/>
      <c r="C647" s="73"/>
      <c r="D647" s="73"/>
      <c r="E647" s="73"/>
      <c r="F647" s="73"/>
      <c r="G647" s="73"/>
      <c r="H647" s="73"/>
      <c r="I647" s="73"/>
      <c r="J647" s="73"/>
      <c r="K647" s="73"/>
    </row>
    <row r="648" spans="1:11" x14ac:dyDescent="0.2">
      <c r="A648" s="73"/>
      <c r="B648" s="73"/>
      <c r="C648" s="73"/>
      <c r="D648" s="73"/>
      <c r="E648" s="73"/>
      <c r="F648" s="73"/>
      <c r="G648" s="73"/>
      <c r="H648" s="73"/>
      <c r="I648" s="73"/>
      <c r="J648" s="73"/>
      <c r="K648" s="73"/>
    </row>
    <row r="649" spans="1:11" x14ac:dyDescent="0.2">
      <c r="A649" s="73"/>
      <c r="B649" s="73"/>
      <c r="C649" s="73"/>
      <c r="D649" s="73"/>
      <c r="E649" s="73"/>
      <c r="F649" s="73"/>
      <c r="G649" s="73"/>
      <c r="H649" s="73"/>
      <c r="I649" s="73"/>
      <c r="J649" s="73"/>
      <c r="K649" s="73"/>
    </row>
    <row r="650" spans="1:11" x14ac:dyDescent="0.2">
      <c r="A650" s="73"/>
      <c r="B650" s="73"/>
      <c r="C650" s="73"/>
      <c r="D650" s="73"/>
      <c r="E650" s="73"/>
      <c r="F650" s="73"/>
      <c r="G650" s="73"/>
      <c r="H650" s="73"/>
      <c r="I650" s="73"/>
      <c r="J650" s="73"/>
      <c r="K650" s="73"/>
    </row>
    <row r="651" spans="1:11" x14ac:dyDescent="0.2">
      <c r="A651" s="73"/>
      <c r="B651" s="73"/>
      <c r="C651" s="73"/>
      <c r="D651" s="73"/>
      <c r="E651" s="73"/>
      <c r="F651" s="73"/>
      <c r="G651" s="73"/>
      <c r="H651" s="73"/>
      <c r="I651" s="73"/>
      <c r="J651" s="73"/>
      <c r="K651" s="73"/>
    </row>
    <row r="652" spans="1:11" x14ac:dyDescent="0.2">
      <c r="A652" s="73"/>
      <c r="B652" s="73"/>
      <c r="C652" s="73"/>
      <c r="D652" s="73"/>
      <c r="E652" s="73"/>
      <c r="F652" s="73"/>
      <c r="G652" s="73"/>
      <c r="H652" s="73"/>
      <c r="I652" s="73"/>
      <c r="J652" s="73"/>
      <c r="K652" s="73"/>
    </row>
    <row r="653" spans="1:11" x14ac:dyDescent="0.2">
      <c r="A653" s="73"/>
      <c r="B653" s="73"/>
      <c r="C653" s="73"/>
      <c r="D653" s="73"/>
      <c r="E653" s="73"/>
      <c r="F653" s="73"/>
      <c r="G653" s="73"/>
      <c r="H653" s="73"/>
      <c r="I653" s="73"/>
      <c r="J653" s="73"/>
      <c r="K653" s="73"/>
    </row>
    <row r="654" spans="1:11" x14ac:dyDescent="0.2">
      <c r="A654" s="73"/>
      <c r="B654" s="73"/>
      <c r="C654" s="73"/>
      <c r="D654" s="73"/>
      <c r="E654" s="73"/>
      <c r="F654" s="73"/>
      <c r="G654" s="73"/>
      <c r="H654" s="73"/>
      <c r="I654" s="73"/>
      <c r="J654" s="73"/>
      <c r="K654" s="73"/>
    </row>
    <row r="655" spans="1:11" x14ac:dyDescent="0.2">
      <c r="A655" s="73"/>
      <c r="B655" s="73"/>
      <c r="C655" s="73"/>
      <c r="D655" s="73"/>
      <c r="E655" s="73"/>
      <c r="F655" s="73"/>
      <c r="G655" s="73"/>
      <c r="H655" s="73"/>
      <c r="I655" s="73"/>
      <c r="J655" s="73"/>
      <c r="K655" s="73"/>
    </row>
    <row r="656" spans="1:11" x14ac:dyDescent="0.2">
      <c r="A656" s="73"/>
      <c r="B656" s="73"/>
      <c r="C656" s="73"/>
      <c r="D656" s="73"/>
      <c r="E656" s="73"/>
      <c r="F656" s="73"/>
      <c r="G656" s="73"/>
      <c r="H656" s="73"/>
      <c r="I656" s="73"/>
      <c r="J656" s="73"/>
      <c r="K656" s="73"/>
    </row>
    <row r="657" spans="1:11" x14ac:dyDescent="0.2">
      <c r="A657" s="73"/>
      <c r="B657" s="73"/>
      <c r="C657" s="73"/>
      <c r="D657" s="73"/>
      <c r="E657" s="73"/>
      <c r="F657" s="73"/>
      <c r="G657" s="73"/>
      <c r="H657" s="73"/>
      <c r="I657" s="73"/>
      <c r="J657" s="73"/>
      <c r="K657" s="73"/>
    </row>
    <row r="658" spans="1:11" x14ac:dyDescent="0.2">
      <c r="A658" s="73"/>
      <c r="B658" s="73"/>
      <c r="C658" s="73"/>
      <c r="D658" s="73"/>
      <c r="E658" s="73"/>
      <c r="F658" s="73"/>
      <c r="G658" s="73"/>
      <c r="H658" s="73"/>
      <c r="I658" s="73"/>
      <c r="J658" s="73"/>
      <c r="K658" s="73"/>
    </row>
    <row r="659" spans="1:11" x14ac:dyDescent="0.2">
      <c r="A659" s="73"/>
      <c r="B659" s="73"/>
      <c r="C659" s="73"/>
      <c r="D659" s="73"/>
      <c r="E659" s="73"/>
      <c r="F659" s="73"/>
      <c r="G659" s="73"/>
      <c r="H659" s="73"/>
      <c r="I659" s="73"/>
      <c r="J659" s="73"/>
      <c r="K659" s="73"/>
    </row>
    <row r="660" spans="1:11" x14ac:dyDescent="0.2">
      <c r="A660" s="73"/>
      <c r="B660" s="73"/>
      <c r="C660" s="73"/>
      <c r="D660" s="73"/>
      <c r="E660" s="73"/>
      <c r="F660" s="73"/>
      <c r="G660" s="73"/>
      <c r="H660" s="73"/>
      <c r="I660" s="73"/>
      <c r="J660" s="73"/>
      <c r="K660" s="73"/>
    </row>
    <row r="661" spans="1:11" x14ac:dyDescent="0.2">
      <c r="A661" s="73"/>
      <c r="B661" s="73"/>
      <c r="C661" s="73"/>
      <c r="D661" s="73"/>
      <c r="E661" s="73"/>
      <c r="F661" s="73"/>
      <c r="G661" s="73"/>
      <c r="H661" s="73"/>
      <c r="I661" s="73"/>
      <c r="J661" s="73"/>
      <c r="K661" s="73"/>
    </row>
    <row r="662" spans="1:11" x14ac:dyDescent="0.2">
      <c r="A662" s="73"/>
      <c r="B662" s="73"/>
      <c r="C662" s="73"/>
      <c r="D662" s="73"/>
      <c r="E662" s="73"/>
      <c r="F662" s="73"/>
      <c r="G662" s="73"/>
      <c r="H662" s="73"/>
      <c r="I662" s="73"/>
      <c r="J662" s="73"/>
      <c r="K662" s="73"/>
    </row>
    <row r="663" spans="1:11" x14ac:dyDescent="0.2">
      <c r="A663" s="73"/>
      <c r="B663" s="73"/>
      <c r="C663" s="73"/>
      <c r="D663" s="73"/>
      <c r="E663" s="73"/>
      <c r="F663" s="73"/>
      <c r="G663" s="73"/>
      <c r="H663" s="73"/>
      <c r="I663" s="73"/>
      <c r="J663" s="73"/>
      <c r="K663" s="73"/>
    </row>
    <row r="664" spans="1:11" x14ac:dyDescent="0.2">
      <c r="A664" s="73"/>
      <c r="B664" s="73"/>
      <c r="C664" s="73"/>
      <c r="D664" s="73"/>
      <c r="E664" s="73"/>
      <c r="F664" s="73"/>
      <c r="G664" s="73"/>
      <c r="H664" s="73"/>
      <c r="I664" s="73"/>
      <c r="J664" s="73"/>
      <c r="K664" s="73"/>
    </row>
    <row r="665" spans="1:11" x14ac:dyDescent="0.2">
      <c r="A665" s="73"/>
      <c r="B665" s="73"/>
      <c r="C665" s="73"/>
      <c r="D665" s="73"/>
      <c r="E665" s="73"/>
      <c r="F665" s="73"/>
      <c r="G665" s="73"/>
      <c r="H665" s="73"/>
      <c r="I665" s="73"/>
      <c r="J665" s="73"/>
      <c r="K665" s="73"/>
    </row>
    <row r="666" spans="1:11" x14ac:dyDescent="0.2">
      <c r="A666" s="73"/>
      <c r="B666" s="73"/>
      <c r="C666" s="73"/>
      <c r="D666" s="73"/>
      <c r="E666" s="73"/>
      <c r="F666" s="73"/>
      <c r="G666" s="73"/>
      <c r="H666" s="73"/>
      <c r="I666" s="73"/>
      <c r="J666" s="73"/>
      <c r="K666" s="73"/>
    </row>
    <row r="667" spans="1:11" x14ac:dyDescent="0.2">
      <c r="A667" s="73"/>
      <c r="B667" s="73"/>
      <c r="C667" s="73"/>
      <c r="D667" s="73"/>
      <c r="E667" s="73"/>
      <c r="F667" s="73"/>
      <c r="G667" s="73"/>
      <c r="H667" s="73"/>
      <c r="I667" s="73"/>
      <c r="J667" s="73"/>
      <c r="K667" s="73"/>
    </row>
    <row r="668" spans="1:11" x14ac:dyDescent="0.2">
      <c r="A668" s="73"/>
      <c r="B668" s="73"/>
      <c r="C668" s="73"/>
      <c r="D668" s="73"/>
      <c r="E668" s="73"/>
      <c r="F668" s="73"/>
      <c r="G668" s="73"/>
      <c r="H668" s="73"/>
      <c r="I668" s="73"/>
      <c r="J668" s="73"/>
      <c r="K668" s="73"/>
    </row>
    <row r="669" spans="1:11" x14ac:dyDescent="0.2">
      <c r="A669" s="73"/>
      <c r="B669" s="73"/>
      <c r="C669" s="73"/>
      <c r="D669" s="73"/>
      <c r="E669" s="73"/>
      <c r="F669" s="73"/>
      <c r="G669" s="73"/>
      <c r="H669" s="73"/>
      <c r="I669" s="73"/>
      <c r="J669" s="73"/>
      <c r="K669" s="73"/>
    </row>
    <row r="670" spans="1:11" x14ac:dyDescent="0.2">
      <c r="A670" s="73"/>
      <c r="B670" s="73"/>
      <c r="C670" s="73"/>
      <c r="D670" s="73"/>
      <c r="E670" s="73"/>
      <c r="F670" s="73"/>
      <c r="G670" s="73"/>
      <c r="H670" s="73"/>
      <c r="I670" s="73"/>
      <c r="J670" s="73"/>
      <c r="K670" s="73"/>
    </row>
    <row r="671" spans="1:11" x14ac:dyDescent="0.2">
      <c r="A671" s="73"/>
      <c r="B671" s="73"/>
      <c r="C671" s="73"/>
      <c r="D671" s="73"/>
      <c r="E671" s="73"/>
      <c r="F671" s="73"/>
      <c r="G671" s="73"/>
      <c r="H671" s="73"/>
      <c r="I671" s="73"/>
      <c r="J671" s="73"/>
      <c r="K671" s="73"/>
    </row>
    <row r="672" spans="1:11" x14ac:dyDescent="0.2">
      <c r="A672" s="73"/>
      <c r="B672" s="73"/>
      <c r="C672" s="73"/>
      <c r="D672" s="73"/>
      <c r="E672" s="73"/>
      <c r="F672" s="73"/>
      <c r="G672" s="73"/>
      <c r="H672" s="73"/>
      <c r="I672" s="73"/>
      <c r="J672" s="73"/>
      <c r="K672" s="73"/>
    </row>
    <row r="673" spans="1:11" x14ac:dyDescent="0.2">
      <c r="A673" s="73"/>
      <c r="B673" s="73"/>
      <c r="C673" s="73"/>
      <c r="D673" s="73"/>
      <c r="E673" s="73"/>
      <c r="F673" s="73"/>
      <c r="G673" s="73"/>
      <c r="H673" s="73"/>
      <c r="I673" s="73"/>
      <c r="J673" s="73"/>
      <c r="K673" s="73"/>
    </row>
    <row r="674" spans="1:11" x14ac:dyDescent="0.2">
      <c r="A674" s="73"/>
      <c r="B674" s="73"/>
      <c r="C674" s="73"/>
      <c r="D674" s="73"/>
      <c r="E674" s="73"/>
      <c r="F674" s="73"/>
      <c r="G674" s="73"/>
      <c r="H674" s="73"/>
      <c r="I674" s="73"/>
      <c r="J674" s="73"/>
      <c r="K674" s="73"/>
    </row>
    <row r="675" spans="1:11" x14ac:dyDescent="0.2">
      <c r="A675" s="73"/>
      <c r="B675" s="73"/>
      <c r="C675" s="73"/>
      <c r="D675" s="73"/>
      <c r="E675" s="73"/>
      <c r="F675" s="73"/>
      <c r="G675" s="73"/>
      <c r="H675" s="73"/>
      <c r="I675" s="73"/>
      <c r="J675" s="73"/>
      <c r="K675" s="73"/>
    </row>
    <row r="676" spans="1:11" x14ac:dyDescent="0.2">
      <c r="A676" s="73"/>
      <c r="B676" s="73"/>
      <c r="C676" s="73"/>
      <c r="D676" s="73"/>
      <c r="E676" s="73"/>
      <c r="F676" s="73"/>
      <c r="G676" s="73"/>
      <c r="H676" s="73"/>
      <c r="I676" s="73"/>
      <c r="J676" s="73"/>
      <c r="K676" s="73"/>
    </row>
    <row r="677" spans="1:11" x14ac:dyDescent="0.2">
      <c r="A677" s="73"/>
      <c r="B677" s="73"/>
      <c r="C677" s="73"/>
      <c r="D677" s="73"/>
      <c r="E677" s="73"/>
      <c r="F677" s="73"/>
      <c r="G677" s="73"/>
      <c r="H677" s="73"/>
      <c r="I677" s="73"/>
      <c r="J677" s="73"/>
      <c r="K677" s="73"/>
    </row>
    <row r="678" spans="1:11" x14ac:dyDescent="0.2">
      <c r="A678" s="73"/>
      <c r="B678" s="73"/>
      <c r="C678" s="73"/>
      <c r="D678" s="73"/>
      <c r="E678" s="73"/>
      <c r="F678" s="73"/>
      <c r="G678" s="73"/>
      <c r="H678" s="73"/>
      <c r="I678" s="73"/>
      <c r="J678" s="73"/>
      <c r="K678" s="73"/>
    </row>
    <row r="679" spans="1:11" x14ac:dyDescent="0.2">
      <c r="A679" s="73"/>
      <c r="B679" s="73"/>
      <c r="C679" s="73"/>
      <c r="D679" s="73"/>
      <c r="E679" s="73"/>
      <c r="F679" s="73"/>
      <c r="G679" s="73"/>
      <c r="H679" s="73"/>
      <c r="I679" s="73"/>
      <c r="J679" s="73"/>
      <c r="K679" s="73"/>
    </row>
    <row r="680" spans="1:11" x14ac:dyDescent="0.2">
      <c r="A680" s="73"/>
      <c r="B680" s="73"/>
      <c r="C680" s="73"/>
      <c r="D680" s="73"/>
      <c r="E680" s="73"/>
      <c r="F680" s="73"/>
      <c r="G680" s="73"/>
      <c r="H680" s="73"/>
      <c r="I680" s="73"/>
      <c r="J680" s="73"/>
      <c r="K680" s="73"/>
    </row>
    <row r="681" spans="1:11" x14ac:dyDescent="0.2">
      <c r="A681" s="73"/>
      <c r="B681" s="73"/>
      <c r="C681" s="73"/>
      <c r="D681" s="73"/>
      <c r="E681" s="73"/>
      <c r="F681" s="73"/>
      <c r="G681" s="73"/>
      <c r="H681" s="73"/>
      <c r="I681" s="73"/>
      <c r="J681" s="73"/>
      <c r="K681" s="73"/>
    </row>
    <row r="682" spans="1:11" x14ac:dyDescent="0.2">
      <c r="A682" s="73"/>
      <c r="B682" s="73"/>
      <c r="C682" s="73"/>
      <c r="D682" s="73"/>
      <c r="E682" s="73"/>
      <c r="F682" s="73"/>
      <c r="G682" s="73"/>
      <c r="H682" s="73"/>
      <c r="I682" s="73"/>
      <c r="J682" s="73"/>
      <c r="K682" s="73"/>
    </row>
    <row r="683" spans="1:11" x14ac:dyDescent="0.2">
      <c r="A683" s="73"/>
      <c r="B683" s="73"/>
      <c r="C683" s="73"/>
      <c r="D683" s="73"/>
      <c r="E683" s="73"/>
      <c r="F683" s="73"/>
      <c r="G683" s="73"/>
      <c r="H683" s="73"/>
      <c r="I683" s="73"/>
      <c r="J683" s="73"/>
      <c r="K683" s="73"/>
    </row>
    <row r="684" spans="1:11" x14ac:dyDescent="0.2">
      <c r="A684" s="73"/>
      <c r="B684" s="73"/>
      <c r="C684" s="73"/>
      <c r="D684" s="73"/>
      <c r="E684" s="73"/>
      <c r="F684" s="73"/>
      <c r="G684" s="73"/>
      <c r="H684" s="73"/>
      <c r="I684" s="73"/>
      <c r="J684" s="73"/>
      <c r="K684" s="73"/>
    </row>
    <row r="685" spans="1:11" x14ac:dyDescent="0.2">
      <c r="A685" s="73"/>
      <c r="B685" s="73"/>
      <c r="C685" s="73"/>
      <c r="D685" s="73"/>
      <c r="E685" s="73"/>
      <c r="F685" s="73"/>
      <c r="G685" s="73"/>
      <c r="H685" s="73"/>
      <c r="I685" s="73"/>
      <c r="J685" s="73"/>
      <c r="K685" s="73"/>
    </row>
    <row r="686" spans="1:11" x14ac:dyDescent="0.2">
      <c r="A686" s="73"/>
      <c r="B686" s="73"/>
      <c r="C686" s="73"/>
      <c r="D686" s="73"/>
      <c r="E686" s="73"/>
      <c r="F686" s="73"/>
      <c r="G686" s="73"/>
      <c r="H686" s="73"/>
      <c r="I686" s="73"/>
      <c r="J686" s="73"/>
      <c r="K686" s="73"/>
    </row>
    <row r="687" spans="1:11" x14ac:dyDescent="0.2">
      <c r="A687" s="73"/>
      <c r="B687" s="73"/>
      <c r="C687" s="73"/>
      <c r="D687" s="73"/>
      <c r="E687" s="73"/>
      <c r="F687" s="73"/>
      <c r="G687" s="73"/>
      <c r="H687" s="73"/>
      <c r="I687" s="73"/>
      <c r="J687" s="73"/>
      <c r="K687" s="73"/>
    </row>
    <row r="688" spans="1:11" x14ac:dyDescent="0.2">
      <c r="A688" s="73"/>
      <c r="B688" s="73"/>
      <c r="C688" s="73"/>
      <c r="D688" s="73"/>
      <c r="E688" s="73"/>
      <c r="F688" s="73"/>
      <c r="G688" s="73"/>
      <c r="H688" s="73"/>
      <c r="I688" s="73"/>
      <c r="J688" s="73"/>
      <c r="K688" s="73"/>
    </row>
    <row r="689" spans="1:11" x14ac:dyDescent="0.2">
      <c r="A689" s="73"/>
      <c r="B689" s="73"/>
      <c r="C689" s="73"/>
      <c r="D689" s="73"/>
      <c r="E689" s="73"/>
      <c r="F689" s="73"/>
      <c r="G689" s="73"/>
      <c r="H689" s="73"/>
      <c r="I689" s="73"/>
      <c r="J689" s="73"/>
      <c r="K689" s="73"/>
    </row>
    <row r="690" spans="1:11" x14ac:dyDescent="0.2">
      <c r="A690" s="73"/>
      <c r="B690" s="73"/>
      <c r="C690" s="73"/>
      <c r="D690" s="73"/>
      <c r="E690" s="73"/>
      <c r="F690" s="73"/>
      <c r="G690" s="73"/>
      <c r="H690" s="73"/>
      <c r="I690" s="73"/>
      <c r="J690" s="73"/>
      <c r="K690" s="73"/>
    </row>
    <row r="691" spans="1:11" x14ac:dyDescent="0.2">
      <c r="A691" s="73"/>
      <c r="B691" s="73"/>
      <c r="C691" s="73"/>
      <c r="D691" s="73"/>
      <c r="E691" s="73"/>
      <c r="F691" s="73"/>
      <c r="G691" s="73"/>
      <c r="H691" s="73"/>
      <c r="I691" s="73"/>
      <c r="J691" s="73"/>
      <c r="K691" s="73"/>
    </row>
    <row r="692" spans="1:11" x14ac:dyDescent="0.2">
      <c r="A692" s="73"/>
      <c r="B692" s="73"/>
      <c r="C692" s="73"/>
      <c r="D692" s="73"/>
      <c r="E692" s="73"/>
      <c r="F692" s="73"/>
      <c r="G692" s="73"/>
      <c r="H692" s="73"/>
      <c r="I692" s="73"/>
      <c r="J692" s="73"/>
      <c r="K692" s="73"/>
    </row>
    <row r="693" spans="1:11" x14ac:dyDescent="0.2">
      <c r="A693" s="73"/>
      <c r="B693" s="73"/>
      <c r="C693" s="73"/>
      <c r="D693" s="73"/>
      <c r="E693" s="73"/>
      <c r="F693" s="73"/>
      <c r="G693" s="73"/>
      <c r="H693" s="73"/>
      <c r="I693" s="73"/>
      <c r="J693" s="73"/>
      <c r="K693" s="73"/>
    </row>
    <row r="694" spans="1:11" x14ac:dyDescent="0.2">
      <c r="A694" s="73"/>
      <c r="B694" s="73"/>
      <c r="C694" s="73"/>
      <c r="D694" s="73"/>
      <c r="E694" s="73"/>
      <c r="F694" s="73"/>
      <c r="G694" s="73"/>
      <c r="H694" s="73"/>
      <c r="I694" s="73"/>
      <c r="J694" s="73"/>
      <c r="K694" s="73"/>
    </row>
    <row r="695" spans="1:11" x14ac:dyDescent="0.2">
      <c r="A695" s="73"/>
      <c r="B695" s="73"/>
      <c r="C695" s="73"/>
      <c r="D695" s="73"/>
      <c r="E695" s="73"/>
      <c r="F695" s="73"/>
      <c r="G695" s="73"/>
      <c r="H695" s="73"/>
      <c r="I695" s="73"/>
      <c r="J695" s="73"/>
      <c r="K695" s="73"/>
    </row>
    <row r="696" spans="1:11" x14ac:dyDescent="0.2">
      <c r="A696" s="73"/>
      <c r="B696" s="73"/>
      <c r="C696" s="73"/>
      <c r="D696" s="73"/>
      <c r="E696" s="73"/>
      <c r="F696" s="73"/>
      <c r="G696" s="73"/>
      <c r="H696" s="73"/>
      <c r="I696" s="73"/>
      <c r="J696" s="73"/>
      <c r="K696" s="73"/>
    </row>
    <row r="697" spans="1:11" x14ac:dyDescent="0.2">
      <c r="A697" s="73"/>
      <c r="B697" s="73"/>
      <c r="C697" s="73"/>
      <c r="D697" s="73"/>
      <c r="E697" s="73"/>
      <c r="F697" s="73"/>
      <c r="G697" s="73"/>
      <c r="H697" s="73"/>
      <c r="I697" s="73"/>
      <c r="J697" s="73"/>
      <c r="K697" s="73"/>
    </row>
    <row r="698" spans="1:11" x14ac:dyDescent="0.2">
      <c r="A698" s="73"/>
      <c r="B698" s="73"/>
      <c r="C698" s="73"/>
      <c r="D698" s="73"/>
      <c r="E698" s="73"/>
      <c r="F698" s="73"/>
      <c r="G698" s="73"/>
      <c r="H698" s="73"/>
      <c r="I698" s="73"/>
      <c r="J698" s="73"/>
      <c r="K698" s="73"/>
    </row>
    <row r="699" spans="1:11" x14ac:dyDescent="0.2">
      <c r="A699" s="73"/>
      <c r="B699" s="73"/>
      <c r="C699" s="73"/>
      <c r="D699" s="73"/>
      <c r="E699" s="73"/>
      <c r="F699" s="73"/>
      <c r="G699" s="73"/>
      <c r="H699" s="73"/>
      <c r="I699" s="73"/>
      <c r="J699" s="73"/>
      <c r="K699" s="73"/>
    </row>
    <row r="700" spans="1:11" x14ac:dyDescent="0.2">
      <c r="A700" s="73"/>
      <c r="B700" s="73"/>
      <c r="C700" s="73"/>
      <c r="D700" s="73"/>
      <c r="E700" s="73"/>
      <c r="F700" s="73"/>
      <c r="G700" s="73"/>
      <c r="H700" s="73"/>
      <c r="I700" s="73"/>
      <c r="J700" s="73"/>
      <c r="K700" s="73"/>
    </row>
    <row r="701" spans="1:11" x14ac:dyDescent="0.2">
      <c r="A701" s="73"/>
      <c r="B701" s="73"/>
      <c r="C701" s="73"/>
      <c r="D701" s="73"/>
      <c r="E701" s="73"/>
      <c r="F701" s="73"/>
      <c r="G701" s="73"/>
      <c r="H701" s="73"/>
      <c r="I701" s="73"/>
      <c r="J701" s="73"/>
      <c r="K701" s="73"/>
    </row>
    <row r="702" spans="1:11" x14ac:dyDescent="0.2">
      <c r="A702" s="73"/>
      <c r="B702" s="73"/>
      <c r="C702" s="73"/>
      <c r="D702" s="73"/>
      <c r="E702" s="73"/>
      <c r="F702" s="73"/>
      <c r="G702" s="73"/>
      <c r="H702" s="73"/>
      <c r="I702" s="73"/>
      <c r="J702" s="73"/>
      <c r="K702" s="73"/>
    </row>
    <row r="703" spans="1:11" x14ac:dyDescent="0.2">
      <c r="A703" s="73"/>
      <c r="B703" s="73"/>
      <c r="C703" s="73"/>
      <c r="D703" s="73"/>
      <c r="E703" s="73"/>
      <c r="F703" s="73"/>
      <c r="G703" s="73"/>
      <c r="H703" s="73"/>
      <c r="I703" s="73"/>
      <c r="J703" s="73"/>
      <c r="K703" s="73"/>
    </row>
    <row r="704" spans="1:11" x14ac:dyDescent="0.2">
      <c r="A704" s="73"/>
      <c r="B704" s="73"/>
      <c r="C704" s="73"/>
      <c r="D704" s="73"/>
      <c r="E704" s="73"/>
      <c r="F704" s="73"/>
      <c r="G704" s="73"/>
      <c r="H704" s="73"/>
      <c r="I704" s="73"/>
      <c r="J704" s="73"/>
      <c r="K704" s="73"/>
    </row>
    <row r="705" spans="1:11" x14ac:dyDescent="0.2">
      <c r="A705" s="73"/>
      <c r="B705" s="73"/>
      <c r="C705" s="73"/>
      <c r="D705" s="73"/>
      <c r="E705" s="73"/>
      <c r="F705" s="73"/>
      <c r="G705" s="73"/>
      <c r="H705" s="73"/>
      <c r="I705" s="73"/>
      <c r="J705" s="73"/>
      <c r="K705" s="73"/>
    </row>
    <row r="706" spans="1:11" x14ac:dyDescent="0.2">
      <c r="A706" s="73"/>
      <c r="B706" s="73"/>
      <c r="C706" s="73"/>
      <c r="D706" s="73"/>
      <c r="E706" s="73"/>
      <c r="F706" s="73"/>
      <c r="G706" s="73"/>
      <c r="H706" s="73"/>
      <c r="I706" s="73"/>
      <c r="J706" s="73"/>
      <c r="K706" s="73"/>
    </row>
    <row r="707" spans="1:11" x14ac:dyDescent="0.2">
      <c r="A707" s="73"/>
      <c r="B707" s="73"/>
      <c r="C707" s="73"/>
      <c r="D707" s="73"/>
      <c r="E707" s="73"/>
      <c r="F707" s="73"/>
      <c r="G707" s="73"/>
      <c r="H707" s="73"/>
      <c r="I707" s="73"/>
      <c r="J707" s="73"/>
      <c r="K707" s="73"/>
    </row>
    <row r="708" spans="1:11" x14ac:dyDescent="0.2">
      <c r="A708" s="73"/>
      <c r="B708" s="73"/>
      <c r="C708" s="73"/>
      <c r="D708" s="73"/>
      <c r="E708" s="73"/>
      <c r="F708" s="73"/>
      <c r="G708" s="73"/>
      <c r="H708" s="73"/>
      <c r="I708" s="73"/>
      <c r="J708" s="73"/>
      <c r="K708" s="73"/>
    </row>
    <row r="709" spans="1:11" x14ac:dyDescent="0.2">
      <c r="A709" s="73"/>
      <c r="B709" s="73"/>
      <c r="C709" s="73"/>
      <c r="D709" s="73"/>
      <c r="E709" s="73"/>
      <c r="F709" s="73"/>
      <c r="G709" s="73"/>
      <c r="H709" s="73"/>
      <c r="I709" s="73"/>
      <c r="J709" s="73"/>
      <c r="K709" s="73"/>
    </row>
    <row r="710" spans="1:11" x14ac:dyDescent="0.2">
      <c r="A710" s="73"/>
      <c r="B710" s="73"/>
      <c r="C710" s="73"/>
      <c r="D710" s="73"/>
      <c r="E710" s="73"/>
      <c r="F710" s="73"/>
      <c r="G710" s="73"/>
      <c r="H710" s="73"/>
      <c r="I710" s="73"/>
      <c r="J710" s="73"/>
      <c r="K710" s="73"/>
    </row>
    <row r="711" spans="1:11" x14ac:dyDescent="0.2">
      <c r="A711" s="73"/>
      <c r="B711" s="73"/>
      <c r="C711" s="73"/>
      <c r="D711" s="73"/>
      <c r="E711" s="73"/>
      <c r="F711" s="73"/>
      <c r="G711" s="73"/>
      <c r="H711" s="73"/>
      <c r="I711" s="73"/>
      <c r="J711" s="73"/>
      <c r="K711" s="73"/>
    </row>
    <row r="712" spans="1:11" x14ac:dyDescent="0.2">
      <c r="A712" s="73"/>
      <c r="B712" s="73"/>
      <c r="C712" s="73"/>
      <c r="D712" s="73"/>
      <c r="E712" s="73"/>
      <c r="F712" s="73"/>
      <c r="G712" s="73"/>
      <c r="H712" s="73"/>
      <c r="I712" s="73"/>
      <c r="J712" s="73"/>
      <c r="K712" s="73"/>
    </row>
    <row r="713" spans="1:11" x14ac:dyDescent="0.2">
      <c r="A713" s="73"/>
      <c r="B713" s="73"/>
      <c r="C713" s="73"/>
      <c r="D713" s="73"/>
      <c r="E713" s="73"/>
      <c r="F713" s="73"/>
      <c r="G713" s="73"/>
      <c r="H713" s="73"/>
      <c r="I713" s="73"/>
      <c r="J713" s="73"/>
      <c r="K713" s="73"/>
    </row>
    <row r="714" spans="1:11" x14ac:dyDescent="0.2">
      <c r="A714" s="73"/>
      <c r="B714" s="73"/>
      <c r="C714" s="73"/>
      <c r="D714" s="73"/>
      <c r="E714" s="73"/>
      <c r="F714" s="73"/>
      <c r="G714" s="73"/>
      <c r="H714" s="73"/>
      <c r="I714" s="73"/>
      <c r="J714" s="73"/>
      <c r="K714" s="73"/>
    </row>
    <row r="715" spans="1:11" x14ac:dyDescent="0.2">
      <c r="A715" s="73"/>
      <c r="B715" s="73"/>
      <c r="C715" s="73"/>
      <c r="D715" s="73"/>
      <c r="E715" s="73"/>
      <c r="F715" s="73"/>
      <c r="G715" s="73"/>
      <c r="H715" s="73"/>
      <c r="I715" s="73"/>
      <c r="J715" s="73"/>
      <c r="K715" s="73"/>
    </row>
    <row r="716" spans="1:11" x14ac:dyDescent="0.2">
      <c r="A716" s="73"/>
      <c r="B716" s="73"/>
      <c r="C716" s="73"/>
      <c r="D716" s="73"/>
      <c r="E716" s="73"/>
      <c r="F716" s="73"/>
      <c r="G716" s="73"/>
      <c r="H716" s="73"/>
      <c r="I716" s="73"/>
      <c r="J716" s="73"/>
      <c r="K716" s="73"/>
    </row>
    <row r="717" spans="1:11" x14ac:dyDescent="0.2">
      <c r="A717" s="73"/>
      <c r="B717" s="73"/>
      <c r="C717" s="73"/>
      <c r="D717" s="73"/>
      <c r="E717" s="73"/>
      <c r="F717" s="73"/>
      <c r="G717" s="73"/>
      <c r="H717" s="73"/>
      <c r="I717" s="73"/>
      <c r="J717" s="73"/>
      <c r="K717" s="73"/>
    </row>
    <row r="718" spans="1:11" x14ac:dyDescent="0.2">
      <c r="A718" s="73"/>
      <c r="B718" s="73"/>
      <c r="C718" s="73"/>
      <c r="D718" s="73"/>
      <c r="E718" s="73"/>
      <c r="F718" s="73"/>
      <c r="G718" s="73"/>
      <c r="H718" s="73"/>
      <c r="I718" s="73"/>
      <c r="J718" s="73"/>
      <c r="K718" s="73"/>
    </row>
    <row r="719" spans="1:11" x14ac:dyDescent="0.2">
      <c r="A719" s="73"/>
      <c r="B719" s="73"/>
      <c r="C719" s="73"/>
      <c r="D719" s="73"/>
      <c r="E719" s="73"/>
      <c r="F719" s="73"/>
      <c r="G719" s="73"/>
      <c r="H719" s="73"/>
      <c r="I719" s="73"/>
      <c r="J719" s="73"/>
      <c r="K719" s="73"/>
    </row>
    <row r="720" spans="1:11" x14ac:dyDescent="0.2">
      <c r="A720" s="73"/>
      <c r="B720" s="73"/>
      <c r="C720" s="73"/>
      <c r="D720" s="73"/>
      <c r="E720" s="73"/>
      <c r="F720" s="73"/>
      <c r="G720" s="73"/>
      <c r="H720" s="73"/>
      <c r="I720" s="73"/>
      <c r="J720" s="73"/>
      <c r="K720" s="73"/>
    </row>
    <row r="721" spans="1:11" x14ac:dyDescent="0.2">
      <c r="A721" s="73"/>
      <c r="B721" s="73"/>
      <c r="C721" s="73"/>
      <c r="D721" s="73"/>
      <c r="E721" s="73"/>
      <c r="F721" s="73"/>
      <c r="G721" s="73"/>
      <c r="H721" s="73"/>
      <c r="I721" s="73"/>
      <c r="J721" s="73"/>
      <c r="K721" s="73"/>
    </row>
    <row r="722" spans="1:11" x14ac:dyDescent="0.2">
      <c r="A722" s="73"/>
      <c r="B722" s="73"/>
      <c r="C722" s="73"/>
      <c r="D722" s="73"/>
      <c r="E722" s="73"/>
      <c r="F722" s="73"/>
      <c r="G722" s="73"/>
      <c r="H722" s="73"/>
      <c r="I722" s="73"/>
      <c r="J722" s="73"/>
      <c r="K722" s="73"/>
    </row>
    <row r="723" spans="1:11" x14ac:dyDescent="0.2">
      <c r="A723" s="73"/>
      <c r="B723" s="73"/>
      <c r="C723" s="73"/>
      <c r="D723" s="73"/>
      <c r="E723" s="73"/>
      <c r="F723" s="73"/>
      <c r="G723" s="73"/>
      <c r="H723" s="73"/>
      <c r="I723" s="73"/>
      <c r="J723" s="73"/>
      <c r="K723" s="73"/>
    </row>
    <row r="724" spans="1:11" x14ac:dyDescent="0.2">
      <c r="A724" s="73"/>
      <c r="B724" s="73"/>
      <c r="C724" s="73"/>
      <c r="D724" s="73"/>
      <c r="E724" s="73"/>
      <c r="F724" s="73"/>
      <c r="G724" s="73"/>
      <c r="H724" s="73"/>
      <c r="I724" s="73"/>
      <c r="J724" s="73"/>
      <c r="K724" s="73"/>
    </row>
    <row r="725" spans="1:11" x14ac:dyDescent="0.2">
      <c r="A725" s="73"/>
      <c r="B725" s="73"/>
      <c r="C725" s="73"/>
      <c r="D725" s="73"/>
      <c r="E725" s="73"/>
      <c r="F725" s="73"/>
      <c r="G725" s="73"/>
      <c r="H725" s="73"/>
      <c r="I725" s="73"/>
      <c r="J725" s="73"/>
      <c r="K725" s="73"/>
    </row>
    <row r="726" spans="1:11" x14ac:dyDescent="0.2">
      <c r="A726" s="73"/>
      <c r="B726" s="73"/>
      <c r="C726" s="73"/>
      <c r="D726" s="73"/>
      <c r="E726" s="73"/>
      <c r="F726" s="73"/>
      <c r="G726" s="73"/>
      <c r="H726" s="73"/>
      <c r="I726" s="73"/>
      <c r="J726" s="73"/>
      <c r="K726" s="73"/>
    </row>
    <row r="727" spans="1:11" x14ac:dyDescent="0.2">
      <c r="A727" s="73"/>
      <c r="B727" s="73"/>
      <c r="C727" s="73"/>
      <c r="D727" s="73"/>
      <c r="E727" s="73"/>
      <c r="F727" s="73"/>
      <c r="G727" s="73"/>
      <c r="H727" s="73"/>
      <c r="I727" s="73"/>
      <c r="J727" s="73"/>
      <c r="K727" s="73"/>
    </row>
    <row r="728" spans="1:11" x14ac:dyDescent="0.2">
      <c r="A728" s="73"/>
      <c r="B728" s="73"/>
      <c r="C728" s="73"/>
      <c r="D728" s="73"/>
      <c r="E728" s="73"/>
      <c r="F728" s="73"/>
      <c r="G728" s="73"/>
      <c r="H728" s="73"/>
      <c r="I728" s="73"/>
      <c r="J728" s="73"/>
      <c r="K728" s="73"/>
    </row>
    <row r="729" spans="1:11" x14ac:dyDescent="0.2">
      <c r="A729" s="73"/>
      <c r="B729" s="73"/>
      <c r="C729" s="73"/>
      <c r="D729" s="73"/>
      <c r="E729" s="73"/>
      <c r="F729" s="73"/>
      <c r="G729" s="73"/>
      <c r="H729" s="73"/>
      <c r="I729" s="73"/>
      <c r="J729" s="73"/>
      <c r="K729" s="73"/>
    </row>
    <row r="730" spans="1:11" x14ac:dyDescent="0.2">
      <c r="A730" s="73"/>
      <c r="B730" s="73"/>
      <c r="C730" s="73"/>
      <c r="D730" s="73"/>
      <c r="E730" s="73"/>
      <c r="F730" s="73"/>
      <c r="G730" s="73"/>
      <c r="H730" s="73"/>
      <c r="I730" s="73"/>
      <c r="J730" s="73"/>
      <c r="K730" s="73"/>
    </row>
    <row r="731" spans="1:11" x14ac:dyDescent="0.2">
      <c r="A731" s="73"/>
      <c r="B731" s="73"/>
      <c r="C731" s="73"/>
      <c r="D731" s="73"/>
      <c r="E731" s="73"/>
      <c r="F731" s="73"/>
      <c r="G731" s="73"/>
      <c r="H731" s="73"/>
      <c r="I731" s="73"/>
      <c r="J731" s="73"/>
      <c r="K731" s="73"/>
    </row>
    <row r="732" spans="1:11" x14ac:dyDescent="0.2">
      <c r="A732" s="73"/>
      <c r="B732" s="73"/>
      <c r="C732" s="73"/>
      <c r="D732" s="73"/>
      <c r="E732" s="73"/>
      <c r="F732" s="73"/>
      <c r="G732" s="73"/>
      <c r="H732" s="73"/>
      <c r="I732" s="73"/>
      <c r="J732" s="73"/>
      <c r="K732" s="73"/>
    </row>
    <row r="733" spans="1:11" x14ac:dyDescent="0.2">
      <c r="A733" s="73"/>
      <c r="B733" s="73"/>
      <c r="C733" s="73"/>
      <c r="D733" s="73"/>
      <c r="E733" s="73"/>
      <c r="F733" s="73"/>
      <c r="G733" s="73"/>
      <c r="H733" s="73"/>
      <c r="I733" s="73"/>
      <c r="J733" s="73"/>
      <c r="K733" s="73"/>
    </row>
    <row r="734" spans="1:11" x14ac:dyDescent="0.2">
      <c r="A734" s="73"/>
      <c r="B734" s="73"/>
      <c r="C734" s="73"/>
      <c r="D734" s="73"/>
      <c r="E734" s="73"/>
      <c r="F734" s="73"/>
      <c r="G734" s="73"/>
      <c r="H734" s="73"/>
      <c r="I734" s="73"/>
      <c r="J734" s="73"/>
      <c r="K734" s="73"/>
    </row>
    <row r="735" spans="1:11" x14ac:dyDescent="0.2">
      <c r="A735" s="73"/>
      <c r="B735" s="73"/>
      <c r="C735" s="73"/>
      <c r="D735" s="73"/>
      <c r="E735" s="73"/>
      <c r="F735" s="73"/>
      <c r="G735" s="73"/>
      <c r="H735" s="73"/>
      <c r="I735" s="73"/>
      <c r="J735" s="73"/>
      <c r="K735" s="73"/>
    </row>
    <row r="736" spans="1:11" x14ac:dyDescent="0.2">
      <c r="A736" s="73"/>
      <c r="B736" s="73"/>
      <c r="C736" s="73"/>
      <c r="D736" s="73"/>
      <c r="E736" s="73"/>
      <c r="F736" s="73"/>
      <c r="G736" s="73"/>
      <c r="H736" s="73"/>
      <c r="I736" s="73"/>
      <c r="J736" s="73"/>
      <c r="K736" s="73"/>
    </row>
    <row r="737" spans="1:11" x14ac:dyDescent="0.2">
      <c r="A737" s="73"/>
      <c r="B737" s="73"/>
      <c r="C737" s="73"/>
      <c r="D737" s="73"/>
      <c r="E737" s="73"/>
      <c r="F737" s="73"/>
      <c r="G737" s="73"/>
      <c r="H737" s="73"/>
      <c r="I737" s="73"/>
      <c r="J737" s="73"/>
      <c r="K737" s="73"/>
    </row>
    <row r="738" spans="1:11" x14ac:dyDescent="0.2">
      <c r="A738" s="73"/>
      <c r="B738" s="73"/>
      <c r="C738" s="73"/>
      <c r="D738" s="73"/>
      <c r="E738" s="73"/>
      <c r="F738" s="73"/>
      <c r="G738" s="73"/>
      <c r="H738" s="73"/>
      <c r="I738" s="73"/>
      <c r="J738" s="73"/>
      <c r="K738" s="73"/>
    </row>
    <row r="739" spans="1:11" x14ac:dyDescent="0.2">
      <c r="A739" s="73"/>
      <c r="B739" s="73"/>
      <c r="C739" s="73"/>
      <c r="D739" s="73"/>
      <c r="E739" s="73"/>
      <c r="F739" s="73"/>
      <c r="G739" s="73"/>
      <c r="H739" s="73"/>
      <c r="I739" s="73"/>
      <c r="J739" s="73"/>
      <c r="K739" s="73"/>
    </row>
    <row r="740" spans="1:11" x14ac:dyDescent="0.2">
      <c r="A740" s="73"/>
      <c r="B740" s="73"/>
      <c r="C740" s="73"/>
      <c r="D740" s="73"/>
      <c r="E740" s="73"/>
      <c r="F740" s="73"/>
      <c r="G740" s="73"/>
      <c r="H740" s="73"/>
      <c r="I740" s="73"/>
      <c r="J740" s="73"/>
      <c r="K740" s="73"/>
    </row>
    <row r="741" spans="1:11" x14ac:dyDescent="0.2">
      <c r="A741" s="73"/>
      <c r="B741" s="73"/>
      <c r="C741" s="73"/>
      <c r="D741" s="73"/>
      <c r="E741" s="73"/>
      <c r="F741" s="73"/>
      <c r="G741" s="73"/>
      <c r="H741" s="73"/>
      <c r="I741" s="73"/>
      <c r="J741" s="73"/>
      <c r="K741" s="73"/>
    </row>
    <row r="742" spans="1:11" x14ac:dyDescent="0.2">
      <c r="A742" s="73"/>
      <c r="B742" s="73"/>
      <c r="C742" s="73"/>
      <c r="D742" s="73"/>
      <c r="E742" s="73"/>
      <c r="F742" s="73"/>
      <c r="G742" s="73"/>
      <c r="H742" s="73"/>
      <c r="I742" s="73"/>
      <c r="J742" s="73"/>
      <c r="K742" s="73"/>
    </row>
    <row r="743" spans="1:11" x14ac:dyDescent="0.2">
      <c r="A743" s="73"/>
      <c r="B743" s="73"/>
      <c r="C743" s="73"/>
      <c r="D743" s="73"/>
      <c r="E743" s="73"/>
      <c r="F743" s="73"/>
      <c r="G743" s="73"/>
      <c r="H743" s="73"/>
      <c r="I743" s="73"/>
      <c r="J743" s="73"/>
      <c r="K743" s="73"/>
    </row>
    <row r="744" spans="1:11" x14ac:dyDescent="0.2">
      <c r="A744" s="73"/>
      <c r="B744" s="73"/>
      <c r="C744" s="73"/>
      <c r="D744" s="73"/>
      <c r="E744" s="73"/>
      <c r="F744" s="73"/>
      <c r="G744" s="73"/>
      <c r="H744" s="73"/>
      <c r="I744" s="73"/>
      <c r="J744" s="73"/>
      <c r="K744" s="73"/>
    </row>
    <row r="745" spans="1:11" x14ac:dyDescent="0.2">
      <c r="A745" s="73"/>
      <c r="B745" s="73"/>
      <c r="C745" s="73"/>
      <c r="D745" s="73"/>
      <c r="E745" s="73"/>
      <c r="F745" s="73"/>
      <c r="G745" s="73"/>
      <c r="H745" s="73"/>
      <c r="I745" s="73"/>
      <c r="J745" s="73"/>
      <c r="K745" s="73"/>
    </row>
    <row r="746" spans="1:11" x14ac:dyDescent="0.2">
      <c r="A746" s="73"/>
      <c r="B746" s="73"/>
      <c r="C746" s="73"/>
      <c r="D746" s="73"/>
      <c r="E746" s="73"/>
      <c r="F746" s="73"/>
      <c r="G746" s="73"/>
      <c r="H746" s="73"/>
      <c r="I746" s="73"/>
      <c r="J746" s="73"/>
      <c r="K746" s="73"/>
    </row>
    <row r="747" spans="1:11" x14ac:dyDescent="0.2">
      <c r="A747" s="73"/>
      <c r="B747" s="73"/>
      <c r="C747" s="73"/>
      <c r="D747" s="73"/>
      <c r="E747" s="73"/>
      <c r="F747" s="73"/>
      <c r="G747" s="73"/>
      <c r="H747" s="73"/>
      <c r="I747" s="73"/>
      <c r="J747" s="73"/>
      <c r="K747" s="73"/>
    </row>
    <row r="748" spans="1:11" x14ac:dyDescent="0.2">
      <c r="A748" s="73"/>
      <c r="B748" s="73"/>
      <c r="C748" s="73"/>
      <c r="D748" s="73"/>
      <c r="E748" s="73"/>
      <c r="F748" s="73"/>
      <c r="G748" s="73"/>
      <c r="H748" s="73"/>
      <c r="I748" s="73"/>
      <c r="J748" s="73"/>
      <c r="K748" s="73"/>
    </row>
    <row r="749" spans="1:11" x14ac:dyDescent="0.2">
      <c r="A749" s="73"/>
      <c r="B749" s="73"/>
      <c r="C749" s="73"/>
      <c r="D749" s="73"/>
      <c r="E749" s="73"/>
      <c r="F749" s="73"/>
      <c r="G749" s="73"/>
      <c r="H749" s="73"/>
      <c r="I749" s="73"/>
      <c r="J749" s="73"/>
      <c r="K749" s="73"/>
    </row>
    <row r="750" spans="1:11" x14ac:dyDescent="0.2">
      <c r="A750" s="73"/>
      <c r="B750" s="73"/>
      <c r="C750" s="73"/>
      <c r="D750" s="73"/>
      <c r="E750" s="73"/>
      <c r="F750" s="73"/>
      <c r="G750" s="73"/>
      <c r="H750" s="73"/>
      <c r="I750" s="73"/>
      <c r="J750" s="73"/>
      <c r="K750" s="73"/>
    </row>
    <row r="751" spans="1:11" x14ac:dyDescent="0.2">
      <c r="A751" s="73"/>
      <c r="B751" s="73"/>
      <c r="C751" s="73"/>
      <c r="D751" s="73"/>
      <c r="E751" s="73"/>
      <c r="F751" s="73"/>
      <c r="G751" s="73"/>
      <c r="H751" s="73"/>
      <c r="I751" s="73"/>
      <c r="J751" s="73"/>
      <c r="K751" s="73"/>
    </row>
    <row r="752" spans="1:11" x14ac:dyDescent="0.2">
      <c r="A752" s="73"/>
      <c r="B752" s="73"/>
      <c r="C752" s="73"/>
      <c r="D752" s="73"/>
      <c r="E752" s="73"/>
      <c r="F752" s="73"/>
      <c r="G752" s="73"/>
      <c r="H752" s="73"/>
      <c r="I752" s="73"/>
      <c r="J752" s="73"/>
      <c r="K752" s="73"/>
    </row>
    <row r="753" spans="1:11" x14ac:dyDescent="0.2">
      <c r="A753" s="73"/>
      <c r="B753" s="73"/>
      <c r="C753" s="73"/>
      <c r="D753" s="73"/>
      <c r="E753" s="73"/>
      <c r="F753" s="73"/>
      <c r="G753" s="73"/>
      <c r="H753" s="73"/>
      <c r="I753" s="73"/>
      <c r="J753" s="73"/>
      <c r="K753" s="73"/>
    </row>
    <row r="754" spans="1:11" x14ac:dyDescent="0.2">
      <c r="A754" s="73"/>
      <c r="B754" s="73"/>
      <c r="C754" s="73"/>
      <c r="D754" s="73"/>
      <c r="E754" s="73"/>
      <c r="F754" s="73"/>
      <c r="G754" s="73"/>
      <c r="H754" s="73"/>
      <c r="I754" s="73"/>
      <c r="J754" s="73"/>
      <c r="K754" s="73"/>
    </row>
    <row r="755" spans="1:11" x14ac:dyDescent="0.2">
      <c r="A755" s="73"/>
      <c r="B755" s="73"/>
      <c r="C755" s="73"/>
      <c r="D755" s="73"/>
      <c r="E755" s="73"/>
      <c r="F755" s="73"/>
      <c r="G755" s="73"/>
      <c r="H755" s="73"/>
      <c r="I755" s="73"/>
      <c r="J755" s="73"/>
      <c r="K755" s="73"/>
    </row>
    <row r="756" spans="1:11" x14ac:dyDescent="0.2">
      <c r="A756" s="73"/>
      <c r="B756" s="73"/>
      <c r="C756" s="73"/>
      <c r="D756" s="73"/>
      <c r="E756" s="73"/>
      <c r="F756" s="73"/>
      <c r="G756" s="73"/>
      <c r="H756" s="73"/>
      <c r="I756" s="73"/>
      <c r="J756" s="73"/>
      <c r="K756" s="73"/>
    </row>
    <row r="757" spans="1:11" x14ac:dyDescent="0.2">
      <c r="A757" s="73"/>
      <c r="B757" s="73"/>
      <c r="C757" s="73"/>
      <c r="D757" s="73"/>
      <c r="E757" s="73"/>
      <c r="F757" s="73"/>
      <c r="G757" s="73"/>
      <c r="H757" s="73"/>
      <c r="I757" s="73"/>
      <c r="J757" s="73"/>
      <c r="K757" s="73"/>
    </row>
    <row r="758" spans="1:11" x14ac:dyDescent="0.2">
      <c r="A758" s="73"/>
      <c r="B758" s="73"/>
      <c r="C758" s="73"/>
      <c r="D758" s="73"/>
      <c r="E758" s="73"/>
      <c r="F758" s="73"/>
      <c r="G758" s="73"/>
      <c r="H758" s="73"/>
      <c r="I758" s="73"/>
      <c r="J758" s="73"/>
      <c r="K758" s="73"/>
    </row>
    <row r="759" spans="1:11" x14ac:dyDescent="0.2">
      <c r="A759" s="73"/>
      <c r="B759" s="73"/>
      <c r="C759" s="73"/>
      <c r="D759" s="73"/>
      <c r="E759" s="73"/>
      <c r="F759" s="73"/>
      <c r="G759" s="73"/>
      <c r="H759" s="73"/>
      <c r="I759" s="73"/>
      <c r="J759" s="73"/>
      <c r="K759" s="73"/>
    </row>
    <row r="760" spans="1:11" x14ac:dyDescent="0.2">
      <c r="A760" s="73"/>
      <c r="B760" s="73"/>
      <c r="C760" s="73"/>
      <c r="D760" s="73"/>
      <c r="E760" s="73"/>
      <c r="F760" s="73"/>
      <c r="G760" s="73"/>
      <c r="H760" s="73"/>
      <c r="I760" s="73"/>
      <c r="J760" s="73"/>
      <c r="K760" s="73"/>
    </row>
    <row r="761" spans="1:11" x14ac:dyDescent="0.2">
      <c r="A761" s="73"/>
      <c r="B761" s="73"/>
      <c r="C761" s="73"/>
      <c r="D761" s="73"/>
      <c r="E761" s="73"/>
      <c r="F761" s="73"/>
      <c r="G761" s="73"/>
      <c r="H761" s="73"/>
      <c r="I761" s="73"/>
      <c r="J761" s="73"/>
      <c r="K761" s="73"/>
    </row>
    <row r="762" spans="1:11" x14ac:dyDescent="0.2">
      <c r="A762" s="73"/>
      <c r="B762" s="73"/>
      <c r="C762" s="73"/>
      <c r="D762" s="73"/>
      <c r="E762" s="73"/>
      <c r="F762" s="73"/>
      <c r="G762" s="73"/>
      <c r="H762" s="73"/>
      <c r="I762" s="73"/>
      <c r="J762" s="73"/>
      <c r="K762" s="73"/>
    </row>
    <row r="763" spans="1:11" x14ac:dyDescent="0.2">
      <c r="A763" s="73"/>
      <c r="B763" s="73"/>
      <c r="C763" s="73"/>
      <c r="D763" s="73"/>
      <c r="E763" s="73"/>
      <c r="F763" s="73"/>
      <c r="G763" s="73"/>
      <c r="H763" s="73"/>
      <c r="I763" s="73"/>
      <c r="J763" s="73"/>
      <c r="K763" s="73"/>
    </row>
    <row r="764" spans="1:11" x14ac:dyDescent="0.2">
      <c r="A764" s="73"/>
      <c r="B764" s="73"/>
      <c r="C764" s="73"/>
      <c r="D764" s="73"/>
      <c r="E764" s="73"/>
      <c r="F764" s="73"/>
      <c r="G764" s="73"/>
      <c r="H764" s="73"/>
      <c r="I764" s="73"/>
      <c r="J764" s="73"/>
      <c r="K764" s="73"/>
    </row>
    <row r="765" spans="1:11" x14ac:dyDescent="0.2">
      <c r="A765" s="73"/>
      <c r="B765" s="73"/>
      <c r="C765" s="73"/>
      <c r="D765" s="73"/>
      <c r="E765" s="73"/>
      <c r="F765" s="73"/>
      <c r="G765" s="73"/>
      <c r="H765" s="73"/>
      <c r="I765" s="73"/>
      <c r="J765" s="73"/>
      <c r="K765" s="73"/>
    </row>
    <row r="766" spans="1:11" x14ac:dyDescent="0.2">
      <c r="A766" s="73"/>
      <c r="B766" s="73"/>
      <c r="C766" s="73"/>
      <c r="D766" s="73"/>
      <c r="E766" s="73"/>
      <c r="F766" s="73"/>
      <c r="G766" s="73"/>
      <c r="H766" s="73"/>
      <c r="I766" s="73"/>
      <c r="J766" s="73"/>
      <c r="K766" s="73"/>
    </row>
    <row r="767" spans="1:11" x14ac:dyDescent="0.2">
      <c r="A767" s="73"/>
      <c r="B767" s="73"/>
      <c r="C767" s="73"/>
      <c r="D767" s="73"/>
      <c r="E767" s="73"/>
      <c r="F767" s="73"/>
      <c r="G767" s="73"/>
      <c r="H767" s="73"/>
      <c r="I767" s="73"/>
      <c r="J767" s="73"/>
      <c r="K767" s="73"/>
    </row>
    <row r="768" spans="1:11" x14ac:dyDescent="0.2">
      <c r="A768" s="73"/>
      <c r="B768" s="73"/>
      <c r="C768" s="73"/>
      <c r="D768" s="73"/>
      <c r="E768" s="73"/>
      <c r="F768" s="73"/>
      <c r="G768" s="73"/>
      <c r="H768" s="73"/>
      <c r="I768" s="73"/>
      <c r="J768" s="73"/>
      <c r="K768" s="73"/>
    </row>
    <row r="769" spans="1:11" x14ac:dyDescent="0.2">
      <c r="A769" s="73"/>
      <c r="B769" s="73"/>
      <c r="C769" s="73"/>
      <c r="D769" s="73"/>
      <c r="E769" s="73"/>
      <c r="F769" s="73"/>
      <c r="G769" s="73"/>
      <c r="H769" s="73"/>
      <c r="I769" s="73"/>
      <c r="J769" s="73"/>
      <c r="K769" s="73"/>
    </row>
    <row r="770" spans="1:11" x14ac:dyDescent="0.2">
      <c r="A770" s="73"/>
      <c r="B770" s="73"/>
      <c r="C770" s="73"/>
      <c r="D770" s="73"/>
      <c r="E770" s="73"/>
      <c r="F770" s="73"/>
      <c r="G770" s="73"/>
      <c r="H770" s="73"/>
      <c r="I770" s="73"/>
      <c r="J770" s="73"/>
      <c r="K770" s="73"/>
    </row>
    <row r="771" spans="1:11" x14ac:dyDescent="0.2">
      <c r="A771" s="73"/>
      <c r="B771" s="73"/>
      <c r="C771" s="73"/>
      <c r="D771" s="73"/>
      <c r="E771" s="73"/>
      <c r="F771" s="73"/>
      <c r="G771" s="73"/>
      <c r="H771" s="73"/>
      <c r="I771" s="73"/>
      <c r="J771" s="73"/>
      <c r="K771" s="73"/>
    </row>
    <row r="772" spans="1:11" x14ac:dyDescent="0.2">
      <c r="A772" s="73"/>
      <c r="B772" s="73"/>
      <c r="C772" s="73"/>
      <c r="D772" s="73"/>
      <c r="E772" s="73"/>
      <c r="F772" s="73"/>
      <c r="G772" s="73"/>
      <c r="H772" s="73"/>
      <c r="I772" s="73"/>
      <c r="J772" s="73"/>
      <c r="K772" s="73"/>
    </row>
    <row r="773" spans="1:11" x14ac:dyDescent="0.2">
      <c r="A773" s="73"/>
      <c r="B773" s="73"/>
      <c r="C773" s="73"/>
      <c r="D773" s="73"/>
      <c r="E773" s="73"/>
      <c r="F773" s="73"/>
      <c r="G773" s="73"/>
      <c r="H773" s="73"/>
      <c r="I773" s="73"/>
      <c r="J773" s="73"/>
      <c r="K773" s="73"/>
    </row>
    <row r="774" spans="1:11" x14ac:dyDescent="0.2">
      <c r="A774" s="73"/>
      <c r="B774" s="73"/>
      <c r="C774" s="73"/>
      <c r="D774" s="73"/>
      <c r="E774" s="73"/>
      <c r="F774" s="73"/>
      <c r="G774" s="73"/>
      <c r="H774" s="73"/>
      <c r="I774" s="73"/>
      <c r="J774" s="73"/>
      <c r="K774" s="73"/>
    </row>
    <row r="775" spans="1:11" x14ac:dyDescent="0.2">
      <c r="A775" s="73"/>
      <c r="B775" s="73"/>
      <c r="C775" s="73"/>
      <c r="D775" s="73"/>
      <c r="E775" s="73"/>
      <c r="F775" s="73"/>
      <c r="G775" s="73"/>
      <c r="H775" s="73"/>
      <c r="I775" s="73"/>
      <c r="J775" s="73"/>
      <c r="K775" s="73"/>
    </row>
    <row r="776" spans="1:11" x14ac:dyDescent="0.2">
      <c r="A776" s="73"/>
      <c r="B776" s="73"/>
      <c r="C776" s="73"/>
      <c r="D776" s="73"/>
      <c r="E776" s="73"/>
      <c r="F776" s="73"/>
      <c r="G776" s="73"/>
      <c r="H776" s="73"/>
      <c r="I776" s="73"/>
      <c r="J776" s="73"/>
      <c r="K776" s="73"/>
    </row>
    <row r="777" spans="1:11" x14ac:dyDescent="0.2">
      <c r="A777" s="73"/>
      <c r="B777" s="73"/>
      <c r="C777" s="73"/>
      <c r="D777" s="73"/>
      <c r="E777" s="73"/>
      <c r="F777" s="73"/>
      <c r="G777" s="73"/>
      <c r="H777" s="73"/>
      <c r="I777" s="73"/>
      <c r="J777" s="73"/>
      <c r="K777" s="73"/>
    </row>
    <row r="778" spans="1:11" x14ac:dyDescent="0.2">
      <c r="A778" s="73"/>
      <c r="B778" s="73"/>
      <c r="C778" s="73"/>
      <c r="D778" s="73"/>
      <c r="E778" s="73"/>
      <c r="F778" s="73"/>
      <c r="G778" s="73"/>
      <c r="H778" s="73"/>
      <c r="I778" s="73"/>
      <c r="J778" s="73"/>
      <c r="K778" s="73"/>
    </row>
    <row r="779" spans="1:11" x14ac:dyDescent="0.2">
      <c r="A779" s="73"/>
      <c r="B779" s="73"/>
      <c r="C779" s="73"/>
      <c r="D779" s="73"/>
      <c r="E779" s="73"/>
      <c r="F779" s="73"/>
      <c r="G779" s="73"/>
      <c r="H779" s="73"/>
      <c r="I779" s="73"/>
      <c r="J779" s="73"/>
      <c r="K779" s="73"/>
    </row>
    <row r="780" spans="1:11" x14ac:dyDescent="0.2">
      <c r="A780" s="73"/>
      <c r="B780" s="73"/>
      <c r="C780" s="73"/>
      <c r="D780" s="73"/>
      <c r="E780" s="73"/>
      <c r="F780" s="73"/>
      <c r="G780" s="73"/>
      <c r="H780" s="73"/>
      <c r="I780" s="73"/>
      <c r="J780" s="73"/>
      <c r="K780" s="73"/>
    </row>
    <row r="781" spans="1:11" x14ac:dyDescent="0.2">
      <c r="A781" s="73"/>
      <c r="B781" s="73"/>
      <c r="C781" s="73"/>
      <c r="D781" s="73"/>
      <c r="E781" s="73"/>
      <c r="F781" s="73"/>
      <c r="G781" s="73"/>
      <c r="H781" s="73"/>
      <c r="I781" s="73"/>
      <c r="J781" s="73"/>
      <c r="K781" s="73"/>
    </row>
    <row r="782" spans="1:11" x14ac:dyDescent="0.2">
      <c r="A782" s="73"/>
      <c r="B782" s="73"/>
      <c r="C782" s="73"/>
      <c r="D782" s="73"/>
      <c r="E782" s="73"/>
      <c r="F782" s="73"/>
      <c r="G782" s="73"/>
      <c r="H782" s="73"/>
      <c r="I782" s="73"/>
      <c r="J782" s="73"/>
      <c r="K782" s="73"/>
    </row>
    <row r="783" spans="1:11" x14ac:dyDescent="0.2">
      <c r="A783" s="73"/>
      <c r="B783" s="73"/>
      <c r="C783" s="73"/>
      <c r="D783" s="73"/>
      <c r="E783" s="73"/>
      <c r="F783" s="73"/>
      <c r="G783" s="73"/>
      <c r="H783" s="73"/>
      <c r="I783" s="73"/>
      <c r="J783" s="73"/>
      <c r="K783" s="73"/>
    </row>
    <row r="784" spans="1:11" x14ac:dyDescent="0.2">
      <c r="A784" s="73"/>
      <c r="B784" s="73"/>
      <c r="C784" s="73"/>
      <c r="D784" s="73"/>
      <c r="E784" s="73"/>
      <c r="F784" s="73"/>
      <c r="G784" s="73"/>
      <c r="H784" s="73"/>
      <c r="I784" s="73"/>
      <c r="J784" s="73"/>
      <c r="K784" s="73"/>
    </row>
    <row r="785" spans="1:11" x14ac:dyDescent="0.2">
      <c r="A785" s="73"/>
      <c r="B785" s="73"/>
      <c r="C785" s="73"/>
      <c r="D785" s="73"/>
      <c r="E785" s="73"/>
      <c r="F785" s="73"/>
      <c r="G785" s="73"/>
      <c r="H785" s="73"/>
      <c r="I785" s="73"/>
      <c r="J785" s="73"/>
      <c r="K785" s="73"/>
    </row>
    <row r="786" spans="1:11" x14ac:dyDescent="0.2">
      <c r="A786" s="73"/>
      <c r="B786" s="73"/>
      <c r="C786" s="73"/>
      <c r="D786" s="73"/>
      <c r="E786" s="73"/>
      <c r="F786" s="73"/>
      <c r="G786" s="73"/>
      <c r="H786" s="73"/>
      <c r="I786" s="73"/>
      <c r="J786" s="73"/>
      <c r="K786" s="73"/>
    </row>
    <row r="787" spans="1:11" x14ac:dyDescent="0.2">
      <c r="A787" s="73"/>
      <c r="B787" s="73"/>
      <c r="C787" s="73"/>
      <c r="D787" s="73"/>
      <c r="E787" s="73"/>
      <c r="F787" s="73"/>
      <c r="G787" s="73"/>
      <c r="H787" s="73"/>
      <c r="I787" s="73"/>
      <c r="J787" s="73"/>
      <c r="K787" s="73"/>
    </row>
    <row r="788" spans="1:11" x14ac:dyDescent="0.2">
      <c r="A788" s="73"/>
      <c r="B788" s="73"/>
      <c r="C788" s="73"/>
      <c r="D788" s="73"/>
      <c r="E788" s="73"/>
      <c r="F788" s="73"/>
      <c r="G788" s="73"/>
      <c r="H788" s="73"/>
      <c r="I788" s="73"/>
      <c r="J788" s="73"/>
      <c r="K788" s="73"/>
    </row>
    <row r="789" spans="1:11" x14ac:dyDescent="0.2">
      <c r="A789" s="73"/>
      <c r="B789" s="73"/>
      <c r="C789" s="73"/>
      <c r="D789" s="73"/>
      <c r="E789" s="73"/>
      <c r="F789" s="73"/>
      <c r="G789" s="73"/>
      <c r="H789" s="73"/>
      <c r="I789" s="73"/>
      <c r="J789" s="73"/>
      <c r="K789" s="73"/>
    </row>
    <row r="790" spans="1:11" x14ac:dyDescent="0.2">
      <c r="A790" s="73"/>
      <c r="B790" s="73"/>
      <c r="C790" s="73"/>
      <c r="D790" s="73"/>
      <c r="E790" s="73"/>
      <c r="F790" s="73"/>
      <c r="G790" s="73"/>
      <c r="H790" s="73"/>
      <c r="I790" s="73"/>
      <c r="J790" s="73"/>
      <c r="K790" s="73"/>
    </row>
    <row r="791" spans="1:11" x14ac:dyDescent="0.2">
      <c r="A791" s="73"/>
      <c r="B791" s="73"/>
      <c r="C791" s="73"/>
      <c r="D791" s="73"/>
      <c r="E791" s="73"/>
      <c r="F791" s="73"/>
      <c r="G791" s="73"/>
      <c r="H791" s="73"/>
      <c r="I791" s="73"/>
      <c r="J791" s="73"/>
      <c r="K791" s="73"/>
    </row>
    <row r="792" spans="1:11" x14ac:dyDescent="0.2">
      <c r="A792" s="73"/>
      <c r="B792" s="73"/>
      <c r="C792" s="73"/>
      <c r="D792" s="73"/>
      <c r="E792" s="73"/>
      <c r="F792" s="73"/>
      <c r="G792" s="73"/>
      <c r="H792" s="73"/>
      <c r="I792" s="73"/>
      <c r="J792" s="73"/>
      <c r="K792" s="73"/>
    </row>
    <row r="793" spans="1:11" x14ac:dyDescent="0.2">
      <c r="A793" s="73"/>
      <c r="B793" s="73"/>
      <c r="C793" s="73"/>
      <c r="D793" s="73"/>
      <c r="E793" s="73"/>
      <c r="F793" s="73"/>
      <c r="G793" s="73"/>
      <c r="H793" s="73"/>
      <c r="I793" s="73"/>
      <c r="J793" s="73"/>
      <c r="K793" s="73"/>
    </row>
    <row r="794" spans="1:11" x14ac:dyDescent="0.2">
      <c r="A794" s="73"/>
      <c r="B794" s="73"/>
      <c r="C794" s="73"/>
      <c r="D794" s="73"/>
      <c r="E794" s="73"/>
      <c r="F794" s="73"/>
      <c r="G794" s="73"/>
      <c r="H794" s="73"/>
      <c r="I794" s="73"/>
      <c r="J794" s="73"/>
      <c r="K794" s="73"/>
    </row>
    <row r="795" spans="1:11" x14ac:dyDescent="0.2">
      <c r="A795" s="73"/>
      <c r="B795" s="73"/>
      <c r="C795" s="73"/>
      <c r="D795" s="73"/>
      <c r="E795" s="73"/>
      <c r="F795" s="73"/>
      <c r="G795" s="73"/>
      <c r="H795" s="73"/>
      <c r="I795" s="73"/>
      <c r="J795" s="73"/>
      <c r="K795" s="73"/>
    </row>
    <row r="796" spans="1:11" x14ac:dyDescent="0.2">
      <c r="A796" s="73"/>
      <c r="B796" s="73"/>
      <c r="C796" s="73"/>
      <c r="D796" s="73"/>
      <c r="E796" s="73"/>
      <c r="F796" s="73"/>
      <c r="G796" s="73"/>
      <c r="H796" s="73"/>
      <c r="I796" s="73"/>
      <c r="J796" s="73"/>
      <c r="K796" s="73"/>
    </row>
    <row r="797" spans="1:11" x14ac:dyDescent="0.2">
      <c r="A797" s="73"/>
      <c r="B797" s="73"/>
      <c r="C797" s="73"/>
      <c r="D797" s="73"/>
      <c r="E797" s="73"/>
      <c r="F797" s="73"/>
      <c r="G797" s="73"/>
      <c r="H797" s="73"/>
      <c r="I797" s="73"/>
      <c r="J797" s="73"/>
      <c r="K797" s="73"/>
    </row>
    <row r="798" spans="1:11" x14ac:dyDescent="0.2">
      <c r="A798" s="73"/>
      <c r="B798" s="73"/>
      <c r="C798" s="73"/>
      <c r="D798" s="73"/>
      <c r="E798" s="73"/>
      <c r="F798" s="73"/>
      <c r="G798" s="73"/>
      <c r="H798" s="73"/>
      <c r="I798" s="73"/>
      <c r="J798" s="73"/>
      <c r="K798" s="73"/>
    </row>
    <row r="799" spans="1:11" x14ac:dyDescent="0.2">
      <c r="A799" s="73"/>
      <c r="B799" s="73"/>
      <c r="C799" s="73"/>
      <c r="D799" s="73"/>
      <c r="E799" s="73"/>
      <c r="F799" s="73"/>
      <c r="G799" s="73"/>
      <c r="H799" s="73"/>
      <c r="I799" s="73"/>
      <c r="J799" s="73"/>
      <c r="K799" s="73"/>
    </row>
    <row r="800" spans="1:11" x14ac:dyDescent="0.2">
      <c r="A800" s="73"/>
      <c r="B800" s="73"/>
      <c r="C800" s="73"/>
      <c r="D800" s="73"/>
      <c r="E800" s="73"/>
      <c r="F800" s="73"/>
      <c r="G800" s="73"/>
      <c r="H800" s="73"/>
      <c r="I800" s="73"/>
      <c r="J800" s="73"/>
      <c r="K800" s="73"/>
    </row>
    <row r="801" spans="1:11" x14ac:dyDescent="0.2">
      <c r="A801" s="73"/>
      <c r="B801" s="73"/>
      <c r="C801" s="73"/>
      <c r="D801" s="73"/>
      <c r="E801" s="73"/>
      <c r="F801" s="73"/>
      <c r="G801" s="73"/>
      <c r="H801" s="73"/>
      <c r="I801" s="73"/>
      <c r="J801" s="73"/>
      <c r="K801" s="73"/>
    </row>
    <row r="802" spans="1:11" x14ac:dyDescent="0.2">
      <c r="A802" s="73"/>
      <c r="B802" s="73"/>
      <c r="C802" s="73"/>
      <c r="D802" s="73"/>
      <c r="E802" s="73"/>
      <c r="F802" s="73"/>
      <c r="G802" s="73"/>
      <c r="H802" s="73"/>
      <c r="I802" s="73"/>
      <c r="J802" s="73"/>
      <c r="K802" s="73"/>
    </row>
    <row r="803" spans="1:11" x14ac:dyDescent="0.2">
      <c r="A803" s="73">
        <v>160.21015930175781</v>
      </c>
      <c r="B803" s="73">
        <v>5.0764865875244141</v>
      </c>
      <c r="C803" s="73">
        <v>5.0764865875244141</v>
      </c>
      <c r="D803" s="74">
        <v>0</v>
      </c>
      <c r="E803" s="74">
        <v>1.2356853904948086E-2</v>
      </c>
      <c r="F803" s="74">
        <v>0</v>
      </c>
      <c r="G803" s="74">
        <v>0</v>
      </c>
      <c r="H803" s="74">
        <v>0</v>
      </c>
      <c r="I803" s="74">
        <v>9.2924144837518239E-3</v>
      </c>
      <c r="J803" s="74">
        <v>1.4048837172973177E-2</v>
      </c>
      <c r="K803" s="74">
        <v>0</v>
      </c>
    </row>
    <row r="804" spans="1:11" x14ac:dyDescent="0.2">
      <c r="A804" s="73">
        <v>160.41035461425781</v>
      </c>
      <c r="B804" s="73">
        <v>5.077735424041748</v>
      </c>
      <c r="C804" s="73">
        <v>5.077735424041748</v>
      </c>
      <c r="D804" s="74">
        <v>0</v>
      </c>
      <c r="E804" s="74">
        <v>1.2354689403909403E-2</v>
      </c>
      <c r="F804" s="74">
        <v>0</v>
      </c>
      <c r="G804" s="74">
        <v>0</v>
      </c>
      <c r="H804" s="74">
        <v>0</v>
      </c>
      <c r="I804" s="74">
        <v>9.2758594455810296E-3</v>
      </c>
      <c r="J804" s="74">
        <v>1.4030895578995742E-2</v>
      </c>
      <c r="K804" s="74">
        <v>0</v>
      </c>
    </row>
    <row r="805" spans="1:11" x14ac:dyDescent="0.2">
      <c r="A805" s="73">
        <v>160.61056518554688</v>
      </c>
      <c r="B805" s="73">
        <v>5.0789823532104492</v>
      </c>
      <c r="C805" s="73">
        <v>5.0789823532104492</v>
      </c>
      <c r="D805" s="74">
        <v>0</v>
      </c>
      <c r="E805" s="74">
        <v>1.2352423283285908E-2</v>
      </c>
      <c r="F805" s="74">
        <v>0</v>
      </c>
      <c r="G805" s="74">
        <v>0</v>
      </c>
      <c r="H805" s="74">
        <v>0</v>
      </c>
      <c r="I805" s="74">
        <v>9.2592541498720225E-3</v>
      </c>
      <c r="J805" s="74">
        <v>1.401279783105004E-2</v>
      </c>
      <c r="K805" s="74">
        <v>0</v>
      </c>
    </row>
    <row r="806" spans="1:11" x14ac:dyDescent="0.2">
      <c r="A806" s="73">
        <v>160.81076049804688</v>
      </c>
      <c r="B806" s="73">
        <v>5.080228328704834</v>
      </c>
      <c r="C806" s="73">
        <v>5.080228328704834</v>
      </c>
      <c r="D806" s="74">
        <v>0</v>
      </c>
      <c r="E806" s="74">
        <v>1.2350054170842981E-2</v>
      </c>
      <c r="F806" s="74">
        <v>0</v>
      </c>
      <c r="G806" s="74">
        <v>0</v>
      </c>
      <c r="H806" s="74">
        <v>0</v>
      </c>
      <c r="I806" s="74">
        <v>9.2425861564491563E-3</v>
      </c>
      <c r="J806" s="74">
        <v>1.3994530719066464E-2</v>
      </c>
      <c r="K806" s="74">
        <v>0</v>
      </c>
    </row>
    <row r="807" spans="1:11" x14ac:dyDescent="0.2">
      <c r="A807" s="73">
        <v>161.01095581054688</v>
      </c>
      <c r="B807" s="73">
        <v>5.0814723968505859</v>
      </c>
      <c r="C807" s="73">
        <v>5.0814723968505859</v>
      </c>
      <c r="D807" s="74">
        <v>0</v>
      </c>
      <c r="E807" s="74">
        <v>1.2347584240384242E-2</v>
      </c>
      <c r="F807" s="74">
        <v>0</v>
      </c>
      <c r="G807" s="74">
        <v>0</v>
      </c>
      <c r="H807" s="74">
        <v>0</v>
      </c>
      <c r="I807" s="74">
        <v>9.2258684825852703E-3</v>
      </c>
      <c r="J807" s="74">
        <v>1.3976108855376597E-2</v>
      </c>
      <c r="K807" s="74">
        <v>0</v>
      </c>
    </row>
    <row r="808" spans="1:11" x14ac:dyDescent="0.2">
      <c r="A808" s="73">
        <v>161.21116638183594</v>
      </c>
      <c r="B808" s="73">
        <v>5.0827150344848633</v>
      </c>
      <c r="C808" s="73">
        <v>5.0827150344848633</v>
      </c>
      <c r="D808" s="74">
        <v>0</v>
      </c>
      <c r="E808" s="74">
        <v>1.2345012965285907E-2</v>
      </c>
      <c r="F808" s="74">
        <v>0</v>
      </c>
      <c r="G808" s="74">
        <v>0</v>
      </c>
      <c r="H808" s="74">
        <v>0</v>
      </c>
      <c r="I808" s="74">
        <v>9.209095023021422E-3</v>
      </c>
      <c r="J808" s="74">
        <v>1.3957525913963051E-2</v>
      </c>
      <c r="K808" s="74">
        <v>0</v>
      </c>
    </row>
    <row r="809" spans="1:11" x14ac:dyDescent="0.2">
      <c r="A809" s="73">
        <v>161.41136169433594</v>
      </c>
      <c r="B809" s="73">
        <v>5.083956241607666</v>
      </c>
      <c r="C809" s="73">
        <v>5.083956241607666</v>
      </c>
      <c r="D809" s="74">
        <v>0</v>
      </c>
      <c r="E809" s="74">
        <v>1.2342340705150107E-2</v>
      </c>
      <c r="F809" s="74">
        <v>0</v>
      </c>
      <c r="G809" s="74">
        <v>0</v>
      </c>
      <c r="H809" s="74">
        <v>0</v>
      </c>
      <c r="I809" s="74">
        <v>9.1922660366565712E-3</v>
      </c>
      <c r="J809" s="74">
        <v>1.3938782523912521E-2</v>
      </c>
      <c r="K809" s="74">
        <v>0</v>
      </c>
    </row>
    <row r="810" spans="1:11" x14ac:dyDescent="0.2">
      <c r="A810" s="73">
        <v>161.61155700683594</v>
      </c>
      <c r="B810" s="73">
        <v>5.0851955413818359</v>
      </c>
      <c r="C810" s="73">
        <v>5.0851955413818359</v>
      </c>
      <c r="D810" s="74">
        <v>0</v>
      </c>
      <c r="E810" s="74">
        <v>1.2339568905583848E-2</v>
      </c>
      <c r="F810" s="74">
        <v>0</v>
      </c>
      <c r="G810" s="74">
        <v>0</v>
      </c>
      <c r="H810" s="74">
        <v>0</v>
      </c>
      <c r="I810" s="74">
        <v>9.1753882903803374E-3</v>
      </c>
      <c r="J810" s="74">
        <v>1.3919886618908396E-2</v>
      </c>
      <c r="K810" s="74">
        <v>0</v>
      </c>
    </row>
    <row r="811" spans="1:11" x14ac:dyDescent="0.2">
      <c r="A811" s="73">
        <v>161.811767578125</v>
      </c>
      <c r="B811" s="73">
        <v>5.0864338874816895</v>
      </c>
      <c r="C811" s="73">
        <v>5.0864338874816895</v>
      </c>
      <c r="D811" s="74">
        <v>0</v>
      </c>
      <c r="E811" s="74">
        <v>1.2336695792341432E-2</v>
      </c>
      <c r="F811" s="74">
        <v>0</v>
      </c>
      <c r="G811" s="74">
        <v>0</v>
      </c>
      <c r="H811" s="74">
        <v>0</v>
      </c>
      <c r="I811" s="74">
        <v>9.158449054585396E-3</v>
      </c>
      <c r="J811" s="74">
        <v>1.3900824285604317E-2</v>
      </c>
      <c r="K811" s="74">
        <v>0</v>
      </c>
    </row>
    <row r="812" spans="1:11" x14ac:dyDescent="0.2">
      <c r="A812" s="73">
        <v>162.011962890625</v>
      </c>
      <c r="B812" s="73">
        <v>5.0876703262329102</v>
      </c>
      <c r="C812" s="73">
        <v>5.0876703262329102</v>
      </c>
      <c r="D812" s="74">
        <v>0</v>
      </c>
      <c r="E812" s="74">
        <v>1.2333723936331241E-2</v>
      </c>
      <c r="F812" s="74">
        <v>0</v>
      </c>
      <c r="G812" s="74">
        <v>0</v>
      </c>
      <c r="H812" s="74">
        <v>0</v>
      </c>
      <c r="I812" s="74">
        <v>9.1414616324439254E-3</v>
      </c>
      <c r="J812" s="74">
        <v>1.3881610831025539E-2</v>
      </c>
      <c r="K812" s="74">
        <v>0</v>
      </c>
    </row>
    <row r="813" spans="1:11" x14ac:dyDescent="0.2">
      <c r="A813" s="73">
        <v>162.212158203125</v>
      </c>
      <c r="B813" s="73">
        <v>5.0889053344726562</v>
      </c>
      <c r="C813" s="73">
        <v>5.0889053344726562</v>
      </c>
      <c r="D813" s="74">
        <v>0</v>
      </c>
      <c r="E813" s="74">
        <v>1.2330652608942696E-2</v>
      </c>
      <c r="F813" s="74">
        <v>0</v>
      </c>
      <c r="G813" s="74">
        <v>0</v>
      </c>
      <c r="H813" s="74">
        <v>0</v>
      </c>
      <c r="I813" s="74">
        <v>9.1244197732746682E-3</v>
      </c>
      <c r="J813" s="74">
        <v>1.386223957579967E-2</v>
      </c>
      <c r="K813" s="74">
        <v>0</v>
      </c>
    </row>
    <row r="814" spans="1:11" x14ac:dyDescent="0.2">
      <c r="A814" s="73">
        <v>162.41236877441406</v>
      </c>
      <c r="B814" s="73">
        <v>5.0901384353637695</v>
      </c>
      <c r="C814" s="73">
        <v>5.0901384353637695</v>
      </c>
      <c r="D814" s="74">
        <v>0</v>
      </c>
      <c r="E814" s="74">
        <v>1.2327483412922825E-2</v>
      </c>
      <c r="F814" s="74">
        <v>0</v>
      </c>
      <c r="G814" s="74">
        <v>0</v>
      </c>
      <c r="H814" s="74">
        <v>0</v>
      </c>
      <c r="I814" s="74">
        <v>9.1073303571016957E-3</v>
      </c>
      <c r="J814" s="74">
        <v>1.3842718728510313E-2</v>
      </c>
      <c r="K814" s="74">
        <v>0</v>
      </c>
    </row>
    <row r="815" spans="1:11" x14ac:dyDescent="0.2">
      <c r="A815" s="73">
        <v>162.61256408691406</v>
      </c>
      <c r="B815" s="73">
        <v>5.0913705825805664</v>
      </c>
      <c r="C815" s="73">
        <v>5.0913705825805664</v>
      </c>
      <c r="D815" s="74">
        <v>0</v>
      </c>
      <c r="E815" s="74">
        <v>1.2324214254164944E-2</v>
      </c>
      <c r="F815" s="74">
        <v>0</v>
      </c>
      <c r="G815" s="74">
        <v>0</v>
      </c>
      <c r="H815" s="74">
        <v>0</v>
      </c>
      <c r="I815" s="74">
        <v>9.0901804240307357E-3</v>
      </c>
      <c r="J815" s="74">
        <v>1.3823033816247426E-2</v>
      </c>
      <c r="K815" s="74">
        <v>0</v>
      </c>
    </row>
    <row r="816" spans="1:11" x14ac:dyDescent="0.2">
      <c r="A816" s="73">
        <v>162.81275939941406</v>
      </c>
      <c r="B816" s="73">
        <v>5.0926008224487305</v>
      </c>
      <c r="C816" s="73">
        <v>5.0926008224487305</v>
      </c>
      <c r="D816" s="74">
        <v>0</v>
      </c>
      <c r="E816" s="74">
        <v>1.2320848019452045E-2</v>
      </c>
      <c r="F816" s="74">
        <v>0</v>
      </c>
      <c r="G816" s="74">
        <v>0</v>
      </c>
      <c r="H816" s="74">
        <v>0</v>
      </c>
      <c r="I816" s="74">
        <v>9.0729835046508816E-3</v>
      </c>
      <c r="J816" s="74">
        <v>1.3803200698626179E-2</v>
      </c>
      <c r="K816" s="74">
        <v>0</v>
      </c>
    </row>
    <row r="817" spans="1:11" x14ac:dyDescent="0.2">
      <c r="A817" s="73">
        <v>163.01296997070312</v>
      </c>
      <c r="B817" s="73">
        <v>5.0938296318054199</v>
      </c>
      <c r="C817" s="73">
        <v>5.0938296318054199</v>
      </c>
      <c r="D817" s="74">
        <v>0</v>
      </c>
      <c r="E817" s="74">
        <v>1.2317383819445775E-2</v>
      </c>
      <c r="F817" s="74">
        <v>0</v>
      </c>
      <c r="G817" s="74">
        <v>0</v>
      </c>
      <c r="H817" s="74">
        <v>0</v>
      </c>
      <c r="I817" s="74">
        <v>9.0557332325633937E-3</v>
      </c>
      <c r="J817" s="74">
        <v>1.37832124150976E-2</v>
      </c>
      <c r="K817" s="74">
        <v>0</v>
      </c>
    </row>
    <row r="818" spans="1:11" x14ac:dyDescent="0.2">
      <c r="A818" s="73">
        <v>163.21316528320312</v>
      </c>
      <c r="B818" s="73">
        <v>5.0950570106506348</v>
      </c>
      <c r="C818" s="73">
        <v>5.0950570106506348</v>
      </c>
      <c r="D818" s="74">
        <v>0</v>
      </c>
      <c r="E818" s="74">
        <v>1.2313822009746553E-2</v>
      </c>
      <c r="F818" s="74">
        <v>0</v>
      </c>
      <c r="G818" s="74">
        <v>0</v>
      </c>
      <c r="H818" s="74">
        <v>0</v>
      </c>
      <c r="I818" s="74">
        <v>9.0384298637861613E-3</v>
      </c>
      <c r="J818" s="74">
        <v>1.3763069587747799E-2</v>
      </c>
      <c r="K818" s="74">
        <v>0</v>
      </c>
    </row>
    <row r="819" spans="1:11" x14ac:dyDescent="0.2">
      <c r="A819" s="73">
        <v>163.41336059570312</v>
      </c>
      <c r="B819" s="73">
        <v>5.096282958984375</v>
      </c>
      <c r="C819" s="73">
        <v>5.096282958984375</v>
      </c>
      <c r="D819" s="74">
        <v>0</v>
      </c>
      <c r="E819" s="74">
        <v>1.2310162945540824E-2</v>
      </c>
      <c r="F819" s="74">
        <v>0</v>
      </c>
      <c r="G819" s="74">
        <v>0</v>
      </c>
      <c r="H819" s="74">
        <v>0</v>
      </c>
      <c r="I819" s="74">
        <v>9.0210736540390322E-3</v>
      </c>
      <c r="J819" s="74">
        <v>1.3742772837938698E-2</v>
      </c>
      <c r="K819" s="74">
        <v>0</v>
      </c>
    </row>
    <row r="820" spans="1:11" x14ac:dyDescent="0.2">
      <c r="A820" s="73">
        <v>163.61357116699219</v>
      </c>
      <c r="B820" s="73">
        <v>5.0975074768066406</v>
      </c>
      <c r="C820" s="73">
        <v>5.0975074768066406</v>
      </c>
      <c r="D820" s="74">
        <v>0</v>
      </c>
      <c r="E820" s="74">
        <v>1.2306406981601068E-2</v>
      </c>
      <c r="F820" s="74">
        <v>0</v>
      </c>
      <c r="G820" s="74">
        <v>0</v>
      </c>
      <c r="H820" s="74">
        <v>0</v>
      </c>
      <c r="I820" s="74">
        <v>9.0036648587438189E-3</v>
      </c>
      <c r="J820" s="74">
        <v>1.372232278630801E-2</v>
      </c>
      <c r="K820" s="74">
        <v>0</v>
      </c>
    </row>
    <row r="821" spans="1:11" x14ac:dyDescent="0.2">
      <c r="A821" s="73">
        <v>163.81376647949219</v>
      </c>
      <c r="B821" s="73">
        <v>5.0987300872802734</v>
      </c>
      <c r="C821" s="73">
        <v>5.0987300872802734</v>
      </c>
      <c r="D821" s="74">
        <v>0</v>
      </c>
      <c r="E821" s="74">
        <v>1.2302555993894659E-2</v>
      </c>
      <c r="F821" s="74">
        <v>0</v>
      </c>
      <c r="G821" s="74">
        <v>0</v>
      </c>
      <c r="H821" s="74">
        <v>0</v>
      </c>
      <c r="I821" s="74">
        <v>8.9862105546321645E-3</v>
      </c>
      <c r="J821" s="74">
        <v>1.3701728119410048E-2</v>
      </c>
      <c r="K821" s="74">
        <v>0</v>
      </c>
    </row>
    <row r="822" spans="1:11" x14ac:dyDescent="0.2">
      <c r="A822" s="73">
        <v>164.01396179199219</v>
      </c>
      <c r="B822" s="73">
        <v>5.0999517440795898</v>
      </c>
      <c r="C822" s="73">
        <v>5.0999517440795898</v>
      </c>
      <c r="D822" s="74">
        <v>0</v>
      </c>
      <c r="E822" s="74">
        <v>1.2298607332429571E-2</v>
      </c>
      <c r="F822" s="74">
        <v>0</v>
      </c>
      <c r="G822" s="74">
        <v>0</v>
      </c>
      <c r="H822" s="74">
        <v>0</v>
      </c>
      <c r="I822" s="74">
        <v>8.9686973815948767E-3</v>
      </c>
      <c r="J822" s="74">
        <v>1.3680973391870905E-2</v>
      </c>
      <c r="K822" s="74">
        <v>0</v>
      </c>
    </row>
    <row r="823" spans="1:11" x14ac:dyDescent="0.2">
      <c r="A823" s="73">
        <v>164.21415710449219</v>
      </c>
      <c r="B823" s="73">
        <v>5.1011714935302734</v>
      </c>
      <c r="C823" s="73">
        <v>5.1011714935302734</v>
      </c>
      <c r="D823" s="74">
        <v>0</v>
      </c>
      <c r="E823" s="74">
        <v>1.229456443312796E-2</v>
      </c>
      <c r="F823" s="74">
        <v>0</v>
      </c>
      <c r="G823" s="74">
        <v>0</v>
      </c>
      <c r="H823" s="74">
        <v>0</v>
      </c>
      <c r="I823" s="74">
        <v>8.9511392655789966E-3</v>
      </c>
      <c r="J823" s="74">
        <v>1.3660075423967875E-2</v>
      </c>
      <c r="K823" s="74">
        <v>0</v>
      </c>
    </row>
    <row r="824" spans="1:11" x14ac:dyDescent="0.2">
      <c r="A824" s="73">
        <v>164.41436767578125</v>
      </c>
      <c r="B824" s="73">
        <v>5.1023898124694824</v>
      </c>
      <c r="C824" s="73">
        <v>5.1023898124694824</v>
      </c>
      <c r="D824" s="74">
        <v>0</v>
      </c>
      <c r="E824" s="74">
        <v>1.2290426127359561E-2</v>
      </c>
      <c r="F824" s="74">
        <v>0</v>
      </c>
      <c r="G824" s="74">
        <v>0</v>
      </c>
      <c r="H824" s="74">
        <v>0</v>
      </c>
      <c r="I824" s="74">
        <v>8.933529639106921E-3</v>
      </c>
      <c r="J824" s="74">
        <v>1.3639026766559694E-2</v>
      </c>
      <c r="K824" s="74">
        <v>0</v>
      </c>
    </row>
    <row r="825" spans="1:11" x14ac:dyDescent="0.2">
      <c r="A825" s="73">
        <v>164.61456298828125</v>
      </c>
      <c r="B825" s="73">
        <v>5.1036067008972168</v>
      </c>
      <c r="C825" s="73">
        <v>5.1036067008972168</v>
      </c>
      <c r="D825" s="74">
        <v>0</v>
      </c>
      <c r="E825" s="74">
        <v>1.2286192767689009E-2</v>
      </c>
      <c r="F825" s="74">
        <v>0</v>
      </c>
      <c r="G825" s="74">
        <v>0</v>
      </c>
      <c r="H825" s="74">
        <v>0</v>
      </c>
      <c r="I825" s="74">
        <v>8.9158687560109088E-3</v>
      </c>
      <c r="J825" s="74">
        <v>1.3617828036421697E-2</v>
      </c>
      <c r="K825" s="74">
        <v>0</v>
      </c>
    </row>
    <row r="826" spans="1:11" x14ac:dyDescent="0.2">
      <c r="A826" s="73">
        <v>164.81475830078125</v>
      </c>
      <c r="B826" s="73">
        <v>5.1048221588134766</v>
      </c>
      <c r="C826" s="73">
        <v>5.1048221588134766</v>
      </c>
      <c r="D826" s="74">
        <v>0</v>
      </c>
      <c r="E826" s="74">
        <v>1.2281864706266977E-2</v>
      </c>
      <c r="F826" s="74">
        <v>0</v>
      </c>
      <c r="G826" s="74">
        <v>0</v>
      </c>
      <c r="H826" s="74">
        <v>0</v>
      </c>
      <c r="I826" s="74">
        <v>8.8981568698251641E-3</v>
      </c>
      <c r="J826" s="74">
        <v>1.3596479849605015E-2</v>
      </c>
      <c r="K826" s="74">
        <v>0</v>
      </c>
    </row>
    <row r="827" spans="1:11" x14ac:dyDescent="0.2">
      <c r="A827" s="73">
        <v>165.01496887207031</v>
      </c>
      <c r="B827" s="73">
        <v>5.1060361862182617</v>
      </c>
      <c r="C827" s="73">
        <v>5.1060361862182617</v>
      </c>
      <c r="D827" s="74">
        <v>0</v>
      </c>
      <c r="E827" s="74">
        <v>1.2277442294830156E-2</v>
      </c>
      <c r="F827" s="74">
        <v>0</v>
      </c>
      <c r="G827" s="74">
        <v>0</v>
      </c>
      <c r="H827" s="74">
        <v>0</v>
      </c>
      <c r="I827" s="74">
        <v>8.880394233785855E-3</v>
      </c>
      <c r="J827" s="74">
        <v>1.3574982821436574E-2</v>
      </c>
      <c r="K827" s="74">
        <v>0</v>
      </c>
    </row>
    <row r="828" spans="1:11" x14ac:dyDescent="0.2">
      <c r="A828" s="73">
        <v>165.21516418457031</v>
      </c>
      <c r="B828" s="73">
        <v>5.1072487831115723</v>
      </c>
      <c r="C828" s="73">
        <v>5.1072487831115723</v>
      </c>
      <c r="D828" s="74">
        <v>0</v>
      </c>
      <c r="E828" s="74">
        <v>1.2272925884701271E-2</v>
      </c>
      <c r="F828" s="74">
        <v>0</v>
      </c>
      <c r="G828" s="74">
        <v>0</v>
      </c>
      <c r="H828" s="74">
        <v>0</v>
      </c>
      <c r="I828" s="74">
        <v>8.8625811008311017E-3</v>
      </c>
      <c r="J828" s="74">
        <v>1.3553337566519122E-2</v>
      </c>
      <c r="K828" s="74">
        <v>0</v>
      </c>
    </row>
    <row r="829" spans="1:11" x14ac:dyDescent="0.2">
      <c r="A829" s="73">
        <v>165.41535949707031</v>
      </c>
      <c r="B829" s="73">
        <v>5.10845947265625</v>
      </c>
      <c r="C829" s="73">
        <v>5.10845947265625</v>
      </c>
      <c r="D829" s="74">
        <v>0</v>
      </c>
      <c r="E829" s="74">
        <v>1.2268317661236774E-2</v>
      </c>
      <c r="F829" s="74">
        <v>0</v>
      </c>
      <c r="G829" s="74">
        <v>0</v>
      </c>
      <c r="H829" s="74">
        <v>0</v>
      </c>
      <c r="I829" s="74">
        <v>8.8447247704401613E-3</v>
      </c>
      <c r="J829" s="74">
        <v>1.3531553312651115E-2</v>
      </c>
      <c r="K829" s="74">
        <v>0</v>
      </c>
    </row>
    <row r="830" spans="1:11" x14ac:dyDescent="0.2">
      <c r="A830" s="73">
        <v>165.61557006835938</v>
      </c>
      <c r="B830" s="73">
        <v>5.1096692085266113</v>
      </c>
      <c r="C830" s="73">
        <v>5.1096692085266113</v>
      </c>
      <c r="D830" s="74">
        <v>0</v>
      </c>
      <c r="E830" s="74">
        <v>1.2263614344933929E-2</v>
      </c>
      <c r="F830" s="74">
        <v>0</v>
      </c>
      <c r="G830" s="74">
        <v>0</v>
      </c>
      <c r="H830" s="74">
        <v>0</v>
      </c>
      <c r="I830" s="74">
        <v>8.8268114292816297E-3</v>
      </c>
      <c r="J830" s="74">
        <v>1.3509613513194831E-2</v>
      </c>
      <c r="K830" s="74">
        <v>0</v>
      </c>
    </row>
    <row r="831" spans="1:11" x14ac:dyDescent="0.2">
      <c r="A831" s="73">
        <v>165.81576538085938</v>
      </c>
      <c r="B831" s="73">
        <v>5.110877513885498</v>
      </c>
      <c r="C831" s="73">
        <v>5.110877513885498</v>
      </c>
      <c r="D831" s="74">
        <v>0</v>
      </c>
      <c r="E831" s="74">
        <v>1.2258818081377382E-2</v>
      </c>
      <c r="F831" s="74">
        <v>0</v>
      </c>
      <c r="G831" s="74">
        <v>0</v>
      </c>
      <c r="H831" s="74">
        <v>0</v>
      </c>
      <c r="I831" s="74">
        <v>8.8088483482006673E-3</v>
      </c>
      <c r="J831" s="74">
        <v>1.3487527326372085E-2</v>
      </c>
      <c r="K831" s="74">
        <v>0</v>
      </c>
    </row>
    <row r="832" spans="1:11" x14ac:dyDescent="0.2">
      <c r="A832" s="73">
        <v>166.01596069335938</v>
      </c>
      <c r="B832" s="73">
        <v>5.112083911895752</v>
      </c>
      <c r="C832" s="73">
        <v>5.112083911895752</v>
      </c>
      <c r="D832" s="74">
        <v>0</v>
      </c>
      <c r="E832" s="74">
        <v>1.2253931171221956E-2</v>
      </c>
      <c r="F832" s="74">
        <v>0</v>
      </c>
      <c r="G832" s="74">
        <v>0</v>
      </c>
      <c r="H832" s="74">
        <v>0</v>
      </c>
      <c r="I832" s="74">
        <v>8.790842909686675E-3</v>
      </c>
      <c r="J832" s="74">
        <v>1.3465304181683898E-2</v>
      </c>
      <c r="K832" s="74">
        <v>0</v>
      </c>
    </row>
    <row r="833" spans="1:11" x14ac:dyDescent="0.2">
      <c r="A833" s="73">
        <v>166.21617126464844</v>
      </c>
      <c r="B833" s="73">
        <v>5.1132893562316895</v>
      </c>
      <c r="C833" s="73">
        <v>5.1132893562316895</v>
      </c>
      <c r="D833" s="74">
        <v>0</v>
      </c>
      <c r="E833" s="74">
        <v>1.2248950100504447E-2</v>
      </c>
      <c r="F833" s="74">
        <v>0</v>
      </c>
      <c r="G833" s="74">
        <v>0</v>
      </c>
      <c r="H833" s="74">
        <v>0</v>
      </c>
      <c r="I833" s="74">
        <v>8.7727811316062228E-3</v>
      </c>
      <c r="J833" s="74">
        <v>1.3442927122328243E-2</v>
      </c>
      <c r="K833" s="74">
        <v>0</v>
      </c>
    </row>
    <row r="834" spans="1:11" x14ac:dyDescent="0.2">
      <c r="A834" s="73">
        <v>166.41636657714844</v>
      </c>
      <c r="B834" s="73">
        <v>5.1144928932189941</v>
      </c>
      <c r="C834" s="73">
        <v>5.1144928932189941</v>
      </c>
      <c r="D834" s="74">
        <v>0</v>
      </c>
      <c r="E834" s="74">
        <v>1.2243879158692267E-2</v>
      </c>
      <c r="F834" s="74">
        <v>0</v>
      </c>
      <c r="G834" s="74">
        <v>0</v>
      </c>
      <c r="H834" s="74">
        <v>0</v>
      </c>
      <c r="I834" s="74">
        <v>8.7546775544243473E-3</v>
      </c>
      <c r="J834" s="74">
        <v>1.3420414461771481E-2</v>
      </c>
      <c r="K834" s="74">
        <v>0</v>
      </c>
    </row>
    <row r="835" spans="1:11" x14ac:dyDescent="0.2">
      <c r="A835" s="73">
        <v>166.61656188964844</v>
      </c>
      <c r="B835" s="73">
        <v>5.1156949996948242</v>
      </c>
      <c r="C835" s="73">
        <v>5.1156949996948242</v>
      </c>
      <c r="D835" s="74">
        <v>0</v>
      </c>
      <c r="E835" s="74">
        <v>1.2238716743084382E-2</v>
      </c>
      <c r="F835" s="74">
        <v>0</v>
      </c>
      <c r="G835" s="74">
        <v>0</v>
      </c>
      <c r="H835" s="74">
        <v>0</v>
      </c>
      <c r="I835" s="74">
        <v>8.7365252981500864E-3</v>
      </c>
      <c r="J835" s="74">
        <v>1.3397757991510471E-2</v>
      </c>
      <c r="K835" s="74">
        <v>0</v>
      </c>
    </row>
    <row r="836" spans="1:11" x14ac:dyDescent="0.2">
      <c r="A836" s="73">
        <v>166.8167724609375</v>
      </c>
      <c r="B836" s="73">
        <v>5.1168961524963379</v>
      </c>
      <c r="C836" s="73">
        <v>5.1168961524963379</v>
      </c>
      <c r="D836" s="74">
        <v>0</v>
      </c>
      <c r="E836" s="74">
        <v>1.2233461095848254E-2</v>
      </c>
      <c r="F836" s="74">
        <v>0</v>
      </c>
      <c r="G836" s="74">
        <v>0</v>
      </c>
      <c r="H836" s="74">
        <v>0</v>
      </c>
      <c r="I836" s="74">
        <v>8.7183173711040847E-3</v>
      </c>
      <c r="J836" s="74">
        <v>1.3374949231655567E-2</v>
      </c>
      <c r="K836" s="74">
        <v>0</v>
      </c>
    </row>
    <row r="837" spans="1:11" x14ac:dyDescent="0.2">
      <c r="A837" s="73">
        <v>167.0169677734375</v>
      </c>
      <c r="B837" s="73">
        <v>5.1180953979492188</v>
      </c>
      <c r="C837" s="73">
        <v>5.1180953979492188</v>
      </c>
      <c r="D837" s="74">
        <v>0</v>
      </c>
      <c r="E837" s="74">
        <v>1.2228116737293354E-2</v>
      </c>
      <c r="F837" s="74">
        <v>0</v>
      </c>
      <c r="G837" s="74">
        <v>0</v>
      </c>
      <c r="H837" s="74">
        <v>0</v>
      </c>
      <c r="I837" s="74">
        <v>8.7000684799483051E-3</v>
      </c>
      <c r="J837" s="74">
        <v>1.3352006899507414E-2</v>
      </c>
      <c r="K837" s="74">
        <v>0</v>
      </c>
    </row>
    <row r="838" spans="1:11" x14ac:dyDescent="0.2">
      <c r="A838" s="73">
        <v>167.2171630859375</v>
      </c>
      <c r="B838" s="73">
        <v>5.119293212890625</v>
      </c>
      <c r="C838" s="73">
        <v>5.119293212890625</v>
      </c>
      <c r="D838" s="74">
        <v>0</v>
      </c>
      <c r="E838" s="74">
        <v>1.2222681947365761E-2</v>
      </c>
      <c r="F838" s="74">
        <v>0</v>
      </c>
      <c r="G838" s="74">
        <v>0</v>
      </c>
      <c r="H838" s="74">
        <v>0</v>
      </c>
      <c r="I838" s="74">
        <v>8.6817716602024635E-3</v>
      </c>
      <c r="J838" s="74">
        <v>1.3328922581266141E-2</v>
      </c>
      <c r="K838" s="74">
        <v>0</v>
      </c>
    </row>
    <row r="839" spans="1:11" x14ac:dyDescent="0.2">
      <c r="A839" s="73">
        <v>167.41737365722656</v>
      </c>
      <c r="B839" s="73">
        <v>5.1204900741577148</v>
      </c>
      <c r="C839" s="73">
        <v>5.1204900741577148</v>
      </c>
      <c r="D839" s="74">
        <v>0</v>
      </c>
      <c r="E839" s="74">
        <v>1.2217154851431999E-2</v>
      </c>
      <c r="F839" s="74">
        <v>0</v>
      </c>
      <c r="G839" s="74">
        <v>0</v>
      </c>
      <c r="H839" s="74">
        <v>0</v>
      </c>
      <c r="I839" s="74">
        <v>8.6634198360952645E-3</v>
      </c>
      <c r="J839" s="74">
        <v>1.3305687592710969E-2</v>
      </c>
      <c r="K839" s="74">
        <v>0</v>
      </c>
    </row>
    <row r="840" spans="1:11" x14ac:dyDescent="0.2">
      <c r="A840" s="73">
        <v>167.61756896972656</v>
      </c>
      <c r="B840" s="73">
        <v>5.1216850280761719</v>
      </c>
      <c r="C840" s="73">
        <v>5.1216850280761719</v>
      </c>
      <c r="D840" s="74">
        <v>0</v>
      </c>
      <c r="E840" s="74">
        <v>1.2211540199815664E-2</v>
      </c>
      <c r="F840" s="74">
        <v>0</v>
      </c>
      <c r="G840" s="74">
        <v>0</v>
      </c>
      <c r="H840" s="74">
        <v>0</v>
      </c>
      <c r="I840" s="74">
        <v>8.6450278798895115E-3</v>
      </c>
      <c r="J840" s="74">
        <v>1.3282321053528424E-2</v>
      </c>
      <c r="K840" s="74">
        <v>0</v>
      </c>
    </row>
    <row r="841" spans="1:11" x14ac:dyDescent="0.2">
      <c r="A841" s="73">
        <v>167.81776428222656</v>
      </c>
      <c r="B841" s="73">
        <v>5.1228785514831543</v>
      </c>
      <c r="C841" s="73">
        <v>5.1228785514831543</v>
      </c>
      <c r="D841" s="74">
        <v>0</v>
      </c>
      <c r="E841" s="74">
        <v>1.2205836155523911E-2</v>
      </c>
      <c r="F841" s="74">
        <v>0</v>
      </c>
      <c r="G841" s="74">
        <v>0</v>
      </c>
      <c r="H841" s="74">
        <v>0</v>
      </c>
      <c r="I841" s="74">
        <v>8.6265887429136465E-3</v>
      </c>
      <c r="J841" s="74">
        <v>1.3258814345346108E-2</v>
      </c>
      <c r="K841" s="74">
        <v>0</v>
      </c>
    </row>
    <row r="842" spans="1:11" x14ac:dyDescent="0.2">
      <c r="A842" s="73">
        <v>168.01797485351562</v>
      </c>
      <c r="B842" s="73">
        <v>5.1240711212158203</v>
      </c>
      <c r="C842" s="73">
        <v>5.1240711212158203</v>
      </c>
      <c r="D842" s="74">
        <v>0</v>
      </c>
      <c r="E842" s="74">
        <v>1.2200040727536306E-2</v>
      </c>
      <c r="F842" s="74">
        <v>0</v>
      </c>
      <c r="G842" s="74">
        <v>0</v>
      </c>
      <c r="H842" s="74">
        <v>0</v>
      </c>
      <c r="I842" s="74">
        <v>8.6080952656024719E-3</v>
      </c>
      <c r="J842" s="74">
        <v>1.3235158580336304E-2</v>
      </c>
      <c r="K842" s="74">
        <v>0</v>
      </c>
    </row>
    <row r="843" spans="1:11" x14ac:dyDescent="0.2">
      <c r="A843" s="73">
        <v>168.21817016601562</v>
      </c>
      <c r="B843" s="73">
        <v>5.1252617835998535</v>
      </c>
      <c r="C843" s="73">
        <v>5.1252617835998535</v>
      </c>
      <c r="D843" s="74">
        <v>0</v>
      </c>
      <c r="E843" s="74">
        <v>1.2194158895362621E-2</v>
      </c>
      <c r="F843" s="74">
        <v>0</v>
      </c>
      <c r="G843" s="74">
        <v>0</v>
      </c>
      <c r="H843" s="74">
        <v>0</v>
      </c>
      <c r="I843" s="74">
        <v>8.5895624852235578E-3</v>
      </c>
      <c r="J843" s="74">
        <v>1.3211373279123025E-2</v>
      </c>
      <c r="K843" s="74">
        <v>0</v>
      </c>
    </row>
    <row r="844" spans="1:11" x14ac:dyDescent="0.2">
      <c r="A844" s="73">
        <v>168.41836547851562</v>
      </c>
      <c r="B844" s="73">
        <v>5.1264510154724121</v>
      </c>
      <c r="C844" s="73">
        <v>5.1264510154724121</v>
      </c>
      <c r="D844" s="74">
        <v>0</v>
      </c>
      <c r="E844" s="74">
        <v>1.218818870548506E-2</v>
      </c>
      <c r="F844" s="74">
        <v>0</v>
      </c>
      <c r="G844" s="74">
        <v>0</v>
      </c>
      <c r="H844" s="74">
        <v>0</v>
      </c>
      <c r="I844" s="74">
        <v>8.5709832692120944E-3</v>
      </c>
      <c r="J844" s="74">
        <v>1.3187449619485534E-2</v>
      </c>
      <c r="K844" s="74">
        <v>0</v>
      </c>
    </row>
    <row r="845" spans="1:11" x14ac:dyDescent="0.2">
      <c r="A845" s="73">
        <v>168.61857604980469</v>
      </c>
      <c r="B845" s="73">
        <v>5.1276392936706543</v>
      </c>
      <c r="C845" s="73">
        <v>5.1276392936706543</v>
      </c>
      <c r="D845" s="74">
        <v>0</v>
      </c>
      <c r="E845" s="74">
        <v>1.2182128050910202E-2</v>
      </c>
      <c r="F845" s="74">
        <v>0</v>
      </c>
      <c r="G845" s="74">
        <v>0</v>
      </c>
      <c r="H845" s="74">
        <v>0</v>
      </c>
      <c r="I845" s="74">
        <v>8.5523503745070437E-3</v>
      </c>
      <c r="J845" s="74">
        <v>1.3163378510713381E-2</v>
      </c>
      <c r="K845" s="74">
        <v>0</v>
      </c>
    </row>
    <row r="846" spans="1:11" x14ac:dyDescent="0.2">
      <c r="A846" s="73">
        <v>168.81877136230469</v>
      </c>
      <c r="B846" s="73">
        <v>5.1288256645202637</v>
      </c>
      <c r="C846" s="73">
        <v>5.1288256645202637</v>
      </c>
      <c r="D846" s="74">
        <v>0</v>
      </c>
      <c r="E846" s="74">
        <v>1.2175982139506058E-2</v>
      </c>
      <c r="F846" s="74">
        <v>0</v>
      </c>
      <c r="G846" s="74">
        <v>0</v>
      </c>
      <c r="H846" s="74">
        <v>0</v>
      </c>
      <c r="I846" s="74">
        <v>8.5336790027846447E-3</v>
      </c>
      <c r="J846" s="74">
        <v>1.3139179872919673E-2</v>
      </c>
      <c r="K846" s="74">
        <v>0</v>
      </c>
    </row>
    <row r="847" spans="1:11" x14ac:dyDescent="0.2">
      <c r="A847" s="73">
        <v>169.01896667480469</v>
      </c>
      <c r="B847" s="73">
        <v>5.1300110816955566</v>
      </c>
      <c r="C847" s="73">
        <v>5.1300110816955566</v>
      </c>
      <c r="D847" s="74">
        <v>0</v>
      </c>
      <c r="E847" s="74">
        <v>1.2169746374240672E-2</v>
      </c>
      <c r="F847" s="74">
        <v>0</v>
      </c>
      <c r="G847" s="74">
        <v>0</v>
      </c>
      <c r="H847" s="74">
        <v>0</v>
      </c>
      <c r="I847" s="74">
        <v>8.5149543921458608E-3</v>
      </c>
      <c r="J847" s="74">
        <v>1.3114834854585738E-2</v>
      </c>
      <c r="K847" s="74">
        <v>0</v>
      </c>
    </row>
    <row r="848" spans="1:11" x14ac:dyDescent="0.2">
      <c r="A848" s="73">
        <v>169.21916198730469</v>
      </c>
      <c r="B848" s="73">
        <v>5.1311945915222168</v>
      </c>
      <c r="C848" s="73">
        <v>5.1311945915222168</v>
      </c>
      <c r="D848" s="74">
        <v>0</v>
      </c>
      <c r="E848" s="74">
        <v>1.2163426114771137E-2</v>
      </c>
      <c r="F848" s="74">
        <v>0</v>
      </c>
      <c r="G848" s="74">
        <v>0</v>
      </c>
      <c r="H848" s="74">
        <v>0</v>
      </c>
      <c r="I848" s="74">
        <v>8.4961918535489244E-3</v>
      </c>
      <c r="J848" s="74">
        <v>1.3090363641363975E-2</v>
      </c>
      <c r="K848" s="74">
        <v>0</v>
      </c>
    </row>
    <row r="849" spans="1:11" x14ac:dyDescent="0.2">
      <c r="A849" s="73">
        <v>169.41937255859375</v>
      </c>
      <c r="B849" s="73">
        <v>5.1323771476745605</v>
      </c>
      <c r="C849" s="73">
        <v>5.1323771476745605</v>
      </c>
      <c r="D849" s="74">
        <v>0</v>
      </c>
      <c r="E849" s="74">
        <v>1.2157016610804523E-2</v>
      </c>
      <c r="F849" s="74">
        <v>0</v>
      </c>
      <c r="G849" s="74">
        <v>0</v>
      </c>
      <c r="H849" s="74">
        <v>0</v>
      </c>
      <c r="I849" s="74">
        <v>8.4773765147531082E-3</v>
      </c>
      <c r="J849" s="74">
        <v>1.3065747113621492E-2</v>
      </c>
      <c r="K849" s="74">
        <v>0</v>
      </c>
    </row>
    <row r="850" spans="1:11" x14ac:dyDescent="0.2">
      <c r="A850" s="73">
        <v>169.61956787109375</v>
      </c>
      <c r="B850" s="73">
        <v>5.1335582733154297</v>
      </c>
      <c r="C850" s="73">
        <v>5.1335582733154297</v>
      </c>
      <c r="D850" s="74">
        <v>0</v>
      </c>
      <c r="E850" s="74">
        <v>1.2150520731959387E-2</v>
      </c>
      <c r="F850" s="74">
        <v>0</v>
      </c>
      <c r="G850" s="74">
        <v>0</v>
      </c>
      <c r="H850" s="74">
        <v>0</v>
      </c>
      <c r="I850" s="74">
        <v>8.4585161678786408E-3</v>
      </c>
      <c r="J850" s="74">
        <v>1.3040995696202476E-2</v>
      </c>
      <c r="K850" s="74">
        <v>0</v>
      </c>
    </row>
    <row r="851" spans="1:11" x14ac:dyDescent="0.2">
      <c r="A851" s="73">
        <v>169.81976318359375</v>
      </c>
      <c r="B851" s="73">
        <v>5.134737491607666</v>
      </c>
      <c r="C851" s="73">
        <v>5.134737491607666</v>
      </c>
      <c r="D851" s="74">
        <v>0</v>
      </c>
      <c r="E851" s="74">
        <v>1.2143941499428721E-2</v>
      </c>
      <c r="F851" s="74">
        <v>0</v>
      </c>
      <c r="G851" s="74">
        <v>0</v>
      </c>
      <c r="H851" s="74">
        <v>0</v>
      </c>
      <c r="I851" s="74">
        <v>8.4396187141732061E-3</v>
      </c>
      <c r="J851" s="74">
        <v>1.3016120079114868E-2</v>
      </c>
      <c r="K851" s="74">
        <v>0</v>
      </c>
    </row>
    <row r="852" spans="1:11" x14ac:dyDescent="0.2">
      <c r="A852" s="73">
        <v>170.01997375488281</v>
      </c>
      <c r="B852" s="73">
        <v>5.1359157562255859</v>
      </c>
      <c r="C852" s="73">
        <v>5.1359157562255859</v>
      </c>
      <c r="D852" s="74">
        <v>0</v>
      </c>
      <c r="E852" s="74">
        <v>1.2137273933702749E-2</v>
      </c>
      <c r="F852" s="74">
        <v>0</v>
      </c>
      <c r="G852" s="74">
        <v>0</v>
      </c>
      <c r="H852" s="74">
        <v>0</v>
      </c>
      <c r="I852" s="74">
        <v>8.4206691163692324E-3</v>
      </c>
      <c r="J852" s="74">
        <v>1.2991100741734648E-2</v>
      </c>
      <c r="K852" s="74">
        <v>0</v>
      </c>
    </row>
    <row r="853" spans="1:11" x14ac:dyDescent="0.2">
      <c r="A853" s="73">
        <v>170.22016906738281</v>
      </c>
      <c r="B853" s="73">
        <v>5.1370925903320312</v>
      </c>
      <c r="C853" s="73">
        <v>5.1370925903320312</v>
      </c>
      <c r="D853" s="74">
        <v>0</v>
      </c>
      <c r="E853" s="74">
        <v>1.2130521017214584E-2</v>
      </c>
      <c r="F853" s="74">
        <v>0</v>
      </c>
      <c r="G853" s="74">
        <v>0</v>
      </c>
      <c r="H853" s="74">
        <v>0</v>
      </c>
      <c r="I853" s="74">
        <v>8.4016752478088645E-3</v>
      </c>
      <c r="J853" s="74">
        <v>1.2965948306263369E-2</v>
      </c>
      <c r="K853" s="74">
        <v>0</v>
      </c>
    </row>
    <row r="854" spans="1:11" x14ac:dyDescent="0.2">
      <c r="A854" s="73">
        <v>170.42036437988281</v>
      </c>
      <c r="B854" s="73">
        <v>5.138267993927002</v>
      </c>
      <c r="C854" s="73">
        <v>5.138267993927002</v>
      </c>
      <c r="D854" s="74">
        <v>0</v>
      </c>
      <c r="E854" s="74">
        <v>1.2123683090523722E-2</v>
      </c>
      <c r="F854" s="74">
        <v>0</v>
      </c>
      <c r="G854" s="74">
        <v>0</v>
      </c>
      <c r="H854" s="74">
        <v>0</v>
      </c>
      <c r="I854" s="74">
        <v>8.3826373536811348E-3</v>
      </c>
      <c r="J854" s="74">
        <v>1.2940663368474622E-2</v>
      </c>
      <c r="K854" s="74">
        <v>0</v>
      </c>
    </row>
    <row r="855" spans="1:11" x14ac:dyDescent="0.2">
      <c r="A855" s="73">
        <v>170.62057495117188</v>
      </c>
      <c r="B855" s="73">
        <v>5.1394424438476562</v>
      </c>
      <c r="C855" s="73">
        <v>5.1394424438476562</v>
      </c>
      <c r="D855" s="74">
        <v>0</v>
      </c>
      <c r="E855" s="74">
        <v>1.2116757663116335E-2</v>
      </c>
      <c r="F855" s="74">
        <v>0</v>
      </c>
      <c r="G855" s="74">
        <v>0</v>
      </c>
      <c r="H855" s="74">
        <v>0</v>
      </c>
      <c r="I855" s="74">
        <v>8.363547914805855E-3</v>
      </c>
      <c r="J855" s="74">
        <v>1.29152361667287E-2</v>
      </c>
      <c r="K855" s="74">
        <v>0</v>
      </c>
    </row>
    <row r="856" spans="1:11" x14ac:dyDescent="0.2">
      <c r="A856" s="73">
        <v>170.82077026367188</v>
      </c>
      <c r="B856" s="73">
        <v>5.1406149864196777</v>
      </c>
      <c r="C856" s="73">
        <v>5.1406149864196777</v>
      </c>
      <c r="D856" s="74">
        <v>0</v>
      </c>
      <c r="E856" s="74">
        <v>1.2109750698340749E-2</v>
      </c>
      <c r="F856" s="74">
        <v>0</v>
      </c>
      <c r="G856" s="74">
        <v>0</v>
      </c>
      <c r="H856" s="74">
        <v>0</v>
      </c>
      <c r="I856" s="74">
        <v>8.3444226767744826E-3</v>
      </c>
      <c r="J856" s="74">
        <v>1.2889687942773311E-2</v>
      </c>
      <c r="K856" s="74">
        <v>0</v>
      </c>
    </row>
    <row r="857" spans="1:11" x14ac:dyDescent="0.2">
      <c r="A857" s="73">
        <v>171.02096557617188</v>
      </c>
      <c r="B857" s="73">
        <v>5.1417860984802246</v>
      </c>
      <c r="C857" s="73">
        <v>5.1417860984802246</v>
      </c>
      <c r="D857" s="74">
        <v>0</v>
      </c>
      <c r="E857" s="74">
        <v>1.2102659742603142E-2</v>
      </c>
      <c r="F857" s="74">
        <v>0</v>
      </c>
      <c r="G857" s="74">
        <v>0</v>
      </c>
      <c r="H857" s="74">
        <v>0</v>
      </c>
      <c r="I857" s="74">
        <v>8.3252541469877282E-3</v>
      </c>
      <c r="J857" s="74">
        <v>1.2864008999556496E-2</v>
      </c>
      <c r="K857" s="74">
        <v>0</v>
      </c>
    </row>
    <row r="858" spans="1:11" x14ac:dyDescent="0.2">
      <c r="A858" s="73">
        <v>171.22117614746094</v>
      </c>
      <c r="B858" s="73">
        <v>5.1429562568664551</v>
      </c>
      <c r="C858" s="73">
        <v>5.1429562568664551</v>
      </c>
      <c r="D858" s="74">
        <v>0</v>
      </c>
      <c r="E858" s="74">
        <v>1.2095482191164571E-2</v>
      </c>
      <c r="F858" s="74">
        <v>0</v>
      </c>
      <c r="G858" s="74">
        <v>0</v>
      </c>
      <c r="H858" s="74">
        <v>0</v>
      </c>
      <c r="I858" s="74">
        <v>8.306034724027949E-3</v>
      </c>
      <c r="J858" s="74">
        <v>1.2838189375613521E-2</v>
      </c>
      <c r="K858" s="74">
        <v>0</v>
      </c>
    </row>
    <row r="859" spans="1:11" x14ac:dyDescent="0.2">
      <c r="A859" s="73">
        <v>171.42137145996094</v>
      </c>
      <c r="B859" s="73">
        <v>5.1441245079040527</v>
      </c>
      <c r="C859" s="73">
        <v>5.1441245079040527</v>
      </c>
      <c r="D859" s="74">
        <v>0</v>
      </c>
      <c r="E859" s="74">
        <v>1.208822423223585E-2</v>
      </c>
      <c r="F859" s="74">
        <v>0</v>
      </c>
      <c r="G859" s="74">
        <v>0</v>
      </c>
      <c r="H859" s="74">
        <v>0</v>
      </c>
      <c r="I859" s="74">
        <v>8.2867803153784808E-3</v>
      </c>
      <c r="J859" s="74">
        <v>1.2812250706065757E-2</v>
      </c>
      <c r="K859" s="74">
        <v>0</v>
      </c>
    </row>
    <row r="860" spans="1:11" x14ac:dyDescent="0.2">
      <c r="A860" s="73">
        <v>171.62156677246094</v>
      </c>
      <c r="B860" s="73">
        <v>5.145291805267334</v>
      </c>
      <c r="C860" s="73">
        <v>5.145291805267334</v>
      </c>
      <c r="D860" s="74">
        <v>0</v>
      </c>
      <c r="E860" s="74">
        <v>1.2080880279120222E-2</v>
      </c>
      <c r="F860" s="74">
        <v>0</v>
      </c>
      <c r="G860" s="74">
        <v>0</v>
      </c>
      <c r="H860" s="74">
        <v>0</v>
      </c>
      <c r="I860" s="74">
        <v>8.2674754466217342E-3</v>
      </c>
      <c r="J860" s="74">
        <v>1.2786172408078408E-2</v>
      </c>
      <c r="K860" s="74">
        <v>0</v>
      </c>
    </row>
    <row r="861" spans="1:11" x14ac:dyDescent="0.2">
      <c r="A861" s="73">
        <v>171.82177734375</v>
      </c>
      <c r="B861" s="73">
        <v>5.1464576721191406</v>
      </c>
      <c r="C861" s="73">
        <v>5.1464576721191406</v>
      </c>
      <c r="D861" s="74">
        <v>0</v>
      </c>
      <c r="E861" s="74">
        <v>1.2073453613259955E-2</v>
      </c>
      <c r="F861" s="74">
        <v>0</v>
      </c>
      <c r="G861" s="74">
        <v>0</v>
      </c>
      <c r="H861" s="74">
        <v>0</v>
      </c>
      <c r="I861" s="74">
        <v>8.2481282063743243E-3</v>
      </c>
      <c r="J861" s="74">
        <v>1.2759965626938596E-2</v>
      </c>
      <c r="K861" s="74">
        <v>0</v>
      </c>
    </row>
    <row r="862" spans="1:11" x14ac:dyDescent="0.2">
      <c r="A862" s="73">
        <v>172.02197265625</v>
      </c>
      <c r="B862" s="73">
        <v>5.1476221084594727</v>
      </c>
      <c r="C862" s="73">
        <v>5.1476221084594727</v>
      </c>
      <c r="D862" s="74">
        <v>0</v>
      </c>
      <c r="E862" s="74">
        <v>1.2065944572040774E-2</v>
      </c>
      <c r="F862" s="74">
        <v>0</v>
      </c>
      <c r="G862" s="74">
        <v>0</v>
      </c>
      <c r="H862" s="74">
        <v>0</v>
      </c>
      <c r="I862" s="74">
        <v>8.2287388375402986E-3</v>
      </c>
      <c r="J862" s="74">
        <v>1.2733630952867718E-2</v>
      </c>
      <c r="K862" s="74">
        <v>0</v>
      </c>
    </row>
    <row r="863" spans="1:11" x14ac:dyDescent="0.2">
      <c r="A863" s="73">
        <v>172.22216796875</v>
      </c>
      <c r="B863" s="73">
        <v>5.1487851142883301</v>
      </c>
      <c r="C863" s="73">
        <v>5.1487851142883301</v>
      </c>
      <c r="D863" s="74">
        <v>0</v>
      </c>
      <c r="E863" s="74">
        <v>1.205835349243444E-2</v>
      </c>
      <c r="F863" s="74">
        <v>0</v>
      </c>
      <c r="G863" s="74">
        <v>0</v>
      </c>
      <c r="H863" s="74">
        <v>0</v>
      </c>
      <c r="I863" s="74">
        <v>8.2093075827256688E-3</v>
      </c>
      <c r="J863" s="74">
        <v>1.2707168975362977E-2</v>
      </c>
      <c r="K863" s="74">
        <v>0</v>
      </c>
    </row>
    <row r="864" spans="1:11" x14ac:dyDescent="0.2">
      <c r="A864" s="73">
        <v>172.42237854003906</v>
      </c>
      <c r="B864" s="73">
        <v>5.1499471664428711</v>
      </c>
      <c r="C864" s="73">
        <v>5.1499471664428711</v>
      </c>
      <c r="D864" s="74">
        <v>0</v>
      </c>
      <c r="E864" s="74">
        <v>1.2050677542570342E-2</v>
      </c>
      <c r="F864" s="74">
        <v>0</v>
      </c>
      <c r="G864" s="74">
        <v>0</v>
      </c>
      <c r="H864" s="74">
        <v>0</v>
      </c>
      <c r="I864" s="74">
        <v>8.1898266769871962E-3</v>
      </c>
      <c r="J864" s="74">
        <v>1.2680569335616334E-2</v>
      </c>
      <c r="K864" s="74">
        <v>0</v>
      </c>
    </row>
    <row r="865" spans="1:11" x14ac:dyDescent="0.2">
      <c r="A865" s="73">
        <v>172.62257385253906</v>
      </c>
      <c r="B865" s="73">
        <v>5.1511077880859375</v>
      </c>
      <c r="C865" s="73">
        <v>5.1511077880859375</v>
      </c>
      <c r="D865" s="74">
        <v>0</v>
      </c>
      <c r="E865" s="74">
        <v>1.2042920152398731E-2</v>
      </c>
      <c r="F865" s="74">
        <v>0</v>
      </c>
      <c r="G865" s="74">
        <v>0</v>
      </c>
      <c r="H865" s="74">
        <v>0</v>
      </c>
      <c r="I865" s="74">
        <v>8.1703043158612224E-3</v>
      </c>
      <c r="J865" s="74">
        <v>1.2653843438714237E-2</v>
      </c>
      <c r="K865" s="74">
        <v>0</v>
      </c>
    </row>
    <row r="866" spans="1:11" x14ac:dyDescent="0.2">
      <c r="A866" s="73">
        <v>172.82276916503906</v>
      </c>
      <c r="B866" s="73">
        <v>5.1522665023803711</v>
      </c>
      <c r="C866" s="73">
        <v>5.1522665023803711</v>
      </c>
      <c r="D866" s="74">
        <v>0</v>
      </c>
      <c r="E866" s="74">
        <v>1.2035084900807144E-2</v>
      </c>
      <c r="F866" s="74">
        <v>0</v>
      </c>
      <c r="G866" s="74">
        <v>0</v>
      </c>
      <c r="H866" s="74">
        <v>0</v>
      </c>
      <c r="I866" s="74">
        <v>8.1507488021129015E-3</v>
      </c>
      <c r="J866" s="74">
        <v>1.2627002950293507E-2</v>
      </c>
      <c r="K866" s="74">
        <v>0</v>
      </c>
    </row>
    <row r="867" spans="1:11" x14ac:dyDescent="0.2">
      <c r="A867" s="73">
        <v>173.02297973632812</v>
      </c>
      <c r="B867" s="73">
        <v>5.1534242630004883</v>
      </c>
      <c r="C867" s="73">
        <v>5.1534242630004883</v>
      </c>
      <c r="D867" s="74">
        <v>0</v>
      </c>
      <c r="E867" s="74">
        <v>1.2027165674436704E-2</v>
      </c>
      <c r="F867" s="74">
        <v>0</v>
      </c>
      <c r="G867" s="74">
        <v>0</v>
      </c>
      <c r="H867" s="74">
        <v>0</v>
      </c>
      <c r="I867" s="74">
        <v>8.1311442821492656E-3</v>
      </c>
      <c r="J867" s="74">
        <v>1.2600026366178515E-2</v>
      </c>
      <c r="K867" s="74">
        <v>0</v>
      </c>
    </row>
    <row r="868" spans="1:11" x14ac:dyDescent="0.2">
      <c r="A868" s="73">
        <v>173.22317504882812</v>
      </c>
      <c r="B868" s="73">
        <v>5.1545805931091309</v>
      </c>
      <c r="C868" s="73">
        <v>5.1545805931091309</v>
      </c>
      <c r="D868" s="74">
        <v>0</v>
      </c>
      <c r="E868" s="74">
        <v>1.2019166014074358E-2</v>
      </c>
      <c r="F868" s="74">
        <v>0</v>
      </c>
      <c r="G868" s="74">
        <v>0</v>
      </c>
      <c r="H868" s="74">
        <v>0</v>
      </c>
      <c r="I868" s="74">
        <v>8.1114990313045834E-3</v>
      </c>
      <c r="J868" s="74">
        <v>1.2572925285353038E-2</v>
      </c>
      <c r="K868" s="74">
        <v>0</v>
      </c>
    </row>
    <row r="869" spans="1:11" x14ac:dyDescent="0.2">
      <c r="A869" s="73">
        <v>173.42337036132812</v>
      </c>
      <c r="B869" s="73">
        <v>5.155735969543457</v>
      </c>
      <c r="C869" s="73">
        <v>5.155735969543457</v>
      </c>
      <c r="D869" s="74">
        <v>0</v>
      </c>
      <c r="E869" s="74">
        <v>1.2011082899784357E-2</v>
      </c>
      <c r="F869" s="74">
        <v>0</v>
      </c>
      <c r="G869" s="74">
        <v>0</v>
      </c>
      <c r="H869" s="74">
        <v>0</v>
      </c>
      <c r="I869" s="74">
        <v>8.0918051492363408E-3</v>
      </c>
      <c r="J869" s="74">
        <v>1.2545689020008547E-2</v>
      </c>
      <c r="K869" s="74">
        <v>0</v>
      </c>
    </row>
    <row r="870" spans="1:11" x14ac:dyDescent="0.2">
      <c r="A870" s="73">
        <v>173.62358093261719</v>
      </c>
      <c r="B870" s="73">
        <v>5.1568894386291504</v>
      </c>
      <c r="C870" s="73">
        <v>5.1568894386291504</v>
      </c>
      <c r="D870" s="74">
        <v>0</v>
      </c>
      <c r="E870" s="74">
        <v>1.2002923337813342E-2</v>
      </c>
      <c r="F870" s="74">
        <v>0</v>
      </c>
      <c r="G870" s="74">
        <v>0</v>
      </c>
      <c r="H870" s="74">
        <v>0</v>
      </c>
      <c r="I870" s="74">
        <v>8.0720791323805087E-3</v>
      </c>
      <c r="J870" s="74">
        <v>1.2518340636335367E-2</v>
      </c>
      <c r="K870" s="74">
        <v>0</v>
      </c>
    </row>
    <row r="871" spans="1:11" x14ac:dyDescent="0.2">
      <c r="A871" s="73">
        <v>173.82377624511719</v>
      </c>
      <c r="B871" s="73">
        <v>5.1580419540405273</v>
      </c>
      <c r="C871" s="73">
        <v>5.1580419540405273</v>
      </c>
      <c r="D871" s="74">
        <v>0</v>
      </c>
      <c r="E871" s="74">
        <v>1.1994680915823945E-2</v>
      </c>
      <c r="F871" s="74">
        <v>0</v>
      </c>
      <c r="G871" s="74">
        <v>0</v>
      </c>
      <c r="H871" s="74">
        <v>0</v>
      </c>
      <c r="I871" s="74">
        <v>8.052304911891725E-3</v>
      </c>
      <c r="J871" s="74">
        <v>1.2490858107125954E-2</v>
      </c>
      <c r="K871" s="74">
        <v>0</v>
      </c>
    </row>
    <row r="872" spans="1:11" x14ac:dyDescent="0.2">
      <c r="A872" s="73">
        <v>174.02397155761719</v>
      </c>
      <c r="B872" s="73">
        <v>5.1591930389404297</v>
      </c>
      <c r="C872" s="73">
        <v>5.1591930389404297</v>
      </c>
      <c r="D872" s="74">
        <v>0</v>
      </c>
      <c r="E872" s="74">
        <v>1.1986359321899849E-2</v>
      </c>
      <c r="F872" s="74">
        <v>0</v>
      </c>
      <c r="G872" s="74">
        <v>0</v>
      </c>
      <c r="H872" s="74">
        <v>0</v>
      </c>
      <c r="I872" s="74">
        <v>8.0324908691519394E-3</v>
      </c>
      <c r="J872" s="74">
        <v>1.2463253289044478E-2</v>
      </c>
      <c r="K872" s="74">
        <v>0</v>
      </c>
    </row>
    <row r="873" spans="1:11" x14ac:dyDescent="0.2">
      <c r="A873" s="73">
        <v>174.22416687011719</v>
      </c>
      <c r="B873" s="73">
        <v>5.1603426933288574</v>
      </c>
      <c r="C873" s="73">
        <v>5.1603426933288574</v>
      </c>
      <c r="D873" s="74">
        <v>0</v>
      </c>
      <c r="E873" s="74">
        <v>1.197795888914909E-2</v>
      </c>
      <c r="F873" s="74">
        <v>0</v>
      </c>
      <c r="G873" s="74">
        <v>0</v>
      </c>
      <c r="H873" s="74">
        <v>0</v>
      </c>
      <c r="I873" s="74">
        <v>8.012637243985439E-3</v>
      </c>
      <c r="J873" s="74">
        <v>1.2435526764828963E-2</v>
      </c>
      <c r="K873" s="74">
        <v>0</v>
      </c>
    </row>
    <row r="874" spans="1:11" x14ac:dyDescent="0.2">
      <c r="A874" s="73">
        <v>174.42437744140625</v>
      </c>
      <c r="B874" s="73">
        <v>5.1614913940429688</v>
      </c>
      <c r="C874" s="73">
        <v>5.1614913940429688</v>
      </c>
      <c r="D874" s="74">
        <v>0</v>
      </c>
      <c r="E874" s="74">
        <v>1.1969476410644039E-2</v>
      </c>
      <c r="F874" s="74">
        <v>0</v>
      </c>
      <c r="G874" s="74">
        <v>0</v>
      </c>
      <c r="H874" s="74">
        <v>0</v>
      </c>
      <c r="I874" s="74">
        <v>7.9927360014231293E-3</v>
      </c>
      <c r="J874" s="74">
        <v>1.2407667519547935E-2</v>
      </c>
      <c r="K874" s="74">
        <v>0</v>
      </c>
    </row>
    <row r="875" spans="1:11" x14ac:dyDescent="0.2">
      <c r="A875" s="73">
        <v>174.62457275390625</v>
      </c>
      <c r="B875" s="73">
        <v>5.1626381874084473</v>
      </c>
      <c r="C875" s="73">
        <v>5.1626381874084473</v>
      </c>
      <c r="D875" s="74">
        <v>0</v>
      </c>
      <c r="E875" s="74">
        <v>1.1960919261034165E-2</v>
      </c>
      <c r="F875" s="74">
        <v>0</v>
      </c>
      <c r="G875" s="74">
        <v>0</v>
      </c>
      <c r="H875" s="74">
        <v>0</v>
      </c>
      <c r="I875" s="74">
        <v>7.972803903136096E-3</v>
      </c>
      <c r="J875" s="74">
        <v>1.2379699263874333E-2</v>
      </c>
      <c r="K875" s="74">
        <v>0</v>
      </c>
    </row>
    <row r="876" spans="1:11" x14ac:dyDescent="0.2">
      <c r="A876" s="73">
        <v>174.82476806640625</v>
      </c>
      <c r="B876" s="73">
        <v>5.1637840270996094</v>
      </c>
      <c r="C876" s="73">
        <v>5.1637840270996094</v>
      </c>
      <c r="D876" s="74">
        <v>0</v>
      </c>
      <c r="E876" s="74">
        <v>1.1952280656144853E-2</v>
      </c>
      <c r="F876" s="74">
        <v>0</v>
      </c>
      <c r="G876" s="74">
        <v>0</v>
      </c>
      <c r="H876" s="74">
        <v>0</v>
      </c>
      <c r="I876" s="74">
        <v>7.9528246125712184E-3</v>
      </c>
      <c r="J876" s="74">
        <v>1.235159932010985E-2</v>
      </c>
      <c r="K876" s="74">
        <v>0</v>
      </c>
    </row>
    <row r="877" spans="1:11" x14ac:dyDescent="0.2">
      <c r="A877" s="73">
        <v>175.02497863769531</v>
      </c>
      <c r="B877" s="73">
        <v>5.1649289131164551</v>
      </c>
      <c r="C877" s="73">
        <v>5.1649289131164551</v>
      </c>
      <c r="D877" s="74">
        <v>0</v>
      </c>
      <c r="E877" s="74">
        <v>1.1943560817036203E-2</v>
      </c>
      <c r="F877" s="74">
        <v>0</v>
      </c>
      <c r="G877" s="74">
        <v>0</v>
      </c>
      <c r="H877" s="74">
        <v>0</v>
      </c>
      <c r="I877" s="74">
        <v>7.9327982888828096E-3</v>
      </c>
      <c r="J877" s="74">
        <v>1.232336807497623E-2</v>
      </c>
      <c r="K877" s="74">
        <v>0</v>
      </c>
    </row>
    <row r="878" spans="1:11" x14ac:dyDescent="0.2">
      <c r="A878" s="73">
        <v>175.22517395019531</v>
      </c>
      <c r="B878" s="73">
        <v>5.166071891784668</v>
      </c>
      <c r="C878" s="73">
        <v>5.166071891784668</v>
      </c>
      <c r="D878" s="74">
        <v>0</v>
      </c>
      <c r="E878" s="74">
        <v>1.1934767338436517E-2</v>
      </c>
      <c r="F878" s="74">
        <v>0</v>
      </c>
      <c r="G878" s="74">
        <v>0</v>
      </c>
      <c r="H878" s="74">
        <v>0</v>
      </c>
      <c r="I878" s="74">
        <v>7.9127418521897971E-3</v>
      </c>
      <c r="J878" s="74">
        <v>1.2295029624151552E-2</v>
      </c>
      <c r="K878" s="74">
        <v>0</v>
      </c>
    </row>
    <row r="879" spans="1:11" x14ac:dyDescent="0.2">
      <c r="A879" s="73">
        <v>175.42536926269531</v>
      </c>
      <c r="B879" s="73">
        <v>5.1672139167785645</v>
      </c>
      <c r="C879" s="73">
        <v>5.1672139167785645</v>
      </c>
      <c r="D879" s="74">
        <v>0</v>
      </c>
      <c r="E879" s="74">
        <v>1.1925893214129816E-2</v>
      </c>
      <c r="F879" s="74">
        <v>0</v>
      </c>
      <c r="G879" s="74">
        <v>0</v>
      </c>
      <c r="H879" s="74">
        <v>0</v>
      </c>
      <c r="I879" s="74">
        <v>7.8926388060782809E-3</v>
      </c>
      <c r="J879" s="74">
        <v>1.226656090149913E-2</v>
      </c>
      <c r="K879" s="74">
        <v>0</v>
      </c>
    </row>
    <row r="880" spans="1:11" x14ac:dyDescent="0.2">
      <c r="A880" s="73">
        <v>175.62557983398438</v>
      </c>
      <c r="B880" s="73">
        <v>5.1683545112609863</v>
      </c>
      <c r="C880" s="73">
        <v>5.1683545112609863</v>
      </c>
      <c r="D880" s="74">
        <v>0</v>
      </c>
      <c r="E880" s="74">
        <v>1.1916942424754075E-2</v>
      </c>
      <c r="F880" s="74">
        <v>0</v>
      </c>
      <c r="G880" s="74">
        <v>0</v>
      </c>
      <c r="H880" s="74">
        <v>0</v>
      </c>
      <c r="I880" s="74">
        <v>7.8724977425574418E-3</v>
      </c>
      <c r="J880" s="74">
        <v>1.2237974275476566E-2</v>
      </c>
      <c r="K880" s="74">
        <v>0</v>
      </c>
    </row>
    <row r="881" spans="1:11" x14ac:dyDescent="0.2">
      <c r="A881" s="73">
        <v>175.82577514648438</v>
      </c>
      <c r="B881" s="73">
        <v>5.1694936752319336</v>
      </c>
      <c r="C881" s="73">
        <v>5.1694936752319336</v>
      </c>
      <c r="D881" s="74">
        <v>0</v>
      </c>
      <c r="E881" s="74">
        <v>1.1907915300381544E-2</v>
      </c>
      <c r="F881" s="74">
        <v>0</v>
      </c>
      <c r="G881" s="74">
        <v>0</v>
      </c>
      <c r="H881" s="74">
        <v>0</v>
      </c>
      <c r="I881" s="74">
        <v>7.8523188992659278E-3</v>
      </c>
      <c r="J881" s="74">
        <v>1.2209270323511096E-2</v>
      </c>
      <c r="K881" s="74">
        <v>0</v>
      </c>
    </row>
    <row r="882" spans="1:11" x14ac:dyDescent="0.2">
      <c r="A882" s="73">
        <v>176.02597045898438</v>
      </c>
      <c r="B882" s="73">
        <v>5.1706314086914062</v>
      </c>
      <c r="C882" s="73">
        <v>5.1706314086914062</v>
      </c>
      <c r="D882" s="74">
        <v>0</v>
      </c>
      <c r="E882" s="74">
        <v>1.1898812170670507E-2</v>
      </c>
      <c r="F882" s="74">
        <v>0</v>
      </c>
      <c r="G882" s="74">
        <v>0</v>
      </c>
      <c r="H882" s="74">
        <v>0</v>
      </c>
      <c r="I882" s="74">
        <v>7.8321025135443447E-3</v>
      </c>
      <c r="J882" s="74">
        <v>1.218044962230576E-2</v>
      </c>
      <c r="K882" s="74">
        <v>0</v>
      </c>
    </row>
    <row r="883" spans="1:11" x14ac:dyDescent="0.2">
      <c r="A883" s="73">
        <v>176.22618103027344</v>
      </c>
      <c r="B883" s="73">
        <v>5.1717681884765625</v>
      </c>
      <c r="C883" s="73">
        <v>5.1717681884765625</v>
      </c>
      <c r="D883" s="74">
        <v>0</v>
      </c>
      <c r="E883" s="74">
        <v>1.1889629494803357E-2</v>
      </c>
      <c r="F883" s="74">
        <v>0</v>
      </c>
      <c r="G883" s="74">
        <v>0</v>
      </c>
      <c r="H883" s="74">
        <v>0</v>
      </c>
      <c r="I883" s="74">
        <v>7.8118403100363434E-3</v>
      </c>
      <c r="J883" s="74">
        <v>1.2151500572823137E-2</v>
      </c>
      <c r="K883" s="74">
        <v>0</v>
      </c>
    </row>
    <row r="884" spans="1:11" x14ac:dyDescent="0.2">
      <c r="A884" s="73">
        <v>176.42637634277344</v>
      </c>
      <c r="B884" s="73">
        <v>5.1729035377502441</v>
      </c>
      <c r="C884" s="73">
        <v>5.1729035377502441</v>
      </c>
      <c r="D884" s="74">
        <v>0</v>
      </c>
      <c r="E884" s="74">
        <v>1.1880371398675614E-2</v>
      </c>
      <c r="F884" s="74">
        <v>0</v>
      </c>
      <c r="G884" s="74">
        <v>0</v>
      </c>
      <c r="H884" s="74">
        <v>0</v>
      </c>
      <c r="I884" s="74">
        <v>7.7915409853306587E-3</v>
      </c>
      <c r="J884" s="74">
        <v>1.2122435797633873E-2</v>
      </c>
      <c r="K884" s="74">
        <v>0</v>
      </c>
    </row>
    <row r="885" spans="1:11" x14ac:dyDescent="0.2">
      <c r="A885" s="73">
        <v>176.62657165527344</v>
      </c>
      <c r="B885" s="73">
        <v>5.1740379333496094</v>
      </c>
      <c r="C885" s="73">
        <v>5.1740379333496094</v>
      </c>
      <c r="D885" s="74">
        <v>0</v>
      </c>
      <c r="E885" s="74">
        <v>1.1871034267798296E-2</v>
      </c>
      <c r="F885" s="74">
        <v>0</v>
      </c>
      <c r="G885" s="74">
        <v>0</v>
      </c>
      <c r="H885" s="74">
        <v>0</v>
      </c>
      <c r="I885" s="74">
        <v>7.7711962110305404E-3</v>
      </c>
      <c r="J885" s="74">
        <v>1.2093243568820125E-2</v>
      </c>
      <c r="K885" s="74">
        <v>0</v>
      </c>
    </row>
    <row r="886" spans="1:11" x14ac:dyDescent="0.2">
      <c r="A886" s="73">
        <v>176.8267822265625</v>
      </c>
      <c r="B886" s="73">
        <v>5.1751704216003418</v>
      </c>
      <c r="C886" s="73">
        <v>5.1751704216003418</v>
      </c>
      <c r="D886" s="74">
        <v>0</v>
      </c>
      <c r="E886" s="74">
        <v>1.1861626279984435E-2</v>
      </c>
      <c r="F886" s="74">
        <v>0</v>
      </c>
      <c r="G886" s="74">
        <v>0</v>
      </c>
      <c r="H886" s="74">
        <v>0</v>
      </c>
      <c r="I886" s="74">
        <v>7.7508233270522859E-3</v>
      </c>
      <c r="J886" s="74">
        <v>1.2063949002106311E-2</v>
      </c>
      <c r="K886" s="74">
        <v>0</v>
      </c>
    </row>
    <row r="887" spans="1:11" x14ac:dyDescent="0.2">
      <c r="A887" s="73">
        <v>177.0269775390625</v>
      </c>
      <c r="B887" s="73">
        <v>5.1763019561767578</v>
      </c>
      <c r="C887" s="73">
        <v>5.1763019561767578</v>
      </c>
      <c r="D887" s="74">
        <v>0</v>
      </c>
      <c r="E887" s="74">
        <v>1.1852139840536386E-2</v>
      </c>
      <c r="F887" s="74">
        <v>0</v>
      </c>
      <c r="G887" s="74">
        <v>0</v>
      </c>
      <c r="H887" s="74">
        <v>0</v>
      </c>
      <c r="I887" s="74">
        <v>7.7304054132990426E-3</v>
      </c>
      <c r="J887" s="74">
        <v>1.2034528001868E-2</v>
      </c>
      <c r="K887" s="74">
        <v>0</v>
      </c>
    </row>
    <row r="888" spans="1:11" x14ac:dyDescent="0.2">
      <c r="A888" s="73">
        <v>177.2271728515625</v>
      </c>
      <c r="B888" s="73">
        <v>5.1774325370788574</v>
      </c>
      <c r="C888" s="73">
        <v>5.1774325370788574</v>
      </c>
      <c r="D888" s="74">
        <v>0</v>
      </c>
      <c r="E888" s="74">
        <v>1.184257516775445E-2</v>
      </c>
      <c r="F888" s="74">
        <v>0</v>
      </c>
      <c r="G888" s="74">
        <v>0</v>
      </c>
      <c r="H888" s="74">
        <v>0</v>
      </c>
      <c r="I888" s="74">
        <v>7.7099426269381828E-3</v>
      </c>
      <c r="J888" s="74">
        <v>1.2004980949998963E-2</v>
      </c>
      <c r="K888" s="74">
        <v>0</v>
      </c>
    </row>
    <row r="889" spans="1:11" x14ac:dyDescent="0.2">
      <c r="A889" s="73">
        <v>177.42738342285156</v>
      </c>
      <c r="B889" s="73">
        <v>5.1785612106323242</v>
      </c>
      <c r="C889" s="73">
        <v>5.1785612106323242</v>
      </c>
      <c r="D889" s="74">
        <v>0</v>
      </c>
      <c r="E889" s="74">
        <v>1.1832940656770676E-2</v>
      </c>
      <c r="F889" s="74">
        <v>0</v>
      </c>
      <c r="G889" s="74">
        <v>0</v>
      </c>
      <c r="H889" s="74">
        <v>0</v>
      </c>
      <c r="I889" s="74">
        <v>7.6894524643468911E-3</v>
      </c>
      <c r="J889" s="74">
        <v>1.1975333342400769E-2</v>
      </c>
      <c r="K889" s="74">
        <v>0</v>
      </c>
    </row>
    <row r="890" spans="1:11" x14ac:dyDescent="0.2">
      <c r="A890" s="73">
        <v>177.62757873535156</v>
      </c>
      <c r="B890" s="73">
        <v>5.1796889305114746</v>
      </c>
      <c r="C890" s="73">
        <v>5.1796889305114746</v>
      </c>
      <c r="D890" s="74">
        <v>0</v>
      </c>
      <c r="E890" s="74">
        <v>1.1823228493605871E-2</v>
      </c>
      <c r="F890" s="74">
        <v>0</v>
      </c>
      <c r="G890" s="74">
        <v>0</v>
      </c>
      <c r="H890" s="74">
        <v>0</v>
      </c>
      <c r="I890" s="74">
        <v>7.6689178475544857E-3</v>
      </c>
      <c r="J890" s="74">
        <v>1.1945560699838598E-2</v>
      </c>
      <c r="K890" s="74">
        <v>0</v>
      </c>
    </row>
    <row r="891" spans="1:11" x14ac:dyDescent="0.2">
      <c r="A891" s="73">
        <v>177.82777404785156</v>
      </c>
      <c r="B891" s="73">
        <v>5.1808156967163086</v>
      </c>
      <c r="C891" s="73">
        <v>5.1808156967163086</v>
      </c>
      <c r="D891" s="74">
        <v>0</v>
      </c>
      <c r="E891" s="74">
        <v>1.1813438895824384E-2</v>
      </c>
      <c r="F891" s="74">
        <v>0</v>
      </c>
      <c r="G891" s="74">
        <v>0</v>
      </c>
      <c r="H891" s="74">
        <v>0</v>
      </c>
      <c r="I891" s="74">
        <v>7.6483389331984813E-3</v>
      </c>
      <c r="J891" s="74">
        <v>1.1915663402918763E-2</v>
      </c>
      <c r="K891" s="74">
        <v>0</v>
      </c>
    </row>
    <row r="892" spans="1:11" x14ac:dyDescent="0.2">
      <c r="A892" s="73">
        <v>178.02798461914062</v>
      </c>
      <c r="B892" s="73">
        <v>5.1819405555725098</v>
      </c>
      <c r="C892" s="73">
        <v>5.1819405555725098</v>
      </c>
      <c r="D892" s="74">
        <v>0</v>
      </c>
      <c r="E892" s="74">
        <v>1.1803580475141353E-2</v>
      </c>
      <c r="F892" s="74">
        <v>0</v>
      </c>
      <c r="G892" s="74">
        <v>0</v>
      </c>
      <c r="H892" s="74">
        <v>0</v>
      </c>
      <c r="I892" s="74">
        <v>7.6277333735871103E-3</v>
      </c>
      <c r="J892" s="74">
        <v>1.1885667326432514E-2</v>
      </c>
      <c r="K892" s="74">
        <v>0</v>
      </c>
    </row>
    <row r="893" spans="1:11" x14ac:dyDescent="0.2">
      <c r="A893" s="73">
        <v>178.22817993164062</v>
      </c>
      <c r="B893" s="73">
        <v>5.1830644607543945</v>
      </c>
      <c r="C893" s="73">
        <v>5.1830644607543945</v>
      </c>
      <c r="D893" s="74">
        <v>0</v>
      </c>
      <c r="E893" s="74">
        <v>1.179364519903197E-2</v>
      </c>
      <c r="F893" s="74">
        <v>0</v>
      </c>
      <c r="G893" s="74">
        <v>0</v>
      </c>
      <c r="H893" s="74">
        <v>0</v>
      </c>
      <c r="I893" s="74">
        <v>7.6070839334057092E-3</v>
      </c>
      <c r="J893" s="74">
        <v>1.185554760882212E-2</v>
      </c>
      <c r="K893" s="74">
        <v>0</v>
      </c>
    </row>
    <row r="894" spans="1:11" x14ac:dyDescent="0.2">
      <c r="A894" s="73">
        <v>178.42837524414062</v>
      </c>
      <c r="B894" s="73">
        <v>5.1841874122619629</v>
      </c>
      <c r="C894" s="73">
        <v>5.1841874122619629</v>
      </c>
      <c r="D894" s="74">
        <v>0</v>
      </c>
      <c r="E894" s="74">
        <v>1.1783633284324638E-2</v>
      </c>
      <c r="F894" s="74">
        <v>0</v>
      </c>
      <c r="G894" s="74">
        <v>0</v>
      </c>
      <c r="H894" s="74">
        <v>0</v>
      </c>
      <c r="I894" s="74">
        <v>7.5863907687619379E-3</v>
      </c>
      <c r="J894" s="74">
        <v>1.1825304629406419E-2</v>
      </c>
      <c r="K894" s="74">
        <v>0</v>
      </c>
    </row>
    <row r="895" spans="1:11" x14ac:dyDescent="0.2">
      <c r="A895" s="73">
        <v>178.62858581542969</v>
      </c>
      <c r="B895" s="73">
        <v>5.1853089332580566</v>
      </c>
      <c r="C895" s="73">
        <v>5.1853089332580566</v>
      </c>
      <c r="D895" s="74">
        <v>0</v>
      </c>
      <c r="E895" s="74">
        <v>1.1773549253130372E-2</v>
      </c>
      <c r="F895" s="74">
        <v>0</v>
      </c>
      <c r="G895" s="74">
        <v>0</v>
      </c>
      <c r="H895" s="74">
        <v>0</v>
      </c>
      <c r="I895" s="74">
        <v>7.5656628615036296E-3</v>
      </c>
      <c r="J895" s="74">
        <v>1.179495170389405E-2</v>
      </c>
      <c r="K895" s="74">
        <v>0</v>
      </c>
    </row>
    <row r="896" spans="1:11" x14ac:dyDescent="0.2">
      <c r="A896" s="73">
        <v>178.82878112792969</v>
      </c>
      <c r="B896" s="73">
        <v>5.1864290237426758</v>
      </c>
      <c r="C896" s="73">
        <v>5.1864290237426758</v>
      </c>
      <c r="D896" s="74">
        <v>0</v>
      </c>
      <c r="E896" s="74">
        <v>1.1763393430001823E-2</v>
      </c>
      <c r="F896" s="74">
        <v>0</v>
      </c>
      <c r="G896" s="74">
        <v>0</v>
      </c>
      <c r="H896" s="74">
        <v>0</v>
      </c>
      <c r="I896" s="74">
        <v>7.5449004452955385E-3</v>
      </c>
      <c r="J896" s="74">
        <v>1.1764489400056272E-2</v>
      </c>
      <c r="K896" s="74">
        <v>0</v>
      </c>
    </row>
    <row r="897" spans="1:11" x14ac:dyDescent="0.2">
      <c r="A897" s="73">
        <v>179.02897644042969</v>
      </c>
      <c r="B897" s="73">
        <v>5.1875476837158203</v>
      </c>
      <c r="C897" s="73">
        <v>5.1875476837158203</v>
      </c>
      <c r="D897" s="74">
        <v>0</v>
      </c>
      <c r="E897" s="74">
        <v>1.175316613907767E-2</v>
      </c>
      <c r="F897" s="74">
        <v>0</v>
      </c>
      <c r="G897" s="74">
        <v>0</v>
      </c>
      <c r="H897" s="74">
        <v>0</v>
      </c>
      <c r="I897" s="74">
        <v>7.524103753504382E-3</v>
      </c>
      <c r="J897" s="74">
        <v>1.1733918284940147E-2</v>
      </c>
      <c r="K897" s="74">
        <v>0</v>
      </c>
    </row>
    <row r="898" spans="1:11" x14ac:dyDescent="0.2">
      <c r="A898" s="73">
        <v>179.22917175292969</v>
      </c>
      <c r="B898" s="73">
        <v>5.1886653900146484</v>
      </c>
      <c r="C898" s="73">
        <v>5.1886653900146484</v>
      </c>
      <c r="D898" s="74">
        <v>0</v>
      </c>
      <c r="E898" s="74">
        <v>1.174286329070779E-2</v>
      </c>
      <c r="F898" s="74">
        <v>0</v>
      </c>
      <c r="G898" s="74">
        <v>0</v>
      </c>
      <c r="H898" s="74">
        <v>0</v>
      </c>
      <c r="I898" s="74">
        <v>7.5032641156366391E-3</v>
      </c>
      <c r="J898" s="74">
        <v>1.1703225799382598E-2</v>
      </c>
      <c r="K898" s="74">
        <v>0</v>
      </c>
    </row>
    <row r="899" spans="1:11" x14ac:dyDescent="0.2">
      <c r="A899" s="73">
        <v>179.42938232421875</v>
      </c>
      <c r="B899" s="73">
        <v>5.189781665802002</v>
      </c>
      <c r="C899" s="73">
        <v>5.189781665802002</v>
      </c>
      <c r="D899" s="74">
        <v>0</v>
      </c>
      <c r="E899" s="74">
        <v>1.1732489549807585E-2</v>
      </c>
      <c r="F899" s="74">
        <v>0</v>
      </c>
      <c r="G899" s="74">
        <v>0</v>
      </c>
      <c r="H899" s="74">
        <v>0</v>
      </c>
      <c r="I899" s="74">
        <v>7.4823906163535205E-3</v>
      </c>
      <c r="J899" s="74">
        <v>1.1672425508913755E-2</v>
      </c>
      <c r="K899" s="74">
        <v>0</v>
      </c>
    </row>
    <row r="900" spans="1:11" x14ac:dyDescent="0.2">
      <c r="A900" s="73">
        <v>179.62957763671875</v>
      </c>
      <c r="B900" s="73">
        <v>5.1908969879150391</v>
      </c>
      <c r="C900" s="73">
        <v>5.1908969879150391</v>
      </c>
      <c r="D900" s="74">
        <v>0</v>
      </c>
      <c r="E900" s="74">
        <v>1.1722040754282152E-2</v>
      </c>
      <c r="F900" s="74">
        <v>0</v>
      </c>
      <c r="G900" s="74">
        <v>0</v>
      </c>
      <c r="H900" s="74">
        <v>0</v>
      </c>
      <c r="I900" s="74">
        <v>7.4614745330041973E-3</v>
      </c>
      <c r="J900" s="74">
        <v>1.1641504727635879E-2</v>
      </c>
      <c r="K900" s="74">
        <v>0</v>
      </c>
    </row>
    <row r="901" spans="1:11" x14ac:dyDescent="0.2">
      <c r="A901" s="73">
        <v>179.82977294921875</v>
      </c>
      <c r="B901" s="73">
        <v>5.1920108795166016</v>
      </c>
      <c r="C901" s="73">
        <v>5.1920108795166016</v>
      </c>
      <c r="D901" s="74">
        <v>0</v>
      </c>
      <c r="E901" s="74">
        <v>1.17115216402651E-2</v>
      </c>
      <c r="F901" s="74">
        <v>0</v>
      </c>
      <c r="G901" s="74">
        <v>0</v>
      </c>
      <c r="H901" s="74">
        <v>0</v>
      </c>
      <c r="I901" s="74">
        <v>7.4405250015240993E-3</v>
      </c>
      <c r="J901" s="74">
        <v>1.1610477145667991E-2</v>
      </c>
      <c r="K901" s="74">
        <v>0</v>
      </c>
    </row>
    <row r="902" spans="1:11" x14ac:dyDescent="0.2">
      <c r="A902" s="73">
        <v>180.02998352050781</v>
      </c>
      <c r="B902" s="73">
        <v>5.1931233406066895</v>
      </c>
      <c r="C902" s="73">
        <v>5.1931233406066895</v>
      </c>
      <c r="D902" s="74">
        <v>0</v>
      </c>
      <c r="E902" s="74">
        <v>1.1700932530101243E-2</v>
      </c>
      <c r="F902" s="74">
        <v>0</v>
      </c>
      <c r="G902" s="74">
        <v>0</v>
      </c>
      <c r="H902" s="74">
        <v>0</v>
      </c>
      <c r="I902" s="74">
        <v>7.4195422539884304E-3</v>
      </c>
      <c r="J902" s="74">
        <v>1.1579343326918968E-2</v>
      </c>
      <c r="K902" s="74">
        <v>0</v>
      </c>
    </row>
    <row r="903" spans="1:11" x14ac:dyDescent="0.2">
      <c r="A903" s="73">
        <v>180.23017883300781</v>
      </c>
      <c r="B903" s="73">
        <v>5.1942348480224609</v>
      </c>
      <c r="C903" s="73">
        <v>5.1942348480224609</v>
      </c>
      <c r="D903" s="74">
        <v>0</v>
      </c>
      <c r="E903" s="74">
        <v>1.1690269153266132E-2</v>
      </c>
      <c r="F903" s="74">
        <v>0</v>
      </c>
      <c r="G903" s="74">
        <v>0</v>
      </c>
      <c r="H903" s="74">
        <v>0</v>
      </c>
      <c r="I903" s="74">
        <v>7.3985174896814866E-3</v>
      </c>
      <c r="J903" s="74">
        <v>1.1548090395804818E-2</v>
      </c>
      <c r="K903" s="74">
        <v>0</v>
      </c>
    </row>
    <row r="904" spans="1:11" x14ac:dyDescent="0.2">
      <c r="A904" s="73">
        <v>180.43037414550781</v>
      </c>
      <c r="B904" s="73">
        <v>5.1953449249267578</v>
      </c>
      <c r="C904" s="73">
        <v>5.1953449249267578</v>
      </c>
      <c r="D904" s="74">
        <v>0</v>
      </c>
      <c r="E904" s="74">
        <v>1.1679536352360393E-2</v>
      </c>
      <c r="F904" s="74">
        <v>0</v>
      </c>
      <c r="G904" s="74">
        <v>0</v>
      </c>
      <c r="H904" s="74">
        <v>0</v>
      </c>
      <c r="I904" s="74">
        <v>7.3774599211906362E-3</v>
      </c>
      <c r="J904" s="74">
        <v>1.151673222869758E-2</v>
      </c>
      <c r="K904" s="74">
        <v>0</v>
      </c>
    </row>
    <row r="905" spans="1:11" x14ac:dyDescent="0.2">
      <c r="A905" s="73">
        <v>180.63058471679688</v>
      </c>
      <c r="B905" s="73">
        <v>5.1964540481567383</v>
      </c>
      <c r="C905" s="73">
        <v>5.1964540481567383</v>
      </c>
      <c r="D905" s="74">
        <v>0</v>
      </c>
      <c r="E905" s="74">
        <v>1.1668729784813429E-2</v>
      </c>
      <c r="F905" s="74">
        <v>0</v>
      </c>
      <c r="G905" s="74">
        <v>0</v>
      </c>
      <c r="H905" s="74">
        <v>0</v>
      </c>
      <c r="I905" s="74">
        <v>7.356360695929872E-3</v>
      </c>
      <c r="J905" s="74">
        <v>1.1485255823975983E-2</v>
      </c>
      <c r="K905" s="74">
        <v>0</v>
      </c>
    </row>
    <row r="906" spans="1:11" x14ac:dyDescent="0.2">
      <c r="A906" s="73">
        <v>180.83078002929688</v>
      </c>
      <c r="B906" s="73">
        <v>5.1975617408752441</v>
      </c>
      <c r="C906" s="73">
        <v>5.1975617408752441</v>
      </c>
      <c r="D906" s="74">
        <v>0</v>
      </c>
      <c r="E906" s="74">
        <v>1.1657854364045437E-2</v>
      </c>
      <c r="F906" s="74">
        <v>0</v>
      </c>
      <c r="G906" s="74">
        <v>0</v>
      </c>
      <c r="H906" s="74">
        <v>0</v>
      </c>
      <c r="I906" s="74">
        <v>7.3352290774737743E-3</v>
      </c>
      <c r="J906" s="74">
        <v>1.1453675181903565E-2</v>
      </c>
      <c r="K906" s="74">
        <v>0</v>
      </c>
    </row>
    <row r="907" spans="1:11" x14ac:dyDescent="0.2">
      <c r="A907" s="73">
        <v>181.03097534179688</v>
      </c>
      <c r="B907" s="73">
        <v>5.1986680030822754</v>
      </c>
      <c r="C907" s="73">
        <v>5.1986680030822754</v>
      </c>
      <c r="D907" s="74">
        <v>0</v>
      </c>
      <c r="E907" s="74">
        <v>1.1646910410607355E-2</v>
      </c>
      <c r="F907" s="74">
        <v>0</v>
      </c>
      <c r="G907" s="74">
        <v>0</v>
      </c>
      <c r="H907" s="74">
        <v>0</v>
      </c>
      <c r="I907" s="74">
        <v>7.3140652966060338E-3</v>
      </c>
      <c r="J907" s="74">
        <v>1.1421990863251009E-2</v>
      </c>
      <c r="K907" s="74">
        <v>0</v>
      </c>
    </row>
    <row r="908" spans="1:11" x14ac:dyDescent="0.2">
      <c r="A908" s="73">
        <v>181.23118591308594</v>
      </c>
      <c r="B908" s="73">
        <v>5.1997733116149902</v>
      </c>
      <c r="C908" s="73">
        <v>5.1997733116149902</v>
      </c>
      <c r="D908" s="74">
        <v>0</v>
      </c>
      <c r="E908" s="74">
        <v>1.1635893474097013E-2</v>
      </c>
      <c r="F908" s="74">
        <v>0</v>
      </c>
      <c r="G908" s="74">
        <v>0</v>
      </c>
      <c r="H908" s="74">
        <v>0</v>
      </c>
      <c r="I908" s="74">
        <v>7.2928604231062765E-3</v>
      </c>
      <c r="J908" s="74">
        <v>1.1390189677756872E-2</v>
      </c>
      <c r="K908" s="74">
        <v>0</v>
      </c>
    </row>
    <row r="909" spans="1:11" x14ac:dyDescent="0.2">
      <c r="A909" s="73">
        <v>181.43138122558594</v>
      </c>
      <c r="B909" s="73">
        <v>5.2008776664733887</v>
      </c>
      <c r="C909" s="73">
        <v>5.2008776664733887</v>
      </c>
      <c r="D909" s="74">
        <v>0</v>
      </c>
      <c r="E909" s="74">
        <v>1.1624803767755071E-2</v>
      </c>
      <c r="F909" s="74">
        <v>0</v>
      </c>
      <c r="G909" s="74">
        <v>0</v>
      </c>
      <c r="H909" s="74">
        <v>0</v>
      </c>
      <c r="I909" s="74">
        <v>7.2716146104991348E-3</v>
      </c>
      <c r="J909" s="74">
        <v>1.1358271998463608E-2</v>
      </c>
      <c r="K909" s="74">
        <v>0</v>
      </c>
    </row>
    <row r="910" spans="1:11" x14ac:dyDescent="0.2">
      <c r="A910" s="73">
        <v>181.63157653808594</v>
      </c>
      <c r="B910" s="73">
        <v>5.2019801139831543</v>
      </c>
      <c r="C910" s="73">
        <v>5.2019801139831543</v>
      </c>
      <c r="D910" s="74">
        <v>0</v>
      </c>
      <c r="E910" s="74">
        <v>1.1613651187677602E-2</v>
      </c>
      <c r="F910" s="74">
        <v>0</v>
      </c>
      <c r="G910" s="74">
        <v>0</v>
      </c>
      <c r="H910" s="74">
        <v>0</v>
      </c>
      <c r="I910" s="74">
        <v>7.2503464357950662E-3</v>
      </c>
      <c r="J910" s="74">
        <v>1.1326265947053949E-2</v>
      </c>
      <c r="K910" s="74">
        <v>0</v>
      </c>
    </row>
    <row r="911" spans="1:11" x14ac:dyDescent="0.2">
      <c r="A911" s="73">
        <v>181.831787109375</v>
      </c>
      <c r="B911" s="73">
        <v>5.2030820846557617</v>
      </c>
      <c r="C911" s="73">
        <v>5.2030820846557617</v>
      </c>
      <c r="D911" s="74">
        <v>0</v>
      </c>
      <c r="E911" s="74">
        <v>1.1602421528499539E-2</v>
      </c>
      <c r="F911" s="74">
        <v>0</v>
      </c>
      <c r="G911" s="74">
        <v>0</v>
      </c>
      <c r="H911" s="74">
        <v>0</v>
      </c>
      <c r="I911" s="74">
        <v>7.2290284933734135E-3</v>
      </c>
      <c r="J911" s="74">
        <v>1.1294130458481603E-2</v>
      </c>
      <c r="K911" s="74">
        <v>0</v>
      </c>
    </row>
    <row r="912" spans="1:11" x14ac:dyDescent="0.2">
      <c r="A912" s="73">
        <v>182.031982421875</v>
      </c>
      <c r="B912" s="73">
        <v>5.2041826248168945</v>
      </c>
      <c r="C912" s="73">
        <v>5.2041826248168945</v>
      </c>
      <c r="D912" s="74">
        <v>0</v>
      </c>
      <c r="E912" s="74">
        <v>1.1591124721197782E-2</v>
      </c>
      <c r="F912" s="74">
        <v>0</v>
      </c>
      <c r="G912" s="74">
        <v>0</v>
      </c>
      <c r="H912" s="74">
        <v>0</v>
      </c>
      <c r="I912" s="74">
        <v>7.207679385357409E-3</v>
      </c>
      <c r="J912" s="74">
        <v>1.1261893715449695E-2</v>
      </c>
      <c r="K912" s="74">
        <v>0</v>
      </c>
    </row>
    <row r="913" spans="1:11" x14ac:dyDescent="0.2">
      <c r="A913" s="73">
        <v>182.232177734375</v>
      </c>
      <c r="B913" s="73">
        <v>5.2052817344665527</v>
      </c>
      <c r="C913" s="73">
        <v>5.2052817344665527</v>
      </c>
      <c r="D913" s="74">
        <v>0</v>
      </c>
      <c r="E913" s="74">
        <v>1.1579761084253419E-2</v>
      </c>
      <c r="F913" s="74">
        <v>0</v>
      </c>
      <c r="G913" s="74">
        <v>0</v>
      </c>
      <c r="H913" s="74">
        <v>0</v>
      </c>
      <c r="I913" s="74">
        <v>7.1862993410405328E-3</v>
      </c>
      <c r="J913" s="74">
        <v>1.1229556275107912E-2</v>
      </c>
      <c r="K913" s="74">
        <v>0</v>
      </c>
    </row>
    <row r="914" spans="1:11" x14ac:dyDescent="0.2">
      <c r="A914" s="73">
        <v>182.43238830566406</v>
      </c>
      <c r="B914" s="73">
        <v>5.2063794136047363</v>
      </c>
      <c r="C914" s="73">
        <v>5.2063794136047363</v>
      </c>
      <c r="D914" s="74">
        <v>0</v>
      </c>
      <c r="E914" s="74">
        <v>1.1568330935733572E-2</v>
      </c>
      <c r="F914" s="74">
        <v>0</v>
      </c>
      <c r="G914" s="74">
        <v>0</v>
      </c>
      <c r="H914" s="74">
        <v>0</v>
      </c>
      <c r="I914" s="74">
        <v>7.164888589418222E-3</v>
      </c>
      <c r="J914" s="74">
        <v>1.1197118693881753E-2</v>
      </c>
      <c r="K914" s="74">
        <v>0</v>
      </c>
    </row>
    <row r="915" spans="1:11" x14ac:dyDescent="0.2">
      <c r="A915" s="73">
        <v>182.63258361816406</v>
      </c>
      <c r="B915" s="73">
        <v>5.2074766159057617</v>
      </c>
      <c r="C915" s="73">
        <v>5.2074766159057617</v>
      </c>
      <c r="D915" s="74">
        <v>0</v>
      </c>
      <c r="E915" s="74">
        <v>1.1556824556844073E-2</v>
      </c>
      <c r="F915" s="74">
        <v>0</v>
      </c>
      <c r="G915" s="74">
        <v>0</v>
      </c>
      <c r="H915" s="74">
        <v>0</v>
      </c>
      <c r="I915" s="74">
        <v>7.1434286811302055E-3</v>
      </c>
      <c r="J915" s="74">
        <v>1.1164553160259818E-2</v>
      </c>
      <c r="K915" s="74">
        <v>0</v>
      </c>
    </row>
    <row r="916" spans="1:11" x14ac:dyDescent="0.2">
      <c r="A916" s="73">
        <v>182.83277893066406</v>
      </c>
      <c r="B916" s="73">
        <v>5.2085719108581543</v>
      </c>
      <c r="C916" s="73">
        <v>5.2085719108581543</v>
      </c>
      <c r="D916" s="74">
        <v>0</v>
      </c>
      <c r="E916" s="74">
        <v>1.1545257213863668E-2</v>
      </c>
      <c r="F916" s="74">
        <v>0</v>
      </c>
      <c r="G916" s="74">
        <v>0</v>
      </c>
      <c r="H916" s="74">
        <v>0</v>
      </c>
      <c r="I916" s="74">
        <v>7.1219477856120025E-3</v>
      </c>
      <c r="J916" s="74">
        <v>1.1131902595247038E-2</v>
      </c>
      <c r="K916" s="74">
        <v>0</v>
      </c>
    </row>
    <row r="917" spans="1:11" x14ac:dyDescent="0.2">
      <c r="A917" s="73">
        <v>183.03298950195312</v>
      </c>
      <c r="B917" s="73">
        <v>5.2096662521362305</v>
      </c>
      <c r="C917" s="73">
        <v>5.2096662521362305</v>
      </c>
      <c r="D917" s="74">
        <v>0</v>
      </c>
      <c r="E917" s="74">
        <v>1.1533619152151441E-2</v>
      </c>
      <c r="F917" s="74">
        <v>0</v>
      </c>
      <c r="G917" s="74">
        <v>0</v>
      </c>
      <c r="H917" s="74">
        <v>0</v>
      </c>
      <c r="I917" s="74">
        <v>7.1004274276951296E-3</v>
      </c>
      <c r="J917" s="74">
        <v>1.1099139124621842E-2</v>
      </c>
      <c r="K917" s="74">
        <v>0</v>
      </c>
    </row>
    <row r="918" spans="1:11" x14ac:dyDescent="0.2">
      <c r="A918" s="73">
        <v>183.23318481445312</v>
      </c>
      <c r="B918" s="73">
        <v>5.2107596397399902</v>
      </c>
      <c r="C918" s="73">
        <v>5.2107596397399902</v>
      </c>
      <c r="D918" s="74">
        <v>0</v>
      </c>
      <c r="E918" s="74">
        <v>1.1521910582832197E-2</v>
      </c>
      <c r="F918" s="74">
        <v>0</v>
      </c>
      <c r="G918" s="74">
        <v>0</v>
      </c>
      <c r="H918" s="74">
        <v>0</v>
      </c>
      <c r="I918" s="74">
        <v>7.0788677593809019E-3</v>
      </c>
      <c r="J918" s="74">
        <v>1.1066263117725218E-2</v>
      </c>
      <c r="K918" s="74">
        <v>0</v>
      </c>
    </row>
    <row r="919" spans="1:11" x14ac:dyDescent="0.2">
      <c r="A919" s="73">
        <v>183.43338012695312</v>
      </c>
      <c r="B919" s="73">
        <v>5.2118515968322754</v>
      </c>
      <c r="C919" s="73">
        <v>5.2118515968322754</v>
      </c>
      <c r="D919" s="74">
        <v>0</v>
      </c>
      <c r="E919" s="74">
        <v>1.1510136875766637E-2</v>
      </c>
      <c r="F919" s="74">
        <v>0</v>
      </c>
      <c r="G919" s="74">
        <v>0</v>
      </c>
      <c r="H919" s="74">
        <v>0</v>
      </c>
      <c r="I919" s="74">
        <v>7.0572783728625604E-3</v>
      </c>
      <c r="J919" s="74">
        <v>1.1033289373316109E-2</v>
      </c>
      <c r="K919" s="74">
        <v>0</v>
      </c>
    </row>
    <row r="920" spans="1:11" x14ac:dyDescent="0.2">
      <c r="A920" s="73">
        <v>183.63359069824219</v>
      </c>
      <c r="B920" s="73">
        <v>5.2129426002502441</v>
      </c>
      <c r="C920" s="73">
        <v>5.2129426002502441</v>
      </c>
      <c r="D920" s="74">
        <v>0</v>
      </c>
      <c r="E920" s="74">
        <v>1.1498293152967343E-2</v>
      </c>
      <c r="F920" s="74">
        <v>0</v>
      </c>
      <c r="G920" s="74">
        <v>0</v>
      </c>
      <c r="H920" s="74">
        <v>0</v>
      </c>
      <c r="I920" s="74">
        <v>7.035650030075692E-3</v>
      </c>
      <c r="J920" s="74">
        <v>1.1000203953116959E-2</v>
      </c>
      <c r="K920" s="74">
        <v>0</v>
      </c>
    </row>
    <row r="921" spans="1:11" x14ac:dyDescent="0.2">
      <c r="A921" s="73">
        <v>183.83378601074219</v>
      </c>
      <c r="B921" s="73">
        <v>5.2140321731567383</v>
      </c>
      <c r="C921" s="73">
        <v>5.2140321731567383</v>
      </c>
      <c r="D921" s="74">
        <v>0</v>
      </c>
      <c r="E921" s="74">
        <v>1.1486384853949332E-2</v>
      </c>
      <c r="F921" s="74">
        <v>0</v>
      </c>
      <c r="G921" s="74">
        <v>0</v>
      </c>
      <c r="H921" s="74">
        <v>0</v>
      </c>
      <c r="I921" s="74">
        <v>7.0139923733618294E-3</v>
      </c>
      <c r="J921" s="74">
        <v>1.0967021777739725E-2</v>
      </c>
      <c r="K921" s="74">
        <v>0</v>
      </c>
    </row>
    <row r="922" spans="1:11" x14ac:dyDescent="0.2">
      <c r="A922" s="73">
        <v>184.03398132324219</v>
      </c>
      <c r="B922" s="73">
        <v>5.2151203155517578</v>
      </c>
      <c r="C922" s="73">
        <v>5.2151203155517578</v>
      </c>
      <c r="D922" s="74">
        <v>0</v>
      </c>
      <c r="E922" s="74">
        <v>1.1474412294019925E-2</v>
      </c>
      <c r="F922" s="74">
        <v>0</v>
      </c>
      <c r="G922" s="74">
        <v>0</v>
      </c>
      <c r="H922" s="74">
        <v>0</v>
      </c>
      <c r="I922" s="74">
        <v>6.992305629729462E-3</v>
      </c>
      <c r="J922" s="74">
        <v>1.0933743398781911E-2</v>
      </c>
      <c r="K922" s="74">
        <v>0</v>
      </c>
    </row>
    <row r="923" spans="1:11" x14ac:dyDescent="0.2">
      <c r="A923" s="73">
        <v>184.23417663574219</v>
      </c>
      <c r="B923" s="73">
        <v>5.2162075042724609</v>
      </c>
      <c r="C923" s="73">
        <v>5.2162075042724609</v>
      </c>
      <c r="D923" s="74">
        <v>0</v>
      </c>
      <c r="E923" s="74">
        <v>1.1462370489108002E-2</v>
      </c>
      <c r="F923" s="74">
        <v>0</v>
      </c>
      <c r="G923" s="74">
        <v>0</v>
      </c>
      <c r="H923" s="74">
        <v>0</v>
      </c>
      <c r="I923" s="74">
        <v>6.9705804847382102E-3</v>
      </c>
      <c r="J923" s="74">
        <v>1.090035469238352E-2</v>
      </c>
      <c r="K923" s="74">
        <v>0</v>
      </c>
    </row>
    <row r="924" spans="1:11" x14ac:dyDescent="0.2">
      <c r="A924" s="73">
        <v>184.43438720703125</v>
      </c>
      <c r="B924" s="73">
        <v>5.2172937393188477</v>
      </c>
      <c r="C924" s="73">
        <v>5.2172937393188477</v>
      </c>
      <c r="D924" s="74">
        <v>0</v>
      </c>
      <c r="E924" s="74">
        <v>1.1450259648958476E-2</v>
      </c>
      <c r="F924" s="74">
        <v>0</v>
      </c>
      <c r="G924" s="74">
        <v>0</v>
      </c>
      <c r="H924" s="74">
        <v>0</v>
      </c>
      <c r="I924" s="74">
        <v>6.9488170893959042E-3</v>
      </c>
      <c r="J924" s="74">
        <v>1.0866856025471553E-2</v>
      </c>
      <c r="K924" s="74">
        <v>0</v>
      </c>
    </row>
    <row r="925" spans="1:11" x14ac:dyDescent="0.2">
      <c r="A925" s="73">
        <v>184.63458251953125</v>
      </c>
      <c r="B925" s="73">
        <v>5.2183785438537598</v>
      </c>
      <c r="C925" s="73">
        <v>5.2183785438537598</v>
      </c>
      <c r="D925" s="74">
        <v>0</v>
      </c>
      <c r="E925" s="74">
        <v>1.1438085351919711E-2</v>
      </c>
      <c r="F925" s="74">
        <v>0</v>
      </c>
      <c r="G925" s="74">
        <v>0</v>
      </c>
      <c r="H925" s="74">
        <v>0</v>
      </c>
      <c r="I925" s="74">
        <v>6.9270251859984682E-3</v>
      </c>
      <c r="J925" s="74">
        <v>1.083326256153253E-2</v>
      </c>
      <c r="K925" s="74">
        <v>0</v>
      </c>
    </row>
    <row r="926" spans="1:11" x14ac:dyDescent="0.2">
      <c r="A926" s="73">
        <v>184.83477783203125</v>
      </c>
      <c r="B926" s="73">
        <v>5.2194623947143555</v>
      </c>
      <c r="C926" s="73">
        <v>5.2194623947143555</v>
      </c>
      <c r="D926" s="74">
        <v>0</v>
      </c>
      <c r="E926" s="74">
        <v>1.1425842508296858E-2</v>
      </c>
      <c r="F926" s="74">
        <v>0</v>
      </c>
      <c r="G926" s="74">
        <v>0</v>
      </c>
      <c r="H926" s="74">
        <v>0</v>
      </c>
      <c r="I926" s="74">
        <v>6.9051953840607071E-3</v>
      </c>
      <c r="J926" s="74">
        <v>1.0799559991928666E-2</v>
      </c>
      <c r="K926" s="74">
        <v>0</v>
      </c>
    </row>
    <row r="927" spans="1:11" x14ac:dyDescent="0.2">
      <c r="A927" s="73">
        <v>185.03498840332031</v>
      </c>
      <c r="B927" s="73">
        <v>5.2205448150634766</v>
      </c>
      <c r="C927" s="73">
        <v>5.2205448150634766</v>
      </c>
      <c r="D927" s="74">
        <v>0</v>
      </c>
      <c r="E927" s="74">
        <v>1.1413536765632634E-2</v>
      </c>
      <c r="F927" s="74">
        <v>0</v>
      </c>
      <c r="G927" s="74">
        <v>0</v>
      </c>
      <c r="H927" s="74">
        <v>0</v>
      </c>
      <c r="I927" s="74">
        <v>6.8833374756956727E-3</v>
      </c>
      <c r="J927" s="74">
        <v>1.0765763601194836E-2</v>
      </c>
      <c r="K927" s="74">
        <v>0</v>
      </c>
    </row>
    <row r="928" spans="1:11" x14ac:dyDescent="0.2">
      <c r="A928" s="73">
        <v>185.23518371582031</v>
      </c>
      <c r="B928" s="73">
        <v>5.2216262817382812</v>
      </c>
      <c r="C928" s="73">
        <v>5.2216262817382812</v>
      </c>
      <c r="D928" s="74">
        <v>0</v>
      </c>
      <c r="E928" s="74">
        <v>1.1401162963964574E-2</v>
      </c>
      <c r="F928" s="74">
        <v>0</v>
      </c>
      <c r="G928" s="74">
        <v>0</v>
      </c>
      <c r="H928" s="74">
        <v>0</v>
      </c>
      <c r="I928" s="74">
        <v>6.8614420198283375E-3</v>
      </c>
      <c r="J928" s="74">
        <v>1.073185895776734E-2</v>
      </c>
      <c r="K928" s="74">
        <v>0</v>
      </c>
    </row>
    <row r="929" spans="1:11" x14ac:dyDescent="0.2">
      <c r="A929" s="73">
        <v>185.43537902832031</v>
      </c>
      <c r="B929" s="73">
        <v>5.2227063179016113</v>
      </c>
      <c r="C929" s="73">
        <v>5.2227063179016113</v>
      </c>
      <c r="D929" s="74">
        <v>0</v>
      </c>
      <c r="E929" s="74">
        <v>1.1388726819876434E-2</v>
      </c>
      <c r="F929" s="74">
        <v>0</v>
      </c>
      <c r="G929" s="74">
        <v>0</v>
      </c>
      <c r="H929" s="74">
        <v>0</v>
      </c>
      <c r="I929" s="74">
        <v>6.8395188582784996E-3</v>
      </c>
      <c r="J929" s="74">
        <v>1.0697861466961198E-2</v>
      </c>
      <c r="K929" s="74">
        <v>0</v>
      </c>
    </row>
    <row r="930" spans="1:11" x14ac:dyDescent="0.2">
      <c r="A930" s="73">
        <v>185.63558959960938</v>
      </c>
      <c r="B930" s="73">
        <v>5.223785400390625</v>
      </c>
      <c r="C930" s="73">
        <v>5.223785400390625</v>
      </c>
      <c r="D930" s="74">
        <v>0</v>
      </c>
      <c r="E930" s="74">
        <v>1.137622310329146E-2</v>
      </c>
      <c r="F930" s="74">
        <v>0</v>
      </c>
      <c r="G930" s="74">
        <v>0</v>
      </c>
      <c r="H930" s="74">
        <v>0</v>
      </c>
      <c r="I930" s="74">
        <v>6.8175584994916889E-3</v>
      </c>
      <c r="J930" s="74">
        <v>1.066375657455502E-2</v>
      </c>
      <c r="K930" s="74">
        <v>0</v>
      </c>
    </row>
    <row r="931" spans="1:11" x14ac:dyDescent="0.2">
      <c r="A931" s="73">
        <v>185.83578491210938</v>
      </c>
      <c r="B931" s="73">
        <v>5.2248635292053223</v>
      </c>
      <c r="C931" s="73">
        <v>5.2248635292053223</v>
      </c>
      <c r="D931" s="74">
        <v>0</v>
      </c>
      <c r="E931" s="74">
        <v>1.136365202239068E-2</v>
      </c>
      <c r="F931" s="74">
        <v>0</v>
      </c>
      <c r="G931" s="74">
        <v>0</v>
      </c>
      <c r="H931" s="74">
        <v>0</v>
      </c>
      <c r="I931" s="74">
        <v>6.795561093349803E-3</v>
      </c>
      <c r="J931" s="74">
        <v>1.062954464473995E-2</v>
      </c>
      <c r="K931" s="74">
        <v>0</v>
      </c>
    </row>
    <row r="932" spans="1:11" x14ac:dyDescent="0.2">
      <c r="A932" s="73">
        <v>186.03598022460938</v>
      </c>
      <c r="B932" s="73">
        <v>5.2259402275085449</v>
      </c>
      <c r="C932" s="73">
        <v>5.2259402275085449</v>
      </c>
      <c r="D932" s="74">
        <v>0</v>
      </c>
      <c r="E932" s="74">
        <v>1.1351019397097076E-2</v>
      </c>
      <c r="F932" s="74">
        <v>0</v>
      </c>
      <c r="G932" s="74">
        <v>0</v>
      </c>
      <c r="H932" s="74">
        <v>0</v>
      </c>
      <c r="I932" s="74">
        <v>6.7735365560726967E-3</v>
      </c>
      <c r="J932" s="74">
        <v>1.0595241263612297E-2</v>
      </c>
      <c r="K932" s="74">
        <v>0</v>
      </c>
    </row>
    <row r="933" spans="1:11" x14ac:dyDescent="0.2">
      <c r="A933" s="73">
        <v>186.23619079589844</v>
      </c>
      <c r="B933" s="73">
        <v>5.227015495300293</v>
      </c>
      <c r="C933" s="73">
        <v>5.227015495300293</v>
      </c>
      <c r="D933" s="74">
        <v>0</v>
      </c>
      <c r="E933" s="74">
        <v>1.1338325538992227E-2</v>
      </c>
      <c r="F933" s="74">
        <v>0</v>
      </c>
      <c r="G933" s="74">
        <v>0</v>
      </c>
      <c r="H933" s="74">
        <v>0</v>
      </c>
      <c r="I933" s="74">
        <v>6.7514851119864876E-3</v>
      </c>
      <c r="J933" s="74">
        <v>1.0560846976251792E-2</v>
      </c>
      <c r="K933" s="74">
        <v>0</v>
      </c>
    </row>
    <row r="934" spans="1:11" x14ac:dyDescent="0.2">
      <c r="A934" s="73">
        <v>186.43638610839844</v>
      </c>
      <c r="B934" s="73">
        <v>5.2280902862548828</v>
      </c>
      <c r="C934" s="73">
        <v>5.2280902862548828</v>
      </c>
      <c r="D934" s="74">
        <v>0</v>
      </c>
      <c r="E934" s="74">
        <v>1.1325559397171808E-2</v>
      </c>
      <c r="F934" s="74">
        <v>0</v>
      </c>
      <c r="G934" s="74">
        <v>0</v>
      </c>
      <c r="H934" s="74">
        <v>0</v>
      </c>
      <c r="I934" s="74">
        <v>6.7293873526655685E-3</v>
      </c>
      <c r="J934" s="74">
        <v>1.0526331640758212E-2</v>
      </c>
      <c r="K934" s="74">
        <v>0</v>
      </c>
    </row>
    <row r="935" spans="1:11" x14ac:dyDescent="0.2">
      <c r="A935" s="73">
        <v>186.63658142089844</v>
      </c>
      <c r="B935" s="73">
        <v>5.2291631698608398</v>
      </c>
      <c r="C935" s="73">
        <v>5.2291631698608398</v>
      </c>
      <c r="D935" s="74">
        <v>0</v>
      </c>
      <c r="E935" s="74">
        <v>1.1312738222027821E-2</v>
      </c>
      <c r="F935" s="74">
        <v>0</v>
      </c>
      <c r="G935" s="74">
        <v>0</v>
      </c>
      <c r="H935" s="74">
        <v>0</v>
      </c>
      <c r="I935" s="74">
        <v>6.7072728760265987E-3</v>
      </c>
      <c r="J935" s="74">
        <v>1.0491741649137224E-2</v>
      </c>
      <c r="K935" s="74">
        <v>0</v>
      </c>
    </row>
    <row r="936" spans="1:11" x14ac:dyDescent="0.2">
      <c r="A936" s="73">
        <v>186.8367919921875</v>
      </c>
      <c r="B936" s="73">
        <v>5.2302355766296387</v>
      </c>
      <c r="C936" s="73">
        <v>5.2302355766296387</v>
      </c>
      <c r="D936" s="74">
        <v>0</v>
      </c>
      <c r="E936" s="74">
        <v>1.1299845177506453E-2</v>
      </c>
      <c r="F936" s="74">
        <v>0</v>
      </c>
      <c r="G936" s="74">
        <v>0</v>
      </c>
      <c r="H936" s="74">
        <v>0</v>
      </c>
      <c r="I936" s="74">
        <v>6.6851123824596291E-3</v>
      </c>
      <c r="J936" s="74">
        <v>1.0457031334224934E-2</v>
      </c>
      <c r="K936" s="74">
        <v>0</v>
      </c>
    </row>
    <row r="937" spans="1:11" x14ac:dyDescent="0.2">
      <c r="A937" s="73">
        <v>187.0369873046875</v>
      </c>
      <c r="B937" s="73">
        <v>5.2313065528869629</v>
      </c>
      <c r="C937" s="73">
        <v>5.2313065528869629</v>
      </c>
      <c r="D937" s="74">
        <v>0</v>
      </c>
      <c r="E937" s="74">
        <v>1.1286891936019328E-2</v>
      </c>
      <c r="F937" s="74">
        <v>0</v>
      </c>
      <c r="G937" s="74">
        <v>0</v>
      </c>
      <c r="H937" s="74">
        <v>0</v>
      </c>
      <c r="I937" s="74">
        <v>6.6629257278503209E-3</v>
      </c>
      <c r="J937" s="74">
        <v>1.042223192518422E-2</v>
      </c>
      <c r="K937" s="74">
        <v>0</v>
      </c>
    </row>
    <row r="938" spans="1:11" x14ac:dyDescent="0.2">
      <c r="A938" s="73">
        <v>187.2371826171875</v>
      </c>
      <c r="B938" s="73">
        <v>5.2323760986328125</v>
      </c>
      <c r="C938" s="73">
        <v>5.2323760986328125</v>
      </c>
      <c r="D938" s="74">
        <v>0</v>
      </c>
      <c r="E938" s="74">
        <v>1.1273878807492144E-2</v>
      </c>
      <c r="F938" s="74">
        <v>0</v>
      </c>
      <c r="G938" s="74">
        <v>0</v>
      </c>
      <c r="H938" s="74">
        <v>0</v>
      </c>
      <c r="I938" s="74">
        <v>6.6407131353326239E-3</v>
      </c>
      <c r="J938" s="74">
        <v>1.0387343964197999E-2</v>
      </c>
      <c r="K938" s="74">
        <v>0</v>
      </c>
    </row>
    <row r="939" spans="1:11" x14ac:dyDescent="0.2">
      <c r="A939" s="73">
        <v>187.43739318847656</v>
      </c>
      <c r="B939" s="73">
        <v>5.2334446907043457</v>
      </c>
      <c r="C939" s="73">
        <v>5.2334446907043457</v>
      </c>
      <c r="D939" s="74">
        <v>0</v>
      </c>
      <c r="E939" s="74">
        <v>1.1260800248227384E-2</v>
      </c>
      <c r="F939" s="74">
        <v>0</v>
      </c>
      <c r="G939" s="74">
        <v>0</v>
      </c>
      <c r="H939" s="74">
        <v>0</v>
      </c>
      <c r="I939" s="74">
        <v>6.6184648875578216E-3</v>
      </c>
      <c r="J939" s="74">
        <v>1.0352352348397816E-2</v>
      </c>
      <c r="K939" s="74">
        <v>0</v>
      </c>
    </row>
    <row r="940" spans="1:11" x14ac:dyDescent="0.2">
      <c r="A940" s="73">
        <v>187.63758850097656</v>
      </c>
      <c r="B940" s="73">
        <v>5.2345123291015625</v>
      </c>
      <c r="C940" s="73">
        <v>5.2345123291015625</v>
      </c>
      <c r="D940" s="74">
        <v>0</v>
      </c>
      <c r="E940" s="74">
        <v>1.1247656464382217E-2</v>
      </c>
      <c r="F940" s="74">
        <v>0</v>
      </c>
      <c r="G940" s="74">
        <v>0</v>
      </c>
      <c r="H940" s="74">
        <v>0</v>
      </c>
      <c r="I940" s="74">
        <v>6.596181132950716E-3</v>
      </c>
      <c r="J940" s="74">
        <v>1.0317257438434294E-2</v>
      </c>
      <c r="K940" s="74">
        <v>0</v>
      </c>
    </row>
    <row r="941" spans="1:11" x14ac:dyDescent="0.2">
      <c r="A941" s="73">
        <v>187.83778381347656</v>
      </c>
      <c r="B941" s="73">
        <v>5.2355785369873047</v>
      </c>
      <c r="C941" s="73">
        <v>5.2355785369873047</v>
      </c>
      <c r="D941" s="74">
        <v>0</v>
      </c>
      <c r="E941" s="74">
        <v>1.1234453583766141E-2</v>
      </c>
      <c r="F941" s="74">
        <v>0</v>
      </c>
      <c r="G941" s="74">
        <v>0</v>
      </c>
      <c r="H941" s="74">
        <v>0</v>
      </c>
      <c r="I941" s="74">
        <v>6.5738720093969829E-3</v>
      </c>
      <c r="J941" s="74">
        <v>1.0282075359019326E-2</v>
      </c>
      <c r="K941" s="74">
        <v>0</v>
      </c>
    </row>
    <row r="942" spans="1:11" x14ac:dyDescent="0.2">
      <c r="A942" s="73">
        <v>188.03799438476562</v>
      </c>
      <c r="B942" s="73">
        <v>5.2366442680358887</v>
      </c>
      <c r="C942" s="73">
        <v>5.2366442680358887</v>
      </c>
      <c r="D942" s="74">
        <v>0</v>
      </c>
      <c r="E942" s="74">
        <v>1.1221180002763257E-2</v>
      </c>
      <c r="F942" s="74">
        <v>0</v>
      </c>
      <c r="G942" s="74">
        <v>0</v>
      </c>
      <c r="H942" s="74">
        <v>0</v>
      </c>
      <c r="I942" s="74">
        <v>6.5515177105410841E-3</v>
      </c>
      <c r="J942" s="74">
        <v>1.0246775001341035E-2</v>
      </c>
      <c r="K942" s="74">
        <v>0</v>
      </c>
    </row>
    <row r="943" spans="1:11" x14ac:dyDescent="0.2">
      <c r="A943" s="73">
        <v>188.23818969726562</v>
      </c>
      <c r="B943" s="73">
        <v>5.2377080917358398</v>
      </c>
      <c r="C943" s="73">
        <v>5.2377080917358398</v>
      </c>
      <c r="D943" s="74">
        <v>0</v>
      </c>
      <c r="E943" s="74">
        <v>1.1207853795152331E-2</v>
      </c>
      <c r="F943" s="74">
        <v>0</v>
      </c>
      <c r="G943" s="74">
        <v>0</v>
      </c>
      <c r="H943" s="74">
        <v>0</v>
      </c>
      <c r="I943" s="74">
        <v>6.5291484271047815E-3</v>
      </c>
      <c r="J943" s="74">
        <v>1.0211404197834973E-2</v>
      </c>
      <c r="K943" s="74">
        <v>0</v>
      </c>
    </row>
    <row r="944" spans="1:11" x14ac:dyDescent="0.2">
      <c r="A944" s="73">
        <v>188.43838500976562</v>
      </c>
      <c r="B944" s="73">
        <v>5.2387709617614746</v>
      </c>
      <c r="C944" s="73">
        <v>5.2387709617614746</v>
      </c>
      <c r="D944" s="74">
        <v>0</v>
      </c>
      <c r="E944" s="74">
        <v>1.119446332248264E-2</v>
      </c>
      <c r="F944" s="74">
        <v>0</v>
      </c>
      <c r="G944" s="74">
        <v>0</v>
      </c>
      <c r="H944" s="74">
        <v>0</v>
      </c>
      <c r="I944" s="74">
        <v>6.5067443276528719E-3</v>
      </c>
      <c r="J944" s="74">
        <v>1.0175931778749335E-2</v>
      </c>
      <c r="K944" s="74">
        <v>0</v>
      </c>
    </row>
    <row r="945" spans="1:11" x14ac:dyDescent="0.2">
      <c r="A945" s="73">
        <v>188.63859558105469</v>
      </c>
      <c r="B945" s="73">
        <v>5.239832878112793</v>
      </c>
      <c r="C945" s="73">
        <v>5.239832878112793</v>
      </c>
      <c r="D945" s="74">
        <v>0</v>
      </c>
      <c r="E945" s="74">
        <v>1.1181008789807427E-2</v>
      </c>
      <c r="F945" s="74">
        <v>0</v>
      </c>
      <c r="G945" s="74">
        <v>0</v>
      </c>
      <c r="H945" s="74">
        <v>0</v>
      </c>
      <c r="I945" s="74">
        <v>6.4843055598153877E-3</v>
      </c>
      <c r="J945" s="74">
        <v>1.0140358102803549E-2</v>
      </c>
      <c r="K945" s="74">
        <v>0</v>
      </c>
    </row>
    <row r="946" spans="1:11" x14ac:dyDescent="0.2">
      <c r="A946" s="73">
        <v>188.83879089355469</v>
      </c>
      <c r="B946" s="73">
        <v>5.2408938407897949</v>
      </c>
      <c r="C946" s="73">
        <v>5.2408938407897949</v>
      </c>
      <c r="D946" s="74">
        <v>0</v>
      </c>
      <c r="E946" s="74">
        <v>1.1167490401995956E-2</v>
      </c>
      <c r="F946" s="74">
        <v>0</v>
      </c>
      <c r="G946" s="74">
        <v>0</v>
      </c>
      <c r="H946" s="74">
        <v>0</v>
      </c>
      <c r="I946" s="74">
        <v>6.4618322710898934E-3</v>
      </c>
      <c r="J946" s="74">
        <v>1.0104683528395183E-2</v>
      </c>
      <c r="K946" s="74">
        <v>0</v>
      </c>
    </row>
    <row r="947" spans="1:11" x14ac:dyDescent="0.2">
      <c r="A947" s="73">
        <v>189.03898620605469</v>
      </c>
      <c r="B947" s="73">
        <v>5.2419533729553223</v>
      </c>
      <c r="C947" s="73">
        <v>5.2419533729553223</v>
      </c>
      <c r="D947" s="74">
        <v>0</v>
      </c>
      <c r="E947" s="74">
        <v>1.1153914490546405E-2</v>
      </c>
      <c r="F947" s="74">
        <v>0</v>
      </c>
      <c r="G947" s="74">
        <v>0</v>
      </c>
      <c r="H947" s="74">
        <v>0</v>
      </c>
      <c r="I947" s="74">
        <v>6.4393347460096548E-3</v>
      </c>
      <c r="J947" s="74">
        <v>1.0068924536568383E-2</v>
      </c>
      <c r="K947" s="74">
        <v>0</v>
      </c>
    </row>
    <row r="948" spans="1:11" x14ac:dyDescent="0.2">
      <c r="A948" s="73">
        <v>189.23919677734375</v>
      </c>
      <c r="B948" s="73">
        <v>5.2430119514465332</v>
      </c>
      <c r="C948" s="73">
        <v>5.2430119514465332</v>
      </c>
      <c r="D948" s="74">
        <v>0</v>
      </c>
      <c r="E948" s="74">
        <v>1.1140275201237594E-2</v>
      </c>
      <c r="F948" s="74">
        <v>0</v>
      </c>
      <c r="G948" s="74">
        <v>0</v>
      </c>
      <c r="H948" s="74">
        <v>0</v>
      </c>
      <c r="I948" s="74">
        <v>6.4168030436615002E-3</v>
      </c>
      <c r="J948" s="74">
        <v>1.0033065481225694E-2</v>
      </c>
      <c r="K948" s="74">
        <v>0</v>
      </c>
    </row>
    <row r="949" spans="1:11" x14ac:dyDescent="0.2">
      <c r="A949" s="73">
        <v>189.43939208984375</v>
      </c>
      <c r="B949" s="73">
        <v>5.2440690994262695</v>
      </c>
      <c r="C949" s="73">
        <v>5.2440690994262695</v>
      </c>
      <c r="D949" s="74">
        <v>0</v>
      </c>
      <c r="E949" s="74">
        <v>1.112657893313684E-2</v>
      </c>
      <c r="F949" s="74">
        <v>0</v>
      </c>
      <c r="G949" s="74">
        <v>0</v>
      </c>
      <c r="H949" s="74">
        <v>0</v>
      </c>
      <c r="I949" s="74">
        <v>6.394247497225742E-3</v>
      </c>
      <c r="J949" s="74">
        <v>9.9971229616164815E-3</v>
      </c>
      <c r="K949" s="74">
        <v>0</v>
      </c>
    </row>
    <row r="950" spans="1:11" x14ac:dyDescent="0.2">
      <c r="A950" s="73">
        <v>189.63958740234375</v>
      </c>
      <c r="B950" s="73">
        <v>5.2451252937316895</v>
      </c>
      <c r="C950" s="73">
        <v>5.2451252937316895</v>
      </c>
      <c r="D950" s="74">
        <v>0</v>
      </c>
      <c r="E950" s="74">
        <v>1.1112819763380568E-2</v>
      </c>
      <c r="F950" s="74">
        <v>0</v>
      </c>
      <c r="G950" s="74">
        <v>0</v>
      </c>
      <c r="H950" s="74">
        <v>0</v>
      </c>
      <c r="I950" s="74">
        <v>6.3716581163694641E-3</v>
      </c>
      <c r="J950" s="74">
        <v>9.9610812115605244E-3</v>
      </c>
      <c r="K950" s="74">
        <v>0</v>
      </c>
    </row>
    <row r="951" spans="1:11" x14ac:dyDescent="0.2">
      <c r="A951" s="73">
        <v>189.83978271484375</v>
      </c>
      <c r="B951" s="73">
        <v>5.246180534362793</v>
      </c>
      <c r="C951" s="73">
        <v>5.246180534362793</v>
      </c>
      <c r="D951" s="74">
        <v>0</v>
      </c>
      <c r="E951" s="74">
        <v>1.109899789573412E-2</v>
      </c>
      <c r="F951" s="74">
        <v>0</v>
      </c>
      <c r="G951" s="74">
        <v>0</v>
      </c>
      <c r="H951" s="74">
        <v>0</v>
      </c>
      <c r="I951" s="74">
        <v>6.3490350477954562E-3</v>
      </c>
      <c r="J951" s="74">
        <v>9.9249405875241857E-3</v>
      </c>
      <c r="K951" s="74">
        <v>0</v>
      </c>
    </row>
    <row r="952" spans="1:11" x14ac:dyDescent="0.2">
      <c r="A952" s="73">
        <v>190.03999328613281</v>
      </c>
      <c r="B952" s="73">
        <v>5.2472343444824219</v>
      </c>
      <c r="C952" s="73">
        <v>5.2472343444824219</v>
      </c>
      <c r="D952" s="74">
        <v>0</v>
      </c>
      <c r="E952" s="74">
        <v>1.1085119830396202E-2</v>
      </c>
      <c r="F952" s="74">
        <v>0</v>
      </c>
      <c r="G952" s="74">
        <v>0</v>
      </c>
      <c r="H952" s="74">
        <v>0</v>
      </c>
      <c r="I952" s="74">
        <v>6.3263886974945296E-3</v>
      </c>
      <c r="J952" s="74">
        <v>9.8887178656757377E-3</v>
      </c>
      <c r="K952" s="74">
        <v>0</v>
      </c>
    </row>
    <row r="953" spans="1:11" x14ac:dyDescent="0.2">
      <c r="A953" s="73">
        <v>190.24018859863281</v>
      </c>
      <c r="B953" s="73">
        <v>5.2482872009277344</v>
      </c>
      <c r="C953" s="73">
        <v>5.2482872009277344</v>
      </c>
      <c r="D953" s="74">
        <v>0</v>
      </c>
      <c r="E953" s="74">
        <v>1.1071179541869289E-2</v>
      </c>
      <c r="F953" s="74">
        <v>0</v>
      </c>
      <c r="G953" s="74">
        <v>0</v>
      </c>
      <c r="H953" s="74">
        <v>0</v>
      </c>
      <c r="I953" s="74">
        <v>6.3037090012414889E-3</v>
      </c>
      <c r="J953" s="74">
        <v>9.8523971002874838E-3</v>
      </c>
      <c r="K953" s="74">
        <v>0</v>
      </c>
    </row>
    <row r="954" spans="1:11" x14ac:dyDescent="0.2">
      <c r="A954" s="73">
        <v>190.44038391113281</v>
      </c>
      <c r="B954" s="73">
        <v>5.2493391036987305</v>
      </c>
      <c r="C954" s="73">
        <v>5.2493391036987305</v>
      </c>
      <c r="D954" s="74">
        <v>0</v>
      </c>
      <c r="E954" s="74">
        <v>1.1057177233274774E-2</v>
      </c>
      <c r="F954" s="74">
        <v>0</v>
      </c>
      <c r="G954" s="74">
        <v>0</v>
      </c>
      <c r="H954" s="74">
        <v>0</v>
      </c>
      <c r="I954" s="74">
        <v>6.280996105275498E-3</v>
      </c>
      <c r="J954" s="74">
        <v>9.8159786466992614E-3</v>
      </c>
      <c r="K954" s="74">
        <v>0</v>
      </c>
    </row>
    <row r="955" spans="1:11" x14ac:dyDescent="0.2">
      <c r="A955" s="73">
        <v>190.64059448242188</v>
      </c>
      <c r="B955" s="73">
        <v>5.2503900527954102</v>
      </c>
      <c r="C955" s="73">
        <v>5.2503900527954102</v>
      </c>
      <c r="D955" s="74">
        <v>0</v>
      </c>
      <c r="E955" s="74">
        <v>1.1043113107550049E-2</v>
      </c>
      <c r="F955" s="74">
        <v>3.6086743080051856E-5</v>
      </c>
      <c r="G955" s="74">
        <v>0</v>
      </c>
      <c r="H955" s="74">
        <v>0</v>
      </c>
      <c r="I955" s="74">
        <v>6.2582501557032653E-3</v>
      </c>
      <c r="J955" s="74">
        <v>9.7794628599290456E-3</v>
      </c>
      <c r="K955" s="74">
        <v>0</v>
      </c>
    </row>
    <row r="956" spans="1:11" x14ac:dyDescent="0.2">
      <c r="A956" s="73">
        <v>190.84078979492188</v>
      </c>
      <c r="B956" s="73">
        <v>5.2514395713806152</v>
      </c>
      <c r="C956" s="73">
        <v>5.2514395713806152</v>
      </c>
      <c r="D956" s="74">
        <v>0</v>
      </c>
      <c r="E956" s="74">
        <v>1.102899379928083E-2</v>
      </c>
      <c r="F956" s="74">
        <v>1.1336702528035401E-4</v>
      </c>
      <c r="G956" s="74">
        <v>0</v>
      </c>
      <c r="H956" s="74">
        <v>0</v>
      </c>
      <c r="I956" s="74">
        <v>6.2354816552687899E-3</v>
      </c>
      <c r="J956" s="74">
        <v>9.7428667512412387E-3</v>
      </c>
      <c r="K956" s="74">
        <v>0</v>
      </c>
    </row>
    <row r="957" spans="1:11" x14ac:dyDescent="0.2">
      <c r="A957" s="73">
        <v>191.04098510742188</v>
      </c>
      <c r="B957" s="73">
        <v>5.2524881362915039</v>
      </c>
      <c r="C957" s="73">
        <v>5.2524881362915039</v>
      </c>
      <c r="D957" s="74">
        <v>0</v>
      </c>
      <c r="E957" s="74">
        <v>1.1014813146650725E-2</v>
      </c>
      <c r="F957" s="74">
        <v>1.9039702048516372E-4</v>
      </c>
      <c r="G957" s="74">
        <v>0</v>
      </c>
      <c r="H957" s="74">
        <v>0</v>
      </c>
      <c r="I957" s="74">
        <v>6.2126804416028254E-3</v>
      </c>
      <c r="J957" s="74">
        <v>9.7061741364324206E-3</v>
      </c>
      <c r="K957" s="74">
        <v>0</v>
      </c>
    </row>
    <row r="958" spans="1:11" x14ac:dyDescent="0.2">
      <c r="A958" s="73">
        <v>191.24119567871094</v>
      </c>
      <c r="B958" s="73">
        <v>5.253535270690918</v>
      </c>
      <c r="C958" s="73">
        <v>5.253535270690918</v>
      </c>
      <c r="D958" s="74">
        <v>0</v>
      </c>
      <c r="E958" s="74">
        <v>1.100057785117063E-2</v>
      </c>
      <c r="F958" s="74">
        <v>2.6714231289965643E-4</v>
      </c>
      <c r="G958" s="74">
        <v>0</v>
      </c>
      <c r="H958" s="74">
        <v>0</v>
      </c>
      <c r="I958" s="74">
        <v>6.1898570656327943E-3</v>
      </c>
      <c r="J958" s="74">
        <v>9.669402143845679E-3</v>
      </c>
      <c r="K958" s="74">
        <v>0</v>
      </c>
    </row>
    <row r="959" spans="1:11" x14ac:dyDescent="0.2">
      <c r="A959" s="73">
        <v>191.44139099121094</v>
      </c>
      <c r="B959" s="73">
        <v>5.2545819282531738</v>
      </c>
      <c r="C959" s="73">
        <v>5.2545819282531738</v>
      </c>
      <c r="D959" s="74">
        <v>0</v>
      </c>
      <c r="E959" s="74">
        <v>1.0986275150169355E-2</v>
      </c>
      <c r="F959" s="74">
        <v>3.4367328861712934E-4</v>
      </c>
      <c r="G959" s="74">
        <v>0</v>
      </c>
      <c r="H959" s="74">
        <v>0</v>
      </c>
      <c r="I959" s="74">
        <v>6.166990886530329E-3</v>
      </c>
      <c r="J959" s="74">
        <v>9.6325176370219093E-3</v>
      </c>
      <c r="K959" s="74">
        <v>0</v>
      </c>
    </row>
    <row r="960" spans="1:11" x14ac:dyDescent="0.2">
      <c r="A960" s="73">
        <v>191.64158630371094</v>
      </c>
      <c r="B960" s="73">
        <v>5.2556266784667969</v>
      </c>
      <c r="C960" s="73">
        <v>5.2556266784667969</v>
      </c>
      <c r="D960" s="74">
        <v>0</v>
      </c>
      <c r="E960" s="74">
        <v>1.0971924844049465E-2</v>
      </c>
      <c r="F960" s="74">
        <v>4.1988596195225147E-4</v>
      </c>
      <c r="G960" s="74">
        <v>0</v>
      </c>
      <c r="H960" s="74">
        <v>0</v>
      </c>
      <c r="I960" s="74">
        <v>6.1441133381163401E-3</v>
      </c>
      <c r="J960" s="74">
        <v>9.5955714689462245E-3</v>
      </c>
      <c r="K960" s="74">
        <v>0</v>
      </c>
    </row>
    <row r="961" spans="1:11" x14ac:dyDescent="0.2">
      <c r="A961" s="73">
        <v>191.841796875</v>
      </c>
      <c r="B961" s="73">
        <v>5.2566709518432617</v>
      </c>
      <c r="C961" s="73">
        <v>5.2566709518432617</v>
      </c>
      <c r="D961" s="74">
        <v>0</v>
      </c>
      <c r="E961" s="74">
        <v>1.0957507535891373E-2</v>
      </c>
      <c r="F961" s="74">
        <v>4.9588529807838538E-4</v>
      </c>
      <c r="G961" s="74">
        <v>0</v>
      </c>
      <c r="H961" s="74">
        <v>0</v>
      </c>
      <c r="I961" s="74">
        <v>6.1211932770613075E-3</v>
      </c>
      <c r="J961" s="74">
        <v>9.5585134924852048E-3</v>
      </c>
      <c r="K961" s="74">
        <v>0</v>
      </c>
    </row>
    <row r="962" spans="1:11" x14ac:dyDescent="0.2">
      <c r="A962" s="73">
        <v>192.0419921875</v>
      </c>
      <c r="B962" s="73">
        <v>5.2577142715454102</v>
      </c>
      <c r="C962" s="73">
        <v>5.2577142715454102</v>
      </c>
      <c r="D962" s="74">
        <v>0</v>
      </c>
      <c r="E962" s="74">
        <v>1.0943029960016939E-2</v>
      </c>
      <c r="F962" s="74">
        <v>5.7163696085202071E-4</v>
      </c>
      <c r="G962" s="74">
        <v>0</v>
      </c>
      <c r="H962" s="74">
        <v>0</v>
      </c>
      <c r="I962" s="74">
        <v>6.0982412779152246E-3</v>
      </c>
      <c r="J962" s="74">
        <v>9.5213608933813372E-3</v>
      </c>
      <c r="K962" s="74">
        <v>0</v>
      </c>
    </row>
    <row r="963" spans="1:11" x14ac:dyDescent="0.2">
      <c r="A963" s="73">
        <v>192.2421875</v>
      </c>
      <c r="B963" s="73">
        <v>5.258756160736084</v>
      </c>
      <c r="C963" s="73">
        <v>5.258756160736084</v>
      </c>
      <c r="D963" s="74">
        <v>0</v>
      </c>
      <c r="E963" s="74">
        <v>1.0928498984797728E-2</v>
      </c>
      <c r="F963" s="74">
        <v>6.4710693954628967E-4</v>
      </c>
      <c r="G963" s="74">
        <v>0</v>
      </c>
      <c r="H963" s="74">
        <v>0</v>
      </c>
      <c r="I963" s="74">
        <v>6.0752680117384357E-3</v>
      </c>
      <c r="J963" s="74">
        <v>9.4841310918831641E-3</v>
      </c>
      <c r="K963" s="74">
        <v>0</v>
      </c>
    </row>
    <row r="964" spans="1:11" x14ac:dyDescent="0.2">
      <c r="A964" s="73">
        <v>192.44239807128906</v>
      </c>
      <c r="B964" s="73">
        <v>5.2597970962524414</v>
      </c>
      <c r="C964" s="73">
        <v>5.2597970962524414</v>
      </c>
      <c r="D964" s="74">
        <v>0</v>
      </c>
      <c r="E964" s="74">
        <v>1.0913908211197081E-2</v>
      </c>
      <c r="F964" s="74">
        <v>7.2233038423705112E-4</v>
      </c>
      <c r="G964" s="74">
        <v>0</v>
      </c>
      <c r="H964" s="74">
        <v>0</v>
      </c>
      <c r="I964" s="74">
        <v>6.0522631453727039E-3</v>
      </c>
      <c r="J964" s="74">
        <v>9.4468074887949626E-3</v>
      </c>
      <c r="K964" s="74">
        <v>0</v>
      </c>
    </row>
    <row r="965" spans="1:11" x14ac:dyDescent="0.2">
      <c r="A965" s="73">
        <v>192.64259338378906</v>
      </c>
      <c r="B965" s="73">
        <v>5.2608366012573242</v>
      </c>
      <c r="C965" s="73">
        <v>5.2608366012573242</v>
      </c>
      <c r="D965" s="74">
        <v>0</v>
      </c>
      <c r="E965" s="74">
        <v>1.0899264574021107E-2</v>
      </c>
      <c r="F965" s="74">
        <v>7.9727344547277307E-4</v>
      </c>
      <c r="G965" s="74">
        <v>0</v>
      </c>
      <c r="H965" s="74">
        <v>0</v>
      </c>
      <c r="I965" s="74">
        <v>6.0292373977085577E-3</v>
      </c>
      <c r="J965" s="74">
        <v>9.4094076205856556E-3</v>
      </c>
      <c r="K965" s="74">
        <v>0</v>
      </c>
    </row>
    <row r="966" spans="1:11" x14ac:dyDescent="0.2">
      <c r="A966" s="73">
        <v>192.84278869628906</v>
      </c>
      <c r="B966" s="73">
        <v>5.2618751525878906</v>
      </c>
      <c r="C966" s="73">
        <v>5.2618751525878906</v>
      </c>
      <c r="D966" s="74">
        <v>0</v>
      </c>
      <c r="E966" s="74">
        <v>1.0884561606725346E-2</v>
      </c>
      <c r="F966" s="74">
        <v>8.719711094485645E-4</v>
      </c>
      <c r="G966" s="74">
        <v>0</v>
      </c>
      <c r="H966" s="74">
        <v>0</v>
      </c>
      <c r="I966" s="74">
        <v>6.0061803869848841E-3</v>
      </c>
      <c r="J966" s="74">
        <v>9.3719147699615896E-3</v>
      </c>
      <c r="K966" s="74">
        <v>0</v>
      </c>
    </row>
    <row r="967" spans="1:11" x14ac:dyDescent="0.2">
      <c r="A967" s="73">
        <v>193.04299926757812</v>
      </c>
      <c r="B967" s="73">
        <v>5.2629127502441406</v>
      </c>
      <c r="C967" s="73">
        <v>5.2629127502441406</v>
      </c>
      <c r="D967" s="74">
        <v>0</v>
      </c>
      <c r="E967" s="74">
        <v>1.0869799509671384E-2</v>
      </c>
      <c r="F967" s="74">
        <v>9.4642386255863427E-4</v>
      </c>
      <c r="G967" s="74">
        <v>0</v>
      </c>
      <c r="H967" s="74">
        <v>0</v>
      </c>
      <c r="I967" s="74">
        <v>5.9830922574538991E-3</v>
      </c>
      <c r="J967" s="74">
        <v>9.3343292874346201E-3</v>
      </c>
      <c r="K967" s="74">
        <v>0</v>
      </c>
    </row>
    <row r="968" spans="1:11" x14ac:dyDescent="0.2">
      <c r="A968" s="73">
        <v>193.24319458007812</v>
      </c>
      <c r="B968" s="73">
        <v>5.2639493942260742</v>
      </c>
      <c r="C968" s="73">
        <v>5.2639493942260742</v>
      </c>
      <c r="D968" s="74">
        <v>0</v>
      </c>
      <c r="E968" s="74">
        <v>1.085497848303682E-2</v>
      </c>
      <c r="F968" s="74">
        <v>1.02063219075052E-3</v>
      </c>
      <c r="G968" s="74">
        <v>0</v>
      </c>
      <c r="H968" s="74">
        <v>0</v>
      </c>
      <c r="I968" s="74">
        <v>5.9599731532353675E-3</v>
      </c>
      <c r="J968" s="74">
        <v>9.2966515231947284E-3</v>
      </c>
      <c r="K968" s="74">
        <v>0</v>
      </c>
    </row>
    <row r="969" spans="1:11" x14ac:dyDescent="0.2">
      <c r="A969" s="73">
        <v>193.44338989257812</v>
      </c>
      <c r="B969" s="73">
        <v>5.2649850845336914</v>
      </c>
      <c r="C969" s="73">
        <v>5.2649850845336914</v>
      </c>
      <c r="D969" s="74">
        <v>0</v>
      </c>
      <c r="E969" s="74">
        <v>1.0840098726815262E-2</v>
      </c>
      <c r="F969" s="74">
        <v>1.0945965795251332E-3</v>
      </c>
      <c r="G969" s="74">
        <v>0</v>
      </c>
      <c r="H969" s="74">
        <v>0</v>
      </c>
      <c r="I969" s="74">
        <v>5.9368232183165826E-3</v>
      </c>
      <c r="J969" s="74">
        <v>9.258881827110035E-3</v>
      </c>
      <c r="K969" s="74">
        <v>0</v>
      </c>
    </row>
    <row r="970" spans="1:11" x14ac:dyDescent="0.2">
      <c r="A970" s="73">
        <v>193.64360046386719</v>
      </c>
      <c r="B970" s="73">
        <v>5.266019344329834</v>
      </c>
      <c r="C970" s="73">
        <v>5.266019344329834</v>
      </c>
      <c r="D970" s="74">
        <v>0</v>
      </c>
      <c r="E970" s="74">
        <v>1.0825167341446909E-2</v>
      </c>
      <c r="F970" s="74">
        <v>1.168283581521263E-3</v>
      </c>
      <c r="G970" s="74">
        <v>0</v>
      </c>
      <c r="H970" s="74">
        <v>0</v>
      </c>
      <c r="I970" s="74">
        <v>5.9136532908378968E-3</v>
      </c>
      <c r="J970" s="74">
        <v>9.2210380254091409E-3</v>
      </c>
      <c r="K970" s="74">
        <v>0</v>
      </c>
    </row>
    <row r="971" spans="1:11" x14ac:dyDescent="0.2">
      <c r="A971" s="73">
        <v>193.84379577636719</v>
      </c>
      <c r="B971" s="73">
        <v>5.2670526504516602</v>
      </c>
      <c r="C971" s="73">
        <v>5.2670526504516602</v>
      </c>
      <c r="D971" s="74">
        <v>0</v>
      </c>
      <c r="E971" s="74">
        <v>1.0810177692392051E-2</v>
      </c>
      <c r="F971" s="74">
        <v>1.2417277751117736E-3</v>
      </c>
      <c r="G971" s="74">
        <v>0</v>
      </c>
      <c r="H971" s="74">
        <v>0</v>
      </c>
      <c r="I971" s="74">
        <v>5.8904528680884258E-3</v>
      </c>
      <c r="J971" s="74">
        <v>9.1831031069081036E-3</v>
      </c>
      <c r="K971" s="74">
        <v>0</v>
      </c>
    </row>
    <row r="972" spans="1:11" x14ac:dyDescent="0.2">
      <c r="A972" s="73">
        <v>194.04399108886719</v>
      </c>
      <c r="B972" s="73">
        <v>5.2680850028991699</v>
      </c>
      <c r="C972" s="73">
        <v>5.2680850028991699</v>
      </c>
      <c r="D972" s="74">
        <v>0</v>
      </c>
      <c r="E972" s="74">
        <v>1.0795129979000343E-2</v>
      </c>
      <c r="F972" s="74">
        <v>1.3149296442343309E-3</v>
      </c>
      <c r="G972" s="74">
        <v>0</v>
      </c>
      <c r="H972" s="74">
        <v>0</v>
      </c>
      <c r="I972" s="74">
        <v>5.8672220935918444E-3</v>
      </c>
      <c r="J972" s="74">
        <v>9.1450774203485127E-3</v>
      </c>
      <c r="K972" s="74">
        <v>0</v>
      </c>
    </row>
    <row r="973" spans="1:11" x14ac:dyDescent="0.2">
      <c r="A973" s="73">
        <v>194.24420166015625</v>
      </c>
      <c r="B973" s="73">
        <v>5.2691159248352051</v>
      </c>
      <c r="C973" s="73">
        <v>5.2691159248352051</v>
      </c>
      <c r="D973" s="74">
        <v>0</v>
      </c>
      <c r="E973" s="74">
        <v>1.0780031400635529E-2</v>
      </c>
      <c r="F973" s="74">
        <v>1.3878559816727519E-3</v>
      </c>
      <c r="G973" s="74">
        <v>0</v>
      </c>
      <c r="H973" s="74">
        <v>0</v>
      </c>
      <c r="I973" s="74">
        <v>5.8439718767094558E-3</v>
      </c>
      <c r="J973" s="74">
        <v>9.1069789650154789E-3</v>
      </c>
      <c r="K973" s="74">
        <v>0</v>
      </c>
    </row>
    <row r="974" spans="1:11" x14ac:dyDescent="0.2">
      <c r="A974" s="73">
        <v>194.44439697265625</v>
      </c>
      <c r="B974" s="73">
        <v>5.270146369934082</v>
      </c>
      <c r="C974" s="73">
        <v>5.270146369934082</v>
      </c>
      <c r="D974" s="74">
        <v>0</v>
      </c>
      <c r="E974" s="74">
        <v>1.0764868189016102E-2</v>
      </c>
      <c r="F974" s="74">
        <v>1.4605747323187454E-3</v>
      </c>
      <c r="G974" s="74">
        <v>0</v>
      </c>
      <c r="H974" s="74">
        <v>0</v>
      </c>
      <c r="I974" s="74">
        <v>5.8206808526142066E-3</v>
      </c>
      <c r="J974" s="74">
        <v>9.0687728452387498E-3</v>
      </c>
      <c r="K974" s="74">
        <v>0</v>
      </c>
    </row>
    <row r="975" spans="1:11" x14ac:dyDescent="0.2">
      <c r="A975" s="73">
        <v>194.64459228515625</v>
      </c>
      <c r="B975" s="73">
        <v>5.2711753845214844</v>
      </c>
      <c r="C975" s="73">
        <v>5.2711753845214844</v>
      </c>
      <c r="D975" s="74">
        <v>0</v>
      </c>
      <c r="E975" s="74">
        <v>1.0749654576392194E-2</v>
      </c>
      <c r="F975" s="74">
        <v>1.5330190776025139E-3</v>
      </c>
      <c r="G975" s="74">
        <v>0</v>
      </c>
      <c r="H975" s="74">
        <v>0</v>
      </c>
      <c r="I975" s="74">
        <v>5.7973707201717569E-3</v>
      </c>
      <c r="J975" s="74">
        <v>9.0304947683536446E-3</v>
      </c>
      <c r="K975" s="74">
        <v>0</v>
      </c>
    </row>
    <row r="976" spans="1:11" x14ac:dyDescent="0.2">
      <c r="A976" s="73">
        <v>194.84478759765625</v>
      </c>
      <c r="B976" s="73">
        <v>5.2722034454345703</v>
      </c>
      <c r="C976" s="73">
        <v>5.2722034454345703</v>
      </c>
      <c r="D976" s="74">
        <v>0</v>
      </c>
      <c r="E976" s="74">
        <v>1.0734383761087448E-2</v>
      </c>
      <c r="F976" s="74">
        <v>1.605223190159009E-3</v>
      </c>
      <c r="G976" s="74">
        <v>0</v>
      </c>
      <c r="H976" s="74">
        <v>0</v>
      </c>
      <c r="I976" s="74">
        <v>5.7740308563396046E-3</v>
      </c>
      <c r="J976" s="74">
        <v>8.9921274307879703E-3</v>
      </c>
      <c r="K976" s="74">
        <v>0</v>
      </c>
    </row>
    <row r="977" spans="1:11" x14ac:dyDescent="0.2">
      <c r="A977" s="73">
        <v>195.04499816894531</v>
      </c>
      <c r="B977" s="73">
        <v>5.2732300758361816</v>
      </c>
      <c r="C977" s="73">
        <v>5.2732300758361816</v>
      </c>
      <c r="D977" s="74">
        <v>0</v>
      </c>
      <c r="E977" s="74">
        <v>1.0719063073924156E-2</v>
      </c>
      <c r="F977" s="74">
        <v>1.67715418189846E-3</v>
      </c>
      <c r="G977" s="74">
        <v>0</v>
      </c>
      <c r="H977" s="74">
        <v>0</v>
      </c>
      <c r="I977" s="74">
        <v>5.7506722651238778E-3</v>
      </c>
      <c r="J977" s="74">
        <v>8.9536890617999462E-3</v>
      </c>
      <c r="K977" s="74">
        <v>0</v>
      </c>
    </row>
    <row r="978" spans="1:11" x14ac:dyDescent="0.2">
      <c r="A978" s="73">
        <v>195.24519348144531</v>
      </c>
      <c r="B978" s="73">
        <v>5.2742562294006348</v>
      </c>
      <c r="C978" s="73">
        <v>5.2742562294006348</v>
      </c>
      <c r="D978" s="74">
        <v>0</v>
      </c>
      <c r="E978" s="74">
        <v>1.0703678481081908E-2</v>
      </c>
      <c r="F978" s="74">
        <v>1.748879353095101E-3</v>
      </c>
      <c r="G978" s="74">
        <v>0</v>
      </c>
      <c r="H978" s="74">
        <v>0</v>
      </c>
      <c r="I978" s="74">
        <v>5.7272733905202825E-3</v>
      </c>
      <c r="J978" s="74">
        <v>8.9151443011865131E-3</v>
      </c>
      <c r="K978" s="74">
        <v>0</v>
      </c>
    </row>
    <row r="979" spans="1:11" x14ac:dyDescent="0.2">
      <c r="A979" s="73">
        <v>195.44538879394531</v>
      </c>
      <c r="B979" s="73">
        <v>5.2752809524536133</v>
      </c>
      <c r="C979" s="73">
        <v>5.2752809524536133</v>
      </c>
      <c r="D979" s="74">
        <v>0</v>
      </c>
      <c r="E979" s="74">
        <v>1.0688244478417869E-2</v>
      </c>
      <c r="F979" s="74">
        <v>1.8203325251068484E-3</v>
      </c>
      <c r="G979" s="74">
        <v>0</v>
      </c>
      <c r="H979" s="74">
        <v>0</v>
      </c>
      <c r="I979" s="74">
        <v>5.7038561211808546E-3</v>
      </c>
      <c r="J979" s="74">
        <v>8.8765293174362121E-3</v>
      </c>
      <c r="K979" s="74">
        <v>0</v>
      </c>
    </row>
    <row r="980" spans="1:11" x14ac:dyDescent="0.2">
      <c r="A980" s="73">
        <v>195.64559936523438</v>
      </c>
      <c r="B980" s="73">
        <v>5.2763047218322754</v>
      </c>
      <c r="C980" s="73">
        <v>5.2763047218322754</v>
      </c>
      <c r="D980" s="74">
        <v>0</v>
      </c>
      <c r="E980" s="74">
        <v>1.0672754131141266E-2</v>
      </c>
      <c r="F980" s="74">
        <v>1.8915475474224801E-3</v>
      </c>
      <c r="G980" s="74">
        <v>0</v>
      </c>
      <c r="H980" s="74">
        <v>0</v>
      </c>
      <c r="I980" s="74">
        <v>5.6804097382261078E-3</v>
      </c>
      <c r="J980" s="74">
        <v>8.8378265741069391E-3</v>
      </c>
      <c r="K980" s="74">
        <v>0</v>
      </c>
    </row>
    <row r="981" spans="1:11" x14ac:dyDescent="0.2">
      <c r="A981" s="73">
        <v>195.84579467773438</v>
      </c>
      <c r="B981" s="73">
        <v>5.2773275375366211</v>
      </c>
      <c r="C981" s="73">
        <v>5.2773275375366211</v>
      </c>
      <c r="D981" s="74">
        <v>0</v>
      </c>
      <c r="E981" s="74">
        <v>1.0657207636761886E-2</v>
      </c>
      <c r="F981" s="74">
        <v>1.962524899513202E-3</v>
      </c>
      <c r="G981" s="74">
        <v>0</v>
      </c>
      <c r="H981" s="74">
        <v>0</v>
      </c>
      <c r="I981" s="74">
        <v>5.6569343838550846E-3</v>
      </c>
      <c r="J981" s="74">
        <v>8.7990364167216291E-3</v>
      </c>
      <c r="K981" s="74">
        <v>0</v>
      </c>
    </row>
    <row r="982" spans="1:11" x14ac:dyDescent="0.2">
      <c r="A982" s="73">
        <v>196.04598999023438</v>
      </c>
      <c r="B982" s="73">
        <v>5.2783493995666504</v>
      </c>
      <c r="C982" s="73">
        <v>5.2783493995666504</v>
      </c>
      <c r="D982" s="74">
        <v>0</v>
      </c>
      <c r="E982" s="74">
        <v>1.0641605192605539E-2</v>
      </c>
      <c r="F982" s="74">
        <v>2.0332650604036181E-3</v>
      </c>
      <c r="G982" s="74">
        <v>0</v>
      </c>
      <c r="H982" s="74">
        <v>0</v>
      </c>
      <c r="I982" s="74">
        <v>5.6334302001343709E-3</v>
      </c>
      <c r="J982" s="74">
        <v>8.7601591904813477E-3</v>
      </c>
      <c r="K982" s="74">
        <v>0</v>
      </c>
    </row>
    <row r="983" spans="1:11" x14ac:dyDescent="0.2">
      <c r="A983" s="73">
        <v>196.24620056152344</v>
      </c>
      <c r="B983" s="73">
        <v>5.2793698310852051</v>
      </c>
      <c r="C983" s="73">
        <v>5.2793698310852051</v>
      </c>
      <c r="D983" s="74">
        <v>0</v>
      </c>
      <c r="E983" s="74">
        <v>1.0625954325716391E-2</v>
      </c>
      <c r="F983" s="74">
        <v>2.1037356183486733E-3</v>
      </c>
      <c r="G983" s="74">
        <v>0</v>
      </c>
      <c r="H983" s="74">
        <v>0</v>
      </c>
      <c r="I983" s="74">
        <v>5.6099083323418956E-3</v>
      </c>
      <c r="J983" s="74">
        <v>8.7212134679141833E-3</v>
      </c>
      <c r="K983" s="74">
        <v>0</v>
      </c>
    </row>
    <row r="984" spans="1:11" x14ac:dyDescent="0.2">
      <c r="A984" s="73">
        <v>196.44639587402344</v>
      </c>
      <c r="B984" s="73">
        <v>5.2803897857666016</v>
      </c>
      <c r="C984" s="73">
        <v>5.2803897857666016</v>
      </c>
      <c r="D984" s="74">
        <v>0</v>
      </c>
      <c r="E984" s="74">
        <v>1.0610240606043209E-2</v>
      </c>
      <c r="F984" s="74">
        <v>2.1740029117397462E-3</v>
      </c>
      <c r="G984" s="74">
        <v>0</v>
      </c>
      <c r="H984" s="74">
        <v>0</v>
      </c>
      <c r="I984" s="74">
        <v>5.5863469392032237E-3</v>
      </c>
      <c r="J984" s="74">
        <v>8.6821631956522718E-3</v>
      </c>
      <c r="K984" s="74">
        <v>0</v>
      </c>
    </row>
    <row r="985" spans="1:11" x14ac:dyDescent="0.2">
      <c r="A985" s="73">
        <v>196.64659118652344</v>
      </c>
      <c r="B985" s="73">
        <v>5.2814083099365234</v>
      </c>
      <c r="C985" s="73">
        <v>5.2814083099365234</v>
      </c>
      <c r="D985" s="74">
        <v>0</v>
      </c>
      <c r="E985" s="74">
        <v>1.0594478922883527E-2</v>
      </c>
      <c r="F985" s="74">
        <v>2.2440017170435333E-3</v>
      </c>
      <c r="G985" s="74">
        <v>0</v>
      </c>
      <c r="H985" s="74">
        <v>0</v>
      </c>
      <c r="I985" s="74">
        <v>5.5627681926315124E-3</v>
      </c>
      <c r="J985" s="74">
        <v>8.6430452304673208E-3</v>
      </c>
      <c r="K985" s="74">
        <v>0</v>
      </c>
    </row>
    <row r="986" spans="1:11" x14ac:dyDescent="0.2">
      <c r="A986" s="73">
        <v>196.8468017578125</v>
      </c>
      <c r="B986" s="73">
        <v>5.2824258804321289</v>
      </c>
      <c r="C986" s="73">
        <v>5.2824258804321289</v>
      </c>
      <c r="D986" s="74">
        <v>0</v>
      </c>
      <c r="E986" s="74">
        <v>1.0578662142832845E-2</v>
      </c>
      <c r="F986" s="74">
        <v>2.3137654015977075E-3</v>
      </c>
      <c r="G986" s="74">
        <v>0</v>
      </c>
      <c r="H986" s="74">
        <v>0</v>
      </c>
      <c r="I986" s="74">
        <v>5.5391612307534492E-3</v>
      </c>
      <c r="J986" s="74">
        <v>8.6038416884631139E-3</v>
      </c>
      <c r="K986" s="74">
        <v>0</v>
      </c>
    </row>
    <row r="987" spans="1:11" x14ac:dyDescent="0.2">
      <c r="A987" s="73">
        <v>197.0469970703125</v>
      </c>
      <c r="B987" s="73">
        <v>5.283442497253418</v>
      </c>
      <c r="C987" s="73">
        <v>5.283442497253418</v>
      </c>
      <c r="D987" s="74">
        <v>0</v>
      </c>
      <c r="E987" s="74">
        <v>1.0562790462205051E-2</v>
      </c>
      <c r="F987" s="74">
        <v>2.3832944419703234E-3</v>
      </c>
      <c r="G987" s="74">
        <v>0</v>
      </c>
      <c r="H987" s="74">
        <v>0</v>
      </c>
      <c r="I987" s="74">
        <v>5.5155261949070677E-3</v>
      </c>
      <c r="J987" s="74">
        <v>8.5645529130704522E-3</v>
      </c>
      <c r="K987" s="74">
        <v>0</v>
      </c>
    </row>
    <row r="988" spans="1:11" x14ac:dyDescent="0.2">
      <c r="A988" s="73">
        <v>197.2471923828125</v>
      </c>
      <c r="B988" s="73">
        <v>5.2844576835632324</v>
      </c>
      <c r="C988" s="73">
        <v>5.2844576835632324</v>
      </c>
      <c r="D988" s="74">
        <v>0</v>
      </c>
      <c r="E988" s="74">
        <v>1.0546871570627279E-2</v>
      </c>
      <c r="F988" s="74">
        <v>2.4525568210998277E-3</v>
      </c>
      <c r="G988" s="74">
        <v>0</v>
      </c>
      <c r="H988" s="74">
        <v>0</v>
      </c>
      <c r="I988" s="74">
        <v>5.4918743474234501E-3</v>
      </c>
      <c r="J988" s="74">
        <v>8.5251977612394985E-3</v>
      </c>
      <c r="K988" s="74">
        <v>0</v>
      </c>
    </row>
    <row r="989" spans="1:11" x14ac:dyDescent="0.2">
      <c r="A989" s="73">
        <v>197.44740295410156</v>
      </c>
      <c r="B989" s="73">
        <v>5.2854723930358887</v>
      </c>
      <c r="C989" s="73">
        <v>5.2854723930358887</v>
      </c>
      <c r="D989" s="74">
        <v>0</v>
      </c>
      <c r="E989" s="74">
        <v>1.0530890709677922E-2</v>
      </c>
      <c r="F989" s="74">
        <v>2.5216180802315686E-3</v>
      </c>
      <c r="G989" s="74">
        <v>0</v>
      </c>
      <c r="H989" s="74">
        <v>0</v>
      </c>
      <c r="I989" s="74">
        <v>5.468183610614798E-3</v>
      </c>
      <c r="J989" s="74">
        <v>8.4857396051524116E-3</v>
      </c>
      <c r="K989" s="74">
        <v>0</v>
      </c>
    </row>
    <row r="990" spans="1:11" x14ac:dyDescent="0.2">
      <c r="A990" s="73">
        <v>197.64759826660156</v>
      </c>
      <c r="B990" s="73">
        <v>5.2864856719970703</v>
      </c>
      <c r="C990" s="73">
        <v>5.2864856719970703</v>
      </c>
      <c r="D990" s="74">
        <v>0</v>
      </c>
      <c r="E990" s="74">
        <v>1.0514863094663721E-2</v>
      </c>
      <c r="F990" s="74">
        <v>2.5904137872463594E-3</v>
      </c>
      <c r="G990" s="74">
        <v>0</v>
      </c>
      <c r="H990" s="74">
        <v>0</v>
      </c>
      <c r="I990" s="74">
        <v>5.4444763911076907E-3</v>
      </c>
      <c r="J990" s="74">
        <v>8.4462158719002672E-3</v>
      </c>
      <c r="K990" s="74">
        <v>0</v>
      </c>
    </row>
    <row r="991" spans="1:11" x14ac:dyDescent="0.2">
      <c r="A991" s="73">
        <v>197.84779357910156</v>
      </c>
      <c r="B991" s="73">
        <v>5.2874979972839355</v>
      </c>
      <c r="C991" s="73">
        <v>5.2874979972839355</v>
      </c>
      <c r="D991" s="74">
        <v>0</v>
      </c>
      <c r="E991" s="74">
        <v>1.0498781427573364E-2</v>
      </c>
      <c r="F991" s="74">
        <v>2.6589769098853081E-3</v>
      </c>
      <c r="G991" s="74">
        <v>0</v>
      </c>
      <c r="H991" s="74">
        <v>0</v>
      </c>
      <c r="I991" s="74">
        <v>5.4207417085185682E-3</v>
      </c>
      <c r="J991" s="74">
        <v>8.4066083896242507E-3</v>
      </c>
      <c r="K991" s="74">
        <v>0</v>
      </c>
    </row>
    <row r="992" spans="1:11" x14ac:dyDescent="0.2">
      <c r="A992" s="73">
        <v>198.04800415039062</v>
      </c>
      <c r="B992" s="73">
        <v>5.2885093688964844</v>
      </c>
      <c r="C992" s="73">
        <v>5.2885093688964844</v>
      </c>
      <c r="D992" s="74">
        <v>0</v>
      </c>
      <c r="E992" s="74">
        <v>1.0482645903708798E-2</v>
      </c>
      <c r="F992" s="74">
        <v>2.7273079222599086E-3</v>
      </c>
      <c r="G992" s="74">
        <v>0</v>
      </c>
      <c r="H992" s="74">
        <v>0</v>
      </c>
      <c r="I992" s="74">
        <v>5.3969797034569252E-3</v>
      </c>
      <c r="J992" s="74">
        <v>8.3669174999849005E-3</v>
      </c>
      <c r="K992" s="74">
        <v>0</v>
      </c>
    </row>
    <row r="993" spans="1:11" x14ac:dyDescent="0.2">
      <c r="A993" s="73">
        <v>198.24819946289062</v>
      </c>
      <c r="B993" s="73">
        <v>5.2895197868347168</v>
      </c>
      <c r="C993" s="73">
        <v>5.2895197868347168</v>
      </c>
      <c r="D993" s="74">
        <v>0</v>
      </c>
      <c r="E993" s="74">
        <v>1.0466456718187989E-2</v>
      </c>
      <c r="F993" s="74">
        <v>2.7954072980350439E-3</v>
      </c>
      <c r="G993" s="74">
        <v>0</v>
      </c>
      <c r="H993" s="74">
        <v>0</v>
      </c>
      <c r="I993" s="74">
        <v>5.3731905163997831E-3</v>
      </c>
      <c r="J993" s="74">
        <v>8.3271435443208943E-3</v>
      </c>
      <c r="K993" s="74">
        <v>0</v>
      </c>
    </row>
    <row r="994" spans="1:11" x14ac:dyDescent="0.2">
      <c r="A994" s="73">
        <v>198.44839477539062</v>
      </c>
      <c r="B994" s="73">
        <v>5.2905292510986328</v>
      </c>
      <c r="C994" s="73">
        <v>5.2905292510986328</v>
      </c>
      <c r="D994" s="74">
        <v>0</v>
      </c>
      <c r="E994" s="74">
        <v>1.0450214065944909E-2</v>
      </c>
      <c r="F994" s="74">
        <v>2.8632755104289324E-3</v>
      </c>
      <c r="G994" s="74">
        <v>0</v>
      </c>
      <c r="H994" s="74">
        <v>0</v>
      </c>
      <c r="I994" s="74">
        <v>5.3493742876917095E-3</v>
      </c>
      <c r="J994" s="74">
        <v>8.2872868636490408E-3</v>
      </c>
      <c r="K994" s="74">
        <v>0</v>
      </c>
    </row>
    <row r="995" spans="1:11" x14ac:dyDescent="0.2">
      <c r="A995" s="73">
        <v>198.64860534667969</v>
      </c>
      <c r="B995" s="73">
        <v>5.2915372848510742</v>
      </c>
      <c r="C995" s="73">
        <v>5.2915372848510742</v>
      </c>
      <c r="D995" s="74">
        <v>0</v>
      </c>
      <c r="E995" s="74">
        <v>1.0433925862864428E-2</v>
      </c>
      <c r="F995" s="74">
        <v>2.9308810916392246E-3</v>
      </c>
      <c r="G995" s="74">
        <v>0</v>
      </c>
      <c r="H995" s="74">
        <v>0</v>
      </c>
      <c r="I995" s="74">
        <v>5.3255424425601708E-3</v>
      </c>
      <c r="J995" s="74">
        <v>8.2473667107339638E-3</v>
      </c>
      <c r="K995" s="74">
        <v>0</v>
      </c>
    </row>
    <row r="996" spans="1:11" x14ac:dyDescent="0.2">
      <c r="A996" s="73">
        <v>198.84880065917969</v>
      </c>
      <c r="B996" s="73">
        <v>5.2925448417663574</v>
      </c>
      <c r="C996" s="73">
        <v>5.2925448417663574</v>
      </c>
      <c r="D996" s="74">
        <v>0</v>
      </c>
      <c r="E996" s="74">
        <v>1.0417576893639799E-2</v>
      </c>
      <c r="F996" s="74">
        <v>2.9982884737851179E-3</v>
      </c>
      <c r="G996" s="74">
        <v>0</v>
      </c>
      <c r="H996" s="74">
        <v>0</v>
      </c>
      <c r="I996" s="74">
        <v>5.3016725743785945E-3</v>
      </c>
      <c r="J996" s="74">
        <v>8.2073456584845824E-3</v>
      </c>
      <c r="K996" s="74">
        <v>0</v>
      </c>
    </row>
    <row r="997" spans="1:11" x14ac:dyDescent="0.2">
      <c r="A997" s="73">
        <v>199.04899597167969</v>
      </c>
      <c r="B997" s="73">
        <v>5.293550968170166</v>
      </c>
      <c r="C997" s="73">
        <v>5.293550968170166</v>
      </c>
      <c r="D997" s="74">
        <v>0</v>
      </c>
      <c r="E997" s="74">
        <v>1.0401182827243132E-2</v>
      </c>
      <c r="F997" s="74">
        <v>3.0654343260573098E-3</v>
      </c>
      <c r="G997" s="74">
        <v>0</v>
      </c>
      <c r="H997" s="74">
        <v>0</v>
      </c>
      <c r="I997" s="74">
        <v>5.2777874163942359E-3</v>
      </c>
      <c r="J997" s="74">
        <v>8.1672619276325631E-3</v>
      </c>
      <c r="K997" s="74">
        <v>0</v>
      </c>
    </row>
    <row r="998" spans="1:11" x14ac:dyDescent="0.2">
      <c r="A998" s="73">
        <v>199.24920654296875</v>
      </c>
      <c r="B998" s="73">
        <v>5.2945561408996582</v>
      </c>
      <c r="C998" s="73">
        <v>5.2945561408996582</v>
      </c>
      <c r="D998" s="74">
        <v>0</v>
      </c>
      <c r="E998" s="74">
        <v>1.0384736136645584E-2</v>
      </c>
      <c r="F998" s="74">
        <v>3.132351060238073E-3</v>
      </c>
      <c r="G998" s="74">
        <v>0</v>
      </c>
      <c r="H998" s="74">
        <v>0</v>
      </c>
      <c r="I998" s="74">
        <v>5.2538758233401962E-3</v>
      </c>
      <c r="J998" s="74">
        <v>8.1270969456766363E-3</v>
      </c>
      <c r="K998" s="74">
        <v>0</v>
      </c>
    </row>
    <row r="999" spans="1:11" x14ac:dyDescent="0.2">
      <c r="A999" s="73">
        <v>199.44940185546875</v>
      </c>
      <c r="B999" s="73">
        <v>5.295560359954834</v>
      </c>
      <c r="C999" s="73">
        <v>5.295560359954834</v>
      </c>
      <c r="D999" s="74">
        <v>0</v>
      </c>
      <c r="E999" s="74">
        <v>1.0368237015769206E-2</v>
      </c>
      <c r="F999" s="74">
        <v>3.199039147089106E-3</v>
      </c>
      <c r="G999" s="74">
        <v>0</v>
      </c>
      <c r="H999" s="74">
        <v>0</v>
      </c>
      <c r="I999" s="74">
        <v>5.2299379348324966E-3</v>
      </c>
      <c r="J999" s="74">
        <v>8.0868510518633547E-3</v>
      </c>
      <c r="K999" s="74">
        <v>0</v>
      </c>
    </row>
    <row r="1000" spans="1:11" x14ac:dyDescent="0.2">
      <c r="A1000" s="73">
        <v>199.64959716796875</v>
      </c>
      <c r="B1000" s="73">
        <v>5.2965636253356934</v>
      </c>
      <c r="C1000" s="73">
        <v>5.2965636253356934</v>
      </c>
      <c r="D1000" s="74">
        <v>0</v>
      </c>
      <c r="E1000" s="74">
        <v>1.035168565835206E-2</v>
      </c>
      <c r="F1000" s="74">
        <v>3.2654990569254399E-3</v>
      </c>
      <c r="G1000" s="74">
        <v>0</v>
      </c>
      <c r="H1000" s="74">
        <v>0</v>
      </c>
      <c r="I1000" s="74">
        <v>5.2059738903546919E-3</v>
      </c>
      <c r="J1000" s="74">
        <v>8.0465245851173966E-3</v>
      </c>
      <c r="K1000" s="74">
        <v>0</v>
      </c>
    </row>
    <row r="1001" spans="1:11" x14ac:dyDescent="0.2">
      <c r="A1001" s="73">
        <v>199.84979248046875</v>
      </c>
      <c r="B1001" s="73">
        <v>5.2975659370422363</v>
      </c>
      <c r="C1001" s="73">
        <v>5.2975659370422363</v>
      </c>
      <c r="D1001" s="74">
        <v>0</v>
      </c>
      <c r="E1001" s="74">
        <v>1.0335082257948224E-2</v>
      </c>
      <c r="F1001" s="74">
        <v>3.3317312596154907E-3</v>
      </c>
      <c r="G1001" s="74">
        <v>0</v>
      </c>
      <c r="H1001" s="74">
        <v>0</v>
      </c>
      <c r="I1001" s="74">
        <v>5.1819838292578684E-3</v>
      </c>
      <c r="J1001" s="74">
        <v>8.0061178840415796E-3</v>
      </c>
      <c r="K1001" s="74">
        <v>0</v>
      </c>
    </row>
    <row r="1002" spans="1:11" x14ac:dyDescent="0.2">
      <c r="A1002" s="73">
        <v>200.05000305175781</v>
      </c>
      <c r="B1002" s="73">
        <v>5.2985672950744629</v>
      </c>
      <c r="C1002" s="73">
        <v>5.2985672950744629</v>
      </c>
      <c r="D1002" s="74">
        <v>0</v>
      </c>
      <c r="E1002" s="74">
        <v>1.0318427007927787E-2</v>
      </c>
      <c r="F1002" s="74">
        <v>3.3977362245810102E-3</v>
      </c>
      <c r="G1002" s="74">
        <v>0</v>
      </c>
      <c r="H1002" s="74">
        <v>0</v>
      </c>
      <c r="I1002" s="74">
        <v>5.1579678907606556E-3</v>
      </c>
      <c r="J1002" s="74">
        <v>7.9656312869168522E-3</v>
      </c>
      <c r="K1002" s="74">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BA6DE-0203-D346-B57D-ADE01C85F896}">
  <dimension ref="A2:J129"/>
  <sheetViews>
    <sheetView topLeftCell="A131" workbookViewId="0">
      <selection activeCell="J128" sqref="J128"/>
    </sheetView>
  </sheetViews>
  <sheetFormatPr baseColWidth="10" defaultColWidth="8.83203125" defaultRowHeight="15" x14ac:dyDescent="0.2"/>
  <cols>
    <col min="1" max="16384" width="8.83203125" style="72"/>
  </cols>
  <sheetData>
    <row r="2" spans="1:10" x14ac:dyDescent="0.2">
      <c r="A2" s="72" t="s">
        <v>15</v>
      </c>
      <c r="B2" s="72" t="s">
        <v>14</v>
      </c>
      <c r="C2" s="72" t="s">
        <v>67</v>
      </c>
      <c r="D2" s="72" t="s">
        <v>68</v>
      </c>
      <c r="E2" s="72" t="s">
        <v>21</v>
      </c>
      <c r="F2" s="72" t="s">
        <v>22</v>
      </c>
      <c r="G2" s="72" t="s">
        <v>69</v>
      </c>
      <c r="H2" s="72" t="s">
        <v>18</v>
      </c>
      <c r="I2" s="72" t="s">
        <v>19</v>
      </c>
      <c r="J2" s="72" t="s">
        <v>70</v>
      </c>
    </row>
    <row r="3" spans="1:10" x14ac:dyDescent="0.2">
      <c r="A3" s="73">
        <v>0</v>
      </c>
      <c r="B3" s="117"/>
      <c r="C3" s="117"/>
      <c r="D3" s="117"/>
      <c r="E3" s="117"/>
      <c r="F3" s="117"/>
      <c r="G3" s="117"/>
      <c r="H3" s="117"/>
      <c r="I3" s="117"/>
      <c r="J3" s="117"/>
    </row>
    <row r="4" spans="1:10" x14ac:dyDescent="0.2">
      <c r="A4" s="73"/>
      <c r="B4" s="117"/>
      <c r="C4" s="117"/>
      <c r="D4" s="117"/>
      <c r="E4" s="117"/>
      <c r="F4" s="117"/>
      <c r="G4" s="117"/>
      <c r="H4" s="117"/>
      <c r="I4" s="117"/>
      <c r="J4" s="117"/>
    </row>
    <row r="5" spans="1:10" x14ac:dyDescent="0.2">
      <c r="A5" s="73"/>
      <c r="B5" s="117"/>
      <c r="C5" s="117"/>
      <c r="D5" s="117"/>
      <c r="E5" s="117"/>
      <c r="F5" s="117"/>
      <c r="G5" s="117"/>
      <c r="H5" s="117"/>
      <c r="I5" s="117"/>
      <c r="J5" s="117"/>
    </row>
    <row r="6" spans="1:10" x14ac:dyDescent="0.2">
      <c r="A6" s="73"/>
      <c r="B6" s="117"/>
      <c r="C6" s="117"/>
      <c r="D6" s="117"/>
      <c r="E6" s="117"/>
      <c r="F6" s="117"/>
      <c r="G6" s="117"/>
      <c r="H6" s="117"/>
      <c r="I6" s="117"/>
      <c r="J6" s="117"/>
    </row>
    <row r="7" spans="1:10" x14ac:dyDescent="0.2">
      <c r="A7" s="73"/>
      <c r="B7" s="117">
        <v>0</v>
      </c>
      <c r="C7" s="117">
        <v>0.2903</v>
      </c>
      <c r="D7" s="117">
        <v>0.12620000000000001</v>
      </c>
      <c r="E7" s="117">
        <v>0</v>
      </c>
      <c r="F7" s="117">
        <v>0</v>
      </c>
      <c r="G7" s="117">
        <v>0.55389999999999995</v>
      </c>
      <c r="H7" s="117">
        <v>1.4E-2</v>
      </c>
      <c r="I7" s="117">
        <v>1.4E-2</v>
      </c>
      <c r="J7" s="117">
        <v>1.6999999999999999E-3</v>
      </c>
    </row>
    <row r="8" spans="1:10" x14ac:dyDescent="0.2">
      <c r="A8" s="73"/>
      <c r="B8" s="117">
        <v>0</v>
      </c>
      <c r="C8" s="117">
        <v>0.3261</v>
      </c>
      <c r="D8" s="117">
        <v>0.15640000000000001</v>
      </c>
      <c r="E8" s="117">
        <v>0</v>
      </c>
      <c r="F8" s="117">
        <v>0</v>
      </c>
      <c r="G8" s="117">
        <v>0.48020000000000002</v>
      </c>
      <c r="H8" s="117">
        <v>1.7399999999999999E-2</v>
      </c>
      <c r="I8" s="117">
        <v>1.66E-2</v>
      </c>
      <c r="J8" s="117">
        <v>3.3E-3</v>
      </c>
    </row>
    <row r="9" spans="1:10" x14ac:dyDescent="0.2">
      <c r="A9" s="73"/>
      <c r="B9" s="117">
        <v>0</v>
      </c>
      <c r="C9" s="117">
        <v>0.3468</v>
      </c>
      <c r="D9" s="117">
        <v>0.1905</v>
      </c>
      <c r="E9" s="117">
        <v>0</v>
      </c>
      <c r="F9" s="117">
        <v>0</v>
      </c>
      <c r="G9" s="117">
        <v>0.41710000000000003</v>
      </c>
      <c r="H9" s="117">
        <v>2.0400000000000001E-2</v>
      </c>
      <c r="I9" s="117">
        <v>2.07E-2</v>
      </c>
      <c r="J9" s="117">
        <v>4.4000000000000003E-3</v>
      </c>
    </row>
    <row r="10" spans="1:10" x14ac:dyDescent="0.2">
      <c r="A10" s="73"/>
      <c r="B10" s="117">
        <v>0</v>
      </c>
      <c r="C10" s="117">
        <v>0.34300000000000003</v>
      </c>
      <c r="D10" s="117">
        <v>0.22559999999999999</v>
      </c>
      <c r="E10" s="117">
        <v>0</v>
      </c>
      <c r="F10" s="117">
        <v>0</v>
      </c>
      <c r="G10" s="117">
        <v>0.3775</v>
      </c>
      <c r="H10" s="117">
        <v>2.1399999999999999E-2</v>
      </c>
      <c r="I10" s="117">
        <v>2.76E-2</v>
      </c>
      <c r="J10" s="117">
        <v>4.7999999999999996E-3</v>
      </c>
    </row>
    <row r="11" spans="1:10" x14ac:dyDescent="0.2">
      <c r="A11" s="73"/>
      <c r="B11" s="117">
        <v>0</v>
      </c>
      <c r="C11" s="117">
        <v>0.31359999999999999</v>
      </c>
      <c r="D11" s="117">
        <v>0.25769999999999998</v>
      </c>
      <c r="E11" s="117">
        <v>0</v>
      </c>
      <c r="F11" s="117">
        <v>0</v>
      </c>
      <c r="G11" s="117">
        <v>0.36509999999999998</v>
      </c>
      <c r="H11" s="117">
        <v>2.18E-2</v>
      </c>
      <c r="I11" s="117">
        <v>3.6799999999999999E-2</v>
      </c>
      <c r="J11" s="117">
        <v>4.8999999999999998E-3</v>
      </c>
    </row>
    <row r="12" spans="1:10" x14ac:dyDescent="0.2">
      <c r="A12" s="73"/>
      <c r="B12" s="117">
        <v>0</v>
      </c>
      <c r="C12" s="117">
        <v>0.27529999999999999</v>
      </c>
      <c r="D12" s="117">
        <v>0.2777</v>
      </c>
      <c r="E12" s="117">
        <v>0</v>
      </c>
      <c r="F12" s="117">
        <v>0</v>
      </c>
      <c r="G12" s="117">
        <v>0.37269999999999998</v>
      </c>
      <c r="H12" s="117">
        <v>2.23E-2</v>
      </c>
      <c r="I12" s="117">
        <v>4.7100000000000003E-2</v>
      </c>
      <c r="J12" s="117">
        <v>4.7999999999999996E-3</v>
      </c>
    </row>
    <row r="13" spans="1:10" x14ac:dyDescent="0.2">
      <c r="A13" s="73">
        <v>10</v>
      </c>
      <c r="B13" s="117">
        <v>0</v>
      </c>
      <c r="C13" s="117">
        <v>0.2646</v>
      </c>
      <c r="D13" s="117">
        <v>0.28389999999999999</v>
      </c>
      <c r="E13" s="117">
        <v>0</v>
      </c>
      <c r="F13" s="117">
        <v>0</v>
      </c>
      <c r="G13" s="117">
        <v>0.36969999999999997</v>
      </c>
      <c r="H13" s="117">
        <v>2.3800000000000002E-2</v>
      </c>
      <c r="I13" s="117">
        <v>5.3600000000000002E-2</v>
      </c>
      <c r="J13" s="117">
        <v>4.4000000000000003E-3</v>
      </c>
    </row>
    <row r="14" spans="1:10" x14ac:dyDescent="0.2">
      <c r="A14" s="73"/>
      <c r="B14" s="117">
        <v>0</v>
      </c>
      <c r="C14" s="117">
        <v>0.28639999999999999</v>
      </c>
      <c r="D14" s="117">
        <v>0.2787</v>
      </c>
      <c r="E14" s="117">
        <v>0</v>
      </c>
      <c r="F14" s="117">
        <v>0</v>
      </c>
      <c r="G14" s="117">
        <v>0.35220000000000001</v>
      </c>
      <c r="H14" s="117">
        <v>2.4500000000000001E-2</v>
      </c>
      <c r="I14" s="117">
        <v>5.4899999999999997E-2</v>
      </c>
      <c r="J14" s="117">
        <v>3.3E-3</v>
      </c>
    </row>
    <row r="15" spans="1:10" x14ac:dyDescent="0.2">
      <c r="A15" s="73"/>
      <c r="B15" s="117">
        <v>0</v>
      </c>
      <c r="C15" s="117">
        <v>0.32419999999999999</v>
      </c>
      <c r="D15" s="117">
        <v>0.26250000000000001</v>
      </c>
      <c r="E15" s="117">
        <v>0</v>
      </c>
      <c r="F15" s="117">
        <v>0</v>
      </c>
      <c r="G15" s="117">
        <v>0.33429999999999999</v>
      </c>
      <c r="H15" s="117">
        <v>2.4799999999999999E-2</v>
      </c>
      <c r="I15" s="117">
        <v>5.2499999999999998E-2</v>
      </c>
      <c r="J15" s="117">
        <v>1.6999999999999999E-3</v>
      </c>
    </row>
    <row r="16" spans="1:10" x14ac:dyDescent="0.2">
      <c r="A16" s="73"/>
      <c r="B16" s="117">
        <v>0</v>
      </c>
      <c r="C16" s="117">
        <v>0.36809999999999998</v>
      </c>
      <c r="D16" s="117">
        <v>0.2397</v>
      </c>
      <c r="E16" s="117">
        <v>0</v>
      </c>
      <c r="F16" s="117">
        <v>0</v>
      </c>
      <c r="G16" s="117">
        <v>0.31909999999999999</v>
      </c>
      <c r="H16" s="117">
        <v>2.3900000000000001E-2</v>
      </c>
      <c r="I16" s="117">
        <v>4.87E-2</v>
      </c>
      <c r="J16" s="117">
        <v>4.0000000000000002E-4</v>
      </c>
    </row>
    <row r="17" spans="1:10" x14ac:dyDescent="0.2">
      <c r="A17" s="73"/>
      <c r="B17" s="117">
        <v>0</v>
      </c>
      <c r="C17" s="117">
        <v>0.4153</v>
      </c>
      <c r="D17" s="117">
        <v>0.21579999999999999</v>
      </c>
      <c r="E17" s="117">
        <v>0</v>
      </c>
      <c r="F17" s="117">
        <v>0</v>
      </c>
      <c r="G17" s="117">
        <v>0.30309999999999998</v>
      </c>
      <c r="H17" s="117">
        <v>2.2599999999999999E-2</v>
      </c>
      <c r="I17" s="117">
        <v>4.2700000000000002E-2</v>
      </c>
      <c r="J17" s="117">
        <v>4.0000000000000002E-4</v>
      </c>
    </row>
    <row r="18" spans="1:10" x14ac:dyDescent="0.2">
      <c r="A18" s="73"/>
      <c r="B18" s="117">
        <v>0</v>
      </c>
      <c r="C18" s="117">
        <v>0.45789999999999997</v>
      </c>
      <c r="D18" s="117">
        <v>0.19489999999999999</v>
      </c>
      <c r="E18" s="117">
        <v>5.9999999999999995E-4</v>
      </c>
      <c r="F18" s="117">
        <v>0</v>
      </c>
      <c r="G18" s="117">
        <v>0.28570000000000001</v>
      </c>
      <c r="H18" s="117">
        <v>2.5399999999999999E-2</v>
      </c>
      <c r="I18" s="117">
        <v>3.3599999999999998E-2</v>
      </c>
      <c r="J18" s="117">
        <v>2E-3</v>
      </c>
    </row>
    <row r="19" spans="1:10" x14ac:dyDescent="0.2">
      <c r="A19" s="73"/>
      <c r="B19" s="117">
        <v>0</v>
      </c>
      <c r="C19" s="117">
        <v>0.48309999999999997</v>
      </c>
      <c r="D19" s="117">
        <v>0.18390000000000001</v>
      </c>
      <c r="E19" s="117">
        <v>2.8999999999999998E-3</v>
      </c>
      <c r="F19" s="117">
        <v>0</v>
      </c>
      <c r="G19" s="117">
        <v>0.26669999999999999</v>
      </c>
      <c r="H19" s="117">
        <v>3.3599999999999998E-2</v>
      </c>
      <c r="I19" s="117">
        <v>2.5999999999999999E-2</v>
      </c>
      <c r="J19" s="117">
        <v>3.8999999999999998E-3</v>
      </c>
    </row>
    <row r="20" spans="1:10" x14ac:dyDescent="0.2">
      <c r="A20" s="73"/>
      <c r="B20" s="117">
        <v>0</v>
      </c>
      <c r="C20" s="117">
        <v>0.49409999999999998</v>
      </c>
      <c r="D20" s="117">
        <v>0.1797</v>
      </c>
      <c r="E20" s="117">
        <v>5.4999999999999997E-3</v>
      </c>
      <c r="F20" s="117">
        <v>0</v>
      </c>
      <c r="G20" s="117">
        <v>0.24890000000000001</v>
      </c>
      <c r="H20" s="117">
        <v>4.4499999999999998E-2</v>
      </c>
      <c r="I20" s="117">
        <v>2.2100000000000002E-2</v>
      </c>
      <c r="J20" s="117">
        <v>5.1999999999999998E-3</v>
      </c>
    </row>
    <row r="21" spans="1:10" x14ac:dyDescent="0.2">
      <c r="A21" s="73"/>
      <c r="B21" s="117">
        <v>0</v>
      </c>
      <c r="C21" s="117">
        <v>0.49709999999999999</v>
      </c>
      <c r="D21" s="117">
        <v>0.18079999999999999</v>
      </c>
      <c r="E21" s="117">
        <v>7.3000000000000001E-3</v>
      </c>
      <c r="F21" s="117">
        <v>0</v>
      </c>
      <c r="G21" s="117">
        <v>0.23319999999999999</v>
      </c>
      <c r="H21" s="117">
        <v>5.4399999999999997E-2</v>
      </c>
      <c r="I21" s="117">
        <v>2.1499999999999998E-2</v>
      </c>
      <c r="J21" s="117">
        <v>5.7000000000000002E-3</v>
      </c>
    </row>
    <row r="22" spans="1:10" x14ac:dyDescent="0.2">
      <c r="A22" s="73"/>
      <c r="B22" s="117">
        <v>0</v>
      </c>
      <c r="C22" s="117">
        <v>0.49440000000000001</v>
      </c>
      <c r="D22" s="117">
        <v>0.18229999999999999</v>
      </c>
      <c r="E22" s="117">
        <v>8.0999999999999996E-3</v>
      </c>
      <c r="F22" s="117">
        <v>0</v>
      </c>
      <c r="G22" s="117">
        <v>0.22539999999999999</v>
      </c>
      <c r="H22" s="117">
        <v>6.0499999999999998E-2</v>
      </c>
      <c r="I22" s="117">
        <v>2.3400000000000001E-2</v>
      </c>
      <c r="J22" s="117">
        <v>5.7999999999999996E-3</v>
      </c>
    </row>
    <row r="23" spans="1:10" x14ac:dyDescent="0.2">
      <c r="A23" s="73">
        <v>20</v>
      </c>
      <c r="B23" s="117">
        <v>0</v>
      </c>
      <c r="C23" s="117">
        <v>0.49180000000000001</v>
      </c>
      <c r="D23" s="117">
        <v>0.1852</v>
      </c>
      <c r="E23" s="117">
        <v>8.2000000000000007E-3</v>
      </c>
      <c r="F23" s="117">
        <v>0</v>
      </c>
      <c r="G23" s="117">
        <v>0.22170000000000001</v>
      </c>
      <c r="H23" s="117">
        <v>6.3100000000000003E-2</v>
      </c>
      <c r="I23" s="117">
        <v>2.4400000000000002E-2</v>
      </c>
      <c r="J23" s="117">
        <v>5.7000000000000002E-3</v>
      </c>
    </row>
    <row r="24" spans="1:10" x14ac:dyDescent="0.2">
      <c r="A24" s="73"/>
      <c r="B24" s="117">
        <v>0</v>
      </c>
      <c r="C24" s="117">
        <v>0.48509999999999998</v>
      </c>
      <c r="D24" s="117">
        <v>0.19489999999999999</v>
      </c>
      <c r="E24" s="117">
        <v>8.0999999999999996E-3</v>
      </c>
      <c r="F24" s="117">
        <v>0</v>
      </c>
      <c r="G24" s="117">
        <v>0.21829999999999999</v>
      </c>
      <c r="H24" s="117">
        <v>6.4899999999999999E-2</v>
      </c>
      <c r="I24" s="117">
        <v>2.3599999999999999E-2</v>
      </c>
      <c r="J24" s="117">
        <v>5.1999999999999998E-3</v>
      </c>
    </row>
    <row r="25" spans="1:10" x14ac:dyDescent="0.2">
      <c r="A25" s="73"/>
      <c r="B25" s="117">
        <v>0</v>
      </c>
      <c r="C25" s="117">
        <v>0.4768</v>
      </c>
      <c r="D25" s="117">
        <v>0.20830000000000001</v>
      </c>
      <c r="E25" s="117">
        <v>7.3000000000000001E-3</v>
      </c>
      <c r="F25" s="117">
        <v>0</v>
      </c>
      <c r="G25" s="117">
        <v>0.21479999999999999</v>
      </c>
      <c r="H25" s="117">
        <v>6.5699999999999995E-2</v>
      </c>
      <c r="I25" s="117">
        <v>2.3199999999999998E-2</v>
      </c>
      <c r="J25" s="117">
        <v>3.8999999999999998E-3</v>
      </c>
    </row>
    <row r="26" spans="1:10" x14ac:dyDescent="0.2">
      <c r="A26" s="73"/>
      <c r="B26" s="117">
        <v>0</v>
      </c>
      <c r="C26" s="117">
        <v>0.46800000000000003</v>
      </c>
      <c r="D26" s="117">
        <v>0.223</v>
      </c>
      <c r="E26" s="117">
        <v>5.4999999999999997E-3</v>
      </c>
      <c r="F26" s="117">
        <v>0</v>
      </c>
      <c r="G26" s="117">
        <v>0.2089</v>
      </c>
      <c r="H26" s="117">
        <v>6.8199999999999997E-2</v>
      </c>
      <c r="I26" s="117">
        <v>2.41E-2</v>
      </c>
      <c r="J26" s="117">
        <v>2.3999999999999998E-3</v>
      </c>
    </row>
    <row r="27" spans="1:10" x14ac:dyDescent="0.2">
      <c r="A27" s="73"/>
      <c r="B27" s="117">
        <v>2.0999999999999999E-3</v>
      </c>
      <c r="C27" s="117">
        <v>0.45469999999999999</v>
      </c>
      <c r="D27" s="117">
        <v>0.2316</v>
      </c>
      <c r="E27" s="117">
        <v>2.8999999999999998E-3</v>
      </c>
      <c r="F27" s="117">
        <v>0</v>
      </c>
      <c r="G27" s="117">
        <v>0.20330000000000001</v>
      </c>
      <c r="H27" s="117">
        <v>7.7399999999999997E-2</v>
      </c>
      <c r="I27" s="117">
        <v>2.5600000000000001E-2</v>
      </c>
      <c r="J27" s="117">
        <v>2.3999999999999998E-3</v>
      </c>
    </row>
    <row r="28" spans="1:10" x14ac:dyDescent="0.2">
      <c r="A28" s="73"/>
      <c r="B28" s="117">
        <v>1.29E-2</v>
      </c>
      <c r="C28" s="117">
        <v>0.43630000000000002</v>
      </c>
      <c r="D28" s="117">
        <v>0.2336</v>
      </c>
      <c r="E28" s="117">
        <v>5.9999999999999995E-4</v>
      </c>
      <c r="F28" s="117">
        <v>0</v>
      </c>
      <c r="G28" s="117">
        <v>0.1968</v>
      </c>
      <c r="H28" s="117">
        <v>8.9800000000000005E-2</v>
      </c>
      <c r="I28" s="117">
        <v>2.6200000000000001E-2</v>
      </c>
      <c r="J28" s="117">
        <v>3.8999999999999998E-3</v>
      </c>
    </row>
    <row r="29" spans="1:10" x14ac:dyDescent="0.2">
      <c r="A29" s="73"/>
      <c r="B29" s="117">
        <v>3.6700000000000003E-2</v>
      </c>
      <c r="C29" s="117">
        <v>0.40899999999999997</v>
      </c>
      <c r="D29" s="117">
        <v>0.23960000000000001</v>
      </c>
      <c r="E29" s="117">
        <v>0</v>
      </c>
      <c r="F29" s="117">
        <v>0</v>
      </c>
      <c r="G29" s="117">
        <v>0.183</v>
      </c>
      <c r="H29" s="117">
        <v>0.1002</v>
      </c>
      <c r="I29" s="117">
        <v>2.64E-2</v>
      </c>
      <c r="J29" s="117">
        <v>5.1000000000000004E-3</v>
      </c>
    </row>
    <row r="30" spans="1:10" x14ac:dyDescent="0.2">
      <c r="A30" s="73"/>
      <c r="B30" s="117">
        <v>7.0400000000000004E-2</v>
      </c>
      <c r="C30" s="117">
        <v>0.37680000000000002</v>
      </c>
      <c r="D30" s="117">
        <v>0.248</v>
      </c>
      <c r="E30" s="117">
        <v>0</v>
      </c>
      <c r="F30" s="117">
        <v>0</v>
      </c>
      <c r="G30" s="117">
        <v>0.16600000000000001</v>
      </c>
      <c r="H30" s="117">
        <v>0.10630000000000001</v>
      </c>
      <c r="I30" s="117">
        <v>2.6800000000000001E-2</v>
      </c>
      <c r="J30" s="117">
        <v>5.7000000000000002E-3</v>
      </c>
    </row>
    <row r="31" spans="1:10" x14ac:dyDescent="0.2">
      <c r="A31" s="73"/>
      <c r="B31" s="117">
        <v>0.1082</v>
      </c>
      <c r="C31" s="117">
        <v>0.34329999999999999</v>
      </c>
      <c r="D31" s="117">
        <v>0.25369999999999998</v>
      </c>
      <c r="E31" s="117">
        <v>0</v>
      </c>
      <c r="F31" s="117">
        <v>0</v>
      </c>
      <c r="G31" s="117">
        <v>0.1515</v>
      </c>
      <c r="H31" s="117">
        <v>0.1099</v>
      </c>
      <c r="I31" s="117">
        <v>2.7199999999999998E-2</v>
      </c>
      <c r="J31" s="117">
        <v>6.1000000000000004E-3</v>
      </c>
    </row>
    <row r="32" spans="1:10" x14ac:dyDescent="0.2">
      <c r="A32" s="73"/>
      <c r="B32" s="117">
        <v>0.14399999999999999</v>
      </c>
      <c r="C32" s="117">
        <v>0.31540000000000001</v>
      </c>
      <c r="D32" s="117">
        <v>0.2525</v>
      </c>
      <c r="E32" s="117">
        <v>0</v>
      </c>
      <c r="F32" s="117">
        <v>0</v>
      </c>
      <c r="G32" s="117">
        <v>0.13950000000000001</v>
      </c>
      <c r="H32" s="117">
        <v>0.11210000000000001</v>
      </c>
      <c r="I32" s="117">
        <v>2.9000000000000001E-2</v>
      </c>
      <c r="J32" s="117">
        <v>7.4999999999999997E-3</v>
      </c>
    </row>
    <row r="33" spans="1:10" x14ac:dyDescent="0.2">
      <c r="A33" s="73">
        <v>30</v>
      </c>
      <c r="B33" s="117">
        <v>0.1772</v>
      </c>
      <c r="C33" s="117">
        <v>0.29759999999999998</v>
      </c>
      <c r="D33" s="117">
        <v>0.24740000000000001</v>
      </c>
      <c r="E33" s="117">
        <v>0</v>
      </c>
      <c r="F33" s="117">
        <v>0</v>
      </c>
      <c r="G33" s="117">
        <v>0.13120000000000001</v>
      </c>
      <c r="H33" s="117">
        <v>0.1069</v>
      </c>
      <c r="I33" s="117">
        <v>3.0599999999999999E-2</v>
      </c>
      <c r="J33" s="117">
        <v>8.9999999999999993E-3</v>
      </c>
    </row>
    <row r="34" spans="1:10" x14ac:dyDescent="0.2">
      <c r="A34" s="73"/>
      <c r="B34" s="117">
        <v>0.2046</v>
      </c>
      <c r="C34" s="117">
        <v>0.28710000000000002</v>
      </c>
      <c r="D34" s="117">
        <v>0.24179999999999999</v>
      </c>
      <c r="E34" s="117">
        <v>0</v>
      </c>
      <c r="F34" s="117">
        <v>0</v>
      </c>
      <c r="G34" s="117">
        <v>0.12640000000000001</v>
      </c>
      <c r="H34" s="117">
        <v>9.4200000000000006E-2</v>
      </c>
      <c r="I34" s="117">
        <v>3.5400000000000001E-2</v>
      </c>
      <c r="J34" s="117">
        <v>1.0500000000000001E-2</v>
      </c>
    </row>
    <row r="35" spans="1:10" x14ac:dyDescent="0.2">
      <c r="A35" s="73"/>
      <c r="B35" s="117">
        <v>0.22070000000000001</v>
      </c>
      <c r="C35" s="117">
        <v>0.28370000000000001</v>
      </c>
      <c r="D35" s="117">
        <v>0.23369999999999999</v>
      </c>
      <c r="E35" s="117">
        <v>5.9999999999999995E-4</v>
      </c>
      <c r="F35" s="117">
        <v>0</v>
      </c>
      <c r="G35" s="117">
        <v>0.12570000000000001</v>
      </c>
      <c r="H35" s="117">
        <v>7.9100000000000004E-2</v>
      </c>
      <c r="I35" s="117">
        <v>4.4999999999999998E-2</v>
      </c>
      <c r="J35" s="117">
        <v>1.14E-2</v>
      </c>
    </row>
    <row r="36" spans="1:10" x14ac:dyDescent="0.2">
      <c r="A36" s="73"/>
      <c r="B36" s="117">
        <v>0.22520000000000001</v>
      </c>
      <c r="C36" s="117">
        <v>0.28000000000000003</v>
      </c>
      <c r="D36" s="117">
        <v>0.22700000000000001</v>
      </c>
      <c r="E36" s="117">
        <v>2.8E-3</v>
      </c>
      <c r="F36" s="117">
        <v>0</v>
      </c>
      <c r="G36" s="117">
        <v>0.12470000000000001</v>
      </c>
      <c r="H36" s="117">
        <v>7.2900000000000006E-2</v>
      </c>
      <c r="I36" s="117">
        <v>5.4699999999999999E-2</v>
      </c>
      <c r="J36" s="117">
        <v>1.2699999999999999E-2</v>
      </c>
    </row>
    <row r="37" spans="1:10" x14ac:dyDescent="0.2">
      <c r="A37" s="73"/>
      <c r="B37" s="117">
        <v>0.2185</v>
      </c>
      <c r="C37" s="117">
        <v>0.27529999999999999</v>
      </c>
      <c r="D37" s="117">
        <v>0.2185</v>
      </c>
      <c r="E37" s="117">
        <v>5.4999999999999997E-3</v>
      </c>
      <c r="F37" s="117">
        <v>0</v>
      </c>
      <c r="G37" s="117">
        <v>0.1246</v>
      </c>
      <c r="H37" s="117">
        <v>7.8700000000000006E-2</v>
      </c>
      <c r="I37" s="117">
        <v>6.4399999999999999E-2</v>
      </c>
      <c r="J37" s="117">
        <v>1.4500000000000001E-2</v>
      </c>
    </row>
    <row r="38" spans="1:10" x14ac:dyDescent="0.2">
      <c r="A38" s="73"/>
      <c r="B38" s="117">
        <v>0.20799999999999999</v>
      </c>
      <c r="C38" s="117">
        <v>0.27429999999999999</v>
      </c>
      <c r="D38" s="117">
        <v>0.20799999999999999</v>
      </c>
      <c r="E38" s="117">
        <v>7.3000000000000001E-3</v>
      </c>
      <c r="F38" s="117">
        <v>0</v>
      </c>
      <c r="G38" s="117">
        <v>0.12570000000000001</v>
      </c>
      <c r="H38" s="117">
        <v>8.8599999999999998E-2</v>
      </c>
      <c r="I38" s="117">
        <v>7.2499999999999995E-2</v>
      </c>
      <c r="J38" s="117">
        <v>1.5699999999999999E-2</v>
      </c>
    </row>
    <row r="39" spans="1:10" x14ac:dyDescent="0.2">
      <c r="A39" s="73"/>
      <c r="B39" s="117">
        <v>0.1986</v>
      </c>
      <c r="C39" s="117">
        <v>0.2767</v>
      </c>
      <c r="D39" s="117">
        <v>0.1986</v>
      </c>
      <c r="E39" s="117">
        <v>8.0000000000000002E-3</v>
      </c>
      <c r="F39" s="117">
        <v>0</v>
      </c>
      <c r="G39" s="117">
        <v>0.12529999999999999</v>
      </c>
      <c r="H39" s="117">
        <v>9.69E-2</v>
      </c>
      <c r="I39" s="117">
        <v>7.9500000000000001E-2</v>
      </c>
      <c r="J39" s="117">
        <v>1.6400000000000001E-2</v>
      </c>
    </row>
    <row r="40" spans="1:10" x14ac:dyDescent="0.2">
      <c r="A40" s="73"/>
      <c r="B40" s="117">
        <v>0.19170000000000001</v>
      </c>
      <c r="C40" s="117">
        <v>0.27339999999999998</v>
      </c>
      <c r="D40" s="117">
        <v>0.19170000000000001</v>
      </c>
      <c r="E40" s="117">
        <v>8.8000000000000005E-3</v>
      </c>
      <c r="F40" s="117">
        <v>0</v>
      </c>
      <c r="G40" s="117">
        <v>0.12529999999999999</v>
      </c>
      <c r="H40" s="117">
        <v>0.1061</v>
      </c>
      <c r="I40" s="117">
        <v>8.6999999999999994E-2</v>
      </c>
      <c r="J40" s="117">
        <v>1.6E-2</v>
      </c>
    </row>
    <row r="41" spans="1:10" x14ac:dyDescent="0.2">
      <c r="A41" s="73"/>
      <c r="B41" s="117">
        <v>0.1885</v>
      </c>
      <c r="C41" s="117">
        <v>0.2646</v>
      </c>
      <c r="D41" s="117">
        <v>0.1885</v>
      </c>
      <c r="E41" s="117">
        <v>1.12E-2</v>
      </c>
      <c r="F41" s="117">
        <v>0</v>
      </c>
      <c r="G41" s="117">
        <v>0.12470000000000001</v>
      </c>
      <c r="H41" s="117">
        <v>0.11609999999999999</v>
      </c>
      <c r="I41" s="117">
        <v>9.2100000000000001E-2</v>
      </c>
      <c r="J41" s="117">
        <v>1.44E-2</v>
      </c>
    </row>
    <row r="42" spans="1:10" x14ac:dyDescent="0.2">
      <c r="A42" s="73"/>
      <c r="B42" s="117">
        <v>0.188</v>
      </c>
      <c r="C42" s="117">
        <v>0.25659999999999999</v>
      </c>
      <c r="D42" s="117">
        <v>0.188</v>
      </c>
      <c r="E42" s="117">
        <v>1.3899999999999999E-2</v>
      </c>
      <c r="F42" s="117">
        <v>0</v>
      </c>
      <c r="G42" s="117">
        <v>0.1212</v>
      </c>
      <c r="H42" s="117">
        <v>0.12509999999999999</v>
      </c>
      <c r="I42" s="117">
        <v>9.4700000000000006E-2</v>
      </c>
      <c r="J42" s="117">
        <v>1.2500000000000001E-2</v>
      </c>
    </row>
    <row r="43" spans="1:10" x14ac:dyDescent="0.2">
      <c r="A43" s="73">
        <v>40</v>
      </c>
      <c r="B43" s="117">
        <v>0.1915</v>
      </c>
      <c r="C43" s="117">
        <v>0.24410000000000001</v>
      </c>
      <c r="D43" s="117">
        <v>0.1933</v>
      </c>
      <c r="E43" s="117">
        <v>1.6199999999999999E-2</v>
      </c>
      <c r="F43" s="117">
        <v>0</v>
      </c>
      <c r="G43" s="117">
        <v>0.1187</v>
      </c>
      <c r="H43" s="117">
        <v>0.13089999999999999</v>
      </c>
      <c r="I43" s="117">
        <v>9.4100000000000003E-2</v>
      </c>
      <c r="J43" s="117">
        <v>1.12E-2</v>
      </c>
    </row>
    <row r="44" spans="1:10" x14ac:dyDescent="0.2">
      <c r="A44" s="73"/>
      <c r="B44" s="117">
        <v>0.1948</v>
      </c>
      <c r="C44" s="117">
        <v>0.2276</v>
      </c>
      <c r="D44" s="117">
        <v>0.2034</v>
      </c>
      <c r="E44" s="117">
        <v>1.7600000000000001E-2</v>
      </c>
      <c r="F44" s="117">
        <v>0</v>
      </c>
      <c r="G44" s="117">
        <v>0.1205</v>
      </c>
      <c r="H44" s="117">
        <v>0.13200000000000001</v>
      </c>
      <c r="I44" s="117">
        <v>9.35E-2</v>
      </c>
      <c r="J44" s="117">
        <v>1.06E-2</v>
      </c>
    </row>
    <row r="45" spans="1:10" x14ac:dyDescent="0.2">
      <c r="A45" s="73"/>
      <c r="B45" s="117">
        <v>0.19589999999999999</v>
      </c>
      <c r="C45" s="117">
        <v>0.21490000000000001</v>
      </c>
      <c r="D45" s="117">
        <v>0.21240000000000001</v>
      </c>
      <c r="E45" s="117">
        <v>1.9699999999999999E-2</v>
      </c>
      <c r="F45" s="117">
        <v>0</v>
      </c>
      <c r="G45" s="117">
        <v>0.1232</v>
      </c>
      <c r="H45" s="117">
        <v>0.1305</v>
      </c>
      <c r="I45" s="117">
        <v>9.35E-2</v>
      </c>
      <c r="J45" s="117">
        <v>9.7999999999999997E-3</v>
      </c>
    </row>
    <row r="46" spans="1:10" x14ac:dyDescent="0.2">
      <c r="A46" s="73"/>
      <c r="B46" s="117">
        <v>0.19769999999999999</v>
      </c>
      <c r="C46" s="117">
        <v>0.20760000000000001</v>
      </c>
      <c r="D46" s="117">
        <v>0.21940000000000001</v>
      </c>
      <c r="E46" s="117">
        <v>2.3199999999999998E-2</v>
      </c>
      <c r="F46" s="117">
        <v>0</v>
      </c>
      <c r="G46" s="117">
        <v>0.1195</v>
      </c>
      <c r="H46" s="117">
        <v>0.1313</v>
      </c>
      <c r="I46" s="117">
        <v>9.2100000000000001E-2</v>
      </c>
      <c r="J46" s="117">
        <v>9.1999999999999998E-3</v>
      </c>
    </row>
    <row r="47" spans="1:10" x14ac:dyDescent="0.2">
      <c r="A47" s="73"/>
      <c r="B47" s="117">
        <v>0.19889999999999999</v>
      </c>
      <c r="C47" s="117">
        <v>0.19950000000000001</v>
      </c>
      <c r="D47" s="117">
        <v>0.22259999999999999</v>
      </c>
      <c r="E47" s="117">
        <v>2.6700000000000002E-2</v>
      </c>
      <c r="F47" s="117">
        <v>0</v>
      </c>
      <c r="G47" s="117">
        <v>0.1134</v>
      </c>
      <c r="H47" s="117">
        <v>0.13700000000000001</v>
      </c>
      <c r="I47" s="117">
        <v>9.2899999999999996E-2</v>
      </c>
      <c r="J47" s="117">
        <v>9.1000000000000004E-3</v>
      </c>
    </row>
    <row r="48" spans="1:10" x14ac:dyDescent="0.2">
      <c r="A48" s="73"/>
      <c r="B48" s="117">
        <v>0.19900000000000001</v>
      </c>
      <c r="C48" s="117">
        <v>0.1885</v>
      </c>
      <c r="D48" s="117">
        <v>0.2243</v>
      </c>
      <c r="E48" s="117">
        <v>2.9100000000000001E-2</v>
      </c>
      <c r="F48" s="117">
        <v>0</v>
      </c>
      <c r="G48" s="117">
        <v>0.109</v>
      </c>
      <c r="H48" s="117">
        <v>0.14560000000000001</v>
      </c>
      <c r="I48" s="117">
        <v>9.4700000000000006E-2</v>
      </c>
      <c r="J48" s="117">
        <v>9.7000000000000003E-3</v>
      </c>
    </row>
    <row r="49" spans="1:10" x14ac:dyDescent="0.2">
      <c r="A49" s="73"/>
      <c r="B49" s="117">
        <v>0.1973</v>
      </c>
      <c r="C49" s="117">
        <v>0.17710000000000001</v>
      </c>
      <c r="D49" s="117">
        <v>0.2283</v>
      </c>
      <c r="E49" s="117">
        <v>3.1300000000000001E-2</v>
      </c>
      <c r="F49" s="117">
        <v>0</v>
      </c>
      <c r="G49" s="117">
        <v>0.10580000000000001</v>
      </c>
      <c r="H49" s="117">
        <v>0.15290000000000001</v>
      </c>
      <c r="I49" s="117">
        <v>9.5899999999999999E-2</v>
      </c>
      <c r="J49" s="117">
        <v>1.14E-2</v>
      </c>
    </row>
    <row r="50" spans="1:10" x14ac:dyDescent="0.2">
      <c r="A50" s="73"/>
      <c r="B50" s="117">
        <v>0.1971</v>
      </c>
      <c r="C50" s="117">
        <v>0.16439999999999999</v>
      </c>
      <c r="D50" s="117">
        <v>0.23069999999999999</v>
      </c>
      <c r="E50" s="117">
        <v>3.2399999999999998E-2</v>
      </c>
      <c r="F50" s="117">
        <v>0</v>
      </c>
      <c r="G50" s="117">
        <v>0.1047</v>
      </c>
      <c r="H50" s="117">
        <v>0.15939999999999999</v>
      </c>
      <c r="I50" s="117">
        <v>9.8699999999999996E-2</v>
      </c>
      <c r="J50" s="117">
        <v>1.2699999999999999E-2</v>
      </c>
    </row>
    <row r="51" spans="1:10" x14ac:dyDescent="0.2">
      <c r="A51" s="73"/>
      <c r="B51" s="117">
        <v>0.2016</v>
      </c>
      <c r="C51" s="117">
        <v>0.15609999999999999</v>
      </c>
      <c r="D51" s="117">
        <v>0.2273</v>
      </c>
      <c r="E51" s="117">
        <v>3.2300000000000002E-2</v>
      </c>
      <c r="F51" s="117">
        <v>0</v>
      </c>
      <c r="G51" s="117">
        <v>0.1017</v>
      </c>
      <c r="H51" s="117">
        <v>0.16569999999999999</v>
      </c>
      <c r="I51" s="117">
        <v>0.1016</v>
      </c>
      <c r="J51" s="117">
        <v>1.37E-2</v>
      </c>
    </row>
    <row r="52" spans="1:10" x14ac:dyDescent="0.2">
      <c r="A52" s="73"/>
      <c r="B52" s="117">
        <v>0.2094</v>
      </c>
      <c r="C52" s="117">
        <v>0.15079999999999999</v>
      </c>
      <c r="D52" s="117">
        <v>0.2185</v>
      </c>
      <c r="E52" s="117">
        <v>3.2800000000000003E-2</v>
      </c>
      <c r="F52" s="117">
        <v>0</v>
      </c>
      <c r="G52" s="117">
        <v>9.5899999999999999E-2</v>
      </c>
      <c r="H52" s="117">
        <v>0.1731</v>
      </c>
      <c r="I52" s="117">
        <v>0.1047</v>
      </c>
      <c r="J52" s="117">
        <v>1.47E-2</v>
      </c>
    </row>
    <row r="53" spans="1:10" x14ac:dyDescent="0.2">
      <c r="A53" s="73">
        <v>50</v>
      </c>
      <c r="B53" s="117">
        <v>0.221</v>
      </c>
      <c r="C53" s="117">
        <v>0.13869999999999999</v>
      </c>
      <c r="D53" s="117">
        <v>0.21240000000000001</v>
      </c>
      <c r="E53" s="117">
        <v>3.5799999999999998E-2</v>
      </c>
      <c r="F53" s="117">
        <v>0</v>
      </c>
      <c r="G53" s="117">
        <v>8.9800000000000005E-2</v>
      </c>
      <c r="H53" s="117">
        <v>0.17829999999999999</v>
      </c>
      <c r="I53" s="117">
        <v>0.1074</v>
      </c>
      <c r="J53" s="117">
        <v>1.66E-2</v>
      </c>
    </row>
    <row r="54" spans="1:10" x14ac:dyDescent="0.2">
      <c r="A54" s="73"/>
      <c r="B54" s="117">
        <v>0.23300000000000001</v>
      </c>
      <c r="C54" s="117">
        <v>0.1242</v>
      </c>
      <c r="D54" s="117">
        <v>0.21609999999999999</v>
      </c>
      <c r="E54" s="117">
        <v>3.8300000000000001E-2</v>
      </c>
      <c r="F54" s="117">
        <v>0</v>
      </c>
      <c r="G54" s="117">
        <v>8.5999999999999993E-2</v>
      </c>
      <c r="H54" s="117">
        <v>0.1769</v>
      </c>
      <c r="I54" s="117">
        <v>0.108</v>
      </c>
      <c r="J54" s="117">
        <v>1.7600000000000001E-2</v>
      </c>
    </row>
    <row r="55" spans="1:10" x14ac:dyDescent="0.2">
      <c r="A55" s="73"/>
      <c r="B55" s="117">
        <v>0.24859999999999999</v>
      </c>
      <c r="C55" s="117">
        <v>0.1103</v>
      </c>
      <c r="D55" s="117">
        <v>0.22189999999999999</v>
      </c>
      <c r="E55" s="117">
        <v>3.8600000000000002E-2</v>
      </c>
      <c r="F55" s="117">
        <v>0</v>
      </c>
      <c r="G55" s="117">
        <v>8.2500000000000004E-2</v>
      </c>
      <c r="H55" s="117">
        <v>0.1736</v>
      </c>
      <c r="I55" s="117">
        <v>0.1074</v>
      </c>
      <c r="J55" s="117">
        <v>1.7000000000000001E-2</v>
      </c>
    </row>
    <row r="56" spans="1:10" x14ac:dyDescent="0.2">
      <c r="A56" s="73"/>
      <c r="B56" s="117">
        <v>0.26889999999999997</v>
      </c>
      <c r="C56" s="117">
        <v>0.10050000000000001</v>
      </c>
      <c r="D56" s="117">
        <v>0.2225</v>
      </c>
      <c r="E56" s="117">
        <v>3.7600000000000001E-2</v>
      </c>
      <c r="F56" s="117">
        <v>0</v>
      </c>
      <c r="G56" s="117">
        <v>7.8100000000000003E-2</v>
      </c>
      <c r="H56" s="117">
        <v>0.1709</v>
      </c>
      <c r="I56" s="117">
        <v>0.1047</v>
      </c>
      <c r="J56" s="117">
        <v>1.67E-2</v>
      </c>
    </row>
    <row r="57" spans="1:10" x14ac:dyDescent="0.2">
      <c r="A57" s="73"/>
      <c r="B57" s="117">
        <v>0.29020000000000001</v>
      </c>
      <c r="C57" s="117">
        <v>9.2799999999999994E-2</v>
      </c>
      <c r="D57" s="117">
        <v>0.21709999999999999</v>
      </c>
      <c r="E57" s="117">
        <v>3.78E-2</v>
      </c>
      <c r="F57" s="117">
        <v>0</v>
      </c>
      <c r="G57" s="117">
        <v>7.4700000000000003E-2</v>
      </c>
      <c r="H57" s="117">
        <v>0.1681</v>
      </c>
      <c r="I57" s="117">
        <v>0.1014</v>
      </c>
      <c r="J57" s="117">
        <v>1.7899999999999999E-2</v>
      </c>
    </row>
    <row r="58" spans="1:10" x14ac:dyDescent="0.2">
      <c r="A58" s="73"/>
      <c r="B58" s="117">
        <v>0.3085</v>
      </c>
      <c r="C58" s="117">
        <v>8.5199999999999998E-2</v>
      </c>
      <c r="D58" s="117">
        <v>0.2097</v>
      </c>
      <c r="E58" s="117">
        <v>3.9199999999999999E-2</v>
      </c>
      <c r="F58" s="117">
        <v>0</v>
      </c>
      <c r="G58" s="117">
        <v>7.2999999999999995E-2</v>
      </c>
      <c r="H58" s="117">
        <v>0.1638</v>
      </c>
      <c r="I58" s="117">
        <v>0.1004</v>
      </c>
      <c r="J58" s="117">
        <v>2.01E-2</v>
      </c>
    </row>
    <row r="59" spans="1:10" x14ac:dyDescent="0.2">
      <c r="A59" s="73"/>
      <c r="B59" s="117">
        <v>0.32300000000000001</v>
      </c>
      <c r="C59" s="117">
        <v>7.6799999999999993E-2</v>
      </c>
      <c r="D59" s="117">
        <v>0.2044</v>
      </c>
      <c r="E59" s="117">
        <v>4.0399999999999998E-2</v>
      </c>
      <c r="F59" s="117">
        <v>0</v>
      </c>
      <c r="G59" s="117">
        <v>6.9000000000000006E-2</v>
      </c>
      <c r="H59" s="117">
        <v>0.1603</v>
      </c>
      <c r="I59" s="117">
        <v>0.1018</v>
      </c>
      <c r="J59" s="117">
        <v>2.4199999999999999E-2</v>
      </c>
    </row>
    <row r="60" spans="1:10" x14ac:dyDescent="0.2">
      <c r="A60" s="73"/>
      <c r="B60" s="117">
        <v>0.33689999999999998</v>
      </c>
      <c r="C60" s="117">
        <v>6.8599999999999994E-2</v>
      </c>
      <c r="D60" s="117">
        <v>0.1951</v>
      </c>
      <c r="E60" s="117">
        <v>3.95E-2</v>
      </c>
      <c r="F60" s="117">
        <v>0</v>
      </c>
      <c r="G60" s="117">
        <v>6.4600000000000005E-2</v>
      </c>
      <c r="H60" s="117">
        <v>0.1593</v>
      </c>
      <c r="I60" s="117">
        <v>0.1043</v>
      </c>
      <c r="J60" s="117">
        <v>3.1600000000000003E-2</v>
      </c>
    </row>
    <row r="61" spans="1:10" x14ac:dyDescent="0.2">
      <c r="A61" s="73"/>
      <c r="B61" s="117">
        <v>0.35189999999999999</v>
      </c>
      <c r="C61" s="117">
        <v>6.2600000000000003E-2</v>
      </c>
      <c r="D61" s="117">
        <v>0.182</v>
      </c>
      <c r="E61" s="117">
        <v>3.8399999999999997E-2</v>
      </c>
      <c r="F61" s="117">
        <v>0</v>
      </c>
      <c r="G61" s="117">
        <v>6.1800000000000001E-2</v>
      </c>
      <c r="H61" s="117">
        <v>0.15790000000000001</v>
      </c>
      <c r="I61" s="117">
        <v>0.1046</v>
      </c>
      <c r="J61" s="117">
        <v>4.0800000000000003E-2</v>
      </c>
    </row>
    <row r="62" spans="1:10" x14ac:dyDescent="0.2">
      <c r="A62" s="73"/>
      <c r="B62" s="117">
        <v>0.36359999999999998</v>
      </c>
      <c r="C62" s="117">
        <v>5.9799999999999999E-2</v>
      </c>
      <c r="D62" s="117">
        <v>0.16869999999999999</v>
      </c>
      <c r="E62" s="117">
        <v>0.04</v>
      </c>
      <c r="F62" s="117">
        <v>0</v>
      </c>
      <c r="G62" s="117">
        <v>5.9200000000000003E-2</v>
      </c>
      <c r="H62" s="117">
        <v>0.1555</v>
      </c>
      <c r="I62" s="117">
        <v>0.1037</v>
      </c>
      <c r="J62" s="117">
        <v>4.9599999999999998E-2</v>
      </c>
    </row>
    <row r="63" spans="1:10" x14ac:dyDescent="0.2">
      <c r="A63" s="73">
        <v>60</v>
      </c>
      <c r="B63" s="117">
        <v>0.37269999999999998</v>
      </c>
      <c r="C63" s="117">
        <v>5.9499999999999997E-2</v>
      </c>
      <c r="D63" s="117">
        <v>0.15720000000000001</v>
      </c>
      <c r="E63" s="117">
        <v>4.4200000000000003E-2</v>
      </c>
      <c r="F63" s="117">
        <v>0</v>
      </c>
      <c r="G63" s="117">
        <v>5.5399999999999998E-2</v>
      </c>
      <c r="H63" s="117">
        <v>0.15190000000000001</v>
      </c>
      <c r="I63" s="117">
        <v>0.1028</v>
      </c>
      <c r="J63" s="117">
        <v>5.6300000000000003E-2</v>
      </c>
    </row>
    <row r="64" spans="1:10" x14ac:dyDescent="0.2">
      <c r="A64" s="73"/>
      <c r="B64" s="117">
        <v>0.38240000000000002</v>
      </c>
      <c r="C64" s="117">
        <v>5.9900000000000002E-2</v>
      </c>
      <c r="D64" s="117">
        <v>0.14749999999999999</v>
      </c>
      <c r="E64" s="117">
        <v>4.7300000000000002E-2</v>
      </c>
      <c r="F64" s="117">
        <v>0</v>
      </c>
      <c r="G64" s="117">
        <v>5.3600000000000002E-2</v>
      </c>
      <c r="H64" s="117">
        <v>0.14729999999999999</v>
      </c>
      <c r="I64" s="117">
        <v>0.1019</v>
      </c>
      <c r="J64" s="117">
        <v>6.0100000000000001E-2</v>
      </c>
    </row>
    <row r="65" spans="1:10" x14ac:dyDescent="0.2">
      <c r="A65" s="73"/>
      <c r="B65" s="117">
        <v>0.39400000000000002</v>
      </c>
      <c r="C65" s="117">
        <v>5.6500000000000002E-2</v>
      </c>
      <c r="D65" s="117">
        <v>0.13930000000000001</v>
      </c>
      <c r="E65" s="117">
        <v>4.8800000000000003E-2</v>
      </c>
      <c r="F65" s="117">
        <v>0</v>
      </c>
      <c r="G65" s="117">
        <v>5.1200000000000002E-2</v>
      </c>
      <c r="H65" s="117">
        <v>0.1454</v>
      </c>
      <c r="I65" s="117">
        <v>0.1019</v>
      </c>
      <c r="J65" s="117">
        <v>6.2899999999999998E-2</v>
      </c>
    </row>
    <row r="66" spans="1:10" x14ac:dyDescent="0.2">
      <c r="A66" s="73"/>
      <c r="B66" s="117">
        <v>0.40560000000000002</v>
      </c>
      <c r="C66" s="117">
        <v>5.11E-2</v>
      </c>
      <c r="D66" s="117">
        <v>0.1358</v>
      </c>
      <c r="E66" s="117">
        <v>5.0900000000000001E-2</v>
      </c>
      <c r="F66" s="117">
        <v>0</v>
      </c>
      <c r="G66" s="117">
        <v>4.99E-2</v>
      </c>
      <c r="H66" s="117">
        <v>0.1421</v>
      </c>
      <c r="I66" s="117">
        <v>9.9900000000000003E-2</v>
      </c>
      <c r="J66" s="117">
        <v>6.4699999999999994E-2</v>
      </c>
    </row>
    <row r="67" spans="1:10" x14ac:dyDescent="0.2">
      <c r="A67" s="73"/>
      <c r="B67" s="117">
        <v>0.41049999999999998</v>
      </c>
      <c r="C67" s="117">
        <v>5.1299999999999998E-2</v>
      </c>
      <c r="D67" s="117">
        <v>0.1371</v>
      </c>
      <c r="E67" s="117">
        <v>5.4899999999999997E-2</v>
      </c>
      <c r="F67" s="117">
        <v>0</v>
      </c>
      <c r="G67" s="117">
        <v>5.0799999999999998E-2</v>
      </c>
      <c r="H67" s="117">
        <v>0.1346</v>
      </c>
      <c r="I67" s="117">
        <v>9.6500000000000002E-2</v>
      </c>
      <c r="J67" s="117">
        <v>6.4299999999999996E-2</v>
      </c>
    </row>
    <row r="68" spans="1:10" x14ac:dyDescent="0.2">
      <c r="A68" s="73"/>
      <c r="B68" s="117">
        <v>0.41299999999999998</v>
      </c>
      <c r="C68" s="117">
        <v>5.1400000000000001E-2</v>
      </c>
      <c r="D68" s="117">
        <v>0.13730000000000001</v>
      </c>
      <c r="E68" s="117">
        <v>6.2E-2</v>
      </c>
      <c r="F68" s="117">
        <v>5.0000000000000001E-4</v>
      </c>
      <c r="G68" s="117">
        <v>5.1900000000000002E-2</v>
      </c>
      <c r="H68" s="117">
        <v>0.12640000000000001</v>
      </c>
      <c r="I68" s="117">
        <v>9.5799999999999996E-2</v>
      </c>
      <c r="J68" s="117">
        <v>6.1800000000000001E-2</v>
      </c>
    </row>
    <row r="69" spans="1:10" x14ac:dyDescent="0.2">
      <c r="A69" s="73"/>
      <c r="B69" s="117">
        <v>0.41299999999999998</v>
      </c>
      <c r="C69" s="117">
        <v>4.82E-2</v>
      </c>
      <c r="D69" s="117">
        <v>0.1358</v>
      </c>
      <c r="E69" s="117">
        <v>7.0199999999999999E-2</v>
      </c>
      <c r="F69" s="117">
        <v>2.3999999999999998E-3</v>
      </c>
      <c r="G69" s="117">
        <v>5.1200000000000002E-2</v>
      </c>
      <c r="H69" s="117">
        <v>0.121</v>
      </c>
      <c r="I69" s="117">
        <v>9.8199999999999996E-2</v>
      </c>
      <c r="J69" s="117">
        <v>0.06</v>
      </c>
    </row>
    <row r="70" spans="1:10" x14ac:dyDescent="0.2">
      <c r="A70" s="73"/>
      <c r="B70" s="117">
        <v>0.40570000000000001</v>
      </c>
      <c r="C70" s="117">
        <v>4.53E-2</v>
      </c>
      <c r="D70" s="117">
        <v>0.1328</v>
      </c>
      <c r="E70" s="117">
        <v>7.8700000000000006E-2</v>
      </c>
      <c r="F70" s="117">
        <v>8.9999999999999993E-3</v>
      </c>
      <c r="G70" s="117">
        <v>5.1900000000000002E-2</v>
      </c>
      <c r="H70" s="117">
        <v>0.11609999999999999</v>
      </c>
      <c r="I70" s="117">
        <v>9.9299999999999999E-2</v>
      </c>
      <c r="J70" s="117">
        <v>6.1199999999999997E-2</v>
      </c>
    </row>
    <row r="71" spans="1:10" x14ac:dyDescent="0.2">
      <c r="A71" s="73"/>
      <c r="B71" s="117">
        <v>0.39269999999999999</v>
      </c>
      <c r="C71" s="117">
        <v>4.48E-2</v>
      </c>
      <c r="D71" s="117">
        <v>0.13039999999999999</v>
      </c>
      <c r="E71" s="117">
        <v>8.5699999999999998E-2</v>
      </c>
      <c r="F71" s="117">
        <v>2.6700000000000002E-2</v>
      </c>
      <c r="G71" s="117">
        <v>5.3499999999999999E-2</v>
      </c>
      <c r="H71" s="117">
        <v>0.1075</v>
      </c>
      <c r="I71" s="117">
        <v>9.69E-2</v>
      </c>
      <c r="J71" s="117">
        <v>6.1899999999999997E-2</v>
      </c>
    </row>
    <row r="72" spans="1:10" x14ac:dyDescent="0.2">
      <c r="A72" s="73"/>
      <c r="B72" s="117">
        <v>0.37680000000000002</v>
      </c>
      <c r="C72" s="117">
        <v>4.58E-2</v>
      </c>
      <c r="D72" s="117">
        <v>0.1295</v>
      </c>
      <c r="E72" s="117">
        <v>9.2499999999999999E-2</v>
      </c>
      <c r="F72" s="117">
        <v>4.7E-2</v>
      </c>
      <c r="G72" s="117">
        <v>5.1499999999999997E-2</v>
      </c>
      <c r="H72" s="117">
        <v>9.9199999999999997E-2</v>
      </c>
      <c r="I72" s="117">
        <v>9.5600000000000004E-2</v>
      </c>
      <c r="J72" s="117">
        <v>6.2100000000000002E-2</v>
      </c>
    </row>
    <row r="73" spans="1:10" x14ac:dyDescent="0.2">
      <c r="A73" s="73">
        <v>70</v>
      </c>
      <c r="B73" s="117">
        <v>0.36149999999999999</v>
      </c>
      <c r="C73" s="117">
        <v>4.9000000000000002E-2</v>
      </c>
      <c r="D73" s="117">
        <v>0.12479999999999999</v>
      </c>
      <c r="E73" s="117">
        <v>0.1018</v>
      </c>
      <c r="F73" s="117">
        <v>6.2899999999999998E-2</v>
      </c>
      <c r="G73" s="117">
        <v>4.5699999999999998E-2</v>
      </c>
      <c r="H73" s="117">
        <v>9.5399999999999999E-2</v>
      </c>
      <c r="I73" s="117">
        <v>9.6500000000000002E-2</v>
      </c>
      <c r="J73" s="117">
        <v>6.2399999999999997E-2</v>
      </c>
    </row>
    <row r="74" spans="1:10" x14ac:dyDescent="0.2">
      <c r="A74" s="73"/>
      <c r="B74" s="117">
        <v>0.34749999999999998</v>
      </c>
      <c r="C74" s="117">
        <v>5.2299999999999999E-2</v>
      </c>
      <c r="D74" s="117">
        <v>0.11840000000000001</v>
      </c>
      <c r="E74" s="117">
        <v>0.1132</v>
      </c>
      <c r="F74" s="117">
        <v>7.3499999999999996E-2</v>
      </c>
      <c r="G74" s="117">
        <v>3.9399999999999998E-2</v>
      </c>
      <c r="H74" s="117">
        <v>9.4899999999999998E-2</v>
      </c>
      <c r="I74" s="117">
        <v>9.7500000000000003E-2</v>
      </c>
      <c r="J74" s="117">
        <v>6.3200000000000006E-2</v>
      </c>
    </row>
    <row r="75" spans="1:10" x14ac:dyDescent="0.2">
      <c r="A75" s="73"/>
      <c r="B75" s="117">
        <v>0.3357</v>
      </c>
      <c r="C75" s="117">
        <v>5.2200000000000003E-2</v>
      </c>
      <c r="D75" s="117">
        <v>0.1179</v>
      </c>
      <c r="E75" s="117">
        <v>0.1236</v>
      </c>
      <c r="F75" s="117">
        <v>7.9899999999999999E-2</v>
      </c>
      <c r="G75" s="117">
        <v>3.3399999999999999E-2</v>
      </c>
      <c r="H75" s="117">
        <v>9.5600000000000004E-2</v>
      </c>
      <c r="I75" s="117">
        <v>9.6799999999999997E-2</v>
      </c>
      <c r="J75" s="117">
        <v>6.5000000000000002E-2</v>
      </c>
    </row>
    <row r="76" spans="1:10" x14ac:dyDescent="0.2">
      <c r="A76" s="73"/>
      <c r="B76" s="117">
        <v>0.32769999999999999</v>
      </c>
      <c r="C76" s="117">
        <v>5.2200000000000003E-2</v>
      </c>
      <c r="D76" s="117">
        <v>0.1217</v>
      </c>
      <c r="E76" s="117">
        <v>0.13039999999999999</v>
      </c>
      <c r="F76" s="117">
        <v>8.3000000000000004E-2</v>
      </c>
      <c r="G76" s="117">
        <v>3.0599999999999999E-2</v>
      </c>
      <c r="H76" s="117">
        <v>9.3399999999999997E-2</v>
      </c>
      <c r="I76" s="117">
        <v>9.35E-2</v>
      </c>
      <c r="J76" s="117">
        <v>6.7500000000000004E-2</v>
      </c>
    </row>
    <row r="77" spans="1:10" x14ac:dyDescent="0.2">
      <c r="A77" s="73"/>
      <c r="B77" s="117">
        <v>0.31950000000000001</v>
      </c>
      <c r="C77" s="117">
        <v>5.7700000000000001E-2</v>
      </c>
      <c r="D77" s="117">
        <v>0.1231</v>
      </c>
      <c r="E77" s="117">
        <v>0.13769999999999999</v>
      </c>
      <c r="F77" s="117">
        <v>8.0500000000000002E-2</v>
      </c>
      <c r="G77" s="117">
        <v>2.9899999999999999E-2</v>
      </c>
      <c r="H77" s="117">
        <v>8.7599999999999997E-2</v>
      </c>
      <c r="I77" s="117">
        <v>9.1800000000000007E-2</v>
      </c>
      <c r="J77" s="117">
        <v>7.22E-2</v>
      </c>
    </row>
    <row r="78" spans="1:10" x14ac:dyDescent="0.2">
      <c r="A78" s="73"/>
      <c r="B78" s="117">
        <v>0.31740000000000002</v>
      </c>
      <c r="C78" s="117">
        <v>6.13E-2</v>
      </c>
      <c r="D78" s="117">
        <v>0.1217</v>
      </c>
      <c r="E78" s="117">
        <v>0.1472</v>
      </c>
      <c r="F78" s="117">
        <v>7.1400000000000005E-2</v>
      </c>
      <c r="G78" s="117">
        <v>2.6499999999999999E-2</v>
      </c>
      <c r="H78" s="117">
        <v>8.2699999999999996E-2</v>
      </c>
      <c r="I78" s="117">
        <v>9.2999999999999999E-2</v>
      </c>
      <c r="J78" s="117">
        <v>7.8700000000000006E-2</v>
      </c>
    </row>
    <row r="79" spans="1:10" x14ac:dyDescent="0.2">
      <c r="A79" s="73"/>
      <c r="B79" s="117">
        <v>0.31659999999999999</v>
      </c>
      <c r="C79" s="117">
        <v>5.8999999999999997E-2</v>
      </c>
      <c r="D79" s="117">
        <v>0.1255</v>
      </c>
      <c r="E79" s="117">
        <v>0.15609999999999999</v>
      </c>
      <c r="F79" s="117">
        <v>5.8599999999999999E-2</v>
      </c>
      <c r="G79" s="117">
        <v>2.1700000000000001E-2</v>
      </c>
      <c r="H79" s="117">
        <v>8.1299999999999997E-2</v>
      </c>
      <c r="I79" s="117">
        <v>9.4299999999999995E-2</v>
      </c>
      <c r="J79" s="117">
        <v>8.6800000000000002E-2</v>
      </c>
    </row>
    <row r="80" spans="1:10" x14ac:dyDescent="0.2">
      <c r="A80" s="73"/>
      <c r="B80" s="117">
        <v>0.31040000000000001</v>
      </c>
      <c r="C80" s="117">
        <v>5.4100000000000002E-2</v>
      </c>
      <c r="D80" s="117">
        <v>0.1353</v>
      </c>
      <c r="E80" s="117">
        <v>0.1636</v>
      </c>
      <c r="F80" s="117">
        <v>4.9500000000000002E-2</v>
      </c>
      <c r="G80" s="117">
        <v>2.0199999999999999E-2</v>
      </c>
      <c r="H80" s="117">
        <v>7.9399999999999998E-2</v>
      </c>
      <c r="I80" s="117">
        <v>9.2100000000000001E-2</v>
      </c>
      <c r="J80" s="117">
        <v>9.5399999999999999E-2</v>
      </c>
    </row>
    <row r="81" spans="1:10" x14ac:dyDescent="0.2">
      <c r="A81" s="73"/>
      <c r="B81" s="117">
        <v>0.30359999999999998</v>
      </c>
      <c r="C81" s="117">
        <v>5.3199999999999997E-2</v>
      </c>
      <c r="D81" s="117">
        <v>0.14449999999999999</v>
      </c>
      <c r="E81" s="117">
        <v>0.1673</v>
      </c>
      <c r="F81" s="117">
        <v>5.0599999999999999E-2</v>
      </c>
      <c r="G81" s="117">
        <v>1.9900000000000001E-2</v>
      </c>
      <c r="H81" s="117">
        <v>7.2700000000000001E-2</v>
      </c>
      <c r="I81" s="117">
        <v>8.6400000000000005E-2</v>
      </c>
      <c r="J81" s="117">
        <v>0.1017</v>
      </c>
    </row>
    <row r="82" spans="1:10" x14ac:dyDescent="0.2">
      <c r="A82" s="73"/>
      <c r="B82" s="117">
        <v>0.2979</v>
      </c>
      <c r="C82" s="117">
        <v>5.21E-2</v>
      </c>
      <c r="D82" s="117">
        <v>0.14979999999999999</v>
      </c>
      <c r="E82" s="117">
        <v>0.1691</v>
      </c>
      <c r="F82" s="117">
        <v>5.62E-2</v>
      </c>
      <c r="G82" s="117">
        <v>1.95E-2</v>
      </c>
      <c r="H82" s="117">
        <v>6.5600000000000006E-2</v>
      </c>
      <c r="I82" s="117">
        <v>8.2400000000000001E-2</v>
      </c>
      <c r="J82" s="117">
        <v>0.1075</v>
      </c>
    </row>
    <row r="83" spans="1:10" x14ac:dyDescent="0.2">
      <c r="A83" s="73">
        <v>80</v>
      </c>
      <c r="B83" s="117">
        <v>0.29420000000000002</v>
      </c>
      <c r="C83" s="117">
        <v>4.7699999999999999E-2</v>
      </c>
      <c r="D83" s="117">
        <v>0.1474</v>
      </c>
      <c r="E83" s="117">
        <v>0.1706</v>
      </c>
      <c r="F83" s="117">
        <v>6.3700000000000007E-2</v>
      </c>
      <c r="G83" s="117">
        <v>2.07E-2</v>
      </c>
      <c r="H83" s="117">
        <v>6.3399999999999998E-2</v>
      </c>
      <c r="I83" s="117">
        <v>8.0600000000000005E-2</v>
      </c>
      <c r="J83" s="117">
        <v>0.11169999999999999</v>
      </c>
    </row>
    <row r="84" spans="1:10" x14ac:dyDescent="0.2">
      <c r="A84" s="73"/>
      <c r="B84" s="117">
        <v>0.28710000000000002</v>
      </c>
      <c r="C84" s="117">
        <v>4.1799999999999997E-2</v>
      </c>
      <c r="D84" s="117">
        <v>0.1459</v>
      </c>
      <c r="E84" s="117">
        <v>0.17249999999999999</v>
      </c>
      <c r="F84" s="117">
        <v>7.4399999999999994E-2</v>
      </c>
      <c r="G84" s="117">
        <v>2.0799999999999999E-2</v>
      </c>
      <c r="H84" s="117">
        <v>6.4600000000000005E-2</v>
      </c>
      <c r="I84" s="117">
        <v>7.8399999999999997E-2</v>
      </c>
      <c r="J84" s="117">
        <v>0.1144</v>
      </c>
    </row>
    <row r="85" spans="1:10" x14ac:dyDescent="0.2">
      <c r="A85" s="73"/>
      <c r="B85" s="117">
        <v>0.27629999999999999</v>
      </c>
      <c r="C85" s="117">
        <v>3.5200000000000002E-2</v>
      </c>
      <c r="D85" s="117">
        <v>0.14760000000000001</v>
      </c>
      <c r="E85" s="117">
        <v>0.17449999999999999</v>
      </c>
      <c r="F85" s="117">
        <v>8.9399999999999993E-2</v>
      </c>
      <c r="G85" s="117">
        <v>1.9900000000000001E-2</v>
      </c>
      <c r="H85" s="117">
        <v>6.5600000000000006E-2</v>
      </c>
      <c r="I85" s="117">
        <v>7.51E-2</v>
      </c>
      <c r="J85" s="117">
        <v>0.11650000000000001</v>
      </c>
    </row>
    <row r="86" spans="1:10" x14ac:dyDescent="0.2">
      <c r="A86" s="73"/>
      <c r="B86" s="117">
        <v>0.26379999999999998</v>
      </c>
      <c r="C86" s="117">
        <v>3.4700000000000002E-2</v>
      </c>
      <c r="D86" s="117">
        <v>0.1454</v>
      </c>
      <c r="E86" s="117">
        <v>0.17399999999999999</v>
      </c>
      <c r="F86" s="117">
        <v>0.1065</v>
      </c>
      <c r="G86" s="117">
        <v>2.0299999999999999E-2</v>
      </c>
      <c r="H86" s="117">
        <v>6.5500000000000003E-2</v>
      </c>
      <c r="I86" s="117">
        <v>7.2099999999999997E-2</v>
      </c>
      <c r="J86" s="117">
        <v>0.1176</v>
      </c>
    </row>
    <row r="87" spans="1:10" x14ac:dyDescent="0.2">
      <c r="A87" s="73"/>
      <c r="B87" s="117">
        <v>0.25259999999999999</v>
      </c>
      <c r="C87" s="117">
        <v>3.9199999999999999E-2</v>
      </c>
      <c r="D87" s="117">
        <v>0.1384</v>
      </c>
      <c r="E87" s="117">
        <v>0.17330000000000001</v>
      </c>
      <c r="F87" s="117">
        <v>0.1232</v>
      </c>
      <c r="G87" s="117">
        <v>2.07E-2</v>
      </c>
      <c r="H87" s="117">
        <v>6.3799999999999996E-2</v>
      </c>
      <c r="I87" s="117">
        <v>7.1300000000000002E-2</v>
      </c>
      <c r="J87" s="117">
        <v>0.1176</v>
      </c>
    </row>
    <row r="88" spans="1:10" x14ac:dyDescent="0.2">
      <c r="A88" s="73"/>
      <c r="B88" s="117">
        <v>0.2455</v>
      </c>
      <c r="C88" s="117">
        <v>3.9899999999999998E-2</v>
      </c>
      <c r="D88" s="117">
        <v>0.13300000000000001</v>
      </c>
      <c r="E88" s="117">
        <v>0.1721</v>
      </c>
      <c r="F88" s="117">
        <v>0.13850000000000001</v>
      </c>
      <c r="G88" s="117">
        <v>2.12E-2</v>
      </c>
      <c r="H88" s="117">
        <v>6.1600000000000002E-2</v>
      </c>
      <c r="I88" s="117">
        <v>7.2099999999999997E-2</v>
      </c>
      <c r="J88" s="117">
        <v>0.11600000000000001</v>
      </c>
    </row>
    <row r="89" spans="1:10" x14ac:dyDescent="0.2">
      <c r="A89" s="73"/>
      <c r="B89" s="117">
        <v>0.23669999999999999</v>
      </c>
      <c r="C89" s="117">
        <v>3.5299999999999998E-2</v>
      </c>
      <c r="D89" s="117">
        <v>0.1333</v>
      </c>
      <c r="E89" s="117">
        <v>0.17019999999999999</v>
      </c>
      <c r="F89" s="117">
        <v>0.15490000000000001</v>
      </c>
      <c r="G89" s="117">
        <v>2.06E-2</v>
      </c>
      <c r="H89" s="117">
        <v>5.9700000000000003E-2</v>
      </c>
      <c r="I89" s="117">
        <v>7.4700000000000003E-2</v>
      </c>
      <c r="J89" s="117">
        <v>0.1145</v>
      </c>
    </row>
    <row r="90" spans="1:10" x14ac:dyDescent="0.2">
      <c r="A90" s="73"/>
      <c r="B90" s="117">
        <v>0.21859999999999999</v>
      </c>
      <c r="C90" s="117">
        <v>3.1300000000000001E-2</v>
      </c>
      <c r="D90" s="117">
        <v>0.13930000000000001</v>
      </c>
      <c r="E90" s="117">
        <v>0.1701</v>
      </c>
      <c r="F90" s="117">
        <v>0.17519999999999999</v>
      </c>
      <c r="G90" s="117">
        <v>1.72E-2</v>
      </c>
      <c r="H90" s="117">
        <v>5.62E-2</v>
      </c>
      <c r="I90" s="117">
        <v>7.7799999999999994E-2</v>
      </c>
      <c r="J90" s="117">
        <v>0.1144</v>
      </c>
    </row>
    <row r="91" spans="1:10" x14ac:dyDescent="0.2">
      <c r="A91" s="73"/>
      <c r="B91" s="117">
        <v>0.19869999999999999</v>
      </c>
      <c r="C91" s="117">
        <v>3.27E-2</v>
      </c>
      <c r="D91" s="117">
        <v>0.14599999999999999</v>
      </c>
      <c r="E91" s="117">
        <v>0.16900000000000001</v>
      </c>
      <c r="F91" s="117">
        <v>0.1971</v>
      </c>
      <c r="G91" s="117">
        <v>1.2E-2</v>
      </c>
      <c r="H91" s="117">
        <v>5.1299999999999998E-2</v>
      </c>
      <c r="I91" s="117">
        <v>8.0699999999999994E-2</v>
      </c>
      <c r="J91" s="117">
        <v>0.11260000000000001</v>
      </c>
    </row>
    <row r="92" spans="1:10" x14ac:dyDescent="0.2">
      <c r="A92" s="73"/>
      <c r="B92" s="117">
        <v>0.1842</v>
      </c>
      <c r="C92" s="117">
        <v>3.4099999999999998E-2</v>
      </c>
      <c r="D92" s="117">
        <v>0.14779999999999999</v>
      </c>
      <c r="E92" s="117">
        <v>0.1651</v>
      </c>
      <c r="F92" s="117">
        <v>0.221</v>
      </c>
      <c r="G92" s="117">
        <v>7.9000000000000008E-3</v>
      </c>
      <c r="H92" s="117">
        <v>4.6800000000000001E-2</v>
      </c>
      <c r="I92" s="117">
        <v>8.4599999999999995E-2</v>
      </c>
      <c r="J92" s="117">
        <v>0.1085</v>
      </c>
    </row>
    <row r="93" spans="1:10" x14ac:dyDescent="0.2">
      <c r="A93" s="73">
        <v>90</v>
      </c>
      <c r="B93" s="117">
        <v>0.1749</v>
      </c>
      <c r="C93" s="117">
        <v>3.15E-2</v>
      </c>
      <c r="D93" s="117">
        <v>0.14649999999999999</v>
      </c>
      <c r="E93" s="117">
        <v>0.1588</v>
      </c>
      <c r="F93" s="117">
        <v>0.2455</v>
      </c>
      <c r="G93" s="117">
        <v>8.3999999999999995E-3</v>
      </c>
      <c r="H93" s="117">
        <v>4.4200000000000003E-2</v>
      </c>
      <c r="I93" s="117">
        <v>8.9099999999999999E-2</v>
      </c>
      <c r="J93" s="117">
        <v>0.1013</v>
      </c>
    </row>
    <row r="94" spans="1:10" x14ac:dyDescent="0.2">
      <c r="A94" s="73"/>
      <c r="B94" s="117">
        <v>0.16339999999999999</v>
      </c>
      <c r="C94" s="117">
        <v>2.5700000000000001E-2</v>
      </c>
      <c r="D94" s="117">
        <v>0.14729999999999999</v>
      </c>
      <c r="E94" s="117">
        <v>0.1522</v>
      </c>
      <c r="F94" s="117">
        <v>0.27010000000000001</v>
      </c>
      <c r="G94" s="117">
        <v>1.0699999999999999E-2</v>
      </c>
      <c r="H94" s="117">
        <v>4.2000000000000003E-2</v>
      </c>
      <c r="I94" s="117">
        <v>9.4600000000000004E-2</v>
      </c>
      <c r="J94" s="117">
        <v>9.3899999999999997E-2</v>
      </c>
    </row>
    <row r="95" spans="1:10" x14ac:dyDescent="0.2">
      <c r="A95" s="73"/>
      <c r="B95" s="117">
        <v>0.15429999999999999</v>
      </c>
      <c r="C95" s="117">
        <v>2.0799999999999999E-2</v>
      </c>
      <c r="D95" s="117">
        <v>0.1457</v>
      </c>
      <c r="E95" s="117">
        <v>0.14560000000000001</v>
      </c>
      <c r="F95" s="117">
        <v>0.29470000000000002</v>
      </c>
      <c r="G95" s="117">
        <v>1.23E-2</v>
      </c>
      <c r="H95" s="117">
        <v>0.04</v>
      </c>
      <c r="I95" s="117">
        <v>9.8500000000000004E-2</v>
      </c>
      <c r="J95" s="117">
        <v>8.8200000000000001E-2</v>
      </c>
    </row>
    <row r="96" spans="1:10" x14ac:dyDescent="0.2">
      <c r="A96" s="73"/>
      <c r="B96" s="117">
        <v>0.15290000000000001</v>
      </c>
      <c r="C96" s="117">
        <v>2.06E-2</v>
      </c>
      <c r="D96" s="117">
        <v>0.13869999999999999</v>
      </c>
      <c r="E96" s="117">
        <v>0.13539999999999999</v>
      </c>
      <c r="F96" s="117">
        <v>0.31819999999999998</v>
      </c>
      <c r="G96" s="117">
        <v>1.32E-2</v>
      </c>
      <c r="H96" s="117">
        <v>3.9100000000000003E-2</v>
      </c>
      <c r="I96" s="117">
        <v>0.10009999999999999</v>
      </c>
      <c r="J96" s="117">
        <v>8.1900000000000001E-2</v>
      </c>
    </row>
    <row r="97" spans="1:10" x14ac:dyDescent="0.2">
      <c r="A97" s="73"/>
      <c r="B97" s="117">
        <v>0.1676</v>
      </c>
      <c r="C97" s="117">
        <v>2.07E-2</v>
      </c>
      <c r="D97" s="117">
        <v>0.128</v>
      </c>
      <c r="E97" s="117">
        <v>0.1216</v>
      </c>
      <c r="F97" s="117">
        <v>0.33639999999999998</v>
      </c>
      <c r="G97" s="117">
        <v>1.37E-2</v>
      </c>
      <c r="H97" s="117">
        <v>3.8399999999999997E-2</v>
      </c>
      <c r="I97" s="117">
        <v>0.1004</v>
      </c>
      <c r="J97" s="117">
        <v>7.3200000000000001E-2</v>
      </c>
    </row>
    <row r="98" spans="1:10" x14ac:dyDescent="0.2">
      <c r="A98" s="73"/>
      <c r="B98" s="117">
        <v>0.20050000000000001</v>
      </c>
      <c r="C98" s="117">
        <v>1.8700000000000001E-2</v>
      </c>
      <c r="D98" s="117">
        <v>0.11700000000000001</v>
      </c>
      <c r="E98" s="117">
        <v>0.10580000000000001</v>
      </c>
      <c r="F98" s="117">
        <v>0.34699999999999998</v>
      </c>
      <c r="G98" s="117">
        <v>1.4E-2</v>
      </c>
      <c r="H98" s="117">
        <v>3.6799999999999999E-2</v>
      </c>
      <c r="I98" s="117">
        <v>9.69E-2</v>
      </c>
      <c r="J98" s="117">
        <v>6.3200000000000006E-2</v>
      </c>
    </row>
    <row r="99" spans="1:10" x14ac:dyDescent="0.2">
      <c r="A99" s="73"/>
      <c r="B99" s="117">
        <v>0.22969999999999999</v>
      </c>
      <c r="C99" s="117">
        <v>1.61E-2</v>
      </c>
      <c r="D99" s="117">
        <v>0.11260000000000001</v>
      </c>
      <c r="E99" s="117">
        <v>9.0899999999999995E-2</v>
      </c>
      <c r="F99" s="117">
        <v>0.35349999999999998</v>
      </c>
      <c r="G99" s="117">
        <v>1.4200000000000001E-2</v>
      </c>
      <c r="H99" s="117">
        <v>3.7699999999999997E-2</v>
      </c>
      <c r="I99" s="117">
        <v>9.1200000000000003E-2</v>
      </c>
      <c r="J99" s="117">
        <v>5.3999999999999999E-2</v>
      </c>
    </row>
    <row r="100" spans="1:10" x14ac:dyDescent="0.2">
      <c r="A100" s="73"/>
      <c r="B100" s="117">
        <v>0.2477</v>
      </c>
      <c r="C100" s="117">
        <v>1.47E-2</v>
      </c>
      <c r="D100" s="117">
        <v>0.1169</v>
      </c>
      <c r="E100" s="117">
        <v>8.0199999999999994E-2</v>
      </c>
      <c r="F100" s="117">
        <v>0.35039999999999999</v>
      </c>
      <c r="G100" s="117">
        <v>1.41E-2</v>
      </c>
      <c r="H100" s="117">
        <v>4.1599999999999998E-2</v>
      </c>
      <c r="I100" s="117">
        <v>8.7400000000000005E-2</v>
      </c>
      <c r="J100" s="117">
        <v>4.7E-2</v>
      </c>
    </row>
    <row r="101" spans="1:10" x14ac:dyDescent="0.2">
      <c r="A101" s="73"/>
      <c r="B101" s="117">
        <v>0.25900000000000001</v>
      </c>
      <c r="C101" s="117">
        <v>1.3899999999999999E-2</v>
      </c>
      <c r="D101" s="117">
        <v>0.121</v>
      </c>
      <c r="E101" s="117">
        <v>7.2499999999999995E-2</v>
      </c>
      <c r="F101" s="117">
        <v>0.34749999999999998</v>
      </c>
      <c r="G101" s="117">
        <v>1.38E-2</v>
      </c>
      <c r="H101" s="117">
        <v>4.48E-2</v>
      </c>
      <c r="I101" s="117">
        <v>8.5199999999999998E-2</v>
      </c>
      <c r="J101" s="117">
        <v>4.2299999999999997E-2</v>
      </c>
    </row>
    <row r="102" spans="1:10" x14ac:dyDescent="0.2">
      <c r="A102" s="73">
        <v>99</v>
      </c>
      <c r="B102" s="117">
        <v>0.2742</v>
      </c>
      <c r="C102" s="117">
        <v>1.32E-2</v>
      </c>
      <c r="D102" s="117">
        <v>0.1196</v>
      </c>
      <c r="E102" s="117">
        <v>6.59E-2</v>
      </c>
      <c r="F102" s="117">
        <v>0.34689999999999999</v>
      </c>
      <c r="G102" s="117">
        <v>1.32E-2</v>
      </c>
      <c r="H102" s="117">
        <v>4.5199999999999997E-2</v>
      </c>
      <c r="I102" s="117">
        <v>8.3799999999999999E-2</v>
      </c>
      <c r="J102" s="117">
        <v>3.7999999999999999E-2</v>
      </c>
    </row>
    <row r="103" spans="1:10" x14ac:dyDescent="0.2">
      <c r="B103" s="117">
        <v>0.29570000000000002</v>
      </c>
      <c r="C103" s="117">
        <v>1.2699999999999999E-2</v>
      </c>
      <c r="D103" s="117">
        <v>0.11550000000000001</v>
      </c>
      <c r="E103" s="117">
        <v>6.08E-2</v>
      </c>
      <c r="F103" s="117">
        <v>0.34060000000000001</v>
      </c>
      <c r="G103" s="117">
        <v>1.26E-2</v>
      </c>
      <c r="H103" s="117">
        <v>4.5699999999999998E-2</v>
      </c>
      <c r="I103" s="117">
        <v>8.2400000000000001E-2</v>
      </c>
      <c r="J103" s="117">
        <v>3.4000000000000002E-2</v>
      </c>
    </row>
    <row r="104" spans="1:10" x14ac:dyDescent="0.2">
      <c r="A104" s="73"/>
      <c r="B104" s="117">
        <v>0.30380000000000001</v>
      </c>
      <c r="C104" s="117">
        <v>1.24E-2</v>
      </c>
      <c r="D104" s="117">
        <v>0.1147</v>
      </c>
      <c r="E104" s="117">
        <v>5.8599999999999999E-2</v>
      </c>
      <c r="F104" s="117">
        <v>0.33560000000000001</v>
      </c>
      <c r="G104" s="117">
        <v>1.21E-2</v>
      </c>
      <c r="H104" s="117">
        <v>4.6800000000000001E-2</v>
      </c>
      <c r="I104" s="117">
        <v>8.3699999999999997E-2</v>
      </c>
      <c r="J104" s="117">
        <v>3.2399999999999998E-2</v>
      </c>
    </row>
    <row r="105" spans="1:10" x14ac:dyDescent="0.2">
      <c r="A105" s="73"/>
      <c r="B105" s="117">
        <v>0.29849999999999999</v>
      </c>
      <c r="C105" s="117">
        <v>1.2500000000000001E-2</v>
      </c>
      <c r="D105" s="117">
        <v>0.115</v>
      </c>
      <c r="E105" s="117">
        <v>5.9200000000000003E-2</v>
      </c>
      <c r="F105" s="117">
        <v>0.32529999999999998</v>
      </c>
      <c r="G105" s="117">
        <v>1.29E-2</v>
      </c>
      <c r="H105" s="117">
        <v>4.9700000000000001E-2</v>
      </c>
      <c r="I105" s="117">
        <v>9.3100000000000002E-2</v>
      </c>
      <c r="J105" s="117">
        <v>3.3700000000000001E-2</v>
      </c>
    </row>
    <row r="106" spans="1:10" x14ac:dyDescent="0.2">
      <c r="A106" s="73"/>
      <c r="B106" s="117">
        <v>0.27860000000000001</v>
      </c>
      <c r="C106" s="117">
        <v>1.2200000000000001E-2</v>
      </c>
      <c r="D106" s="117">
        <v>0.11559999999999999</v>
      </c>
      <c r="E106" s="117">
        <v>5.9799999999999999E-2</v>
      </c>
      <c r="F106" s="117">
        <v>0.31180000000000002</v>
      </c>
      <c r="G106" s="117">
        <v>1.7500000000000002E-2</v>
      </c>
      <c r="H106" s="117">
        <v>5.0799999999999998E-2</v>
      </c>
      <c r="I106" s="117">
        <v>0.11840000000000001</v>
      </c>
      <c r="J106" s="117">
        <v>3.5299999999999998E-2</v>
      </c>
    </row>
    <row r="107" spans="1:10" x14ac:dyDescent="0.2">
      <c r="A107" s="73"/>
      <c r="B107" s="117">
        <v>0.25829999999999997</v>
      </c>
      <c r="C107" s="117">
        <v>1.26E-2</v>
      </c>
      <c r="D107" s="117">
        <v>0.1108</v>
      </c>
      <c r="E107" s="117">
        <v>5.7799999999999997E-2</v>
      </c>
      <c r="F107" s="117">
        <v>0.30840000000000001</v>
      </c>
      <c r="G107" s="117">
        <v>2.3099999999999999E-2</v>
      </c>
      <c r="H107" s="117">
        <v>5.04E-2</v>
      </c>
      <c r="I107" s="117">
        <v>0.14349999999999999</v>
      </c>
      <c r="J107" s="117">
        <v>3.5200000000000002E-2</v>
      </c>
    </row>
    <row r="108" spans="1:10" x14ac:dyDescent="0.2">
      <c r="A108" s="73"/>
      <c r="B108" s="117">
        <v>0.25009999999999999</v>
      </c>
      <c r="C108" s="117">
        <v>1.6199999999999999E-2</v>
      </c>
      <c r="D108" s="117">
        <v>0.104</v>
      </c>
      <c r="E108" s="117">
        <v>5.3999999999999999E-2</v>
      </c>
      <c r="F108" s="117">
        <v>0.30990000000000001</v>
      </c>
      <c r="G108" s="117">
        <v>2.6800000000000001E-2</v>
      </c>
      <c r="H108" s="117">
        <v>5.11E-2</v>
      </c>
      <c r="I108" s="117">
        <v>0.1537</v>
      </c>
      <c r="J108" s="117">
        <v>3.44E-2</v>
      </c>
    </row>
    <row r="109" spans="1:10" x14ac:dyDescent="0.2">
      <c r="A109" s="73"/>
      <c r="B109" s="117">
        <v>0.2397</v>
      </c>
      <c r="C109" s="117">
        <v>2.0799999999999999E-2</v>
      </c>
      <c r="D109" s="117">
        <v>0.1062</v>
      </c>
      <c r="E109" s="117">
        <v>5.1700000000000003E-2</v>
      </c>
      <c r="F109" s="117">
        <v>0.30919999999999997</v>
      </c>
      <c r="G109" s="117">
        <v>2.7900000000000001E-2</v>
      </c>
      <c r="H109" s="117">
        <v>5.5599999999999997E-2</v>
      </c>
      <c r="I109" s="117">
        <v>0.15340000000000001</v>
      </c>
      <c r="J109" s="117">
        <v>3.56E-2</v>
      </c>
    </row>
    <row r="110" spans="1:10" x14ac:dyDescent="0.2">
      <c r="A110" s="73">
        <v>99.9</v>
      </c>
      <c r="B110" s="117">
        <v>0.22320000000000001</v>
      </c>
      <c r="C110" s="117">
        <v>2.3900000000000001E-2</v>
      </c>
      <c r="D110" s="117">
        <v>0.113</v>
      </c>
      <c r="E110" s="117">
        <v>5.16E-2</v>
      </c>
      <c r="F110" s="117">
        <v>0.308</v>
      </c>
      <c r="G110" s="117">
        <v>2.8199999999999999E-2</v>
      </c>
      <c r="H110" s="117">
        <v>6.1800000000000001E-2</v>
      </c>
      <c r="I110" s="117">
        <v>0.15359999999999999</v>
      </c>
      <c r="J110" s="117">
        <v>3.6900000000000002E-2</v>
      </c>
    </row>
    <row r="111" spans="1:10" x14ac:dyDescent="0.2">
      <c r="A111" s="73"/>
      <c r="B111" s="117">
        <v>0.2024</v>
      </c>
      <c r="C111" s="117">
        <v>2.5600000000000001E-2</v>
      </c>
      <c r="D111" s="117">
        <v>0.11849999999999999</v>
      </c>
      <c r="E111" s="117">
        <v>5.1700000000000003E-2</v>
      </c>
      <c r="F111" s="117">
        <v>0.3135</v>
      </c>
      <c r="G111" s="117">
        <v>2.8799999999999999E-2</v>
      </c>
      <c r="H111" s="117">
        <v>6.7400000000000002E-2</v>
      </c>
      <c r="I111" s="117">
        <v>0.1542</v>
      </c>
      <c r="J111" s="117">
        <v>3.7900000000000003E-2</v>
      </c>
    </row>
    <row r="112" spans="1:10" x14ac:dyDescent="0.2">
      <c r="A112" s="73"/>
      <c r="B112" s="117">
        <v>0.1895</v>
      </c>
      <c r="C112" s="117">
        <v>2.76E-2</v>
      </c>
      <c r="D112" s="117">
        <v>0.1232</v>
      </c>
      <c r="E112" s="117">
        <v>5.1700000000000003E-2</v>
      </c>
      <c r="F112" s="117">
        <v>0.31919999999999998</v>
      </c>
      <c r="G112" s="117">
        <v>2.8299999999999999E-2</v>
      </c>
      <c r="H112" s="117">
        <v>7.22E-2</v>
      </c>
      <c r="I112" s="117">
        <v>0.1492</v>
      </c>
      <c r="J112" s="117">
        <v>3.9100000000000003E-2</v>
      </c>
    </row>
    <row r="113" spans="1:10" x14ac:dyDescent="0.2">
      <c r="B113" s="117">
        <v>0.1908</v>
      </c>
      <c r="C113" s="117">
        <v>3.0700000000000002E-2</v>
      </c>
      <c r="D113" s="117">
        <v>0.1237</v>
      </c>
      <c r="E113" s="117">
        <v>5.2200000000000003E-2</v>
      </c>
      <c r="F113" s="117">
        <v>0.32440000000000002</v>
      </c>
      <c r="G113" s="117">
        <v>2.5600000000000001E-2</v>
      </c>
      <c r="H113" s="117">
        <v>7.5700000000000003E-2</v>
      </c>
      <c r="I113" s="117">
        <v>0.13539999999999999</v>
      </c>
      <c r="J113" s="117">
        <v>4.1300000000000003E-2</v>
      </c>
    </row>
    <row r="114" spans="1:10" x14ac:dyDescent="0.2">
      <c r="A114" s="73"/>
      <c r="B114" s="117">
        <v>0.19339999999999999</v>
      </c>
      <c r="C114" s="117">
        <v>3.3099999999999997E-2</v>
      </c>
      <c r="D114" s="117">
        <v>0.1225</v>
      </c>
      <c r="E114" s="117">
        <v>5.3199999999999997E-2</v>
      </c>
      <c r="F114" s="117">
        <v>0.33379999999999999</v>
      </c>
      <c r="G114" s="117">
        <v>2.1000000000000001E-2</v>
      </c>
      <c r="H114" s="117">
        <v>7.7299999999999994E-2</v>
      </c>
      <c r="I114" s="117">
        <v>0.1171</v>
      </c>
      <c r="J114" s="117">
        <v>4.8500000000000001E-2</v>
      </c>
    </row>
    <row r="115" spans="1:10" x14ac:dyDescent="0.2">
      <c r="A115" s="73"/>
      <c r="B115" s="117">
        <v>0.19750000000000001</v>
      </c>
      <c r="C115" s="117">
        <v>3.2300000000000002E-2</v>
      </c>
      <c r="D115" s="117">
        <v>0.1164</v>
      </c>
      <c r="E115" s="117">
        <v>5.4399999999999997E-2</v>
      </c>
      <c r="F115" s="117">
        <v>0.34060000000000001</v>
      </c>
      <c r="G115" s="117">
        <v>1.66E-2</v>
      </c>
      <c r="H115" s="117">
        <v>7.5300000000000006E-2</v>
      </c>
      <c r="I115" s="117">
        <v>0.1016</v>
      </c>
      <c r="J115" s="117">
        <v>6.54E-2</v>
      </c>
    </row>
    <row r="116" spans="1:10" x14ac:dyDescent="0.2">
      <c r="A116" s="73"/>
      <c r="B116" s="117">
        <v>0.21060000000000001</v>
      </c>
      <c r="C116" s="117">
        <v>2.7799999999999998E-2</v>
      </c>
      <c r="D116" s="117">
        <v>0.106</v>
      </c>
      <c r="E116" s="117">
        <v>5.3499999999999999E-2</v>
      </c>
      <c r="F116" s="117">
        <v>0.33779999999999999</v>
      </c>
      <c r="G116" s="117">
        <v>1.49E-2</v>
      </c>
      <c r="H116" s="117">
        <v>7.0699999999999999E-2</v>
      </c>
      <c r="I116" s="117">
        <v>9.7500000000000003E-2</v>
      </c>
      <c r="J116" s="117">
        <v>8.1199999999999994E-2</v>
      </c>
    </row>
    <row r="117" spans="1:10" x14ac:dyDescent="0.2">
      <c r="A117" s="73"/>
      <c r="B117" s="117">
        <v>0.22059999999999999</v>
      </c>
      <c r="C117" s="117">
        <v>2.2499999999999999E-2</v>
      </c>
      <c r="D117" s="117">
        <v>9.2100000000000001E-2</v>
      </c>
      <c r="E117" s="117">
        <v>4.9099999999999998E-2</v>
      </c>
      <c r="F117" s="117">
        <v>0.35020000000000001</v>
      </c>
      <c r="G117" s="117">
        <v>1.38E-2</v>
      </c>
      <c r="H117" s="117">
        <v>6.83E-2</v>
      </c>
      <c r="I117" s="117">
        <v>9.2799999999999994E-2</v>
      </c>
      <c r="J117" s="117">
        <v>9.0399999999999994E-2</v>
      </c>
    </row>
    <row r="118" spans="1:10" x14ac:dyDescent="0.2">
      <c r="A118" s="73"/>
      <c r="B118" s="117">
        <v>0.21870000000000001</v>
      </c>
      <c r="C118" s="117">
        <v>2.1700000000000001E-2</v>
      </c>
      <c r="D118" s="117">
        <v>8.3599999999999994E-2</v>
      </c>
      <c r="E118" s="117">
        <v>4.4299999999999999E-2</v>
      </c>
      <c r="F118" s="117">
        <v>0.36990000000000001</v>
      </c>
      <c r="G118" s="117">
        <v>1.2E-2</v>
      </c>
      <c r="H118" s="117">
        <v>6.8400000000000002E-2</v>
      </c>
      <c r="I118" s="117">
        <v>8.6300000000000002E-2</v>
      </c>
      <c r="J118" s="117">
        <v>9.5000000000000001E-2</v>
      </c>
    </row>
    <row r="119" spans="1:10" x14ac:dyDescent="0.2">
      <c r="A119" s="73">
        <v>99.99</v>
      </c>
      <c r="B119" s="117">
        <v>0.21299999999999999</v>
      </c>
      <c r="C119" s="117">
        <v>2.64E-2</v>
      </c>
      <c r="D119" s="117">
        <v>8.3199999999999996E-2</v>
      </c>
      <c r="E119" s="117">
        <v>4.1099999999999998E-2</v>
      </c>
      <c r="F119" s="117">
        <v>0.37559999999999999</v>
      </c>
      <c r="G119" s="117">
        <v>9.4999999999999998E-3</v>
      </c>
      <c r="H119" s="117">
        <v>7.0099999999999996E-2</v>
      </c>
      <c r="I119" s="117">
        <v>8.3199999999999996E-2</v>
      </c>
      <c r="J119" s="117">
        <v>9.7900000000000001E-2</v>
      </c>
    </row>
    <row r="120" spans="1:10" x14ac:dyDescent="0.2">
      <c r="B120" s="117">
        <v>0.21529999999999999</v>
      </c>
      <c r="C120" s="117">
        <v>3.09E-2</v>
      </c>
      <c r="D120" s="117">
        <v>8.0299999999999996E-2</v>
      </c>
      <c r="E120" s="117">
        <v>3.8100000000000002E-2</v>
      </c>
      <c r="F120" s="117">
        <v>0.3785</v>
      </c>
      <c r="G120" s="117">
        <v>8.0000000000000002E-3</v>
      </c>
      <c r="H120" s="117">
        <v>7.0099999999999996E-2</v>
      </c>
      <c r="I120" s="117">
        <v>8.14E-2</v>
      </c>
      <c r="J120" s="117">
        <v>9.7199999999999995E-2</v>
      </c>
    </row>
    <row r="121" spans="1:10" x14ac:dyDescent="0.2">
      <c r="A121" s="73"/>
      <c r="B121" s="117">
        <v>0.23619999999999999</v>
      </c>
      <c r="C121" s="117">
        <v>3.2500000000000001E-2</v>
      </c>
      <c r="D121" s="117">
        <v>7.4499999999999997E-2</v>
      </c>
      <c r="E121" s="117">
        <v>3.5099999999999999E-2</v>
      </c>
      <c r="F121" s="117">
        <v>0.37259999999999999</v>
      </c>
      <c r="G121" s="117">
        <v>1.0500000000000001E-2</v>
      </c>
      <c r="H121" s="117">
        <v>6.8400000000000002E-2</v>
      </c>
      <c r="I121" s="117">
        <v>7.8399999999999997E-2</v>
      </c>
      <c r="J121" s="117">
        <v>9.1899999999999996E-2</v>
      </c>
    </row>
    <row r="122" spans="1:10" x14ac:dyDescent="0.2">
      <c r="A122" s="73"/>
      <c r="B122" s="117">
        <v>0.26919999999999999</v>
      </c>
      <c r="C122" s="117">
        <v>3.3399999999999999E-2</v>
      </c>
      <c r="D122" s="117">
        <v>7.0800000000000002E-2</v>
      </c>
      <c r="E122" s="117">
        <v>3.2500000000000001E-2</v>
      </c>
      <c r="F122" s="117">
        <v>0.35410000000000003</v>
      </c>
      <c r="G122" s="117">
        <v>1.43E-2</v>
      </c>
      <c r="H122" s="117">
        <v>6.5799999999999997E-2</v>
      </c>
      <c r="I122" s="117">
        <v>7.7100000000000002E-2</v>
      </c>
      <c r="J122" s="117">
        <v>8.2699999999999996E-2</v>
      </c>
    </row>
    <row r="123" spans="1:10" x14ac:dyDescent="0.2">
      <c r="B123" s="117">
        <v>0.29599999999999999</v>
      </c>
      <c r="C123" s="117">
        <v>4.0099999999999997E-2</v>
      </c>
      <c r="D123" s="117">
        <v>7.2499999999999995E-2</v>
      </c>
      <c r="E123" s="117">
        <v>3.1899999999999998E-2</v>
      </c>
      <c r="F123" s="117">
        <v>0.32969999999999999</v>
      </c>
      <c r="G123" s="117">
        <v>1.77E-2</v>
      </c>
      <c r="H123" s="117">
        <v>6.3200000000000006E-2</v>
      </c>
      <c r="I123" s="117">
        <v>7.9299999999999995E-2</v>
      </c>
      <c r="J123" s="117">
        <v>6.9500000000000006E-2</v>
      </c>
    </row>
    <row r="124" spans="1:10" x14ac:dyDescent="0.2">
      <c r="A124" s="73"/>
      <c r="B124" s="117">
        <v>0.31830000000000003</v>
      </c>
      <c r="C124" s="117">
        <v>5.3400000000000003E-2</v>
      </c>
      <c r="D124" s="117">
        <v>7.7799999999999994E-2</v>
      </c>
      <c r="E124" s="117">
        <v>3.2800000000000003E-2</v>
      </c>
      <c r="F124" s="117">
        <v>0.29320000000000002</v>
      </c>
      <c r="G124" s="117">
        <v>2.1399999999999999E-2</v>
      </c>
      <c r="H124" s="117">
        <v>6.0299999999999999E-2</v>
      </c>
      <c r="I124" s="117">
        <v>8.4199999999999997E-2</v>
      </c>
      <c r="J124" s="117">
        <v>5.8799999999999998E-2</v>
      </c>
    </row>
    <row r="125" spans="1:10" x14ac:dyDescent="0.2">
      <c r="A125" s="73"/>
      <c r="B125" s="117">
        <v>0.35599999999999998</v>
      </c>
      <c r="C125" s="117">
        <v>6.8199999999999997E-2</v>
      </c>
      <c r="D125" s="117">
        <v>7.9799999999999996E-2</v>
      </c>
      <c r="E125" s="117">
        <v>3.44E-2</v>
      </c>
      <c r="F125" s="117">
        <v>0.24210000000000001</v>
      </c>
      <c r="G125" s="117">
        <v>2.5100000000000001E-2</v>
      </c>
      <c r="H125" s="117">
        <v>5.3100000000000001E-2</v>
      </c>
      <c r="I125" s="117">
        <v>8.4500000000000006E-2</v>
      </c>
      <c r="J125" s="117">
        <v>5.6899999999999999E-2</v>
      </c>
    </row>
    <row r="126" spans="1:10" x14ac:dyDescent="0.2">
      <c r="A126" s="73"/>
      <c r="B126" s="117">
        <v>0.40870000000000001</v>
      </c>
      <c r="C126" s="117">
        <v>8.1199999999999994E-2</v>
      </c>
      <c r="D126" s="117">
        <v>7.8899999999999998E-2</v>
      </c>
      <c r="E126" s="117">
        <v>3.5000000000000003E-2</v>
      </c>
      <c r="F126" s="117">
        <v>0.19220000000000001</v>
      </c>
      <c r="G126" s="117">
        <v>2.7400000000000001E-2</v>
      </c>
      <c r="H126" s="117">
        <v>4.4699999999999997E-2</v>
      </c>
      <c r="I126" s="117">
        <v>7.5800000000000006E-2</v>
      </c>
      <c r="J126" s="117">
        <v>5.6099999999999997E-2</v>
      </c>
    </row>
    <row r="127" spans="1:10" x14ac:dyDescent="0.2">
      <c r="A127" s="73"/>
      <c r="B127" s="117">
        <v>0.41049999999999998</v>
      </c>
      <c r="C127" s="117">
        <v>0.1055</v>
      </c>
      <c r="D127" s="117">
        <v>9.9900000000000003E-2</v>
      </c>
      <c r="E127" s="117">
        <v>3.8699999999999998E-2</v>
      </c>
      <c r="F127" s="117">
        <v>0.15559999999999999</v>
      </c>
      <c r="G127" s="117">
        <v>2.01E-2</v>
      </c>
      <c r="H127" s="117">
        <v>4.3799999999999999E-2</v>
      </c>
      <c r="I127" s="117">
        <v>6.6699999999999995E-2</v>
      </c>
      <c r="J127" s="117">
        <v>5.9200000000000003E-2</v>
      </c>
    </row>
    <row r="128" spans="1:10" x14ac:dyDescent="0.2">
      <c r="A128" s="73"/>
      <c r="B128" s="74">
        <v>0.43999072300450842</v>
      </c>
      <c r="C128" s="74">
        <v>9.7242877793875374E-2</v>
      </c>
      <c r="D128" s="74">
        <v>4.7246475033002285E-2</v>
      </c>
      <c r="E128" s="74">
        <v>3.1726835658605852E-2</v>
      </c>
      <c r="F128" s="74">
        <v>0.15580328681222691</v>
      </c>
      <c r="G128" s="74">
        <v>-5.7277150236471367E-3</v>
      </c>
      <c r="H128" s="74">
        <v>0.11598569304979016</v>
      </c>
      <c r="I128" s="74">
        <v>3.7419570759707428E-2</v>
      </c>
      <c r="J128" s="74">
        <v>8.0312266599643897E-2</v>
      </c>
    </row>
    <row r="129" spans="1:10" x14ac:dyDescent="0.2">
      <c r="A129" s="73"/>
      <c r="B129" s="74"/>
      <c r="C129" s="74"/>
      <c r="D129" s="74"/>
      <c r="E129" s="74"/>
      <c r="F129" s="74"/>
      <c r="G129" s="74"/>
      <c r="H129" s="74"/>
      <c r="I129" s="74"/>
      <c r="J129" s="7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31B98-BA4E-2642-B119-F58CF3E8B38A}">
  <dimension ref="A2:I6"/>
  <sheetViews>
    <sheetView workbookViewId="0">
      <selection activeCell="C3" sqref="C3"/>
    </sheetView>
  </sheetViews>
  <sheetFormatPr baseColWidth="10" defaultColWidth="9.1640625" defaultRowHeight="15" x14ac:dyDescent="0.2"/>
  <cols>
    <col min="1" max="16384" width="9.1640625" style="72"/>
  </cols>
  <sheetData>
    <row r="2" spans="1:9" x14ac:dyDescent="0.2">
      <c r="A2" s="72" t="s">
        <v>112</v>
      </c>
      <c r="B2" s="72" t="s">
        <v>15</v>
      </c>
      <c r="C2" s="72">
        <v>2019</v>
      </c>
      <c r="D2" s="72" t="s">
        <v>119</v>
      </c>
      <c r="E2" s="72" t="s">
        <v>120</v>
      </c>
      <c r="F2" s="72" t="s">
        <v>121</v>
      </c>
      <c r="G2" s="72" t="s">
        <v>122</v>
      </c>
      <c r="H2" s="72" t="s">
        <v>123</v>
      </c>
      <c r="I2" s="72" t="s">
        <v>124</v>
      </c>
    </row>
    <row r="3" spans="1:9" x14ac:dyDescent="0.2">
      <c r="A3" s="72" t="s">
        <v>37</v>
      </c>
      <c r="B3" s="72" t="s">
        <v>7</v>
      </c>
      <c r="C3" s="73">
        <v>21.125017166137695</v>
      </c>
      <c r="D3" s="73">
        <v>10</v>
      </c>
      <c r="E3" s="73">
        <v>-11.125017166137695</v>
      </c>
      <c r="F3" s="73">
        <v>-52.662761688232422</v>
      </c>
      <c r="G3" s="72" t="s">
        <v>125</v>
      </c>
      <c r="H3" s="72" t="s">
        <v>126</v>
      </c>
      <c r="I3" s="72" t="s">
        <v>151</v>
      </c>
    </row>
    <row r="4" spans="1:9" x14ac:dyDescent="0.2">
      <c r="A4" s="72" t="s">
        <v>37</v>
      </c>
      <c r="B4" s="72" t="s">
        <v>8</v>
      </c>
      <c r="C4" s="73">
        <v>9.7263593673706055</v>
      </c>
      <c r="D4" s="73">
        <v>10</v>
      </c>
      <c r="E4" s="73">
        <v>0.27364063262939453</v>
      </c>
      <c r="F4" s="73">
        <v>2.813392162322998</v>
      </c>
      <c r="G4" s="72" t="s">
        <v>127</v>
      </c>
      <c r="H4" s="72" t="s">
        <v>126</v>
      </c>
      <c r="I4" s="72" t="s">
        <v>152</v>
      </c>
    </row>
    <row r="5" spans="1:9" x14ac:dyDescent="0.2">
      <c r="A5" s="72" t="s">
        <v>37</v>
      </c>
      <c r="B5" s="72" t="s">
        <v>9</v>
      </c>
      <c r="C5" s="73">
        <v>21.9708251953125</v>
      </c>
      <c r="D5" s="73">
        <v>10</v>
      </c>
      <c r="E5" s="73">
        <v>-11.9708251953125</v>
      </c>
      <c r="F5" s="73">
        <v>-54.485095977783203</v>
      </c>
      <c r="G5" s="72" t="s">
        <v>128</v>
      </c>
      <c r="H5" s="72" t="s">
        <v>126</v>
      </c>
      <c r="I5" s="72" t="s">
        <v>153</v>
      </c>
    </row>
    <row r="6" spans="1:9" x14ac:dyDescent="0.2">
      <c r="A6" s="72" t="s">
        <v>37</v>
      </c>
      <c r="B6" s="72" t="s">
        <v>10</v>
      </c>
      <c r="C6" s="73">
        <v>74.735069274902344</v>
      </c>
      <c r="D6" s="73">
        <v>10</v>
      </c>
      <c r="E6" s="73">
        <v>-64.735069274902344</v>
      </c>
      <c r="F6" s="73">
        <v>-86.619400024414062</v>
      </c>
      <c r="G6" s="72" t="s">
        <v>129</v>
      </c>
      <c r="H6" s="72" t="s">
        <v>126</v>
      </c>
      <c r="I6" s="72" t="s">
        <v>154</v>
      </c>
    </row>
  </sheetData>
  <phoneticPr fontId="25"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9DE47-FC42-D84B-A77B-A7479F5682EF}">
  <dimension ref="A2:I6"/>
  <sheetViews>
    <sheetView workbookViewId="0">
      <selection activeCell="C3" sqref="C3"/>
    </sheetView>
  </sheetViews>
  <sheetFormatPr baseColWidth="10" defaultColWidth="9.1640625" defaultRowHeight="15" x14ac:dyDescent="0.2"/>
  <cols>
    <col min="1" max="16384" width="9.1640625" style="72"/>
  </cols>
  <sheetData>
    <row r="2" spans="1:9" x14ac:dyDescent="0.2">
      <c r="A2" s="72" t="s">
        <v>112</v>
      </c>
      <c r="B2" s="72" t="s">
        <v>15</v>
      </c>
      <c r="C2" s="72">
        <v>2019</v>
      </c>
      <c r="D2" s="72" t="s">
        <v>119</v>
      </c>
      <c r="E2" s="72" t="s">
        <v>120</v>
      </c>
      <c r="F2" s="72" t="s">
        <v>121</v>
      </c>
      <c r="G2" s="72" t="s">
        <v>122</v>
      </c>
      <c r="H2" s="72" t="s">
        <v>123</v>
      </c>
      <c r="I2" s="72" t="s">
        <v>124</v>
      </c>
    </row>
    <row r="3" spans="1:9" x14ac:dyDescent="0.2">
      <c r="A3" s="72" t="s">
        <v>35</v>
      </c>
      <c r="B3" s="72" t="s">
        <v>7</v>
      </c>
      <c r="C3" s="73">
        <v>8.6635570526123047</v>
      </c>
      <c r="D3" s="73">
        <v>4.8000001907348633</v>
      </c>
      <c r="E3" s="73">
        <v>-3.8635568618774414</v>
      </c>
      <c r="F3" s="73">
        <v>-44.595504760742188</v>
      </c>
      <c r="G3" s="72" t="s">
        <v>130</v>
      </c>
      <c r="H3" s="72" t="s">
        <v>131</v>
      </c>
      <c r="I3" s="72" t="s">
        <v>147</v>
      </c>
    </row>
    <row r="4" spans="1:9" x14ac:dyDescent="0.2">
      <c r="A4" s="72" t="s">
        <v>35</v>
      </c>
      <c r="B4" s="72" t="s">
        <v>8</v>
      </c>
      <c r="C4" s="73">
        <v>4.9549198150634766</v>
      </c>
      <c r="D4" s="73">
        <v>4.8000001907348633</v>
      </c>
      <c r="E4" s="73">
        <v>-0.15491962432861328</v>
      </c>
      <c r="F4" s="73">
        <v>-3.1265819072723389</v>
      </c>
      <c r="G4" s="72" t="s">
        <v>146</v>
      </c>
      <c r="H4" s="72" t="s">
        <v>131</v>
      </c>
      <c r="I4" s="72" t="s">
        <v>148</v>
      </c>
    </row>
    <row r="5" spans="1:9" x14ac:dyDescent="0.2">
      <c r="A5" s="72" t="s">
        <v>35</v>
      </c>
      <c r="B5" s="72" t="s">
        <v>9</v>
      </c>
      <c r="C5" s="73">
        <v>9.2973003387451172</v>
      </c>
      <c r="D5" s="73">
        <v>4.8000001907348633</v>
      </c>
      <c r="E5" s="73">
        <v>-4.4973001480102539</v>
      </c>
      <c r="F5" s="73">
        <v>-48.372108459472656</v>
      </c>
      <c r="G5" s="72" t="s">
        <v>132</v>
      </c>
      <c r="H5" s="72" t="s">
        <v>131</v>
      </c>
      <c r="I5" s="72" t="s">
        <v>149</v>
      </c>
    </row>
    <row r="6" spans="1:9" x14ac:dyDescent="0.2">
      <c r="A6" s="72" t="s">
        <v>35</v>
      </c>
      <c r="B6" s="72" t="s">
        <v>10</v>
      </c>
      <c r="C6" s="73">
        <v>24.67176628112793</v>
      </c>
      <c r="D6" s="73">
        <v>4.8000001907348633</v>
      </c>
      <c r="E6" s="73">
        <v>-19.87176513671875</v>
      </c>
      <c r="F6" s="73">
        <v>-80.544563293457031</v>
      </c>
      <c r="G6" s="72" t="s">
        <v>133</v>
      </c>
      <c r="H6" s="72" t="s">
        <v>131</v>
      </c>
      <c r="I6" s="72" t="s">
        <v>150</v>
      </c>
    </row>
  </sheetData>
  <phoneticPr fontId="25"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02335-99E1-B94D-ABF5-7850D80735D6}">
  <dimension ref="A2:I6"/>
  <sheetViews>
    <sheetView workbookViewId="0">
      <selection activeCell="C3" sqref="C3"/>
    </sheetView>
  </sheetViews>
  <sheetFormatPr baseColWidth="10" defaultColWidth="9.1640625" defaultRowHeight="15" x14ac:dyDescent="0.2"/>
  <cols>
    <col min="1" max="16384" width="9.1640625" style="72"/>
  </cols>
  <sheetData>
    <row r="2" spans="1:9" x14ac:dyDescent="0.2">
      <c r="A2" s="72" t="s">
        <v>112</v>
      </c>
      <c r="B2" s="72" t="s">
        <v>15</v>
      </c>
      <c r="C2" s="72">
        <v>2019</v>
      </c>
      <c r="D2" s="72" t="s">
        <v>119</v>
      </c>
      <c r="E2" s="72" t="s">
        <v>120</v>
      </c>
      <c r="F2" s="72" t="s">
        <v>121</v>
      </c>
      <c r="G2" s="72" t="s">
        <v>122</v>
      </c>
      <c r="H2" s="72" t="s">
        <v>123</v>
      </c>
      <c r="I2" s="72" t="s">
        <v>124</v>
      </c>
    </row>
    <row r="3" spans="1:9" x14ac:dyDescent="0.2">
      <c r="A3" s="72" t="s">
        <v>36</v>
      </c>
      <c r="B3" s="72" t="s">
        <v>7</v>
      </c>
      <c r="C3" s="73">
        <v>2.1746137142181396</v>
      </c>
      <c r="D3" s="73">
        <v>3.7000000476837158</v>
      </c>
      <c r="E3" s="73">
        <v>1.5253863334655762</v>
      </c>
      <c r="F3" s="73">
        <v>70.145164489746094</v>
      </c>
      <c r="G3" s="72" t="s">
        <v>134</v>
      </c>
      <c r="H3" s="72" t="s">
        <v>135</v>
      </c>
      <c r="I3" s="72" t="s">
        <v>136</v>
      </c>
    </row>
    <row r="4" spans="1:9" x14ac:dyDescent="0.2">
      <c r="A4" s="72" t="s">
        <v>36</v>
      </c>
      <c r="B4" s="72" t="s">
        <v>8</v>
      </c>
      <c r="C4" s="73">
        <v>0.97143995761871338</v>
      </c>
      <c r="D4" s="73">
        <v>3.7000000476837158</v>
      </c>
      <c r="E4" s="73">
        <v>2.7285599708557129</v>
      </c>
      <c r="F4" s="73">
        <v>280.87789916992188</v>
      </c>
      <c r="G4" s="72" t="s">
        <v>137</v>
      </c>
      <c r="H4" s="72" t="s">
        <v>135</v>
      </c>
      <c r="I4" s="72" t="s">
        <v>136</v>
      </c>
    </row>
    <row r="5" spans="1:9" x14ac:dyDescent="0.2">
      <c r="A5" s="72" t="s">
        <v>36</v>
      </c>
      <c r="B5" s="72" t="s">
        <v>9</v>
      </c>
      <c r="C5" s="73">
        <v>2.0185251235961914</v>
      </c>
      <c r="D5" s="73">
        <v>3.7000000476837158</v>
      </c>
      <c r="E5" s="73">
        <v>1.6814749240875244</v>
      </c>
      <c r="F5" s="73">
        <v>83.302154541015625</v>
      </c>
      <c r="G5" s="72" t="s">
        <v>138</v>
      </c>
      <c r="H5" s="72" t="s">
        <v>135</v>
      </c>
      <c r="I5" s="72" t="s">
        <v>136</v>
      </c>
    </row>
    <row r="6" spans="1:9" x14ac:dyDescent="0.2">
      <c r="A6" s="72" t="s">
        <v>36</v>
      </c>
      <c r="B6" s="72" t="s">
        <v>10</v>
      </c>
      <c r="C6" s="73">
        <v>8.8148374557495117</v>
      </c>
      <c r="D6" s="73">
        <v>3.7000000476837158</v>
      </c>
      <c r="E6" s="73">
        <v>-5.114837646484375</v>
      </c>
      <c r="F6" s="73">
        <v>-58.025318145751953</v>
      </c>
      <c r="G6" s="72" t="s">
        <v>139</v>
      </c>
      <c r="H6" s="72" t="s">
        <v>135</v>
      </c>
      <c r="I6" s="72" t="s">
        <v>136</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5DD1B-6790-AD40-9A79-A8663F53226F}">
  <dimension ref="A2:I6"/>
  <sheetViews>
    <sheetView workbookViewId="0">
      <selection activeCell="C3" sqref="C3"/>
    </sheetView>
  </sheetViews>
  <sheetFormatPr baseColWidth="10" defaultColWidth="9.1640625" defaultRowHeight="15" x14ac:dyDescent="0.2"/>
  <cols>
    <col min="1" max="16384" width="9.1640625" style="72"/>
  </cols>
  <sheetData>
    <row r="2" spans="1:9" x14ac:dyDescent="0.2">
      <c r="A2" s="72" t="s">
        <v>112</v>
      </c>
      <c r="B2" s="72" t="s">
        <v>15</v>
      </c>
      <c r="C2" s="72">
        <v>2019</v>
      </c>
      <c r="D2" s="72" t="s">
        <v>119</v>
      </c>
      <c r="E2" s="72" t="s">
        <v>120</v>
      </c>
      <c r="F2" s="72" t="s">
        <v>121</v>
      </c>
      <c r="G2" s="72" t="s">
        <v>122</v>
      </c>
      <c r="H2" s="72" t="s">
        <v>123</v>
      </c>
      <c r="I2" s="72" t="s">
        <v>124</v>
      </c>
    </row>
    <row r="3" spans="1:9" x14ac:dyDescent="0.2">
      <c r="A3" s="72" t="s">
        <v>38</v>
      </c>
      <c r="B3" s="72" t="s">
        <v>7</v>
      </c>
      <c r="C3" s="73">
        <v>8.0245351791381836</v>
      </c>
      <c r="D3" s="73">
        <v>10</v>
      </c>
      <c r="E3" s="73">
        <v>1.9754648208618164</v>
      </c>
      <c r="F3" s="73">
        <v>24.617809295654297</v>
      </c>
      <c r="G3" s="72" t="s">
        <v>140</v>
      </c>
      <c r="H3" s="72" t="s">
        <v>141</v>
      </c>
      <c r="I3" s="72" t="s">
        <v>142</v>
      </c>
    </row>
    <row r="4" spans="1:9" x14ac:dyDescent="0.2">
      <c r="A4" s="72" t="s">
        <v>38</v>
      </c>
      <c r="B4" s="72" t="s">
        <v>8</v>
      </c>
      <c r="C4" s="73">
        <v>3.044719934463501</v>
      </c>
      <c r="D4" s="73">
        <v>10</v>
      </c>
      <c r="E4" s="73">
        <v>6.9552803039550781</v>
      </c>
      <c r="F4" s="73">
        <v>228.43743896484375</v>
      </c>
      <c r="G4" s="72" t="s">
        <v>143</v>
      </c>
      <c r="H4" s="72" t="s">
        <v>141</v>
      </c>
      <c r="I4" s="72" t="s">
        <v>142</v>
      </c>
    </row>
    <row r="5" spans="1:9" x14ac:dyDescent="0.2">
      <c r="A5" s="72" t="s">
        <v>38</v>
      </c>
      <c r="B5" s="72" t="s">
        <v>9</v>
      </c>
      <c r="C5" s="73">
        <v>7.1625504493713379</v>
      </c>
      <c r="D5" s="73">
        <v>10</v>
      </c>
      <c r="E5" s="73">
        <v>2.8374495506286621</v>
      </c>
      <c r="F5" s="73">
        <v>39.615074157714844</v>
      </c>
      <c r="G5" s="72" t="s">
        <v>144</v>
      </c>
      <c r="H5" s="72" t="s">
        <v>141</v>
      </c>
      <c r="I5" s="72" t="s">
        <v>142</v>
      </c>
    </row>
    <row r="6" spans="1:9" x14ac:dyDescent="0.2">
      <c r="A6" s="72" t="s">
        <v>38</v>
      </c>
      <c r="B6" s="72" t="s">
        <v>10</v>
      </c>
      <c r="C6" s="73">
        <v>36.371551513671875</v>
      </c>
      <c r="D6" s="73">
        <v>10</v>
      </c>
      <c r="E6" s="73">
        <v>-26.371551513671875</v>
      </c>
      <c r="F6" s="73">
        <v>-72.5059814453125</v>
      </c>
      <c r="G6" s="72" t="s">
        <v>145</v>
      </c>
      <c r="H6" s="72" t="s">
        <v>141</v>
      </c>
      <c r="I6" s="72" t="s">
        <v>142</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V19"/>
  <sheetViews>
    <sheetView zoomScale="90" workbookViewId="0">
      <selection activeCell="L18" sqref="L18"/>
    </sheetView>
  </sheetViews>
  <sheetFormatPr baseColWidth="10" defaultColWidth="10.83203125" defaultRowHeight="16" x14ac:dyDescent="0.2"/>
  <cols>
    <col min="1" max="1" width="10.83203125" style="47" customWidth="1"/>
    <col min="2" max="2" width="10.83203125" style="47"/>
    <col min="3" max="4" width="0" style="47" hidden="1" customWidth="1"/>
    <col min="5" max="7" width="10.83203125" style="47"/>
    <col min="8" max="8" width="8.83203125" style="47" customWidth="1"/>
    <col min="9" max="11" width="10.83203125" style="47"/>
    <col min="12" max="12" width="45" style="48" bestFit="1" customWidth="1"/>
    <col min="13" max="13" width="47.83203125" style="47" bestFit="1" customWidth="1"/>
    <col min="14" max="16384" width="10.83203125" style="47"/>
  </cols>
  <sheetData>
    <row r="3" spans="1:22" x14ac:dyDescent="0.2">
      <c r="A3" s="46" t="s">
        <v>34</v>
      </c>
      <c r="B3" s="46" t="s">
        <v>24</v>
      </c>
      <c r="C3" s="46">
        <v>1990</v>
      </c>
      <c r="D3" s="46">
        <v>2015</v>
      </c>
      <c r="E3" s="46">
        <v>2019</v>
      </c>
      <c r="F3" s="46">
        <v>2030</v>
      </c>
    </row>
    <row r="4" spans="1:22" x14ac:dyDescent="0.2">
      <c r="A4" s="47" t="s">
        <v>35</v>
      </c>
      <c r="B4" s="47" t="s">
        <v>7</v>
      </c>
      <c r="C4" s="47">
        <v>10</v>
      </c>
      <c r="D4" s="47">
        <v>8</v>
      </c>
      <c r="E4" s="47">
        <v>8.5</v>
      </c>
      <c r="F4" s="47">
        <v>4.8</v>
      </c>
      <c r="G4" s="49">
        <f>(E4-F4)/E4</f>
        <v>0.43529411764705883</v>
      </c>
      <c r="H4" s="50">
        <f>ROUND(G4*100,0)</f>
        <v>44</v>
      </c>
      <c r="I4" s="47">
        <f>-F4+E4</f>
        <v>3.7</v>
      </c>
      <c r="J4" s="48" t="str">
        <f>"2030 target -"&amp;I4&amp;"tCO2    (- "&amp;H4&amp;"%)"</f>
        <v>2030 target -3.7tCO2    (- 44%)</v>
      </c>
      <c r="K4" s="48" t="str">
        <f>"Average GHG emissions should decrease from 8.5 to 4.8 tonnes per capita between 2020 and 2030 to meet Paris targets  (-"&amp;I4&amp;" tonnes or -"&amp;H4&amp;"%)"</f>
        <v>Average GHG emissions should decrease from 8.5 to 4.8 tonnes per capita between 2020 and 2030 to meet Paris targets  (-3.7 tonnes or -44%)</v>
      </c>
      <c r="L4" s="48" t="str">
        <f>"Reduction: "&amp;I4&amp;" tonnes per capita   (-"&amp;H4&amp;"%)"</f>
        <v>Reduction: 3.7 tonnes per capita   (-44%)</v>
      </c>
      <c r="M4" s="47" t="str">
        <f>"Average GHG emissions: "&amp;E4&amp;" tonnes per person per year"</f>
        <v>Average GHG emissions: 8.5 tonnes per person per year</v>
      </c>
      <c r="N4" s="47" t="str">
        <f>"On average, emissions projected to decrease by "&amp;I4&amp;" tonnes per capita by 2030"</f>
        <v>On average, emissions projected to decrease by 3.7 tonnes per capita by 2030</v>
      </c>
    </row>
    <row r="5" spans="1:22" x14ac:dyDescent="0.2">
      <c r="A5" s="47" t="s">
        <v>35</v>
      </c>
      <c r="B5" s="47" t="s">
        <v>8</v>
      </c>
      <c r="C5" s="47">
        <v>7</v>
      </c>
      <c r="D5" s="47">
        <v>6</v>
      </c>
      <c r="E5" s="47">
        <v>5.2</v>
      </c>
      <c r="F5" s="47">
        <v>4.8</v>
      </c>
      <c r="G5" s="49">
        <f t="shared" ref="G5:G7" si="0">(E5-F5)/E5</f>
        <v>7.6923076923076983E-2</v>
      </c>
      <c r="H5" s="50">
        <f>ROUND(G5*100,0)</f>
        <v>8</v>
      </c>
      <c r="I5" s="47">
        <f t="shared" ref="I5:I6" si="1">-F5+E5</f>
        <v>0.40000000000000036</v>
      </c>
      <c r="J5" s="48" t="str">
        <f t="shared" ref="J5:J11" si="2">"2030 target -"&amp;I5&amp;"tCO2    (- "&amp;H5&amp;"%)"</f>
        <v>2030 target -0.4tCO2    (- 8%)</v>
      </c>
      <c r="K5" s="48" t="str">
        <f>"Average emissions should decrease from 8.5 to 4.8 tonnes per capita between 2020 and 2030 to meet Paris targets  (-"&amp;I5&amp;" tonnes or -"&amp;H5&amp;"%)"</f>
        <v>Average emissions should decrease from 8.5 to 4.8 tonnes per capita between 2020 and 2030 to meet Paris targets  (-0.4 tonnes or -8%)</v>
      </c>
      <c r="L5" s="48" t="str">
        <f t="shared" ref="L5:L7" si="3">"Reduction: "&amp;I5&amp;" tonnes per capita   (-"&amp;H5&amp;"%)"</f>
        <v>Reduction: 0.4 tonnes per capita   (-8%)</v>
      </c>
    </row>
    <row r="6" spans="1:22" x14ac:dyDescent="0.2">
      <c r="A6" s="47" t="s">
        <v>35</v>
      </c>
      <c r="B6" s="47" t="s">
        <v>9</v>
      </c>
      <c r="C6" s="47">
        <f>C5*1.5</f>
        <v>10.5</v>
      </c>
      <c r="D6" s="47">
        <f t="shared" ref="D6" si="4">D5*1.5</f>
        <v>9</v>
      </c>
      <c r="E6" s="47">
        <v>9.4</v>
      </c>
      <c r="F6" s="47">
        <v>4.8</v>
      </c>
      <c r="G6" s="49">
        <f t="shared" si="0"/>
        <v>0.48936170212765961</v>
      </c>
      <c r="H6" s="50">
        <f t="shared" ref="H6:H11" si="5">ROUND(G6*100,0)</f>
        <v>49</v>
      </c>
      <c r="I6" s="47">
        <f t="shared" si="1"/>
        <v>4.6000000000000005</v>
      </c>
      <c r="J6" s="48" t="str">
        <f t="shared" si="2"/>
        <v>2030 target -4.6tCO2    (- 49%)</v>
      </c>
      <c r="K6" s="48" t="str">
        <f>"Average emissions should decrease from 8.5 to 4.8 tonnes per capita between 2020 and 2030 to meet Paris targets  (-"&amp;I6&amp;" tonnes or -"&amp;H6&amp;"%)"</f>
        <v>Average emissions should decrease from 8.5 to 4.8 tonnes per capita between 2020 and 2030 to meet Paris targets  (-4.6 tonnes or -49%)</v>
      </c>
      <c r="L6" s="48" t="str">
        <f t="shared" si="3"/>
        <v>Reduction: 4.6 tonnes per capita   (-49%)</v>
      </c>
    </row>
    <row r="7" spans="1:22" x14ac:dyDescent="0.2">
      <c r="A7" s="47" t="s">
        <v>35</v>
      </c>
      <c r="B7" s="47" t="s">
        <v>10</v>
      </c>
      <c r="C7" s="47">
        <f>C4*2.5</f>
        <v>25</v>
      </c>
      <c r="D7" s="47">
        <f t="shared" ref="D7" si="6">D4*2.5</f>
        <v>20</v>
      </c>
      <c r="E7" s="47">
        <v>21</v>
      </c>
      <c r="F7" s="47">
        <v>4.8</v>
      </c>
      <c r="G7" s="49">
        <f t="shared" si="0"/>
        <v>0.77142857142857135</v>
      </c>
      <c r="H7" s="50">
        <f t="shared" si="5"/>
        <v>77</v>
      </c>
      <c r="I7" s="47">
        <f>-F7+E7</f>
        <v>16.2</v>
      </c>
      <c r="J7" s="48" t="str">
        <f t="shared" si="2"/>
        <v>2030 target -16.2tCO2    (- 77%)</v>
      </c>
      <c r="K7" s="48" t="str">
        <f>"Average emissions should decrease from 8.5 to 4.8 tonnes per capita between 2020 and 2030 to meet Paris targets  (-"&amp;I7&amp;" tonnes or -"&amp;H7&amp;"%)"</f>
        <v>Average emissions should decrease from 8.5 to 4.8 tonnes per capita between 2020 and 2030 to meet Paris targets  (-16.2 tonnes or -77%)</v>
      </c>
      <c r="L7" s="48" t="str">
        <f t="shared" si="3"/>
        <v>Reduction: 16.2 tonnes per capita   (-77%)</v>
      </c>
    </row>
    <row r="8" spans="1:22" x14ac:dyDescent="0.2">
      <c r="A8" s="47" t="s">
        <v>36</v>
      </c>
      <c r="B8" s="47" t="s">
        <v>7</v>
      </c>
      <c r="C8" s="47">
        <v>4</v>
      </c>
      <c r="D8" s="47">
        <v>8</v>
      </c>
      <c r="E8" s="47">
        <v>2.2000000000000002</v>
      </c>
      <c r="F8" s="47">
        <v>3.7</v>
      </c>
      <c r="G8" s="49">
        <f t="shared" ref="G8:G11" si="7">-(E8-F8)/E8</f>
        <v>0.68181818181818177</v>
      </c>
      <c r="H8" s="50">
        <f>ROUND(G8*100,0)</f>
        <v>68</v>
      </c>
      <c r="I8" s="47">
        <f>F8-E8</f>
        <v>1.5</v>
      </c>
      <c r="J8" s="48" t="str">
        <f t="shared" si="2"/>
        <v>2030 target -1.5tCO2    (- 68%)</v>
      </c>
      <c r="K8" s="48" t="str">
        <f>"Avg. per capita emissions should increase by "&amp;I8&amp;"tCO2 in 2030  ("&amp;H8&amp;"%)"</f>
        <v>Avg. per capita emissions should increase by 1.5tCO2 in 2030  (68%)</v>
      </c>
      <c r="L8" s="48" t="str">
        <f>"Increase: "&amp;I8&amp;" tonnes per capita   (+"&amp;H8&amp;"%)"</f>
        <v>Increase: 1.5 tonnes per capita   (+68%)</v>
      </c>
      <c r="M8" s="47" t="str">
        <f>"Average GHG emissions: "&amp;E8&amp;" tonnes per person per year"</f>
        <v>Average GHG emissions: 2.2 tonnes per person per year</v>
      </c>
      <c r="N8" s="47" t="str">
        <f>"On average, emissions are projected to increase by "&amp;I8&amp;" tonnes per capita by 2030"</f>
        <v>On average, emissions are projected to increase by 1.5 tonnes per capita by 2030</v>
      </c>
    </row>
    <row r="9" spans="1:22" x14ac:dyDescent="0.2">
      <c r="A9" s="47" t="s">
        <v>36</v>
      </c>
      <c r="B9" s="47" t="s">
        <v>8</v>
      </c>
      <c r="C9" s="47">
        <v>2</v>
      </c>
      <c r="D9" s="47">
        <v>6</v>
      </c>
      <c r="E9" s="47">
        <v>0.97</v>
      </c>
      <c r="F9" s="47">
        <v>3.7</v>
      </c>
      <c r="G9" s="49">
        <f t="shared" si="7"/>
        <v>2.8144329896907223</v>
      </c>
      <c r="H9" s="50">
        <f t="shared" si="5"/>
        <v>281</v>
      </c>
      <c r="I9" s="47">
        <f t="shared" ref="I9:I11" si="8">F9-E9</f>
        <v>2.7300000000000004</v>
      </c>
      <c r="J9" s="48" t="str">
        <f t="shared" si="2"/>
        <v>2030 target -2.73tCO2    (- 281%)</v>
      </c>
      <c r="K9" s="48" t="str">
        <f t="shared" ref="K9" si="9">"Avg. per capita emissions should increase by "&amp;I9&amp;"tCO2 in 2030  ("&amp;H9&amp;"%)"</f>
        <v>Avg. per capita emissions should increase by 2.73tCO2 in 2030  (281%)</v>
      </c>
      <c r="L9" s="48" t="str">
        <f>"Increase: "&amp;I9&amp;" tonnes per capita   (+"&amp;H9&amp;"%)"</f>
        <v>Increase: 2.73 tonnes per capita   (+281%)</v>
      </c>
    </row>
    <row r="10" spans="1:22" x14ac:dyDescent="0.2">
      <c r="A10" s="47" t="s">
        <v>36</v>
      </c>
      <c r="B10" s="47" t="s">
        <v>9</v>
      </c>
      <c r="C10" s="47">
        <v>6</v>
      </c>
      <c r="D10" s="47">
        <f t="shared" ref="D10" si="10">D9*1.5</f>
        <v>9</v>
      </c>
      <c r="E10" s="47">
        <v>1.8</v>
      </c>
      <c r="F10" s="47">
        <v>3.7</v>
      </c>
      <c r="G10" s="49">
        <f t="shared" si="7"/>
        <v>1.0555555555555556</v>
      </c>
      <c r="H10" s="50">
        <f t="shared" si="5"/>
        <v>106</v>
      </c>
      <c r="I10" s="47">
        <f t="shared" si="8"/>
        <v>1.9000000000000001</v>
      </c>
      <c r="J10" s="48" t="str">
        <f t="shared" si="2"/>
        <v>2030 target -1.9tCO2    (- 106%)</v>
      </c>
      <c r="K10" s="48" t="str">
        <f>"Avg. per capita emissions should decrease by "&amp;I10&amp;"tCO2 in 2030  ("&amp;H10&amp;"%)"</f>
        <v>Avg. per capita emissions should decrease by 1.9tCO2 in 2030  (106%)</v>
      </c>
      <c r="L10" s="48" t="str">
        <f>"Reduction: "&amp;I10&amp;" tonnes per capita   ("&amp;H10&amp;"%)"</f>
        <v>Reduction: 1.9 tonnes per capita   (106%)</v>
      </c>
    </row>
    <row r="11" spans="1:22" x14ac:dyDescent="0.2">
      <c r="A11" s="47" t="s">
        <v>36</v>
      </c>
      <c r="B11" s="47" t="s">
        <v>10</v>
      </c>
      <c r="C11" s="47">
        <v>15</v>
      </c>
      <c r="D11" s="47">
        <f t="shared" ref="D11" si="11">D8*2.5</f>
        <v>20</v>
      </c>
      <c r="E11" s="47">
        <v>9.8000000000000007</v>
      </c>
      <c r="F11" s="47">
        <v>3.7</v>
      </c>
      <c r="G11" s="49">
        <f t="shared" si="7"/>
        <v>-0.62244897959183676</v>
      </c>
      <c r="H11" s="50">
        <f t="shared" si="5"/>
        <v>-62</v>
      </c>
      <c r="I11" s="47">
        <f t="shared" si="8"/>
        <v>-6.1000000000000005</v>
      </c>
      <c r="J11" s="48" t="str">
        <f t="shared" si="2"/>
        <v>2030 target --6.1tCO2    (- -62%)</v>
      </c>
      <c r="K11" s="48" t="str">
        <f>"Avg. per capita emissions should decrease by "&amp;I11&amp;"tCO2 in 2030  ("&amp;H11&amp;"%)"</f>
        <v>Avg. per capita emissions should decrease by -6.1tCO2 in 2030  (-62%)</v>
      </c>
      <c r="L11" s="48" t="str">
        <f>"Reduction: "&amp;I11&amp;" tonnes per capita   ("&amp;H11&amp;"%)"</f>
        <v>Reduction: -6.1 tonnes per capita   (-62%)</v>
      </c>
    </row>
    <row r="12" spans="1:22" x14ac:dyDescent="0.2">
      <c r="A12" s="47" t="s">
        <v>37</v>
      </c>
      <c r="B12" s="47" t="s">
        <v>7</v>
      </c>
      <c r="E12" s="47">
        <v>21</v>
      </c>
      <c r="F12" s="47">
        <v>10</v>
      </c>
      <c r="G12" s="49">
        <f>(E12-F12)/E12</f>
        <v>0.52380952380952384</v>
      </c>
      <c r="H12" s="50">
        <f>ROUND(G12*100,0)</f>
        <v>52</v>
      </c>
      <c r="I12" s="47">
        <f>F12-E12</f>
        <v>-11</v>
      </c>
      <c r="J12" s="48" t="str">
        <f>"2030 target -"&amp;I12&amp;"tCO2    (- "&amp;H12&amp;"%)"</f>
        <v>2030 target --11tCO2    (- 52%)</v>
      </c>
      <c r="K12" s="48" t="str">
        <f>"Average GHG emissions should decrease from 21 to 10 tonnes per capita between 2020 and 2030 to meet Paris targets  (-"&amp;I12&amp;" tonnes or -"&amp;H12&amp;"%)"</f>
        <v>Average GHG emissions should decrease from 21 to 10 tonnes per capita between 2020 and 2030 to meet Paris targets  (--11 tonnes or -52%)</v>
      </c>
      <c r="L12" s="48" t="str">
        <f>"Reduction: "&amp;I12&amp;" tonnes per capita   (-"&amp;H12&amp;"%)"</f>
        <v>Reduction: -11 tonnes per capita   (-52%)</v>
      </c>
      <c r="M12" s="47" t="str">
        <f>"Average GHG emissions: "&amp;E12&amp;" tonnes per person per year"</f>
        <v>Average GHG emissions: 21 tonnes per person per year</v>
      </c>
      <c r="N12" s="47" t="str">
        <f>"On average, emissions projected to decrease by "&amp;I12&amp;" tonnes per capita by 2030"</f>
        <v>On average, emissions projected to decrease by -11 tonnes per capita by 2030</v>
      </c>
    </row>
    <row r="13" spans="1:22" x14ac:dyDescent="0.2">
      <c r="A13" s="47" t="s">
        <v>37</v>
      </c>
      <c r="B13" s="47" t="s">
        <v>8</v>
      </c>
      <c r="E13" s="47">
        <v>10.199999999999999</v>
      </c>
      <c r="F13" s="47">
        <v>10</v>
      </c>
      <c r="G13" s="49">
        <f>(E13-F13)/E13</f>
        <v>1.9607843137254832E-2</v>
      </c>
      <c r="H13" s="50">
        <f>ROUND(G13*100,0)</f>
        <v>2</v>
      </c>
      <c r="I13" s="47">
        <f>ROUND(E13-F13,1)</f>
        <v>0.2</v>
      </c>
      <c r="J13" s="48" t="str">
        <f>"2030 target -"&amp;I13&amp;"tCO2    (- "&amp;H13&amp;"%)"</f>
        <v>2030 target -0.2tCO2    (- 2%)</v>
      </c>
      <c r="K13" s="48" t="str">
        <f>"Average GHG emissions should decrease from 21 to 10 tonnes per capita between 2020 and 2030 to meet Paris targets  (-"&amp;I13&amp;" tonnes or -"&amp;H13&amp;"%)"</f>
        <v>Average GHG emissions should decrease from 21 to 10 tonnes per capita between 2020 and 2030 to meet Paris targets  (-0.2 tonnes or -2%)</v>
      </c>
      <c r="L13" s="48" t="str">
        <f>"Reduction: "&amp;I13&amp;" tonnes per capita   (-"&amp;H13&amp;"%)"</f>
        <v>Reduction: 0.2 tonnes per capita   (-2%)</v>
      </c>
    </row>
    <row r="14" spans="1:22" x14ac:dyDescent="0.2">
      <c r="A14" s="47" t="s">
        <v>37</v>
      </c>
      <c r="B14" s="47" t="s">
        <v>9</v>
      </c>
      <c r="E14" s="47">
        <v>21.9</v>
      </c>
      <c r="F14" s="47">
        <v>10</v>
      </c>
      <c r="G14" s="49">
        <f t="shared" ref="G14:G15" si="12">(E14-F14)/E14</f>
        <v>0.54337899543378998</v>
      </c>
      <c r="H14" s="50">
        <f t="shared" ref="H14:H15" si="13">ROUND(G14*100,0)</f>
        <v>54</v>
      </c>
      <c r="I14" s="47">
        <f t="shared" ref="I14:I15" si="14">-F14+E14</f>
        <v>11.899999999999999</v>
      </c>
      <c r="J14" s="48" t="str">
        <f t="shared" ref="J14:J15" si="15">"2030 target -"&amp;I14&amp;"tCO2    (- "&amp;H14&amp;"%)"</f>
        <v>2030 target -11.9tCO2    (- 54%)</v>
      </c>
      <c r="K14" s="48" t="str">
        <f t="shared" ref="K14:K15" si="16">"Average GHG emissions should decrease from 21 to 10 tonnes per capita between 2020 and 2030 to meet Paris targets  (-"&amp;I14&amp;" tonnes or -"&amp;H14&amp;"%)"</f>
        <v>Average GHG emissions should decrease from 21 to 10 tonnes per capita between 2020 and 2030 to meet Paris targets  (-11.9 tonnes or -54%)</v>
      </c>
      <c r="L14" s="48" t="str">
        <f t="shared" ref="L14:L15" si="17">"Reduction: "&amp;I14&amp;" tonnes per capita   (-"&amp;H14&amp;"%)"</f>
        <v>Reduction: 11.9 tonnes per capita   (-54%)</v>
      </c>
    </row>
    <row r="15" spans="1:22" x14ac:dyDescent="0.2">
      <c r="A15" s="47" t="s">
        <v>37</v>
      </c>
      <c r="B15" s="47" t="s">
        <v>10</v>
      </c>
      <c r="E15" s="47">
        <v>72.3</v>
      </c>
      <c r="F15" s="47">
        <v>10</v>
      </c>
      <c r="G15" s="49">
        <f t="shared" si="12"/>
        <v>0.86168741355463352</v>
      </c>
      <c r="H15" s="50">
        <f t="shared" si="13"/>
        <v>86</v>
      </c>
      <c r="I15" s="47">
        <f t="shared" si="14"/>
        <v>62.3</v>
      </c>
      <c r="J15" s="48" t="str">
        <f t="shared" si="15"/>
        <v>2030 target -62.3tCO2    (- 86%)</v>
      </c>
      <c r="K15" s="48" t="str">
        <f t="shared" si="16"/>
        <v>Average GHG emissions should decrease from 21 to 10 tonnes per capita between 2020 and 2030 to meet Paris targets  (-62.3 tonnes or -86%)</v>
      </c>
      <c r="L15" s="48" t="str">
        <f t="shared" si="17"/>
        <v>Reduction: 62.3 tonnes per capita   (-86%)</v>
      </c>
    </row>
    <row r="16" spans="1:22" ht="21" x14ac:dyDescent="0.25">
      <c r="A16" s="47" t="s">
        <v>38</v>
      </c>
      <c r="B16" s="47" t="s">
        <v>7</v>
      </c>
      <c r="E16" s="47">
        <v>8</v>
      </c>
      <c r="F16" s="47">
        <v>10</v>
      </c>
      <c r="G16" s="49">
        <f>(E16-F16)/E16</f>
        <v>-0.25</v>
      </c>
      <c r="H16" s="50">
        <f>-ROUND(G16*100,0)</f>
        <v>25</v>
      </c>
      <c r="I16" s="47">
        <f>F16-E16</f>
        <v>2</v>
      </c>
      <c r="J16" s="48" t="str">
        <f>"2030 target -"&amp;I16&amp;"tCO2    (- "&amp;H16&amp;"%)"</f>
        <v>2030 target -2tCO2    (- 25%)</v>
      </c>
      <c r="K16" s="48" t="str">
        <f>"Average GHG emissions should decrease from 21 to 10 tonnes per capita between 2020 and 2030 to meet Paris targets  (-"&amp;I16&amp;" tonnes or -"&amp;H16&amp;"%)"</f>
        <v>Average GHG emissions should decrease from 21 to 10 tonnes per capita between 2020 and 2030 to meet Paris targets  (-2 tonnes or -25%)</v>
      </c>
      <c r="L16" s="48" t="str">
        <f>"Increase: "&amp;I16&amp;" tonnes per capita   ("&amp;H16&amp;"%)"</f>
        <v>Increase: 2 tonnes per capita   (25%)</v>
      </c>
      <c r="M16" s="47" t="str">
        <f>"Average GHG emissions: "&amp;E16&amp;" tonnes per person per year"</f>
        <v>Average GHG emissions: 8 tonnes per person per year</v>
      </c>
      <c r="N16" s="47" t="str">
        <f>"On average, emissions are projected to increase by "&amp;I16&amp;" tonnes per capita by 2030"</f>
        <v>On average, emissions are projected to increase by 2 tonnes per capita by 2030</v>
      </c>
      <c r="V16" s="51"/>
    </row>
    <row r="17" spans="1:12" x14ac:dyDescent="0.2">
      <c r="A17" s="47" t="s">
        <v>38</v>
      </c>
      <c r="B17" s="47" t="s">
        <v>8</v>
      </c>
      <c r="E17" s="47">
        <v>3.1</v>
      </c>
      <c r="F17" s="47">
        <v>10</v>
      </c>
      <c r="G17" s="49">
        <f>(E17-F17)/E17</f>
        <v>-2.2258064516129035</v>
      </c>
      <c r="H17" s="50">
        <f>-ROUND(G17*100,0)</f>
        <v>223</v>
      </c>
      <c r="I17" s="47">
        <f>-ROUND(E17-F17,1)</f>
        <v>6.9</v>
      </c>
      <c r="J17" s="48" t="str">
        <f>"2030 target -"&amp;I17&amp;"tCO2    (- "&amp;H17&amp;"%)"</f>
        <v>2030 target -6.9tCO2    (- 223%)</v>
      </c>
      <c r="K17" s="48" t="str">
        <f>"Average GHG emissions should decrease from 21 to 10 tonnes per capita between 2020 and 2030 to meet Paris targets  (-"&amp;I17&amp;" tonnes or -"&amp;H17&amp;"%)"</f>
        <v>Average GHG emissions should decrease from 21 to 10 tonnes per capita between 2020 and 2030 to meet Paris targets  (-6.9 tonnes or -223%)</v>
      </c>
      <c r="L17" s="48" t="str">
        <f>"Reduction: "&amp;I17&amp;" tonnes per capita   ("&amp;H17&amp;"%)"</f>
        <v>Reduction: 6.9 tonnes per capita   (223%)</v>
      </c>
    </row>
    <row r="18" spans="1:12" x14ac:dyDescent="0.2">
      <c r="A18" s="47" t="s">
        <v>38</v>
      </c>
      <c r="B18" s="47" t="s">
        <v>9</v>
      </c>
      <c r="E18" s="47">
        <v>7.8</v>
      </c>
      <c r="F18" s="47">
        <v>10</v>
      </c>
      <c r="G18" s="49">
        <f t="shared" ref="G18:G19" si="18">(E18-F18)/E18</f>
        <v>-0.2820512820512821</v>
      </c>
      <c r="H18" s="50">
        <f>-ROUND(G18*100,0)</f>
        <v>28</v>
      </c>
      <c r="I18" s="47">
        <f>--F18+E18</f>
        <v>17.8</v>
      </c>
      <c r="J18" s="48" t="str">
        <f t="shared" ref="J18:J19" si="19">"2030 target -"&amp;I18&amp;"tCO2    (- "&amp;H18&amp;"%)"</f>
        <v>2030 target -17.8tCO2    (- 28%)</v>
      </c>
      <c r="K18" s="48" t="str">
        <f t="shared" ref="K18:K19" si="20">"Average GHG emissions should decrease from 21 to 10 tonnes per capita between 2020 and 2030 to meet Paris targets  (-"&amp;I18&amp;" tonnes or -"&amp;H18&amp;"%)"</f>
        <v>Average GHG emissions should decrease from 21 to 10 tonnes per capita between 2020 and 2030 to meet Paris targets  (-17.8 tonnes or -28%)</v>
      </c>
      <c r="L18" s="48" t="str">
        <f>"Reduction: "&amp;I18&amp;" tonnes per capita   ("&amp;H18&amp;"%)"</f>
        <v>Reduction: 17.8 tonnes per capita   (28%)</v>
      </c>
    </row>
    <row r="19" spans="1:12" x14ac:dyDescent="0.2">
      <c r="A19" s="47" t="s">
        <v>38</v>
      </c>
      <c r="B19" s="47" t="s">
        <v>10</v>
      </c>
      <c r="E19" s="47">
        <v>33.299999999999997</v>
      </c>
      <c r="F19" s="47">
        <v>10</v>
      </c>
      <c r="G19" s="49">
        <f t="shared" si="18"/>
        <v>0.6996996996996997</v>
      </c>
      <c r="H19" s="50">
        <f>ROUND(G19*100,0)</f>
        <v>70</v>
      </c>
      <c r="I19" s="47">
        <f t="shared" ref="I19" si="21">-F19+E19</f>
        <v>23.299999999999997</v>
      </c>
      <c r="J19" s="48" t="str">
        <f t="shared" si="19"/>
        <v>2030 target -23.3tCO2    (- 70%)</v>
      </c>
      <c r="K19" s="48" t="str">
        <f t="shared" si="20"/>
        <v>Average GHG emissions should decrease from 21 to 10 tonnes per capita between 2020 and 2030 to meet Paris targets  (-23.3 tonnes or -70%)</v>
      </c>
      <c r="L19" s="48" t="str">
        <f t="shared" ref="L19" si="22">"Reduction: "&amp;I19&amp;" tonnes per capita   (-"&amp;H19&amp;"%)"</f>
        <v>Reduction: 23.3 tonnes per capita   (-70%)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1E57F-09A2-644F-BA38-8542F7DB13C6}">
  <dimension ref="A1"/>
  <sheetViews>
    <sheetView workbookViewId="0">
      <selection activeCell="S31" sqref="S31"/>
    </sheetView>
  </sheetViews>
  <sheetFormatPr baseColWidth="10" defaultColWidth="10.6640625"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8311F-173D-894A-A9E5-DF5C84CFFAEA}">
  <dimension ref="B1:D6"/>
  <sheetViews>
    <sheetView workbookViewId="0">
      <selection activeCell="D22" sqref="D22"/>
    </sheetView>
  </sheetViews>
  <sheetFormatPr baseColWidth="10" defaultColWidth="10.83203125" defaultRowHeight="16" x14ac:dyDescent="0.2"/>
  <cols>
    <col min="1" max="1" width="4.6640625" style="26" customWidth="1"/>
    <col min="2" max="2" width="15.1640625" style="26" customWidth="1"/>
    <col min="3" max="3" width="15.33203125" style="26" customWidth="1"/>
    <col min="4" max="4" width="15" style="26" customWidth="1"/>
    <col min="5" max="6" width="15.6640625" style="26" customWidth="1"/>
    <col min="7" max="16384" width="10.83203125" style="26"/>
  </cols>
  <sheetData>
    <row r="1" spans="2:4" x14ac:dyDescent="0.2">
      <c r="B1" s="26" t="s">
        <v>44</v>
      </c>
    </row>
    <row r="2" spans="2:4" ht="54" customHeight="1" thickBot="1" x14ac:dyDescent="0.25">
      <c r="B2" s="151" t="s">
        <v>109</v>
      </c>
      <c r="C2" s="151"/>
    </row>
    <row r="3" spans="2:4" ht="55" customHeight="1" x14ac:dyDescent="0.2">
      <c r="B3" s="55" t="s">
        <v>45</v>
      </c>
      <c r="C3" s="56" t="s">
        <v>47</v>
      </c>
      <c r="D3" s="61" t="s">
        <v>46</v>
      </c>
    </row>
    <row r="4" spans="2:4" ht="20" x14ac:dyDescent="0.2">
      <c r="B4" s="57">
        <v>1.1000000000000001</v>
      </c>
      <c r="C4" s="53">
        <v>3.4</v>
      </c>
      <c r="D4" s="58">
        <v>2050</v>
      </c>
    </row>
    <row r="5" spans="2:4" ht="21" thickBot="1" x14ac:dyDescent="0.25">
      <c r="B5" s="59">
        <v>0.4</v>
      </c>
      <c r="C5" s="54">
        <v>1.1000000000000001</v>
      </c>
      <c r="D5" s="60">
        <v>2100</v>
      </c>
    </row>
    <row r="6" spans="2:4" ht="97" customHeight="1" x14ac:dyDescent="0.2">
      <c r="B6" s="150" t="s">
        <v>188</v>
      </c>
      <c r="C6" s="150"/>
      <c r="D6" s="150"/>
    </row>
  </sheetData>
  <mergeCells count="2">
    <mergeCell ref="B6:D6"/>
    <mergeCell ref="B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
  <sheetViews>
    <sheetView topLeftCell="A4" workbookViewId="0">
      <selection activeCell="C37" sqref="C37"/>
    </sheetView>
  </sheetViews>
  <sheetFormatPr baseColWidth="10" defaultColWidth="10.83203125" defaultRowHeight="16" x14ac:dyDescent="0.2"/>
  <cols>
    <col min="1" max="16384" width="10.83203125" style="26"/>
  </cols>
  <sheetData>
    <row r="2" spans="1:1" x14ac:dyDescent="0.2">
      <c r="A2" s="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97BCB-B453-DF4F-9604-5FA579F31F29}">
  <dimension ref="A1"/>
  <sheetViews>
    <sheetView workbookViewId="0">
      <selection activeCell="E35" sqref="E35"/>
    </sheetView>
  </sheetViews>
  <sheetFormatPr baseColWidth="10" defaultColWidth="10.6640625" defaultRowHeight="16" x14ac:dyDescent="0.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
  <sheetViews>
    <sheetView zoomScale="125" workbookViewId="0">
      <selection activeCell="A17" sqref="A17"/>
    </sheetView>
  </sheetViews>
  <sheetFormatPr baseColWidth="10" defaultColWidth="10.83203125" defaultRowHeight="16" x14ac:dyDescent="0.2"/>
  <cols>
    <col min="1" max="1" width="28.33203125" style="13" customWidth="1"/>
    <col min="2" max="2" width="10.83203125" style="13"/>
    <col min="3" max="3" width="12.1640625" style="13" customWidth="1"/>
    <col min="4" max="4" width="11.33203125" style="13" customWidth="1"/>
    <col min="5" max="16384" width="10.83203125" style="13"/>
  </cols>
  <sheetData>
    <row r="1" spans="1:4" ht="17" thickBot="1" x14ac:dyDescent="0.25">
      <c r="A1" s="12" t="s">
        <v>177</v>
      </c>
    </row>
    <row r="2" spans="1:4" x14ac:dyDescent="0.2">
      <c r="A2" s="14"/>
      <c r="B2" s="152" t="s">
        <v>43</v>
      </c>
      <c r="C2" s="152"/>
      <c r="D2" s="153"/>
    </row>
    <row r="3" spans="1:4" ht="46" customHeight="1" x14ac:dyDescent="0.2">
      <c r="A3" s="15"/>
      <c r="B3" s="96" t="s">
        <v>2</v>
      </c>
      <c r="C3" s="96" t="s">
        <v>97</v>
      </c>
      <c r="D3" s="97" t="s">
        <v>98</v>
      </c>
    </row>
    <row r="4" spans="1:4" x14ac:dyDescent="0.2">
      <c r="A4" s="15" t="s">
        <v>17</v>
      </c>
      <c r="B4" s="64">
        <f>'T6.1'!C12</f>
        <v>6.56</v>
      </c>
      <c r="C4" s="95">
        <f>B4/$B$4</f>
        <v>1</v>
      </c>
      <c r="D4" s="92">
        <f>B4/3.4</f>
        <v>1.9294117647058824</v>
      </c>
    </row>
    <row r="5" spans="1:4" x14ac:dyDescent="0.2">
      <c r="A5" s="15" t="s">
        <v>69</v>
      </c>
      <c r="B5" s="65">
        <f>'data-T6.3.'!B4</f>
        <v>1.6410120725631714</v>
      </c>
      <c r="C5" s="94">
        <f t="shared" ref="C5:C12" si="0">B5/$B$4</f>
        <v>0.25015427935414197</v>
      </c>
      <c r="D5" s="93">
        <f t="shared" ref="D5:D12" si="1">B5/3.4</f>
        <v>0.48265060957740336</v>
      </c>
    </row>
    <row r="6" spans="1:4" x14ac:dyDescent="0.2">
      <c r="A6" s="15" t="s">
        <v>155</v>
      </c>
      <c r="B6" s="65">
        <f>'data-T6.3.'!B5</f>
        <v>2.56927490234375</v>
      </c>
      <c r="C6" s="94">
        <f t="shared" si="0"/>
        <v>0.39165775950362047</v>
      </c>
      <c r="D6" s="93">
        <f t="shared" si="1"/>
        <v>0.75566908892463236</v>
      </c>
    </row>
    <row r="7" spans="1:4" x14ac:dyDescent="0.2">
      <c r="A7" s="15" t="s">
        <v>18</v>
      </c>
      <c r="B7" s="65">
        <f>'data-T6.3.'!B6</f>
        <v>4.8044281005859375</v>
      </c>
      <c r="C7" s="94">
        <f t="shared" si="0"/>
        <v>0.73238233240639294</v>
      </c>
      <c r="D7" s="93">
        <f t="shared" si="1"/>
        <v>1.4130670884076286</v>
      </c>
    </row>
    <row r="8" spans="1:4" x14ac:dyDescent="0.2">
      <c r="A8" s="15" t="s">
        <v>19</v>
      </c>
      <c r="B8" s="65">
        <f>'data-T6.3.'!B7</f>
        <v>7.4185528755187988</v>
      </c>
      <c r="C8" s="94">
        <f t="shared" si="0"/>
        <v>1.1308769627315243</v>
      </c>
      <c r="D8" s="93">
        <f t="shared" si="1"/>
        <v>2.1819273163290585</v>
      </c>
    </row>
    <row r="9" spans="1:4" x14ac:dyDescent="0.2">
      <c r="A9" s="15" t="s">
        <v>20</v>
      </c>
      <c r="B9" s="65">
        <f>'data-T6.3.'!B8</f>
        <v>8.6382455825805664</v>
      </c>
      <c r="C9" s="94">
        <f t="shared" si="0"/>
        <v>1.3168057290519157</v>
      </c>
      <c r="D9" s="93">
        <f t="shared" si="1"/>
        <v>2.5406604654648723</v>
      </c>
    </row>
    <row r="10" spans="1:4" x14ac:dyDescent="0.2">
      <c r="A10" s="15" t="s">
        <v>21</v>
      </c>
      <c r="B10" s="65">
        <f>'data-T6.3.'!B9</f>
        <v>9.7183160781860352</v>
      </c>
      <c r="C10" s="94">
        <f t="shared" si="0"/>
        <v>1.4814506216747005</v>
      </c>
      <c r="D10" s="93">
        <f t="shared" si="1"/>
        <v>2.8583282582900105</v>
      </c>
    </row>
    <row r="11" spans="1:4" x14ac:dyDescent="0.2">
      <c r="A11" s="15" t="s">
        <v>70</v>
      </c>
      <c r="B11" s="65">
        <f>'data-T6.3.'!B10</f>
        <v>9.8744401931762695</v>
      </c>
      <c r="C11" s="94">
        <f t="shared" si="0"/>
        <v>1.5052500294476021</v>
      </c>
      <c r="D11" s="93">
        <f t="shared" si="1"/>
        <v>2.9042471156400795</v>
      </c>
    </row>
    <row r="12" spans="1:4" ht="17" thickBot="1" x14ac:dyDescent="0.25">
      <c r="A12" s="17" t="s">
        <v>22</v>
      </c>
      <c r="B12" s="18">
        <f>'data-T6.3.'!B11</f>
        <v>20.795164108276367</v>
      </c>
      <c r="C12" s="94">
        <f t="shared" si="0"/>
        <v>3.1699945287006659</v>
      </c>
      <c r="D12" s="93">
        <f t="shared" si="1"/>
        <v>6.1162247377283432</v>
      </c>
    </row>
    <row r="13" spans="1:4" ht="91.5" customHeight="1" thickBot="1" x14ac:dyDescent="0.25">
      <c r="A13" s="154" t="s">
        <v>178</v>
      </c>
      <c r="B13" s="155"/>
      <c r="C13" s="155"/>
      <c r="D13" s="156"/>
    </row>
    <row r="14" spans="1:4" x14ac:dyDescent="0.2">
      <c r="A14" s="15"/>
    </row>
  </sheetData>
  <mergeCells count="2">
    <mergeCell ref="B2:D2"/>
    <mergeCell ref="A13:D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3"/>
  <sheetViews>
    <sheetView workbookViewId="0">
      <selection activeCell="B27" sqref="B27"/>
    </sheetView>
  </sheetViews>
  <sheetFormatPr baseColWidth="10" defaultColWidth="10.83203125" defaultRowHeight="16" x14ac:dyDescent="0.2"/>
  <cols>
    <col min="1" max="1" width="30.6640625" style="13" customWidth="1"/>
    <col min="2" max="2" width="13.83203125" style="13" customWidth="1"/>
    <col min="3" max="3" width="10.33203125" style="13" customWidth="1"/>
    <col min="4" max="4" width="15.83203125" style="13" customWidth="1"/>
    <col min="5" max="16384" width="10.83203125" style="13"/>
  </cols>
  <sheetData>
    <row r="1" spans="1:4" ht="17" thickBot="1" x14ac:dyDescent="0.25">
      <c r="A1" s="12" t="s">
        <v>71</v>
      </c>
    </row>
    <row r="2" spans="1:4" ht="45" customHeight="1" x14ac:dyDescent="0.2">
      <c r="A2" s="14"/>
      <c r="B2" s="109" t="s">
        <v>111</v>
      </c>
      <c r="C2" s="109" t="s">
        <v>110</v>
      </c>
      <c r="D2" s="110" t="s">
        <v>4</v>
      </c>
    </row>
    <row r="3" spans="1:4" x14ac:dyDescent="0.2">
      <c r="A3" s="19" t="s">
        <v>17</v>
      </c>
      <c r="B3" s="20">
        <f>'T6.1'!C12</f>
        <v>6.56</v>
      </c>
      <c r="C3" s="20">
        <v>6.56</v>
      </c>
      <c r="D3" s="21">
        <v>0</v>
      </c>
    </row>
    <row r="4" spans="1:4" x14ac:dyDescent="0.2">
      <c r="A4" s="15" t="s">
        <v>40</v>
      </c>
      <c r="B4" s="16">
        <f>'data-T6.4.'!B5</f>
        <v>1.6410119999999999</v>
      </c>
      <c r="C4" s="22">
        <f>'data-T6.4.'!C5</f>
        <v>2.1173950000000001</v>
      </c>
      <c r="D4" s="23">
        <f>'data-T6.4.'!D5</f>
        <v>-0.2249853</v>
      </c>
    </row>
    <row r="5" spans="1:4" x14ac:dyDescent="0.2">
      <c r="A5" s="15" t="s">
        <v>41</v>
      </c>
      <c r="B5" s="16">
        <f>'data-T6.4.'!B6</f>
        <v>2.5692750000000002</v>
      </c>
      <c r="C5" s="22">
        <f>'data-T6.4.'!C6</f>
        <v>2.6987070000000002</v>
      </c>
      <c r="D5" s="23">
        <f>'data-T6.4.'!D6</f>
        <v>-4.7960900000000001E-2</v>
      </c>
    </row>
    <row r="6" spans="1:4" x14ac:dyDescent="0.2">
      <c r="A6" s="15" t="s">
        <v>18</v>
      </c>
      <c r="B6" s="16">
        <f>'data-T6.4.'!B7</f>
        <v>4.8044279999999997</v>
      </c>
      <c r="C6" s="22">
        <f>'data-T6.4.'!C7</f>
        <v>4.9194849999999999</v>
      </c>
      <c r="D6" s="23">
        <f>'data-T6.4.'!D7</f>
        <v>-2.33879E-2</v>
      </c>
    </row>
    <row r="7" spans="1:4" x14ac:dyDescent="0.2">
      <c r="A7" s="15" t="s">
        <v>42</v>
      </c>
      <c r="B7" s="16">
        <f>'data-T6.4.'!B8</f>
        <v>7.4185530000000002</v>
      </c>
      <c r="C7" s="22">
        <f>'data-T6.4.'!C8</f>
        <v>8.0058629999999997</v>
      </c>
      <c r="D7" s="23">
        <f>'data-T6.4.'!D8</f>
        <v>-7.3359999999999995E-2</v>
      </c>
    </row>
    <row r="8" spans="1:4" x14ac:dyDescent="0.2">
      <c r="A8" s="15" t="s">
        <v>20</v>
      </c>
      <c r="B8" s="16">
        <f>'data-T6.4.'!B9</f>
        <v>8.6382460000000005</v>
      </c>
      <c r="C8" s="22">
        <f>'data-T6.4.'!C9</f>
        <v>9.4037290000000002</v>
      </c>
      <c r="D8" s="23">
        <f>'data-T6.4.'!D9</f>
        <v>-8.1402199999999994E-2</v>
      </c>
    </row>
    <row r="9" spans="1:4" x14ac:dyDescent="0.2">
      <c r="A9" s="15" t="s">
        <v>21</v>
      </c>
      <c r="B9" s="16">
        <f>'data-T6.4.'!B10</f>
        <v>9.7183159999999997</v>
      </c>
      <c r="C9" s="22">
        <f>'data-T6.4.'!C10</f>
        <v>7.8864799999999997</v>
      </c>
      <c r="D9" s="23">
        <f>'data-T6.4.'!D10</f>
        <v>0.2322755</v>
      </c>
    </row>
    <row r="10" spans="1:4" x14ac:dyDescent="0.2">
      <c r="A10" s="15" t="s">
        <v>3</v>
      </c>
      <c r="B10" s="16">
        <f>'data-T6.4.'!B11</f>
        <v>9.8744399999999999</v>
      </c>
      <c r="C10" s="22">
        <f>'data-T6.4.'!C11</f>
        <v>11.941689999999999</v>
      </c>
      <c r="D10" s="23">
        <f>'data-T6.4.'!D11</f>
        <v>-0.17311199999999999</v>
      </c>
    </row>
    <row r="11" spans="1:4" ht="17" thickBot="1" x14ac:dyDescent="0.25">
      <c r="A11" s="17" t="s">
        <v>22</v>
      </c>
      <c r="B11" s="18">
        <f>'data-T6.4.'!B12</f>
        <v>20.795159999999999</v>
      </c>
      <c r="C11" s="24">
        <f>'data-T6.4.'!C12</f>
        <v>19.818470000000001</v>
      </c>
      <c r="D11" s="25">
        <f>'data-T6.4.'!D12</f>
        <v>4.9281800000000001E-2</v>
      </c>
    </row>
    <row r="12" spans="1:4" ht="55" customHeight="1" thickBot="1" x14ac:dyDescent="0.25">
      <c r="A12" s="157" t="s">
        <v>181</v>
      </c>
      <c r="B12" s="158"/>
      <c r="C12" s="158"/>
      <c r="D12" s="159"/>
    </row>
    <row r="13" spans="1:4" x14ac:dyDescent="0.2">
      <c r="A13" s="15"/>
    </row>
  </sheetData>
  <mergeCells count="1">
    <mergeCell ref="A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49</vt:i4>
      </vt:variant>
    </vt:vector>
  </HeadingPairs>
  <TitlesOfParts>
    <vt:vector size="49" baseType="lpstr">
      <vt:lpstr>Index</vt:lpstr>
      <vt:lpstr>F6.1</vt:lpstr>
      <vt:lpstr>F6.2.</vt:lpstr>
      <vt:lpstr>T6.1</vt:lpstr>
      <vt:lpstr>T6.2</vt:lpstr>
      <vt:lpstr>F6.3a</vt:lpstr>
      <vt:lpstr>F6.3b</vt:lpstr>
      <vt:lpstr>T6.3</vt:lpstr>
      <vt:lpstr>T6.4</vt:lpstr>
      <vt:lpstr>F6.4a</vt:lpstr>
      <vt:lpstr>F6.4b</vt:lpstr>
      <vt:lpstr>F6.5a</vt:lpstr>
      <vt:lpstr>F6.5b</vt:lpstr>
      <vt:lpstr>T6.5</vt:lpstr>
      <vt:lpstr>F6.6</vt:lpstr>
      <vt:lpstr>T6.6</vt:lpstr>
      <vt:lpstr>F6.7</vt:lpstr>
      <vt:lpstr>F6.8</vt:lpstr>
      <vt:lpstr>F6.9a</vt:lpstr>
      <vt:lpstr>F6.9b.</vt:lpstr>
      <vt:lpstr>F6.10a</vt:lpstr>
      <vt:lpstr>F6.10b</vt:lpstr>
      <vt:lpstr>F6.10c</vt:lpstr>
      <vt:lpstr>F6.10d</vt:lpstr>
      <vt:lpstr>T6.7</vt:lpstr>
      <vt:lpstr>T6.8</vt:lpstr>
      <vt:lpstr>data-F6.1</vt:lpstr>
      <vt:lpstr>data-F6.2</vt:lpstr>
      <vt:lpstr>data-T6.1</vt:lpstr>
      <vt:lpstr>data-F6.3a</vt:lpstr>
      <vt:lpstr>data-F6.3b</vt:lpstr>
      <vt:lpstr>data-F6.4</vt:lpstr>
      <vt:lpstr>data-T6.3.</vt:lpstr>
      <vt:lpstr>data-F6.5a</vt:lpstr>
      <vt:lpstr>data-F6.5b</vt:lpstr>
      <vt:lpstr>data-F6.6.</vt:lpstr>
      <vt:lpstr>data-T6.4.</vt:lpstr>
      <vt:lpstr>dataT6.5</vt:lpstr>
      <vt:lpstr>data-T6.6</vt:lpstr>
      <vt:lpstr>data-F6.7</vt:lpstr>
      <vt:lpstr>data-F6.8</vt:lpstr>
      <vt:lpstr>data-F6.9b.</vt:lpstr>
      <vt:lpstr>data-F6.9a</vt:lpstr>
      <vt:lpstr>data-F6.10a</vt:lpstr>
      <vt:lpstr>data-F6.10b</vt:lpstr>
      <vt:lpstr>data-F6.10c</vt:lpstr>
      <vt:lpstr>data-F6.10d</vt:lpstr>
      <vt:lpstr>data-F6.10abcd</vt:lpstr>
      <vt:lpstr>data-T6.8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Chancel</dc:creator>
  <cp:lastModifiedBy>Elodie Cassignol</cp:lastModifiedBy>
  <dcterms:created xsi:type="dcterms:W3CDTF">2021-08-25T10:53:21Z</dcterms:created>
  <dcterms:modified xsi:type="dcterms:W3CDTF">2022-02-11T17:50:04Z</dcterms:modified>
</cp:coreProperties>
</file>