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Busines Analyst\Тестовое от Data Sfera\"/>
    </mc:Choice>
  </mc:AlternateContent>
  <xr:revisionPtr revIDLastSave="0" documentId="13_ncr:1_{1ED6D24F-6ED1-4169-AFE5-ED35B488FFE6}" xr6:coauthVersionLast="47" xr6:coauthVersionMax="47" xr10:uidLastSave="{00000000-0000-0000-0000-000000000000}"/>
  <bookViews>
    <workbookView xWindow="-108" yWindow="-108" windowWidth="23256" windowHeight="12576" tabRatio="744" xr2:uid="{00000000-000D-0000-FFFF-FFFF00000000}"/>
  </bookViews>
  <sheets>
    <sheet name="Дашборд" sheetId="8" r:id="rId1"/>
    <sheet name="Свод" sheetId="6" r:id="rId2"/>
    <sheet name="Источник лида РК" sheetId="1" r:id="rId3"/>
    <sheet name="Источник лида Вебинар" sheetId="2" r:id="rId4"/>
    <sheet name="CRM" sheetId="3" r:id="rId5"/>
    <sheet name="Отчет бухгалтера" sheetId="4" r:id="rId6"/>
  </sheets>
  <definedNames>
    <definedName name="_xlnm._FilterDatabase" localSheetId="5" hidden="1">'Отчет бухгалтера'!$A$1:$F$35</definedName>
    <definedName name="OLE_LINK10" localSheetId="4">'CRM'!$C$3</definedName>
    <definedName name="Срез_Источник_лида">#N/A</definedName>
    <definedName name="Срез_Месяцы">#N/A</definedName>
    <definedName name="Срез_Ответственный_менеджер">#N/A</definedName>
  </definedNames>
  <calcPr calcId="191029"/>
  <pivotCaches>
    <pivotCache cacheId="54" r:id="rId7"/>
    <pivotCache cacheId="58" r:id="rId8"/>
    <pivotCache cacheId="80" r:id="rId9"/>
    <pivotCache cacheId="87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6" l="1"/>
  <c r="J44" i="6"/>
  <c r="J45" i="6"/>
  <c r="J46" i="6"/>
  <c r="J47" i="6"/>
  <c r="J42" i="6"/>
  <c r="H43" i="6"/>
  <c r="H44" i="6"/>
  <c r="H45" i="6"/>
  <c r="H46" i="6"/>
  <c r="H47" i="6"/>
  <c r="H48" i="6"/>
  <c r="F48" i="6"/>
  <c r="G48" i="6"/>
  <c r="H42" i="6"/>
  <c r="Q6" i="3"/>
  <c r="Q7" i="3"/>
  <c r="Q8" i="3"/>
  <c r="Q9" i="3"/>
  <c r="Q10" i="3"/>
  <c r="Q11" i="3"/>
  <c r="Q16" i="3"/>
  <c r="Q21" i="3"/>
  <c r="Q26" i="3"/>
  <c r="Q31" i="3"/>
  <c r="Q36" i="3"/>
  <c r="Q41" i="3"/>
  <c r="Q46" i="3"/>
  <c r="Q47" i="3"/>
  <c r="Q48" i="3"/>
  <c r="Q49" i="3"/>
  <c r="Q50" i="3"/>
  <c r="Q51" i="3"/>
  <c r="Q56" i="3"/>
  <c r="Q61" i="3"/>
  <c r="Q66" i="3"/>
  <c r="Q71" i="3"/>
  <c r="Q76" i="3"/>
  <c r="Q81" i="3"/>
  <c r="Q86" i="3"/>
  <c r="Q87" i="3"/>
  <c r="Q88" i="3"/>
  <c r="Q89" i="3"/>
  <c r="Q94" i="3"/>
  <c r="Q99" i="3"/>
  <c r="Q104" i="3"/>
  <c r="Q109" i="3"/>
  <c r="Q114" i="3"/>
  <c r="Q119" i="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" i="4"/>
  <c r="B4" i="4"/>
  <c r="B2" i="4"/>
  <c r="E2" i="1"/>
  <c r="E3" i="1"/>
  <c r="D2" i="2" s="1"/>
  <c r="E17" i="1"/>
  <c r="E15" i="1"/>
  <c r="E4" i="1"/>
  <c r="D3" i="2" s="1"/>
  <c r="E5" i="1"/>
  <c r="E9" i="1"/>
  <c r="D4" i="2" s="1"/>
  <c r="E4" i="2" s="1"/>
  <c r="E6" i="1"/>
  <c r="E8" i="1"/>
  <c r="E11" i="1"/>
  <c r="D5" i="2" s="1"/>
  <c r="E10" i="1"/>
  <c r="E13" i="1"/>
  <c r="E14" i="1"/>
  <c r="E16" i="1"/>
  <c r="E12" i="1"/>
  <c r="E7" i="1"/>
  <c r="C12" i="1"/>
  <c r="C16" i="1"/>
  <c r="C14" i="1"/>
  <c r="C13" i="1"/>
  <c r="C10" i="1"/>
  <c r="C11" i="1"/>
  <c r="C8" i="1"/>
  <c r="C6" i="1"/>
  <c r="C2" i="1"/>
  <c r="C3" i="1"/>
  <c r="C17" i="1"/>
  <c r="C15" i="1"/>
  <c r="C4" i="1"/>
  <c r="C5" i="1"/>
  <c r="C9" i="1"/>
  <c r="C7" i="1"/>
  <c r="B49" i="6"/>
  <c r="H11" i="6"/>
  <c r="E2" i="2" l="1"/>
  <c r="E3" i="2"/>
  <c r="D6" i="2"/>
  <c r="E6" i="2" s="1"/>
  <c r="E5" i="2"/>
</calcChain>
</file>

<file path=xl/sharedStrings.xml><?xml version="1.0" encoding="utf-8"?>
<sst xmlns="http://schemas.openxmlformats.org/spreadsheetml/2006/main" count="865" uniqueCount="204">
  <si>
    <t>ID рекламной кампании</t>
  </si>
  <si>
    <t>Дата начала</t>
  </si>
  <si>
    <t>Дата завершения</t>
  </si>
  <si>
    <t>Количество показов</t>
  </si>
  <si>
    <t>Количество кликов</t>
  </si>
  <si>
    <t>Сумма расходов</t>
  </si>
  <si>
    <t>Тег Курс или Вебинар</t>
  </si>
  <si>
    <t>Название вебинара</t>
  </si>
  <si>
    <t>Количество просмотров</t>
  </si>
  <si>
    <t>ID лида</t>
  </si>
  <si>
    <t>Ответственный менеджер</t>
  </si>
  <si>
    <t>Дата создания</t>
  </si>
  <si>
    <t>Кем создана</t>
  </si>
  <si>
    <t>Дата изменения</t>
  </si>
  <si>
    <t>Кем изменено</t>
  </si>
  <si>
    <t>Теги сделки</t>
  </si>
  <si>
    <t>Ближайшая задача</t>
  </si>
  <si>
    <t>Дата закрытия</t>
  </si>
  <si>
    <t>Название курса</t>
  </si>
  <si>
    <t>Стоимость курса</t>
  </si>
  <si>
    <t>ID курса</t>
  </si>
  <si>
    <t>Предоплата Руб.</t>
  </si>
  <si>
    <t>Тип оплаты (предоплата рассрочка)</t>
  </si>
  <si>
    <t>Дата предоплаты</t>
  </si>
  <si>
    <t>Остаток</t>
  </si>
  <si>
    <t>Дата звонка</t>
  </si>
  <si>
    <t>ФИО лида</t>
  </si>
  <si>
    <t>Тел лида</t>
  </si>
  <si>
    <t>Эл почта лида</t>
  </si>
  <si>
    <t>Номер договора лида</t>
  </si>
  <si>
    <t>Причина отказа</t>
  </si>
  <si>
    <t>Номер договора</t>
  </si>
  <si>
    <t>Дата оплаты</t>
  </si>
  <si>
    <t>Сумма оплаты</t>
  </si>
  <si>
    <t>Яндекс</t>
  </si>
  <si>
    <t>Google</t>
  </si>
  <si>
    <t>Instagram</t>
  </si>
  <si>
    <t>VK</t>
  </si>
  <si>
    <t>Название рекламной кампании</t>
  </si>
  <si>
    <t>курс</t>
  </si>
  <si>
    <t>вебинар</t>
  </si>
  <si>
    <t>Вебинар_1</t>
  </si>
  <si>
    <t>Вебинар_2</t>
  </si>
  <si>
    <t>Вебинар_3</t>
  </si>
  <si>
    <t>L-001</t>
  </si>
  <si>
    <t>L-002</t>
  </si>
  <si>
    <t>L-003</t>
  </si>
  <si>
    <t>L-004</t>
  </si>
  <si>
    <t>L-005</t>
  </si>
  <si>
    <t>L-006</t>
  </si>
  <si>
    <t>L-007</t>
  </si>
  <si>
    <t>L-008</t>
  </si>
  <si>
    <t>L-009</t>
  </si>
  <si>
    <t>L-010</t>
  </si>
  <si>
    <t>Новый лид</t>
  </si>
  <si>
    <t>Был звонок</t>
  </si>
  <si>
    <t>Подписан договор</t>
  </si>
  <si>
    <t>Внесена полная оплата (сделка закрыта)</t>
  </si>
  <si>
    <t>А1</t>
  </si>
  <si>
    <t>Названия строк</t>
  </si>
  <si>
    <t>Общий итог</t>
  </si>
  <si>
    <t>Названия столбцов</t>
  </si>
  <si>
    <t>май</t>
  </si>
  <si>
    <t>сен</t>
  </si>
  <si>
    <t>Этап сделки - Воронка</t>
  </si>
  <si>
    <t>L-011</t>
  </si>
  <si>
    <t>L-012</t>
  </si>
  <si>
    <t>L-013</t>
  </si>
  <si>
    <t>L-014</t>
  </si>
  <si>
    <t>L-015</t>
  </si>
  <si>
    <t>L-016</t>
  </si>
  <si>
    <t>L-017</t>
  </si>
  <si>
    <t>L-018</t>
  </si>
  <si>
    <t>L-019</t>
  </si>
  <si>
    <t>L-020</t>
  </si>
  <si>
    <t>L-021</t>
  </si>
  <si>
    <t>L-022</t>
  </si>
  <si>
    <t>L-023</t>
  </si>
  <si>
    <t>L-024</t>
  </si>
  <si>
    <t>L-025</t>
  </si>
  <si>
    <t>L-026</t>
  </si>
  <si>
    <t>L-027</t>
  </si>
  <si>
    <t>L-028</t>
  </si>
  <si>
    <t>L-029</t>
  </si>
  <si>
    <t>L-030</t>
  </si>
  <si>
    <t>L-031</t>
  </si>
  <si>
    <t>L-032</t>
  </si>
  <si>
    <t>L-033</t>
  </si>
  <si>
    <t>L-034</t>
  </si>
  <si>
    <t>L-035</t>
  </si>
  <si>
    <t>L-036</t>
  </si>
  <si>
    <t>L-037</t>
  </si>
  <si>
    <t>L-038</t>
  </si>
  <si>
    <t>L-039</t>
  </si>
  <si>
    <t>L-040</t>
  </si>
  <si>
    <t>L-041</t>
  </si>
  <si>
    <t>L-042</t>
  </si>
  <si>
    <t>L-043</t>
  </si>
  <si>
    <t>L-044</t>
  </si>
  <si>
    <t>B2</t>
  </si>
  <si>
    <t>Смирнов</t>
  </si>
  <si>
    <t>Васильев</t>
  </si>
  <si>
    <t xml:space="preserve">Попов </t>
  </si>
  <si>
    <t>Гагарин</t>
  </si>
  <si>
    <t>июн</t>
  </si>
  <si>
    <t>окт</t>
  </si>
  <si>
    <t>L-045</t>
  </si>
  <si>
    <t>L-046</t>
  </si>
  <si>
    <t>L-047</t>
  </si>
  <si>
    <t>L-048</t>
  </si>
  <si>
    <t>L-049</t>
  </si>
  <si>
    <t>L-050</t>
  </si>
  <si>
    <t>L-051</t>
  </si>
  <si>
    <t>L-052</t>
  </si>
  <si>
    <t>L-053</t>
  </si>
  <si>
    <t>L-054</t>
  </si>
  <si>
    <t>L-055</t>
  </si>
  <si>
    <t>L-056</t>
  </si>
  <si>
    <t>L-057</t>
  </si>
  <si>
    <t>L-058</t>
  </si>
  <si>
    <t>L-059</t>
  </si>
  <si>
    <t>L-060</t>
  </si>
  <si>
    <t>L-061</t>
  </si>
  <si>
    <t>L-062</t>
  </si>
  <si>
    <t>L-063</t>
  </si>
  <si>
    <t>L-064</t>
  </si>
  <si>
    <t>L-065</t>
  </si>
  <si>
    <t>L-066</t>
  </si>
  <si>
    <t>L-067</t>
  </si>
  <si>
    <t>L-068</t>
  </si>
  <si>
    <t>L-069</t>
  </si>
  <si>
    <t>L-070</t>
  </si>
  <si>
    <t>L-071</t>
  </si>
  <si>
    <t>L-072</t>
  </si>
  <si>
    <t>L-073</t>
  </si>
  <si>
    <t>L-074</t>
  </si>
  <si>
    <t>L-075</t>
  </si>
  <si>
    <t>L-076</t>
  </si>
  <si>
    <t>L-077</t>
  </si>
  <si>
    <t>L-078</t>
  </si>
  <si>
    <t>L-079</t>
  </si>
  <si>
    <t>L-080</t>
  </si>
  <si>
    <t>L-081</t>
  </si>
  <si>
    <t>L-082</t>
  </si>
  <si>
    <t>L-083</t>
  </si>
  <si>
    <t>L-084</t>
  </si>
  <si>
    <t>L-085</t>
  </si>
  <si>
    <t>L-086</t>
  </si>
  <si>
    <t>L-087</t>
  </si>
  <si>
    <t>L-088</t>
  </si>
  <si>
    <t>L-089</t>
  </si>
  <si>
    <t>L-090</t>
  </si>
  <si>
    <t>L-091</t>
  </si>
  <si>
    <t>L-092</t>
  </si>
  <si>
    <t>L-093</t>
  </si>
  <si>
    <t>L-094</t>
  </si>
  <si>
    <t>L-095</t>
  </si>
  <si>
    <t>L-096</t>
  </si>
  <si>
    <t>L-097</t>
  </si>
  <si>
    <t>L-098</t>
  </si>
  <si>
    <t>L-099</t>
  </si>
  <si>
    <t>L-100</t>
  </si>
  <si>
    <t>L-101</t>
  </si>
  <si>
    <t>L-102</t>
  </si>
  <si>
    <t>L-103</t>
  </si>
  <si>
    <t>L-104</t>
  </si>
  <si>
    <t>L-105</t>
  </si>
  <si>
    <t>L-106</t>
  </si>
  <si>
    <t>L-107</t>
  </si>
  <si>
    <t>L-108</t>
  </si>
  <si>
    <t>L-109</t>
  </si>
  <si>
    <t>L-110</t>
  </si>
  <si>
    <t>L-111</t>
  </si>
  <si>
    <t>L-112</t>
  </si>
  <si>
    <t>L-113</t>
  </si>
  <si>
    <t>L-114</t>
  </si>
  <si>
    <t>L-115</t>
  </si>
  <si>
    <t>L-116</t>
  </si>
  <si>
    <t>L-117</t>
  </si>
  <si>
    <t>L-118</t>
  </si>
  <si>
    <t>L-119</t>
  </si>
  <si>
    <t>L-120</t>
  </si>
  <si>
    <t>L-121</t>
  </si>
  <si>
    <t>L-122</t>
  </si>
  <si>
    <t>июл</t>
  </si>
  <si>
    <t>Количество по полю ID лида</t>
  </si>
  <si>
    <t>авг</t>
  </si>
  <si>
    <t>Источник лида</t>
  </si>
  <si>
    <t>Динамика конверсии показов в клики</t>
  </si>
  <si>
    <t>Динамика расходов на рекламу по источникам</t>
  </si>
  <si>
    <t>Доля прибыли по источникам</t>
  </si>
  <si>
    <t>Источник</t>
  </si>
  <si>
    <t>Вебинар_4</t>
  </si>
  <si>
    <t>Вебинар_5</t>
  </si>
  <si>
    <t>Динамика расходов на рекламу</t>
  </si>
  <si>
    <t>Совокупный расход на рекламу</t>
  </si>
  <si>
    <t>Выручка</t>
  </si>
  <si>
    <t>Динамика продаж</t>
  </si>
  <si>
    <t>ROI</t>
  </si>
  <si>
    <t>Месяц</t>
  </si>
  <si>
    <t>Расход на рекламу</t>
  </si>
  <si>
    <t>ноя</t>
  </si>
  <si>
    <t>Количество лидов</t>
  </si>
  <si>
    <t>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</si>
</sst>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\ &quot;₽&quot;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7" fillId="0" borderId="1" xfId="0" applyFont="1" applyBorder="1"/>
    <xf numFmtId="164" fontId="7" fillId="0" borderId="1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3">
    <cellStyle name="Обычный" xfId="0" builtinId="0"/>
    <cellStyle name="Финансовый 2" xfId="1" xr:uid="{0460119F-ADC6-4645-8CB5-B031AD6E6A02}"/>
    <cellStyle name="Финансовый 2 2" xfId="2" xr:uid="{3D555D71-01D6-491D-ACF4-6BCBDD712844}"/>
  </cellStyles>
  <dxfs count="58"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19" formatCode="dd/mm/yyyy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numFmt numFmtId="19" formatCode="dd/mm/yyyy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[Моя БД.xlsx]Свод!Конверсия просмотров в клики</c:name>
    <c:fmtId val="5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6920384951881"/>
          <c:y val="0.13786818314377369"/>
          <c:w val="0.63201370662000578"/>
          <c:h val="0.6245072626791216"/>
        </c:manualLayout>
      </c:layout>
      <c:lineChart>
        <c:grouping val="standard"/>
        <c:varyColors val="0"/>
        <c:ser>
          <c:idx val="0"/>
          <c:order val="0"/>
          <c:tx>
            <c:strRef>
              <c:f>Свод!$B$13:$B$14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Свод!$A$15:$A$21</c:f>
              <c:strCache>
                <c:ptCount val="6"/>
                <c:pt idx="0">
                  <c:v>май</c:v>
                </c:pt>
                <c:pt idx="1">
                  <c:v>июн</c:v>
                </c:pt>
                <c:pt idx="2">
                  <c:v>июл</c:v>
                </c:pt>
                <c:pt idx="3">
                  <c:v>авг</c:v>
                </c:pt>
                <c:pt idx="4">
                  <c:v>сен</c:v>
                </c:pt>
                <c:pt idx="5">
                  <c:v>окт</c:v>
                </c:pt>
              </c:strCache>
            </c:strRef>
          </c:cat>
          <c:val>
            <c:numRef>
              <c:f>Свод!$B$15:$B$21</c:f>
              <c:numCache>
                <c:formatCode>General</c:formatCode>
                <c:ptCount val="6"/>
                <c:pt idx="0">
                  <c:v>1.22</c:v>
                </c:pt>
                <c:pt idx="1">
                  <c:v>2.2349999999999999</c:v>
                </c:pt>
                <c:pt idx="2">
                  <c:v>1.2224999999999999</c:v>
                </c:pt>
                <c:pt idx="3">
                  <c:v>1.01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0-4323-BEAC-729E88C765BB}"/>
            </c:ext>
          </c:extLst>
        </c:ser>
        <c:ser>
          <c:idx val="1"/>
          <c:order val="1"/>
          <c:tx>
            <c:strRef>
              <c:f>Свод!$C$13:$C$14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Свод!$A$15:$A$21</c:f>
              <c:strCache>
                <c:ptCount val="6"/>
                <c:pt idx="0">
                  <c:v>май</c:v>
                </c:pt>
                <c:pt idx="1">
                  <c:v>июн</c:v>
                </c:pt>
                <c:pt idx="2">
                  <c:v>июл</c:v>
                </c:pt>
                <c:pt idx="3">
                  <c:v>авг</c:v>
                </c:pt>
                <c:pt idx="4">
                  <c:v>сен</c:v>
                </c:pt>
                <c:pt idx="5">
                  <c:v>окт</c:v>
                </c:pt>
              </c:strCache>
            </c:strRef>
          </c:cat>
          <c:val>
            <c:numRef>
              <c:f>Свод!$C$15:$C$21</c:f>
              <c:numCache>
                <c:formatCode>General</c:formatCode>
                <c:ptCount val="6"/>
                <c:pt idx="0">
                  <c:v>0.9860000000000001</c:v>
                </c:pt>
                <c:pt idx="1">
                  <c:v>1.23</c:v>
                </c:pt>
                <c:pt idx="2">
                  <c:v>0.65400000000000003</c:v>
                </c:pt>
                <c:pt idx="3">
                  <c:v>0.56499999999999995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82-4C87-A4D3-F2404085FCDC}"/>
            </c:ext>
          </c:extLst>
        </c:ser>
        <c:ser>
          <c:idx val="2"/>
          <c:order val="2"/>
          <c:tx>
            <c:strRef>
              <c:f>Свод!$D$13:$D$14</c:f>
              <c:strCache>
                <c:ptCount val="1"/>
                <c:pt idx="0">
                  <c:v>VK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Свод!$A$15:$A$21</c:f>
              <c:strCache>
                <c:ptCount val="6"/>
                <c:pt idx="0">
                  <c:v>май</c:v>
                </c:pt>
                <c:pt idx="1">
                  <c:v>июн</c:v>
                </c:pt>
                <c:pt idx="2">
                  <c:v>июл</c:v>
                </c:pt>
                <c:pt idx="3">
                  <c:v>авг</c:v>
                </c:pt>
                <c:pt idx="4">
                  <c:v>сен</c:v>
                </c:pt>
                <c:pt idx="5">
                  <c:v>окт</c:v>
                </c:pt>
              </c:strCache>
            </c:strRef>
          </c:cat>
          <c:val>
            <c:numRef>
              <c:f>Свод!$D$15:$D$21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1.212</c:v>
                </c:pt>
                <c:pt idx="3">
                  <c:v>1.3379999999999999</c:v>
                </c:pt>
                <c:pt idx="4">
                  <c:v>1.9</c:v>
                </c:pt>
                <c:pt idx="5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82-4C87-A4D3-F2404085FCDC}"/>
            </c:ext>
          </c:extLst>
        </c:ser>
        <c:ser>
          <c:idx val="3"/>
          <c:order val="3"/>
          <c:tx>
            <c:strRef>
              <c:f>Свод!$E$13:$E$14</c:f>
              <c:strCache>
                <c:ptCount val="1"/>
                <c:pt idx="0">
                  <c:v>Яндекс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Свод!$A$15:$A$21</c:f>
              <c:strCache>
                <c:ptCount val="6"/>
                <c:pt idx="0">
                  <c:v>май</c:v>
                </c:pt>
                <c:pt idx="1">
                  <c:v>июн</c:v>
                </c:pt>
                <c:pt idx="2">
                  <c:v>июл</c:v>
                </c:pt>
                <c:pt idx="3">
                  <c:v>авг</c:v>
                </c:pt>
                <c:pt idx="4">
                  <c:v>сен</c:v>
                </c:pt>
                <c:pt idx="5">
                  <c:v>окт</c:v>
                </c:pt>
              </c:strCache>
            </c:strRef>
          </c:cat>
          <c:val>
            <c:numRef>
              <c:f>Свод!$E$15:$E$21</c:f>
              <c:numCache>
                <c:formatCode>General</c:formatCode>
                <c:ptCount val="6"/>
                <c:pt idx="0">
                  <c:v>#N/A</c:v>
                </c:pt>
                <c:pt idx="1">
                  <c:v>1.1100000000000001</c:v>
                </c:pt>
                <c:pt idx="2">
                  <c:v>1</c:v>
                </c:pt>
                <c:pt idx="3">
                  <c:v>1.194</c:v>
                </c:pt>
                <c:pt idx="4">
                  <c:v>1.0900000000000001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82-4C87-A4D3-F2404085FC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2483016"/>
        <c:axId val="532482360"/>
      </c:lineChart>
      <c:catAx>
        <c:axId val="53248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Источник и месяц кампании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482360"/>
        <c:crosses val="autoZero"/>
        <c:auto val="1"/>
        <c:lblAlgn val="ctr"/>
        <c:lblOffset val="100"/>
        <c:noMultiLvlLbl val="0"/>
      </c:catAx>
      <c:valAx>
        <c:axId val="5324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кликов к показам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48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6882207905831"/>
          <c:y val="0.29471356841264407"/>
          <c:w val="0.19834410107182893"/>
          <c:h val="0.37909288964076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[Моя БД.xlsx]Свод!Доля прибыли по источникам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</c:pivotFmts>
    <c:plotArea>
      <c:layout/>
      <c:pieChart>
        <c:varyColors val="1"/>
        <c:ser>
          <c:idx val="0"/>
          <c:order val="0"/>
          <c:tx>
            <c:strRef>
              <c:f>Свод!$B$52:$B$53</c:f>
              <c:strCache>
                <c:ptCount val="1"/>
                <c:pt idx="0">
                  <c:v>Внесена полная оплата (сделка закрыта)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EC-477A-97B1-6F6249B49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EC-477A-97B1-6F6249B49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C-477A-97B1-6F6249B49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EC-477A-97B1-6F6249B495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Свод!$A$54:$A$58</c:f>
              <c:strCache>
                <c:ptCount val="4"/>
                <c:pt idx="0">
                  <c:v>Google</c:v>
                </c:pt>
                <c:pt idx="1">
                  <c:v>Instagram</c:v>
                </c:pt>
                <c:pt idx="2">
                  <c:v>VK</c:v>
                </c:pt>
                <c:pt idx="3">
                  <c:v>Яндекс</c:v>
                </c:pt>
              </c:strCache>
            </c:strRef>
          </c:cat>
          <c:val>
            <c:numRef>
              <c:f>Свод!$B$54:$B$58</c:f>
              <c:numCache>
                <c:formatCode>General</c:formatCode>
                <c:ptCount val="4"/>
                <c:pt idx="0">
                  <c:v>1500000</c:v>
                </c:pt>
                <c:pt idx="1">
                  <c:v>3900000</c:v>
                </c:pt>
                <c:pt idx="2">
                  <c:v>2250000</c:v>
                </c:pt>
                <c:pt idx="3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C-477A-97B1-6F6249B495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[Моя БД.xlsx]Свод!Статистика по менеджерам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Свод!$B$24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6B1-4C2F-AD8C-78343579B2B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6B1-4C2F-AD8C-78343579B2B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6B1-4C2F-AD8C-78343579B2B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6B1-4C2F-AD8C-78343579B2B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6B1-4C2F-AD8C-78343579B2B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6B1-4C2F-AD8C-78343579B2B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76B1-4C2F-AD8C-78343579B2B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6B1-4C2F-AD8C-78343579B2B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6B1-4C2F-AD8C-78343579B2B7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6B1-4C2F-AD8C-78343579B2B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6B1-4C2F-AD8C-78343579B2B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76B1-4C2F-AD8C-78343579B2B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76B1-4C2F-AD8C-78343579B2B7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76B1-4C2F-AD8C-78343579B2B7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76B1-4C2F-AD8C-78343579B2B7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76B1-4C2F-AD8C-78343579B2B7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76B1-4C2F-AD8C-78343579B2B7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76B1-4C2F-AD8C-78343579B2B7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76B1-4C2F-AD8C-78343579B2B7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76B1-4C2F-AD8C-78343579B2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Свод!$A$25:$A$29</c:f>
              <c:strCache>
                <c:ptCount val="4"/>
                <c:pt idx="0">
                  <c:v>Васильев</c:v>
                </c:pt>
                <c:pt idx="1">
                  <c:v>Гагарин</c:v>
                </c:pt>
                <c:pt idx="2">
                  <c:v>Попов </c:v>
                </c:pt>
                <c:pt idx="3">
                  <c:v>Смирнов</c:v>
                </c:pt>
              </c:strCache>
            </c:strRef>
          </c:cat>
          <c:val>
            <c:numRef>
              <c:f>Свод!$B$25:$B$29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6B1-4C2F-AD8C-78343579B2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254984"/>
        <c:axId val="612248424"/>
      </c:barChart>
      <c:catAx>
        <c:axId val="6122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248424"/>
        <c:auto val="1"/>
        <c:lblAlgn val="ctr"/>
        <c:lblOffset val="100"/>
        <c:noMultiLvlLbl val="0"/>
      </c:catAx>
      <c:valAx>
        <c:axId val="6122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254984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стоимости</a:t>
            </a:r>
            <a:r>
              <a:rPr lang="ru-RU" sz="1400" b="0" i="0" u="none" strike="noStrike" baseline="0">
                <a:effectLst/>
              </a:rPr>
              <a:t> привлечения одного клиента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Свод!$J$41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Свод!$E$42:$E$47</c:f>
              <c:strCache>
                <c:ptCount val="6"/>
                <c:pt idx="0">
                  <c:v>май</c:v>
                </c:pt>
                <c:pt idx="1">
                  <c:v>июн</c:v>
                </c:pt>
                <c:pt idx="2">
                  <c:v>июл</c:v>
                </c:pt>
                <c:pt idx="3">
                  <c:v>авг</c:v>
                </c:pt>
                <c:pt idx="4">
                  <c:v>сен</c:v>
                </c:pt>
                <c:pt idx="5">
                  <c:v>окт</c:v>
                </c:pt>
              </c:strCache>
            </c:strRef>
          </c:cat>
          <c:val>
            <c:numRef>
              <c:f>Свод!$J$42:$J$47</c:f>
              <c:numCache>
                <c:formatCode>General</c:formatCode>
                <c:ptCount val="6"/>
                <c:pt idx="0">
                  <c:v>720000</c:v>
                </c:pt>
                <c:pt idx="1">
                  <c:v>55142.857142857145</c:v>
                </c:pt>
                <c:pt idx="2">
                  <c:v>49032.258064516129</c:v>
                </c:pt>
                <c:pt idx="3">
                  <c:v>253333.33333333334</c:v>
                </c:pt>
                <c:pt idx="4">
                  <c:v>273333.33333333331</c:v>
                </c:pt>
                <c:pt idx="5">
                  <c:v>7142.8571428571431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2CF-4654-99B8-459F095834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3475752"/>
        <c:axId val="893473784"/>
      </c:lineChart>
      <c:catAx>
        <c:axId val="89347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473784"/>
        <c:crosses val="autoZero"/>
        <c:auto val="1"/>
        <c:lblAlgn val="ctr"/>
        <c:lblOffset val="100"/>
        <c:noMultiLvlLbl val="0"/>
      </c:catAx>
      <c:valAx>
        <c:axId val="8934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CAC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47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Динамика окупаемости инвестиций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Свод!$H$41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Свод!$E$42:$E$47</c:f>
              <c:strCache>
                <c:ptCount val="6"/>
                <c:pt idx="0">
                  <c:v>май</c:v>
                </c:pt>
                <c:pt idx="1">
                  <c:v>июн</c:v>
                </c:pt>
                <c:pt idx="2">
                  <c:v>июл</c:v>
                </c:pt>
                <c:pt idx="3">
                  <c:v>авг</c:v>
                </c:pt>
                <c:pt idx="4">
                  <c:v>сен</c:v>
                </c:pt>
                <c:pt idx="5">
                  <c:v>окт</c:v>
                </c:pt>
              </c:strCache>
            </c:strRef>
          </c:cat>
          <c:val>
            <c:numRef>
              <c:f>Свод!$H$42:$H$47</c:f>
              <c:numCache>
                <c:formatCode>0.00</c:formatCode>
                <c:ptCount val="6"/>
                <c:pt idx="0">
                  <c:v>0.27777777777777779</c:v>
                </c:pt>
                <c:pt idx="1">
                  <c:v>1.1658031088082901</c:v>
                </c:pt>
                <c:pt idx="2">
                  <c:v>0.75657894736842102</c:v>
                </c:pt>
                <c:pt idx="3">
                  <c:v>0.26315789473684209</c:v>
                </c:pt>
                <c:pt idx="4">
                  <c:v>0.6097560975609756</c:v>
                </c:pt>
                <c:pt idx="5">
                  <c:v>5.375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2CF-4654-99B8-459F095834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3475752"/>
        <c:axId val="893473784"/>
      </c:lineChart>
      <c:catAx>
        <c:axId val="89347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473784"/>
        <c:crosses val="autoZero"/>
        <c:auto val="1"/>
        <c:lblAlgn val="ctr"/>
        <c:lblOffset val="100"/>
        <c:noMultiLvlLbl val="0"/>
      </c:catAx>
      <c:valAx>
        <c:axId val="8934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ROI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47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273132</xdr:colOff>
      <xdr:row>24</xdr:row>
      <xdr:rowOff>80159</xdr:rowOff>
    </xdr:from>
    <xdr:to>
      <xdr:col>18</xdr:col>
      <xdr:colOff>374073</xdr:colOff>
      <xdr:row>39</xdr:row>
      <xdr:rowOff>138836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C4B5B4-2054-923F-19AC-716A5323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63038</xdr:colOff>
      <xdr:row>24</xdr:row>
      <xdr:rowOff>123917</xdr:rowOff>
    </xdr:from>
    <xdr:to>
      <xdr:col>6</xdr:col>
      <xdr:colOff>312950</xdr:colOff>
      <xdr:row>40</xdr:row>
      <xdr:rowOff>4075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FBA07C-33E4-46EA-95E1-14D971E12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9</xdr:row>
      <xdr:rowOff>26894</xdr:rowOff>
    </xdr:from>
    <xdr:to>
      <xdr:col>3</xdr:col>
      <xdr:colOff>0</xdr:colOff>
      <xdr:row>22</xdr:row>
      <xdr:rowOff>163045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Месяцы">
              <a:extLst>
                <a:ext uri="{FF2B5EF4-FFF2-40B4-BE49-F238E27FC236}">
                  <a16:creationId xmlns:a16="http://schemas.microsoft.com/office/drawing/2014/main" id="{DE3155C7-6116-4FD4-BA15-285F3A253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054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8965</xdr:rowOff>
    </xdr:from>
    <xdr:to>
      <xdr:col>3</xdr:col>
      <xdr:colOff>0</xdr:colOff>
      <xdr:row>31</xdr:row>
      <xdr:rowOff>44824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Ответственный менеджер">
              <a:extLst>
                <a:ext uri="{FF2B5EF4-FFF2-40B4-BE49-F238E27FC236}">
                  <a16:creationId xmlns:a16="http://schemas.microsoft.com/office/drawing/2014/main" id="{018F675E-7A1A-4C9C-BCA8-3E16AB0A2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тветственный 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56965"/>
              <a:ext cx="1828800" cy="1470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6</xdr:col>
      <xdr:colOff>384668</xdr:colOff>
      <xdr:row>24</xdr:row>
      <xdr:rowOff>110022</xdr:rowOff>
    </xdr:from>
    <xdr:to>
      <xdr:col>11</xdr:col>
      <xdr:colOff>152400</xdr:colOff>
      <xdr:row>39</xdr:row>
      <xdr:rowOff>174171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CD5837F-1DED-4B66-B6E7-EF5F3C41E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349623</xdr:colOff>
      <xdr:row>23</xdr:row>
      <xdr:rowOff>71718</xdr:rowOff>
    </xdr:from>
    <xdr:ext cx="887506" cy="58270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F7BDF16-F456-A5C3-4962-11B64D971C12}"/>
            </a:ext>
          </a:extLst>
        </xdr:cNvPr>
        <xdr:cNvSpPr txBox="1"/>
      </xdr:nvSpPr>
      <xdr:spPr>
        <a:xfrm>
          <a:off x="8884023" y="3119718"/>
          <a:ext cx="887506" cy="5827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7</xdr:col>
      <xdr:colOff>502918</xdr:colOff>
      <xdr:row>2</xdr:row>
      <xdr:rowOff>71713</xdr:rowOff>
    </xdr:from>
    <xdr:to>
      <xdr:col>10</xdr:col>
      <xdr:colOff>538778</xdr:colOff>
      <xdr:row>8</xdr:row>
      <xdr:rowOff>80678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535B9C78-122D-D7E8-4107-BCB91C1A7C66}"/>
            </a:ext>
          </a:extLst>
        </xdr:cNvPr>
        <xdr:cNvGrpSpPr/>
      </xdr:nvGrpSpPr>
      <xdr:grpSpPr>
        <a:xfrm>
          <a:off x="4770118" y="430301"/>
          <a:ext cx="1864660" cy="1084730"/>
          <a:chOff x="9117105" y="3397623"/>
          <a:chExt cx="1864660" cy="1084730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B14D0E7-A796-6C9E-4FDE-9F3FB1399D70}"/>
              </a:ext>
            </a:extLst>
          </xdr:cNvPr>
          <xdr:cNvSpPr txBox="1"/>
        </xdr:nvSpPr>
        <xdr:spPr>
          <a:xfrm>
            <a:off x="9117105" y="3397623"/>
            <a:ext cx="1864660" cy="108473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ru-RU" sz="14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Расходы</a:t>
            </a:r>
            <a:r>
              <a:rPr lang="ru-RU" sz="14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на рекламу, </a:t>
            </a:r>
            <a:endParaRPr lang="en-US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 algn="ctr"/>
            <a:r>
              <a:rPr lang="ru-RU" sz="14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млн. рублей</a:t>
            </a:r>
            <a:endParaRPr lang="ru-RU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Свод!H11">
        <xdr:nvSpPr>
          <xdr:cNvPr id="12" name="TextBox 11">
            <a:extLst>
              <a:ext uri="{FF2B5EF4-FFF2-40B4-BE49-F238E27FC236}">
                <a16:creationId xmlns:a16="http://schemas.microsoft.com/office/drawing/2014/main" id="{8209DA4F-4BF7-DA64-22CA-100A96112059}"/>
              </a:ext>
            </a:extLst>
          </xdr:cNvPr>
          <xdr:cNvSpPr txBox="1"/>
        </xdr:nvSpPr>
        <xdr:spPr>
          <a:xfrm>
            <a:off x="9323294" y="3935506"/>
            <a:ext cx="1516802" cy="3212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algn="ctr"/>
            <a:fld id="{49FB9F3A-8955-4E96-A84B-D241D9B3E13D}" type="TxLink">
              <a:rPr lang="en-US" sz="2800" b="0" i="0" u="none" strike="noStrike" cap="none" spc="0">
                <a:ln w="0">
                  <a:noFill/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cs typeface="Calibri"/>
              </a:rPr>
              <a:t>6,04</a:t>
            </a:fld>
            <a:endParaRPr lang="en-US" sz="2800" b="0" cap="none" spc="0">
              <a:ln w="0">
                <a:noFill/>
              </a:ln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3</xdr:col>
      <xdr:colOff>531606</xdr:colOff>
      <xdr:row>2</xdr:row>
      <xdr:rowOff>71715</xdr:rowOff>
    </xdr:from>
    <xdr:to>
      <xdr:col>6</xdr:col>
      <xdr:colOff>567466</xdr:colOff>
      <xdr:row>8</xdr:row>
      <xdr:rowOff>80680</xdr:rowOff>
    </xdr:to>
    <xdr:grpSp>
      <xdr:nvGrpSpPr>
        <xdr:cNvPr id="40" name="Группа 39">
          <a:extLst>
            <a:ext uri="{FF2B5EF4-FFF2-40B4-BE49-F238E27FC236}">
              <a16:creationId xmlns:a16="http://schemas.microsoft.com/office/drawing/2014/main" id="{41C58617-65EA-CC18-EC96-B6EDAFDFE279}"/>
            </a:ext>
          </a:extLst>
        </xdr:cNvPr>
        <xdr:cNvGrpSpPr/>
      </xdr:nvGrpSpPr>
      <xdr:grpSpPr>
        <a:xfrm>
          <a:off x="2360406" y="430303"/>
          <a:ext cx="1864660" cy="1084730"/>
          <a:chOff x="1918446" y="437475"/>
          <a:chExt cx="1864660" cy="1106245"/>
        </a:xfrm>
      </xdr:grpSpPr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BA7FEFB7-8E68-1F9E-DC81-31B6879E9ABF}"/>
              </a:ext>
            </a:extLst>
          </xdr:cNvPr>
          <xdr:cNvSpPr txBox="1"/>
        </xdr:nvSpPr>
        <xdr:spPr>
          <a:xfrm>
            <a:off x="1918446" y="437475"/>
            <a:ext cx="1864660" cy="110624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ru-RU" sz="14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Выручка, </a:t>
            </a:r>
            <a:endParaRPr lang="en-US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 algn="ctr"/>
            <a:r>
              <a:rPr lang="ru-RU" sz="14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млн. рублей</a:t>
            </a:r>
            <a:endParaRPr lang="ru-RU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Свод!B49">
        <xdr:nvSpPr>
          <xdr:cNvPr id="17" name="TextBox 16">
            <a:extLst>
              <a:ext uri="{FF2B5EF4-FFF2-40B4-BE49-F238E27FC236}">
                <a16:creationId xmlns:a16="http://schemas.microsoft.com/office/drawing/2014/main" id="{AC22A4BE-8BA8-FD01-E6C2-2A7B1831D5E8}"/>
              </a:ext>
            </a:extLst>
          </xdr:cNvPr>
          <xdr:cNvSpPr txBox="1"/>
        </xdr:nvSpPr>
        <xdr:spPr>
          <a:xfrm>
            <a:off x="2124635" y="985972"/>
            <a:ext cx="1516802" cy="32711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10F3FFA-DCAC-4C0A-B35C-FA492D820395}" type="TxLink">
              <a:rPr lang="en-US" sz="2800" b="0" i="0" u="none" strike="noStrike" cap="none" spc="0">
                <a:ln w="0">
                  <a:noFill/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pPr marL="0" indent="0" algn="ctr"/>
              <a:t>5,75</a:t>
            </a:fld>
            <a:endParaRPr lang="en-US" sz="2800" b="0" i="0" u="none" strike="noStrike" cap="none" spc="0">
              <a:ln w="0">
                <a:noFill/>
              </a:ln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 editAs="oneCell">
    <xdr:from>
      <xdr:col>0</xdr:col>
      <xdr:colOff>0</xdr:colOff>
      <xdr:row>32</xdr:row>
      <xdr:rowOff>1</xdr:rowOff>
    </xdr:from>
    <xdr:to>
      <xdr:col>3</xdr:col>
      <xdr:colOff>0</xdr:colOff>
      <xdr:row>40</xdr:row>
      <xdr:rowOff>8964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Источник лида">
              <a:extLst>
                <a:ext uri="{FF2B5EF4-FFF2-40B4-BE49-F238E27FC236}">
                  <a16:creationId xmlns:a16="http://schemas.microsoft.com/office/drawing/2014/main" id="{164653BD-AF10-4722-AF4F-5D411471C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Источник лид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37413"/>
              <a:ext cx="1828800" cy="14433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6</xdr:col>
      <xdr:colOff>340660</xdr:colOff>
      <xdr:row>5</xdr:row>
      <xdr:rowOff>170329</xdr:rowOff>
    </xdr:from>
    <xdr:to>
      <xdr:col>9</xdr:col>
      <xdr:colOff>28662</xdr:colOff>
      <xdr:row>7</xdr:row>
      <xdr:rowOff>132969</xdr:rowOff>
    </xdr:to>
    <xdr:sp macro="" textlink="Свод!C46">
      <xdr:nvSpPr>
        <xdr:cNvPr id="22" name="TextBox 21">
          <a:extLst>
            <a:ext uri="{FF2B5EF4-FFF2-40B4-BE49-F238E27FC236}">
              <a16:creationId xmlns:a16="http://schemas.microsoft.com/office/drawing/2014/main" id="{830A4FEA-8A74-6410-3D26-A3CC9D393A09}"/>
            </a:ext>
          </a:extLst>
        </xdr:cNvPr>
        <xdr:cNvSpPr txBox="1"/>
      </xdr:nvSpPr>
      <xdr:spPr>
        <a:xfrm>
          <a:off x="3998260" y="708211"/>
          <a:ext cx="1516802" cy="321229"/>
        </a:xfrm>
        <a:prstGeom prst="rect">
          <a:avLst/>
        </a:prstGeom>
        <a:noFill/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fld id="{85568E12-D070-45AE-B44C-FF3FB0CBAB63}" type="TxLink">
            <a:rPr lang="en-US" sz="2800" b="0" i="0" u="none" strike="noStrike" cap="none" spc="0">
              <a:ln w="0">
                <a:noFill/>
              </a:ln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2800" b="0" i="0" u="none" strike="noStrike" cap="none" spc="0">
            <a:ln w="0">
              <a:noFill/>
            </a:ln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71720</xdr:colOff>
      <xdr:row>0</xdr:row>
      <xdr:rowOff>53782</xdr:rowOff>
    </xdr:from>
    <xdr:to>
      <xdr:col>3</xdr:col>
      <xdr:colOff>44825</xdr:colOff>
      <xdr:row>8</xdr:row>
      <xdr:rowOff>89646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65CA662-99C1-4F31-8A6F-0FB9D288332E}"/>
            </a:ext>
          </a:extLst>
        </xdr:cNvPr>
        <xdr:cNvSpPr txBox="1"/>
      </xdr:nvSpPr>
      <xdr:spPr>
        <a:xfrm>
          <a:off x="71720" y="53782"/>
          <a:ext cx="1801905" cy="147021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Онлайн школа</a:t>
          </a:r>
          <a:r>
            <a:rPr lang="ru-RU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endParaRPr lang="ru-RU" sz="14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ru-RU" sz="14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ru-RU" sz="14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ru-RU" sz="14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89646</xdr:colOff>
      <xdr:row>0</xdr:row>
      <xdr:rowOff>35859</xdr:rowOff>
    </xdr:from>
    <xdr:to>
      <xdr:col>18</xdr:col>
      <xdr:colOff>413657</xdr:colOff>
      <xdr:row>2</xdr:row>
      <xdr:rowOff>41564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96FD9E5-ACD7-48EE-8162-0D1070E50938}"/>
            </a:ext>
          </a:extLst>
        </xdr:cNvPr>
        <xdr:cNvSpPr txBox="1"/>
      </xdr:nvSpPr>
      <xdr:spPr>
        <a:xfrm>
          <a:off x="1918446" y="35859"/>
          <a:ext cx="9468011" cy="3758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Маркетинговый отчёт</a:t>
          </a:r>
        </a:p>
      </xdr:txBody>
    </xdr:sp>
    <xdr:clientData/>
  </xdr:twoCellAnchor>
  <xdr:twoCellAnchor>
    <xdr:from>
      <xdr:col>11</xdr:col>
      <xdr:colOff>415063</xdr:colOff>
      <xdr:row>2</xdr:row>
      <xdr:rowOff>71713</xdr:rowOff>
    </xdr:from>
    <xdr:to>
      <xdr:col>14</xdr:col>
      <xdr:colOff>450923</xdr:colOff>
      <xdr:row>8</xdr:row>
      <xdr:rowOff>80678</xdr:rowOff>
    </xdr:to>
    <xdr:grpSp>
      <xdr:nvGrpSpPr>
        <xdr:cNvPr id="39" name="Группа 38">
          <a:extLst>
            <a:ext uri="{FF2B5EF4-FFF2-40B4-BE49-F238E27FC236}">
              <a16:creationId xmlns:a16="http://schemas.microsoft.com/office/drawing/2014/main" id="{762F0380-3ABE-C2B4-3D15-F3C0F7F56BA2}"/>
            </a:ext>
          </a:extLst>
        </xdr:cNvPr>
        <xdr:cNvGrpSpPr/>
      </xdr:nvGrpSpPr>
      <xdr:grpSpPr>
        <a:xfrm>
          <a:off x="7120663" y="430301"/>
          <a:ext cx="1864660" cy="1084730"/>
          <a:chOff x="7440703" y="437473"/>
          <a:chExt cx="1864660" cy="1106245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5E7C2091-654F-B97D-06C8-3C09A1DB3D0F}"/>
              </a:ext>
            </a:extLst>
          </xdr:cNvPr>
          <xdr:cNvSpPr txBox="1"/>
        </xdr:nvSpPr>
        <xdr:spPr>
          <a:xfrm>
            <a:off x="7440703" y="437473"/>
            <a:ext cx="1864660" cy="110624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ru-RU" sz="14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Заключено</a:t>
            </a:r>
            <a:r>
              <a:rPr lang="ru-RU" sz="14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</a:p>
          <a:p>
            <a:pPr algn="ctr"/>
            <a:r>
              <a:rPr lang="ru-RU" sz="14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договоров</a:t>
            </a:r>
            <a:endParaRPr lang="ru-RU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Свод!F35">
        <xdr:nvSpPr>
          <xdr:cNvPr id="25" name="TextBox 24">
            <a:extLst>
              <a:ext uri="{FF2B5EF4-FFF2-40B4-BE49-F238E27FC236}">
                <a16:creationId xmlns:a16="http://schemas.microsoft.com/office/drawing/2014/main" id="{C53104C8-6F5B-443E-AA97-07C2407985CC}"/>
              </a:ext>
            </a:extLst>
          </xdr:cNvPr>
          <xdr:cNvSpPr txBox="1"/>
        </xdr:nvSpPr>
        <xdr:spPr>
          <a:xfrm>
            <a:off x="7616864" y="970877"/>
            <a:ext cx="1516802" cy="328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D448C77-F824-48B3-B610-988E2E4369CE}" type="TxLink">
              <a:rPr lang="en-US" sz="2800" b="0" i="0" u="none" strike="noStrike" cap="none" spc="0">
                <a:ln w="0">
                  <a:noFill/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pPr marL="0" indent="0" algn="ctr"/>
              <a:t>34</a:t>
            </a:fld>
            <a:endParaRPr lang="en-US" sz="2800" b="0" i="0" u="none" strike="noStrike" cap="none" spc="0">
              <a:ln w="0">
                <a:noFill/>
              </a:ln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 editAs="oneCell">
    <xdr:from>
      <xdr:col>0</xdr:col>
      <xdr:colOff>466164</xdr:colOff>
      <xdr:row>2</xdr:row>
      <xdr:rowOff>8965</xdr:rowOff>
    </xdr:from>
    <xdr:to>
      <xdr:col>2</xdr:col>
      <xdr:colOff>161364</xdr:colOff>
      <xdr:row>7</xdr:row>
      <xdr:rowOff>26894</xdr:rowOff>
    </xdr:to>
    <xdr:pic>
      <xdr:nvPicPr>
        <xdr:cNvPr id="28" name="Рисунок 27" descr="Интернет со сплошной заливкой">
          <a:extLst>
            <a:ext uri="{FF2B5EF4-FFF2-40B4-BE49-F238E27FC236}">
              <a16:creationId xmlns:a16="http://schemas.microsoft.com/office/drawing/2014/main" id="{0A5A2B1E-F899-B8F3-CE08-5C569ACE5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66164" y="367553"/>
          <a:ext cx="914400" cy="914400"/>
        </a:xfrm>
        <a:prstGeom prst="rect">
          <a:avLst/>
        </a:prstGeom>
      </xdr:spPr>
    </xdr:pic>
    <xdr:clientData/>
  </xdr:twoCellAnchor>
  <xdr:twoCellAnchor>
    <xdr:from>
      <xdr:col>15</xdr:col>
      <xdr:colOff>365920</xdr:colOff>
      <xdr:row>2</xdr:row>
      <xdr:rowOff>70083</xdr:rowOff>
    </xdr:from>
    <xdr:to>
      <xdr:col>18</xdr:col>
      <xdr:colOff>401780</xdr:colOff>
      <xdr:row>8</xdr:row>
      <xdr:rowOff>79048</xdr:rowOff>
    </xdr:to>
    <xdr:grpSp>
      <xdr:nvGrpSpPr>
        <xdr:cNvPr id="38" name="Группа 37">
          <a:extLst>
            <a:ext uri="{FF2B5EF4-FFF2-40B4-BE49-F238E27FC236}">
              <a16:creationId xmlns:a16="http://schemas.microsoft.com/office/drawing/2014/main" id="{E4DA7FD9-7597-6857-1D04-6DFBC1CC6834}"/>
            </a:ext>
          </a:extLst>
        </xdr:cNvPr>
        <xdr:cNvGrpSpPr/>
      </xdr:nvGrpSpPr>
      <xdr:grpSpPr>
        <a:xfrm>
          <a:off x="9509920" y="428671"/>
          <a:ext cx="1864660" cy="1084730"/>
          <a:chOff x="9509920" y="435843"/>
          <a:chExt cx="1864660" cy="1106245"/>
        </a:xfrm>
      </xdr:grpSpPr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8F101591-20E4-432A-9013-3BE491ABB13A}"/>
              </a:ext>
            </a:extLst>
          </xdr:cNvPr>
          <xdr:cNvSpPr txBox="1"/>
        </xdr:nvSpPr>
        <xdr:spPr>
          <a:xfrm>
            <a:off x="9509920" y="435843"/>
            <a:ext cx="1864660" cy="110624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ru-RU" sz="14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Всего</a:t>
            </a:r>
            <a:r>
              <a:rPr lang="ru-RU" sz="14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лидов</a:t>
            </a:r>
            <a:endParaRPr lang="ru-RU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Свод!F38">
        <xdr:nvSpPr>
          <xdr:cNvPr id="31" name="TextBox 30">
            <a:extLst>
              <a:ext uri="{FF2B5EF4-FFF2-40B4-BE49-F238E27FC236}">
                <a16:creationId xmlns:a16="http://schemas.microsoft.com/office/drawing/2014/main" id="{60D04173-E7AE-4A96-8E98-46EBFB6D5225}"/>
              </a:ext>
            </a:extLst>
          </xdr:cNvPr>
          <xdr:cNvSpPr txBox="1"/>
        </xdr:nvSpPr>
        <xdr:spPr>
          <a:xfrm>
            <a:off x="9696785" y="888112"/>
            <a:ext cx="1516802" cy="33416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9D6A9C0-6F5C-44F4-825E-289759BC3A64}" type="TxLink">
              <a:rPr lang="en-US" sz="2800" b="0" i="0" u="none" strike="noStrike" cap="none" spc="0">
                <a:ln w="0">
                  <a:noFill/>
                </a:ln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pPr marL="0" indent="0" algn="ctr"/>
              <a:t>122</a:t>
            </a:fld>
            <a:endParaRPr lang="en-US" sz="2800" b="0" i="0" u="none" strike="noStrike" cap="none" spc="0">
              <a:ln w="0">
                <a:noFill/>
              </a:ln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10</xdr:col>
      <xdr:colOff>500743</xdr:colOff>
      <xdr:row>8</xdr:row>
      <xdr:rowOff>141514</xdr:rowOff>
    </xdr:from>
    <xdr:to>
      <xdr:col>18</xdr:col>
      <xdr:colOff>387927</xdr:colOff>
      <xdr:row>23</xdr:row>
      <xdr:rowOff>108857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91107554-1234-4D39-90AE-EF25BFC0B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87085</xdr:colOff>
      <xdr:row>8</xdr:row>
      <xdr:rowOff>141514</xdr:rowOff>
    </xdr:from>
    <xdr:to>
      <xdr:col>10</xdr:col>
      <xdr:colOff>391885</xdr:colOff>
      <xdr:row>23</xdr:row>
      <xdr:rowOff>108857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422849D8-563B-4DE4-9B75-ACD993A10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4984.308770833333" createdVersion="8" refreshedVersion="8" minRefreshableVersion="3" recordCount="5" xr:uid="{F4A25AD3-E8C5-4861-BA31-5E480CDDC9B6}">
  <cacheSource type="worksheet">
    <worksheetSource name="Вебинары"/>
  </cacheSource>
  <cacheFields count="9">
    <cacheField name="Название вебинара" numFmtId="0">
      <sharedItems/>
    </cacheField>
    <cacheField name="ID рекламной кампании" numFmtId="0">
      <sharedItems containsSemiMixedTypes="0" containsString="0" containsNumber="1" containsInteger="1" minValue="3" maxValue="15"/>
    </cacheField>
    <cacheField name="Источник" numFmtId="0">
      <sharedItems/>
    </cacheField>
    <cacheField name="Дата начала" numFmtId="14">
      <sharedItems containsSemiMixedTypes="0" containsNonDate="0" containsDate="1" containsString="0" minDate="2022-05-13T00:00:00" maxDate="2022-09-19T00:00:00" count="5">
        <d v="2022-05-13T00:00:00"/>
        <d v="2022-06-16T00:00:00"/>
        <d v="2022-09-18T00:00:00"/>
        <d v="2022-07-12T00:00:00"/>
        <d v="2022-08-11T00:00:00"/>
      </sharedItems>
      <fieldGroup par="8" base="3">
        <rangePr groupBy="days" startDate="2022-05-13T00:00:00" endDate="2022-09-19T00:00:00"/>
        <groupItems count="368">
          <s v="&lt;13.05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9.09.2022"/>
        </groupItems>
      </fieldGroup>
    </cacheField>
    <cacheField name="Дата завершения" numFmtId="14">
      <sharedItems containsSemiMixedTypes="0" containsNonDate="0" containsDate="1" containsString="0" minDate="2022-05-14T00:00:00" maxDate="2022-09-20T00:00:00"/>
    </cacheField>
    <cacheField name="Количество просмотров" numFmtId="0">
      <sharedItems containsSemiMixedTypes="0" containsString="0" containsNumber="1" containsInteger="1" minValue="650" maxValue="950"/>
    </cacheField>
    <cacheField name="Количество кликов" numFmtId="0">
      <sharedItems containsSemiMixedTypes="0" containsString="0" containsNumber="1" containsInteger="1" minValue="555" maxValue="750"/>
    </cacheField>
    <cacheField name="Сумма расходов" numFmtId="0">
      <sharedItems containsSemiMixedTypes="0" containsString="0" containsNumber="1" containsInteger="1" minValue="100000" maxValue="100000"/>
    </cacheField>
    <cacheField name="Месяцы" numFmtId="0" databaseField="0">
      <fieldGroup base="3">
        <rangePr groupBy="months" startDate="2022-05-13T00:00:00" endDate="2022-09-19T00:00:00"/>
        <groupItems count="14">
          <s v="&lt;13.05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9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4984.308804745371" createdVersion="8" refreshedVersion="8" minRefreshableVersion="3" recordCount="16" xr:uid="{06460549-7717-4C1B-90AA-9A940234535E}">
  <cacheSource type="worksheet">
    <worksheetSource name="реклама"/>
  </cacheSource>
  <cacheFields count="11">
    <cacheField name="Источник" numFmtId="0">
      <sharedItems count="4">
        <s v="Google"/>
        <s v="Instagram"/>
        <s v="Яндекс"/>
        <s v="VK"/>
      </sharedItems>
    </cacheField>
    <cacheField name="ID рекламной кампании" numFmtId="0">
      <sharedItems containsSemiMixedTypes="0" containsString="0" containsNumber="1" containsInteger="1" minValue="1" maxValue="16"/>
    </cacheField>
    <cacheField name="Название рекламной кампании" numFmtId="0">
      <sharedItems/>
    </cacheField>
    <cacheField name="Дата начала" numFmtId="14">
      <sharedItems containsSemiMixedTypes="0" containsNonDate="0" containsDate="1" containsString="0" minDate="2022-05-02T00:00:00" maxDate="2022-10-05T00:00:00" count="15">
        <d v="2022-05-02T00:00:00"/>
        <d v="2022-05-03T00:00:00"/>
        <d v="2022-06-06T00:00:00"/>
        <d v="2022-06-07T00:00:00"/>
        <d v="2022-06-30T00:00:00"/>
        <d v="2022-07-01T00:00:00"/>
        <d v="2022-09-08T00:00:00"/>
        <d v="2022-07-03T00:00:00"/>
        <d v="2022-07-02T00:00:00"/>
        <d v="2022-08-02T00:00:00"/>
        <d v="2022-08-30T00:00:00"/>
        <d v="2022-08-31T00:00:00"/>
        <d v="2022-09-05T00:00:00"/>
        <d v="2022-08-01T00:00:00"/>
        <d v="2022-10-04T00:00:00"/>
      </sharedItems>
      <fieldGroup par="9" base="3">
        <rangePr groupBy="days" startDate="2022-05-02T00:00:00" endDate="2022-10-05T00:00:00"/>
        <groupItems count="368">
          <s v="&lt;02.05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5.10.2022"/>
        </groupItems>
      </fieldGroup>
    </cacheField>
    <cacheField name="Дата завершения" numFmtId="14">
      <sharedItems containsSemiMixedTypes="0" containsNonDate="0" containsDate="1" containsString="0" minDate="2022-05-09T00:00:00" maxDate="2022-10-12T00:00:00"/>
    </cacheField>
    <cacheField name="Количество показов" numFmtId="0">
      <sharedItems containsSemiMixedTypes="0" containsString="0" containsNumber="1" containsInteger="1" minValue="40000" maxValue="100000"/>
    </cacheField>
    <cacheField name="Количество кликов" numFmtId="0">
      <sharedItems containsSemiMixedTypes="0" containsString="0" containsNumber="1" containsInteger="1" minValue="404" maxValue="1230"/>
    </cacheField>
    <cacheField name="Сумма расходов" numFmtId="0">
      <sharedItems containsSemiMixedTypes="0" containsString="0" containsNumber="1" containsInteger="1" minValue="108000" maxValue="500000"/>
    </cacheField>
    <cacheField name="Тег Курс или Вебинар" numFmtId="0">
      <sharedItems/>
    </cacheField>
    <cacheField name="Месяцы" numFmtId="0" databaseField="0">
      <fieldGroup base="3">
        <rangePr groupBy="months" startDate="2022-05-02T00:00:00" endDate="2022-10-05T00:00:00"/>
        <groupItems count="14">
          <s v="&lt;02.05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5.10.2022"/>
        </groupItems>
      </fieldGroup>
    </cacheField>
    <cacheField name="Конверсия Кликов" numFmtId="0" formula="'Количество кликов'/'Количество показов'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4984.402551967592" createdVersion="8" refreshedVersion="8" minRefreshableVersion="3" recordCount="34" xr:uid="{9E2E7B1B-D879-4791-8251-BC0A174ECBDD}">
  <cacheSource type="worksheet">
    <worksheetSource name="Бухгалтерия"/>
  </cacheSource>
  <cacheFields count="7">
    <cacheField name="ID лида" numFmtId="0">
      <sharedItems/>
    </cacheField>
    <cacheField name="Номер договора" numFmtId="0">
      <sharedItems/>
    </cacheField>
    <cacheField name="Тип оплаты (предоплата рассрочка)" numFmtId="0">
      <sharedItems/>
    </cacheField>
    <cacheField name="Стоимость курса" numFmtId="0">
      <sharedItems containsSemiMixedTypes="0" containsString="0" containsNumber="1" containsInteger="1" minValue="150000" maxValue="200000"/>
    </cacheField>
    <cacheField name="Дата оплаты" numFmtId="14">
      <sharedItems containsSemiMixedTypes="0" containsNonDate="0" containsDate="1" containsString="0" minDate="2022-05-10T00:00:00" maxDate="2022-11-01T00:00:00" count="30">
        <d v="2022-05-10T00:00:00"/>
        <d v="2022-08-11T00:00:00"/>
        <d v="2022-10-12T00:00:00"/>
        <d v="2022-10-13T00:00:00"/>
        <d v="2022-10-14T00:00:00"/>
        <d v="2022-10-15T00:00:00"/>
        <d v="2022-06-13T00:00:00"/>
        <d v="2022-06-12T00:00:00"/>
        <d v="2022-06-11T00:00:00"/>
        <d v="2022-06-26T00:00:00"/>
        <d v="2022-06-27T00:00:00"/>
        <d v="2022-06-28T00:00:00"/>
        <d v="2022-06-29T00:00:00"/>
        <d v="2022-06-30T00:00:00"/>
        <d v="2022-07-01T00:00:00"/>
        <d v="2022-07-06T00:00:00"/>
        <d v="2022-07-11T00:00:00"/>
        <d v="2022-07-16T00:00:00"/>
        <d v="2022-07-21T00:00:00"/>
        <d v="2022-07-26T00:00:00"/>
        <d v="2022-07-31T00:00:00"/>
        <d v="2022-09-28T00:00:00"/>
        <d v="2022-09-29T00:00:00"/>
        <d v="2022-09-30T00:00:00"/>
        <d v="2022-10-01T00:00:00"/>
        <d v="2022-10-06T00:00:00"/>
        <d v="2022-10-16T00:00:00"/>
        <d v="2022-10-21T00:00:00"/>
        <d v="2022-10-26T00:00:00"/>
        <d v="2022-10-31T00:00:00"/>
      </sharedItems>
      <fieldGroup par="6" base="4">
        <rangePr groupBy="days" startDate="2022-05-10T00:00:00" endDate="2022-11-01T00:00:00"/>
        <groupItems count="368">
          <s v="&lt;10.05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11.2022"/>
        </groupItems>
      </fieldGroup>
    </cacheField>
    <cacheField name="Сумма оплаты" numFmtId="0">
      <sharedItems containsSemiMixedTypes="0" containsString="0" containsNumber="1" containsInteger="1" minValue="150000" maxValue="200000"/>
    </cacheField>
    <cacheField name="Месяцы" numFmtId="0" databaseField="0">
      <fieldGroup base="4">
        <rangePr groupBy="months" startDate="2022-05-10T00:00:00" endDate="2022-11-01T00:00:00"/>
        <groupItems count="14">
          <s v="&lt;10.05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1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4984.40850902778" createdVersion="8" refreshedVersion="8" minRefreshableVersion="3" recordCount="122" xr:uid="{ED9F6662-AC6C-4F5B-962D-3C61EE7F3232}">
  <cacheSource type="worksheet">
    <worksheetSource name="CRM"/>
  </cacheSource>
  <cacheFields count="27">
    <cacheField name="ID лида" numFmtId="0">
      <sharedItems/>
    </cacheField>
    <cacheField name="Ответственный менеджер" numFmtId="0">
      <sharedItems count="4">
        <s v="Смирнов"/>
        <s v="Васильев"/>
        <s v="Попов "/>
        <s v="Гагарин"/>
      </sharedItems>
    </cacheField>
    <cacheField name="Этап сделки - Воронка" numFmtId="0">
      <sharedItems count="4">
        <s v="Новый лид"/>
        <s v="Был звонок"/>
        <s v="Подписан договор"/>
        <s v="Внесена полная оплата (сделка закрыта)"/>
      </sharedItems>
    </cacheField>
    <cacheField name="Дата создания" numFmtId="14">
      <sharedItems containsSemiMixedTypes="0" containsNonDate="0" containsDate="1" containsString="0" minDate="2022-05-10T00:00:00" maxDate="2022-11-05T00:00:00" count="84">
        <d v="2022-06-10T00:00:00"/>
        <d v="2022-06-11T00:00:00"/>
        <d v="2022-06-12T00:00:00"/>
        <d v="2022-06-13T00:00:00"/>
        <d v="2022-05-10T00:00:00"/>
        <d v="2022-08-11T00:00:00"/>
        <d v="2022-10-12T00:00:00"/>
        <d v="2022-10-13T00:00:00"/>
        <d v="2022-10-14T00:00:00"/>
        <d v="2022-10-15T00:00:00"/>
        <d v="2022-10-10T00:00:00"/>
        <d v="2022-10-11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</sharedItems>
      <fieldGroup par="26" base="3">
        <rangePr groupBy="days" startDate="2022-05-10T00:00:00" endDate="2022-11-05T00:00:00"/>
        <groupItems count="368">
          <s v="&lt;10.05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5.11.2022"/>
        </groupItems>
      </fieldGroup>
    </cacheField>
    <cacheField name="Кем создана" numFmtId="0">
      <sharedItems containsNonDate="0" containsString="0" containsBlank="1"/>
    </cacheField>
    <cacheField name="Источник лида" numFmtId="0">
      <sharedItems count="4">
        <s v="Яндекс"/>
        <s v="Google"/>
        <s v="Instagram"/>
        <s v="VK"/>
      </sharedItems>
    </cacheField>
    <cacheField name="Дата изменения" numFmtId="0">
      <sharedItems containsNonDate="0" containsString="0" containsBlank="1"/>
    </cacheField>
    <cacheField name="Кем изменено" numFmtId="0">
      <sharedItems containsNonDate="0" containsString="0" containsBlank="1"/>
    </cacheField>
    <cacheField name="Теги сделки" numFmtId="0">
      <sharedItems containsNonDate="0" containsString="0" containsBlank="1"/>
    </cacheField>
    <cacheField name="Ближайшая задача" numFmtId="0">
      <sharedItems containsNonDate="0" containsString="0" containsBlank="1"/>
    </cacheField>
    <cacheField name="Дата закрытия" numFmtId="0">
      <sharedItems containsNonDate="0" containsString="0" containsBlank="1"/>
    </cacheField>
    <cacheField name="ID рекламной кампании" numFmtId="0">
      <sharedItems containsSemiMixedTypes="0" containsString="0" containsNumber="1" containsInteger="1" minValue="1" maxValue="16"/>
    </cacheField>
    <cacheField name="Название вебинара" numFmtId="0">
      <sharedItems containsNonDate="0" containsString="0" containsBlank="1"/>
    </cacheField>
    <cacheField name="Название курса" numFmtId="0">
      <sharedItems containsNonDate="0" containsString="0" containsBlank="1"/>
    </cacheField>
    <cacheField name="Стоимость курса" numFmtId="0">
      <sharedItems containsSemiMixedTypes="0" containsString="0" containsNumber="1" containsInteger="1" minValue="150000" maxValue="300000"/>
    </cacheField>
    <cacheField name="ID курса" numFmtId="0">
      <sharedItems/>
    </cacheField>
    <cacheField name="Предоплата Руб." numFmtId="0">
      <sharedItems containsString="0" containsBlank="1" containsNumber="1" containsInteger="1" minValue="250000" maxValue="300000"/>
    </cacheField>
    <cacheField name="Тип оплаты (предоплата рассрочка)" numFmtId="0">
      <sharedItems containsNonDate="0" containsString="0" containsBlank="1"/>
    </cacheField>
    <cacheField name="Дата предоплаты" numFmtId="0">
      <sharedItems containsNonDate="0" containsString="0" containsBlank="1"/>
    </cacheField>
    <cacheField name="Остаток" numFmtId="0">
      <sharedItems containsNonDate="0" containsString="0" containsBlank="1"/>
    </cacheField>
    <cacheField name="Дата звонка" numFmtId="0">
      <sharedItems containsNonDate="0" containsString="0" containsBlank="1"/>
    </cacheField>
    <cacheField name="ФИО лида" numFmtId="0">
      <sharedItems containsNonDate="0" containsString="0" containsBlank="1"/>
    </cacheField>
    <cacheField name="Тел лида" numFmtId="0">
      <sharedItems containsNonDate="0" containsString="0" containsBlank="1"/>
    </cacheField>
    <cacheField name="Эл почта лида" numFmtId="0">
      <sharedItems containsNonDate="0" containsString="0" containsBlank="1"/>
    </cacheField>
    <cacheField name="Номер договора лида" numFmtId="0">
      <sharedItems containsNonDate="0" containsString="0" containsBlank="1"/>
    </cacheField>
    <cacheField name="Причина отказа" numFmtId="0">
      <sharedItems containsNonDate="0" containsString="0" containsBlank="1"/>
    </cacheField>
    <cacheField name="Месяцы" numFmtId="0" databaseField="0">
      <fieldGroup base="3">
        <rangePr groupBy="months" startDate="2022-05-10T00:00:00" endDate="2022-11-05T00:00:00"/>
        <groupItems count="14">
          <s v="&lt;10.05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5.11.2022"/>
        </groupItems>
      </fieldGroup>
    </cacheField>
  </cacheFields>
  <extLst>
    <ext xmlns:x14="http://schemas.microsoft.com/office/spreadsheetml/2009/9/main" uri="{725AE2AE-9491-48be-B2B4-4EB974FC3084}">
      <x14:pivotCacheDefinition pivotCacheId="3143535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Вебинар_1"/>
    <n v="3"/>
    <s v="Instagram"/>
    <x v="0"/>
    <d v="2022-05-14T00:00:00"/>
    <n v="950"/>
    <n v="750"/>
    <n v="100000"/>
  </r>
  <r>
    <s v="Вебинар_2"/>
    <n v="6"/>
    <s v="Google"/>
    <x v="1"/>
    <d v="2022-06-17T00:00:00"/>
    <n v="780"/>
    <n v="650"/>
    <n v="100000"/>
  </r>
  <r>
    <s v="Вебинар_3"/>
    <n v="8"/>
    <s v="VK"/>
    <x v="2"/>
    <d v="2022-09-19T00:00:00"/>
    <n v="650"/>
    <n v="555"/>
    <n v="100000"/>
  </r>
  <r>
    <s v="Вебинар_4"/>
    <n v="11"/>
    <s v="Instagram"/>
    <x v="3"/>
    <d v="2022-07-13T00:00:00"/>
    <n v="780"/>
    <n v="650"/>
    <n v="100000"/>
  </r>
  <r>
    <s v="Вебинар_5"/>
    <n v="15"/>
    <s v="Instagram"/>
    <x v="4"/>
    <d v="2022-08-12T00:00:00"/>
    <n v="650"/>
    <n v="600"/>
    <n v="1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"/>
    <s v="Google2"/>
    <x v="0"/>
    <d v="2022-05-09T00:00:00"/>
    <n v="40000"/>
    <n v="488"/>
    <n v="500000"/>
    <s v="курс"/>
  </r>
  <r>
    <x v="1"/>
    <n v="3"/>
    <s v="Instagram3"/>
    <x v="1"/>
    <d v="2022-05-10T00:00:00"/>
    <n v="100000"/>
    <n v="986"/>
    <n v="120000"/>
    <s v="вебинар"/>
  </r>
  <r>
    <x v="0"/>
    <n v="6"/>
    <s v="Google6"/>
    <x v="2"/>
    <d v="2022-06-13T00:00:00"/>
    <n v="40000"/>
    <n v="894"/>
    <n v="450000"/>
    <s v="вебинар"/>
  </r>
  <r>
    <x v="1"/>
    <n v="7"/>
    <s v="Instagram7"/>
    <x v="3"/>
    <d v="2022-06-14T00:00:00"/>
    <n v="100000"/>
    <n v="1230"/>
    <n v="108000"/>
    <s v="курс"/>
  </r>
  <r>
    <x v="2"/>
    <n v="9"/>
    <s v="Яндекс9"/>
    <x v="4"/>
    <d v="2022-07-07T00:00:00"/>
    <n v="50000"/>
    <n v="555"/>
    <n v="500000"/>
    <s v="курс"/>
  </r>
  <r>
    <x v="2"/>
    <n v="1"/>
    <s v="Яндекс1"/>
    <x v="5"/>
    <d v="2022-07-08T00:00:00"/>
    <n v="50000"/>
    <n v="500"/>
    <n v="500000"/>
    <s v="курс"/>
  </r>
  <r>
    <x v="0"/>
    <n v="10"/>
    <s v="Google10"/>
    <x v="5"/>
    <d v="2022-07-08T00:00:00"/>
    <n v="40000"/>
    <n v="489"/>
    <n v="500000"/>
    <s v="курс"/>
  </r>
  <r>
    <x v="3"/>
    <n v="8"/>
    <s v="VK8"/>
    <x v="6"/>
    <d v="2022-09-15T00:00:00"/>
    <n v="50000"/>
    <n v="950"/>
    <n v="270000"/>
    <s v="вебинар"/>
  </r>
  <r>
    <x v="3"/>
    <n v="12"/>
    <s v="VK12"/>
    <x v="7"/>
    <d v="2022-07-10T00:00:00"/>
    <n v="50000"/>
    <n v="606"/>
    <n v="300000"/>
    <s v="курс"/>
  </r>
  <r>
    <x v="1"/>
    <n v="11"/>
    <s v="Instagram11"/>
    <x v="8"/>
    <d v="2022-07-09T00:00:00"/>
    <n v="100000"/>
    <n v="654"/>
    <n v="120000"/>
    <s v="вебинар"/>
  </r>
  <r>
    <x v="3"/>
    <n v="16"/>
    <s v="VK16"/>
    <x v="9"/>
    <d v="2022-08-09T00:00:00"/>
    <n v="50000"/>
    <n v="669"/>
    <n v="300000"/>
    <s v="курс"/>
  </r>
  <r>
    <x v="2"/>
    <n v="13"/>
    <s v="Яндекс13"/>
    <x v="10"/>
    <d v="2022-09-06T00:00:00"/>
    <n v="50000"/>
    <n v="597"/>
    <n v="500000"/>
    <s v="курс"/>
  </r>
  <r>
    <x v="0"/>
    <n v="14"/>
    <s v="Google14"/>
    <x v="11"/>
    <d v="2022-09-07T00:00:00"/>
    <n v="40000"/>
    <n v="404"/>
    <n v="500000"/>
    <s v="курс"/>
  </r>
  <r>
    <x v="2"/>
    <n v="5"/>
    <s v="Яндекс5"/>
    <x v="12"/>
    <d v="2022-09-12T00:00:00"/>
    <n v="50000"/>
    <n v="545"/>
    <n v="450000"/>
    <s v="курс"/>
  </r>
  <r>
    <x v="1"/>
    <n v="15"/>
    <s v="Instagram15"/>
    <x v="13"/>
    <d v="2022-08-08T00:00:00"/>
    <n v="100000"/>
    <n v="565"/>
    <n v="120000"/>
    <s v="вебинар"/>
  </r>
  <r>
    <x v="3"/>
    <n v="4"/>
    <s v="VK4"/>
    <x v="14"/>
    <d v="2022-10-11T00:00:00"/>
    <n v="50000"/>
    <n v="655"/>
    <n v="300000"/>
    <s v="курс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L-005"/>
    <s v="44691"/>
    <s v="Внесена полная оплата (сделка закрыта)"/>
    <n v="200000"/>
    <x v="0"/>
    <n v="200000"/>
  </r>
  <r>
    <s v="L-006"/>
    <s v="44784"/>
    <s v="Внесена полная оплата (сделка закрыта)"/>
    <n v="200000"/>
    <x v="1"/>
    <n v="200000"/>
  </r>
  <r>
    <s v="L-007"/>
    <s v="44846"/>
    <s v="Внесена полная оплата (сделка закрыта)"/>
    <n v="150000"/>
    <x v="2"/>
    <n v="150000"/>
  </r>
  <r>
    <s v="L-008"/>
    <s v="44847"/>
    <s v="Внесена полная оплата (сделка закрыта)"/>
    <n v="150000"/>
    <x v="3"/>
    <n v="150000"/>
  </r>
  <r>
    <s v="L-009"/>
    <s v="44848"/>
    <s v="Внесена полная оплата (сделка закрыта)"/>
    <n v="200000"/>
    <x v="4"/>
    <n v="200000"/>
  </r>
  <r>
    <s v="L-010"/>
    <s v="44849"/>
    <s v="Внесена полная оплата (сделка закрыта)"/>
    <n v="200000"/>
    <x v="5"/>
    <n v="200000"/>
  </r>
  <r>
    <s v="L-015"/>
    <s v="44725"/>
    <s v="Внесена полная оплата (сделка закрыта)"/>
    <n v="150000"/>
    <x v="6"/>
    <n v="150000"/>
  </r>
  <r>
    <s v="L-020"/>
    <s v="44848"/>
    <s v="Внесена полная оплата (сделка закрыта)"/>
    <n v="200000"/>
    <x v="4"/>
    <n v="200000"/>
  </r>
  <r>
    <s v="L-025"/>
    <s v="44724"/>
    <s v="Внесена полная оплата (сделка закрыта)"/>
    <n v="150000"/>
    <x v="7"/>
    <n v="150000"/>
  </r>
  <r>
    <s v="L-030"/>
    <s v="44847"/>
    <s v="Внесена полная оплата (сделка закрыта)"/>
    <n v="150000"/>
    <x v="3"/>
    <n v="150000"/>
  </r>
  <r>
    <s v="L-035"/>
    <s v="44723"/>
    <s v="Внесена полная оплата (сделка закрыта)"/>
    <n v="150000"/>
    <x v="8"/>
    <n v="150000"/>
  </r>
  <r>
    <s v="L-040"/>
    <s v="44846"/>
    <s v="Внесена полная оплата (сделка закрыта)"/>
    <n v="150000"/>
    <x v="2"/>
    <n v="150000"/>
  </r>
  <r>
    <s v="L-045"/>
    <s v="44738"/>
    <s v="Внесена полная оплата (сделка закрыта)"/>
    <n v="200000"/>
    <x v="9"/>
    <n v="200000"/>
  </r>
  <r>
    <s v="L-046"/>
    <s v="44739"/>
    <s v="Внесена полная оплата (сделка закрыта)"/>
    <n v="200000"/>
    <x v="10"/>
    <n v="200000"/>
  </r>
  <r>
    <s v="L-047"/>
    <s v="44740"/>
    <s v="Внесена полная оплата (сделка закрыта)"/>
    <n v="150000"/>
    <x v="11"/>
    <n v="150000"/>
  </r>
  <r>
    <s v="L-048"/>
    <s v="44741"/>
    <s v="Внесена полная оплата (сделка закрыта)"/>
    <n v="150000"/>
    <x v="12"/>
    <n v="150000"/>
  </r>
  <r>
    <s v="L-049"/>
    <s v="44742"/>
    <s v="Внесена полная оплата (сделка закрыта)"/>
    <n v="200000"/>
    <x v="13"/>
    <n v="200000"/>
  </r>
  <r>
    <s v="L-050"/>
    <s v="44743"/>
    <s v="Внесена полная оплата (сделка закрыта)"/>
    <n v="200000"/>
    <x v="14"/>
    <n v="200000"/>
  </r>
  <r>
    <s v="L-055"/>
    <s v="44748"/>
    <s v="Внесена полная оплата (сделка закрыта)"/>
    <n v="150000"/>
    <x v="15"/>
    <n v="150000"/>
  </r>
  <r>
    <s v="L-060"/>
    <s v="44753"/>
    <s v="Внесена полная оплата (сделка закрыта)"/>
    <n v="200000"/>
    <x v="16"/>
    <n v="200000"/>
  </r>
  <r>
    <s v="L-065"/>
    <s v="44758"/>
    <s v="Внесена полная оплата (сделка закрыта)"/>
    <n v="150000"/>
    <x v="17"/>
    <n v="150000"/>
  </r>
  <r>
    <s v="L-070"/>
    <s v="44763"/>
    <s v="Внесена полная оплата (сделка закрыта)"/>
    <n v="150000"/>
    <x v="18"/>
    <n v="150000"/>
  </r>
  <r>
    <s v="L-075"/>
    <s v="44768"/>
    <s v="Внесена полная оплата (сделка закрыта)"/>
    <n v="150000"/>
    <x v="19"/>
    <n v="150000"/>
  </r>
  <r>
    <s v="L-080"/>
    <s v="44773"/>
    <s v="Внесена полная оплата (сделка закрыта)"/>
    <n v="150000"/>
    <x v="20"/>
    <n v="150000"/>
  </r>
  <r>
    <s v="L-085"/>
    <s v="44832"/>
    <s v="Внесена полная оплата (сделка закрыта)"/>
    <n v="150000"/>
    <x v="21"/>
    <n v="150000"/>
  </r>
  <r>
    <s v="L-086"/>
    <s v="44833"/>
    <s v="Внесена полная оплата (сделка закрыта)"/>
    <n v="150000"/>
    <x v="22"/>
    <n v="150000"/>
  </r>
  <r>
    <s v="L-087"/>
    <s v="44834"/>
    <s v="Внесена полная оплата (сделка закрыта)"/>
    <n v="200000"/>
    <x v="23"/>
    <n v="200000"/>
  </r>
  <r>
    <s v="L-088"/>
    <s v="44835"/>
    <s v="Внесена полная оплата (сделка закрыта)"/>
    <n v="200000"/>
    <x v="24"/>
    <n v="200000"/>
  </r>
  <r>
    <s v="L-093"/>
    <s v="44840"/>
    <s v="Внесена полная оплата (сделка закрыта)"/>
    <n v="150000"/>
    <x v="25"/>
    <n v="150000"/>
  </r>
  <r>
    <s v="L-098"/>
    <s v="44784"/>
    <s v="Внесена полная оплата (сделка закрыта)"/>
    <n v="200000"/>
    <x v="1"/>
    <n v="200000"/>
  </r>
  <r>
    <s v="L-103"/>
    <s v="44850"/>
    <s v="Внесена полная оплата (сделка закрыта)"/>
    <n v="150000"/>
    <x v="26"/>
    <n v="150000"/>
  </r>
  <r>
    <s v="L-108"/>
    <s v="44855"/>
    <s v="Внесена полная оплата (сделка закрыта)"/>
    <n v="150000"/>
    <x v="27"/>
    <n v="150000"/>
  </r>
  <r>
    <s v="L-113"/>
    <s v="44860"/>
    <s v="Внесена полная оплата (сделка закрыта)"/>
    <n v="150000"/>
    <x v="28"/>
    <n v="150000"/>
  </r>
  <r>
    <s v="L-118"/>
    <s v="44865"/>
    <s v="Внесена полная оплата (сделка закрыта)"/>
    <n v="150000"/>
    <x v="29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L-001"/>
    <x v="0"/>
    <x v="0"/>
    <x v="0"/>
    <m/>
    <x v="0"/>
    <m/>
    <m/>
    <m/>
    <m/>
    <m/>
    <n v="1"/>
    <m/>
    <m/>
    <n v="200000"/>
    <s v="А1"/>
    <m/>
    <m/>
    <m/>
    <m/>
    <m/>
    <m/>
    <m/>
    <m/>
    <m/>
    <m/>
  </r>
  <r>
    <s v="L-002"/>
    <x v="1"/>
    <x v="0"/>
    <x v="1"/>
    <m/>
    <x v="1"/>
    <m/>
    <m/>
    <m/>
    <m/>
    <m/>
    <n v="2"/>
    <m/>
    <m/>
    <n v="200000"/>
    <s v="А1"/>
    <m/>
    <m/>
    <m/>
    <m/>
    <m/>
    <m/>
    <m/>
    <m/>
    <m/>
    <m/>
  </r>
  <r>
    <s v="L-003"/>
    <x v="2"/>
    <x v="1"/>
    <x v="2"/>
    <m/>
    <x v="2"/>
    <m/>
    <m/>
    <m/>
    <m/>
    <m/>
    <n v="3"/>
    <m/>
    <m/>
    <n v="200000"/>
    <s v="А1"/>
    <m/>
    <m/>
    <m/>
    <m/>
    <m/>
    <m/>
    <m/>
    <m/>
    <m/>
    <m/>
  </r>
  <r>
    <s v="L-004"/>
    <x v="3"/>
    <x v="2"/>
    <x v="3"/>
    <m/>
    <x v="3"/>
    <m/>
    <m/>
    <m/>
    <m/>
    <m/>
    <n v="4"/>
    <m/>
    <m/>
    <n v="200000"/>
    <s v="А1"/>
    <m/>
    <m/>
    <m/>
    <m/>
    <m/>
    <m/>
    <m/>
    <m/>
    <m/>
    <m/>
  </r>
  <r>
    <s v="L-005"/>
    <x v="0"/>
    <x v="3"/>
    <x v="4"/>
    <m/>
    <x v="0"/>
    <m/>
    <m/>
    <m/>
    <m/>
    <m/>
    <n v="5"/>
    <m/>
    <m/>
    <n v="300000"/>
    <s v="А1"/>
    <n v="300000"/>
    <m/>
    <m/>
    <m/>
    <m/>
    <m/>
    <m/>
    <m/>
    <m/>
    <m/>
  </r>
  <r>
    <s v="L-006"/>
    <x v="1"/>
    <x v="3"/>
    <x v="5"/>
    <m/>
    <x v="1"/>
    <m/>
    <m/>
    <m/>
    <m/>
    <m/>
    <n v="6"/>
    <m/>
    <m/>
    <n v="300000"/>
    <s v="А1"/>
    <n v="300000"/>
    <m/>
    <m/>
    <m/>
    <m/>
    <m/>
    <m/>
    <m/>
    <m/>
    <m/>
  </r>
  <r>
    <s v="L-007"/>
    <x v="2"/>
    <x v="3"/>
    <x v="6"/>
    <m/>
    <x v="2"/>
    <m/>
    <m/>
    <m/>
    <m/>
    <m/>
    <n v="7"/>
    <m/>
    <m/>
    <n v="250000"/>
    <s v="B2"/>
    <n v="250000"/>
    <m/>
    <m/>
    <m/>
    <m/>
    <m/>
    <m/>
    <m/>
    <m/>
    <m/>
  </r>
  <r>
    <s v="L-008"/>
    <x v="3"/>
    <x v="3"/>
    <x v="7"/>
    <m/>
    <x v="3"/>
    <m/>
    <m/>
    <m/>
    <m/>
    <m/>
    <n v="8"/>
    <m/>
    <m/>
    <n v="250000"/>
    <s v="B2"/>
    <n v="250000"/>
    <m/>
    <m/>
    <m/>
    <m/>
    <m/>
    <m/>
    <m/>
    <m/>
    <m/>
  </r>
  <r>
    <s v="L-009"/>
    <x v="3"/>
    <x v="3"/>
    <x v="8"/>
    <m/>
    <x v="0"/>
    <m/>
    <m/>
    <m/>
    <m/>
    <m/>
    <n v="9"/>
    <m/>
    <m/>
    <n v="300000"/>
    <s v="А1"/>
    <n v="300000"/>
    <m/>
    <m/>
    <m/>
    <m/>
    <m/>
    <m/>
    <m/>
    <m/>
    <m/>
  </r>
  <r>
    <s v="L-010"/>
    <x v="0"/>
    <x v="3"/>
    <x v="9"/>
    <m/>
    <x v="1"/>
    <m/>
    <m/>
    <m/>
    <m/>
    <m/>
    <n v="10"/>
    <m/>
    <m/>
    <n v="300000"/>
    <s v="А1"/>
    <n v="300000"/>
    <m/>
    <m/>
    <m/>
    <m/>
    <m/>
    <m/>
    <m/>
    <m/>
    <m/>
  </r>
  <r>
    <s v="L-011"/>
    <x v="1"/>
    <x v="0"/>
    <x v="9"/>
    <m/>
    <x v="2"/>
    <m/>
    <m/>
    <m/>
    <m/>
    <m/>
    <n v="11"/>
    <m/>
    <m/>
    <n v="150000"/>
    <s v="B2"/>
    <m/>
    <m/>
    <m/>
    <m/>
    <m/>
    <m/>
    <m/>
    <m/>
    <m/>
    <m/>
  </r>
  <r>
    <s v="L-012"/>
    <x v="1"/>
    <x v="0"/>
    <x v="0"/>
    <m/>
    <x v="3"/>
    <m/>
    <m/>
    <m/>
    <m/>
    <m/>
    <n v="12"/>
    <m/>
    <m/>
    <n v="150000"/>
    <s v="B2"/>
    <m/>
    <m/>
    <m/>
    <m/>
    <m/>
    <m/>
    <m/>
    <m/>
    <m/>
    <m/>
  </r>
  <r>
    <s v="L-013"/>
    <x v="2"/>
    <x v="1"/>
    <x v="1"/>
    <m/>
    <x v="0"/>
    <m/>
    <m/>
    <m/>
    <m/>
    <m/>
    <n v="13"/>
    <m/>
    <m/>
    <n v="150000"/>
    <s v="B2"/>
    <m/>
    <m/>
    <m/>
    <m/>
    <m/>
    <m/>
    <m/>
    <m/>
    <m/>
    <m/>
  </r>
  <r>
    <s v="L-014"/>
    <x v="3"/>
    <x v="2"/>
    <x v="2"/>
    <m/>
    <x v="1"/>
    <m/>
    <m/>
    <m/>
    <m/>
    <m/>
    <n v="14"/>
    <m/>
    <m/>
    <n v="150000"/>
    <s v="B2"/>
    <m/>
    <m/>
    <m/>
    <m/>
    <m/>
    <m/>
    <m/>
    <m/>
    <m/>
    <m/>
  </r>
  <r>
    <s v="L-015"/>
    <x v="0"/>
    <x v="3"/>
    <x v="3"/>
    <m/>
    <x v="2"/>
    <m/>
    <m/>
    <m/>
    <m/>
    <m/>
    <n v="15"/>
    <m/>
    <m/>
    <n v="250000"/>
    <s v="B2"/>
    <n v="250000"/>
    <m/>
    <m/>
    <m/>
    <m/>
    <m/>
    <m/>
    <m/>
    <m/>
    <m/>
  </r>
  <r>
    <s v="L-016"/>
    <x v="0"/>
    <x v="0"/>
    <x v="10"/>
    <m/>
    <x v="3"/>
    <m/>
    <m/>
    <m/>
    <m/>
    <m/>
    <n v="16"/>
    <m/>
    <m/>
    <n v="150000"/>
    <s v="B2"/>
    <m/>
    <m/>
    <m/>
    <m/>
    <m/>
    <m/>
    <m/>
    <m/>
    <m/>
    <m/>
  </r>
  <r>
    <s v="L-017"/>
    <x v="3"/>
    <x v="0"/>
    <x v="11"/>
    <m/>
    <x v="3"/>
    <m/>
    <m/>
    <m/>
    <m/>
    <m/>
    <n v="4"/>
    <m/>
    <m/>
    <n v="150000"/>
    <s v="B2"/>
    <m/>
    <m/>
    <m/>
    <m/>
    <m/>
    <m/>
    <m/>
    <m/>
    <m/>
    <m/>
  </r>
  <r>
    <s v="L-018"/>
    <x v="0"/>
    <x v="1"/>
    <x v="6"/>
    <m/>
    <x v="0"/>
    <m/>
    <m/>
    <m/>
    <m/>
    <m/>
    <n v="5"/>
    <m/>
    <m/>
    <n v="150000"/>
    <s v="B2"/>
    <m/>
    <m/>
    <m/>
    <m/>
    <m/>
    <m/>
    <m/>
    <m/>
    <m/>
    <m/>
  </r>
  <r>
    <s v="L-019"/>
    <x v="1"/>
    <x v="2"/>
    <x v="7"/>
    <m/>
    <x v="1"/>
    <m/>
    <m/>
    <m/>
    <m/>
    <m/>
    <n v="6"/>
    <m/>
    <m/>
    <n v="150000"/>
    <s v="B2"/>
    <m/>
    <m/>
    <m/>
    <m/>
    <m/>
    <m/>
    <m/>
    <m/>
    <m/>
    <m/>
  </r>
  <r>
    <s v="L-020"/>
    <x v="1"/>
    <x v="3"/>
    <x v="8"/>
    <m/>
    <x v="2"/>
    <m/>
    <m/>
    <m/>
    <m/>
    <m/>
    <n v="7"/>
    <m/>
    <m/>
    <n v="300000"/>
    <s v="А1"/>
    <n v="300000"/>
    <m/>
    <m/>
    <m/>
    <m/>
    <m/>
    <m/>
    <m/>
    <m/>
    <m/>
  </r>
  <r>
    <s v="L-021"/>
    <x v="2"/>
    <x v="0"/>
    <x v="9"/>
    <m/>
    <x v="3"/>
    <m/>
    <m/>
    <m/>
    <m/>
    <m/>
    <n v="8"/>
    <m/>
    <m/>
    <n v="150000"/>
    <s v="B2"/>
    <m/>
    <m/>
    <m/>
    <m/>
    <m/>
    <m/>
    <m/>
    <m/>
    <m/>
    <m/>
  </r>
  <r>
    <s v="L-022"/>
    <x v="3"/>
    <x v="0"/>
    <x v="9"/>
    <m/>
    <x v="0"/>
    <m/>
    <m/>
    <m/>
    <m/>
    <m/>
    <n v="9"/>
    <m/>
    <m/>
    <n v="150000"/>
    <s v="B2"/>
    <m/>
    <m/>
    <m/>
    <m/>
    <m/>
    <m/>
    <m/>
    <m/>
    <m/>
    <m/>
  </r>
  <r>
    <s v="L-023"/>
    <x v="0"/>
    <x v="1"/>
    <x v="0"/>
    <m/>
    <x v="1"/>
    <m/>
    <m/>
    <m/>
    <m/>
    <m/>
    <n v="10"/>
    <m/>
    <m/>
    <n v="200000"/>
    <s v="А1"/>
    <m/>
    <m/>
    <m/>
    <m/>
    <m/>
    <m/>
    <m/>
    <m/>
    <m/>
    <m/>
  </r>
  <r>
    <s v="L-024"/>
    <x v="0"/>
    <x v="2"/>
    <x v="1"/>
    <m/>
    <x v="2"/>
    <m/>
    <m/>
    <m/>
    <m/>
    <m/>
    <n v="11"/>
    <m/>
    <m/>
    <n v="200000"/>
    <s v="А1"/>
    <m/>
    <m/>
    <m/>
    <m/>
    <m/>
    <m/>
    <m/>
    <m/>
    <m/>
    <m/>
  </r>
  <r>
    <s v="L-025"/>
    <x v="3"/>
    <x v="3"/>
    <x v="2"/>
    <m/>
    <x v="3"/>
    <m/>
    <m/>
    <m/>
    <m/>
    <m/>
    <n v="12"/>
    <m/>
    <m/>
    <n v="250000"/>
    <s v="B2"/>
    <n v="250000"/>
    <m/>
    <m/>
    <m/>
    <m/>
    <m/>
    <m/>
    <m/>
    <m/>
    <m/>
  </r>
  <r>
    <s v="L-026"/>
    <x v="0"/>
    <x v="0"/>
    <x v="3"/>
    <m/>
    <x v="0"/>
    <m/>
    <m/>
    <m/>
    <m/>
    <m/>
    <n v="13"/>
    <m/>
    <m/>
    <n v="150000"/>
    <s v="B2"/>
    <m/>
    <m/>
    <m/>
    <m/>
    <m/>
    <m/>
    <m/>
    <m/>
    <m/>
    <m/>
  </r>
  <r>
    <s v="L-027"/>
    <x v="1"/>
    <x v="0"/>
    <x v="10"/>
    <m/>
    <x v="3"/>
    <m/>
    <m/>
    <m/>
    <m/>
    <m/>
    <n v="4"/>
    <m/>
    <m/>
    <n v="150000"/>
    <s v="B2"/>
    <m/>
    <m/>
    <m/>
    <m/>
    <m/>
    <m/>
    <m/>
    <m/>
    <m/>
    <m/>
  </r>
  <r>
    <s v="L-028"/>
    <x v="2"/>
    <x v="1"/>
    <x v="11"/>
    <m/>
    <x v="0"/>
    <m/>
    <m/>
    <m/>
    <m/>
    <m/>
    <n v="5"/>
    <m/>
    <m/>
    <n v="150000"/>
    <s v="B2"/>
    <m/>
    <m/>
    <m/>
    <m/>
    <m/>
    <m/>
    <m/>
    <m/>
    <m/>
    <m/>
  </r>
  <r>
    <s v="L-029"/>
    <x v="3"/>
    <x v="2"/>
    <x v="6"/>
    <m/>
    <x v="1"/>
    <m/>
    <m/>
    <m/>
    <m/>
    <m/>
    <n v="6"/>
    <m/>
    <m/>
    <n v="200000"/>
    <s v="А1"/>
    <m/>
    <m/>
    <m/>
    <m/>
    <m/>
    <m/>
    <m/>
    <m/>
    <m/>
    <m/>
  </r>
  <r>
    <s v="L-030"/>
    <x v="0"/>
    <x v="3"/>
    <x v="7"/>
    <m/>
    <x v="2"/>
    <m/>
    <m/>
    <m/>
    <m/>
    <m/>
    <n v="7"/>
    <m/>
    <m/>
    <n v="250000"/>
    <s v="B2"/>
    <n v="250000"/>
    <m/>
    <m/>
    <m/>
    <m/>
    <m/>
    <m/>
    <m/>
    <m/>
    <m/>
  </r>
  <r>
    <s v="L-031"/>
    <x v="1"/>
    <x v="0"/>
    <x v="8"/>
    <m/>
    <x v="3"/>
    <m/>
    <m/>
    <m/>
    <m/>
    <m/>
    <n v="8"/>
    <m/>
    <m/>
    <n v="150000"/>
    <s v="B2"/>
    <m/>
    <m/>
    <m/>
    <m/>
    <m/>
    <m/>
    <m/>
    <m/>
    <m/>
    <m/>
  </r>
  <r>
    <s v="L-032"/>
    <x v="2"/>
    <x v="0"/>
    <x v="9"/>
    <m/>
    <x v="0"/>
    <m/>
    <m/>
    <m/>
    <m/>
    <m/>
    <n v="9"/>
    <m/>
    <m/>
    <n v="200000"/>
    <s v="А1"/>
    <m/>
    <m/>
    <m/>
    <m/>
    <m/>
    <m/>
    <m/>
    <m/>
    <m/>
    <m/>
  </r>
  <r>
    <s v="L-033"/>
    <x v="3"/>
    <x v="1"/>
    <x v="9"/>
    <m/>
    <x v="1"/>
    <m/>
    <m/>
    <m/>
    <m/>
    <m/>
    <n v="10"/>
    <m/>
    <m/>
    <n v="200000"/>
    <s v="А1"/>
    <m/>
    <m/>
    <m/>
    <m/>
    <m/>
    <m/>
    <m/>
    <m/>
    <m/>
    <m/>
  </r>
  <r>
    <s v="L-034"/>
    <x v="0"/>
    <x v="2"/>
    <x v="0"/>
    <m/>
    <x v="2"/>
    <m/>
    <m/>
    <m/>
    <m/>
    <m/>
    <n v="11"/>
    <m/>
    <m/>
    <n v="150000"/>
    <s v="B2"/>
    <m/>
    <m/>
    <m/>
    <m/>
    <m/>
    <m/>
    <m/>
    <m/>
    <m/>
    <m/>
  </r>
  <r>
    <s v="L-035"/>
    <x v="1"/>
    <x v="3"/>
    <x v="1"/>
    <m/>
    <x v="3"/>
    <m/>
    <m/>
    <m/>
    <m/>
    <m/>
    <n v="12"/>
    <m/>
    <m/>
    <n v="250000"/>
    <s v="B2"/>
    <n v="250000"/>
    <m/>
    <m/>
    <m/>
    <m/>
    <m/>
    <m/>
    <m/>
    <m/>
    <m/>
  </r>
  <r>
    <s v="L-036"/>
    <x v="0"/>
    <x v="0"/>
    <x v="2"/>
    <m/>
    <x v="0"/>
    <m/>
    <m/>
    <m/>
    <m/>
    <m/>
    <n v="13"/>
    <m/>
    <m/>
    <n v="150000"/>
    <s v="B2"/>
    <m/>
    <m/>
    <m/>
    <m/>
    <m/>
    <m/>
    <m/>
    <m/>
    <m/>
    <m/>
  </r>
  <r>
    <s v="L-037"/>
    <x v="1"/>
    <x v="0"/>
    <x v="3"/>
    <m/>
    <x v="3"/>
    <m/>
    <m/>
    <m/>
    <m/>
    <m/>
    <n v="4"/>
    <m/>
    <m/>
    <n v="150000"/>
    <s v="B2"/>
    <m/>
    <m/>
    <m/>
    <m/>
    <m/>
    <m/>
    <m/>
    <m/>
    <m/>
    <m/>
  </r>
  <r>
    <s v="L-038"/>
    <x v="2"/>
    <x v="1"/>
    <x v="10"/>
    <m/>
    <x v="0"/>
    <m/>
    <m/>
    <m/>
    <m/>
    <m/>
    <n v="5"/>
    <m/>
    <m/>
    <n v="200000"/>
    <s v="А1"/>
    <m/>
    <m/>
    <m/>
    <m/>
    <m/>
    <m/>
    <m/>
    <m/>
    <m/>
    <m/>
  </r>
  <r>
    <s v="L-039"/>
    <x v="3"/>
    <x v="2"/>
    <x v="11"/>
    <m/>
    <x v="1"/>
    <m/>
    <m/>
    <m/>
    <m/>
    <m/>
    <n v="6"/>
    <m/>
    <m/>
    <n v="150000"/>
    <s v="B2"/>
    <m/>
    <m/>
    <m/>
    <m/>
    <m/>
    <m/>
    <m/>
    <m/>
    <m/>
    <m/>
  </r>
  <r>
    <s v="L-040"/>
    <x v="0"/>
    <x v="3"/>
    <x v="6"/>
    <m/>
    <x v="2"/>
    <m/>
    <m/>
    <m/>
    <m/>
    <m/>
    <n v="7"/>
    <m/>
    <m/>
    <n v="250000"/>
    <s v="B2"/>
    <n v="250000"/>
    <m/>
    <m/>
    <m/>
    <m/>
    <m/>
    <m/>
    <m/>
    <m/>
    <m/>
  </r>
  <r>
    <s v="L-041"/>
    <x v="1"/>
    <x v="0"/>
    <x v="7"/>
    <m/>
    <x v="3"/>
    <m/>
    <m/>
    <m/>
    <m/>
    <m/>
    <n v="8"/>
    <m/>
    <m/>
    <n v="200000"/>
    <s v="А1"/>
    <m/>
    <m/>
    <m/>
    <m/>
    <m/>
    <m/>
    <m/>
    <m/>
    <m/>
    <m/>
  </r>
  <r>
    <s v="L-042"/>
    <x v="2"/>
    <x v="0"/>
    <x v="8"/>
    <m/>
    <x v="0"/>
    <m/>
    <m/>
    <m/>
    <m/>
    <m/>
    <n v="9"/>
    <m/>
    <m/>
    <n v="200000"/>
    <s v="А1"/>
    <m/>
    <m/>
    <m/>
    <m/>
    <m/>
    <m/>
    <m/>
    <m/>
    <m/>
    <m/>
  </r>
  <r>
    <s v="L-043"/>
    <x v="3"/>
    <x v="1"/>
    <x v="9"/>
    <m/>
    <x v="1"/>
    <m/>
    <m/>
    <m/>
    <m/>
    <m/>
    <n v="10"/>
    <m/>
    <m/>
    <n v="150000"/>
    <s v="B2"/>
    <m/>
    <m/>
    <m/>
    <m/>
    <m/>
    <m/>
    <m/>
    <m/>
    <m/>
    <m/>
  </r>
  <r>
    <s v="L-044"/>
    <x v="3"/>
    <x v="2"/>
    <x v="9"/>
    <m/>
    <x v="2"/>
    <m/>
    <m/>
    <m/>
    <m/>
    <m/>
    <n v="11"/>
    <m/>
    <m/>
    <n v="150000"/>
    <s v="B2"/>
    <m/>
    <m/>
    <m/>
    <m/>
    <m/>
    <m/>
    <m/>
    <m/>
    <m/>
    <m/>
  </r>
  <r>
    <s v="L-045"/>
    <x v="0"/>
    <x v="3"/>
    <x v="12"/>
    <m/>
    <x v="0"/>
    <m/>
    <m/>
    <m/>
    <m/>
    <m/>
    <n v="5"/>
    <m/>
    <m/>
    <n v="300000"/>
    <s v="А1"/>
    <n v="300000"/>
    <m/>
    <m/>
    <m/>
    <m/>
    <m/>
    <m/>
    <m/>
    <m/>
    <m/>
  </r>
  <r>
    <s v="L-046"/>
    <x v="1"/>
    <x v="3"/>
    <x v="13"/>
    <m/>
    <x v="1"/>
    <m/>
    <m/>
    <m/>
    <m/>
    <m/>
    <n v="6"/>
    <m/>
    <m/>
    <n v="300000"/>
    <s v="А1"/>
    <n v="300000"/>
    <m/>
    <m/>
    <m/>
    <m/>
    <m/>
    <m/>
    <m/>
    <m/>
    <m/>
  </r>
  <r>
    <s v="L-047"/>
    <x v="2"/>
    <x v="3"/>
    <x v="14"/>
    <m/>
    <x v="2"/>
    <m/>
    <m/>
    <m/>
    <m/>
    <m/>
    <n v="7"/>
    <m/>
    <m/>
    <n v="250000"/>
    <s v="B2"/>
    <n v="250000"/>
    <m/>
    <m/>
    <m/>
    <m/>
    <m/>
    <m/>
    <m/>
    <m/>
    <m/>
  </r>
  <r>
    <s v="L-048"/>
    <x v="3"/>
    <x v="3"/>
    <x v="15"/>
    <m/>
    <x v="3"/>
    <m/>
    <m/>
    <m/>
    <m/>
    <m/>
    <n v="8"/>
    <m/>
    <m/>
    <n v="250000"/>
    <s v="B2"/>
    <n v="250000"/>
    <m/>
    <m/>
    <m/>
    <m/>
    <m/>
    <m/>
    <m/>
    <m/>
    <m/>
  </r>
  <r>
    <s v="L-049"/>
    <x v="3"/>
    <x v="3"/>
    <x v="16"/>
    <m/>
    <x v="0"/>
    <m/>
    <m/>
    <m/>
    <m/>
    <m/>
    <n v="9"/>
    <m/>
    <m/>
    <n v="300000"/>
    <s v="А1"/>
    <n v="300000"/>
    <m/>
    <m/>
    <m/>
    <m/>
    <m/>
    <m/>
    <m/>
    <m/>
    <m/>
  </r>
  <r>
    <s v="L-050"/>
    <x v="0"/>
    <x v="3"/>
    <x v="17"/>
    <m/>
    <x v="1"/>
    <m/>
    <m/>
    <m/>
    <m/>
    <m/>
    <n v="10"/>
    <m/>
    <m/>
    <n v="300000"/>
    <s v="А1"/>
    <n v="300000"/>
    <m/>
    <m/>
    <m/>
    <m/>
    <m/>
    <m/>
    <m/>
    <m/>
    <m/>
  </r>
  <r>
    <s v="L-051"/>
    <x v="1"/>
    <x v="0"/>
    <x v="18"/>
    <m/>
    <x v="2"/>
    <m/>
    <m/>
    <m/>
    <m/>
    <m/>
    <n v="11"/>
    <m/>
    <m/>
    <n v="150000"/>
    <s v="B2"/>
    <m/>
    <m/>
    <m/>
    <m/>
    <m/>
    <m/>
    <m/>
    <m/>
    <m/>
    <m/>
  </r>
  <r>
    <s v="L-052"/>
    <x v="1"/>
    <x v="0"/>
    <x v="19"/>
    <m/>
    <x v="3"/>
    <m/>
    <m/>
    <m/>
    <m/>
    <m/>
    <n v="12"/>
    <m/>
    <m/>
    <n v="150000"/>
    <s v="B2"/>
    <m/>
    <m/>
    <m/>
    <m/>
    <m/>
    <m/>
    <m/>
    <m/>
    <m/>
    <m/>
  </r>
  <r>
    <s v="L-053"/>
    <x v="2"/>
    <x v="1"/>
    <x v="20"/>
    <m/>
    <x v="0"/>
    <m/>
    <m/>
    <m/>
    <m/>
    <m/>
    <n v="13"/>
    <m/>
    <m/>
    <n v="150000"/>
    <s v="B2"/>
    <m/>
    <m/>
    <m/>
    <m/>
    <m/>
    <m/>
    <m/>
    <m/>
    <m/>
    <m/>
  </r>
  <r>
    <s v="L-054"/>
    <x v="3"/>
    <x v="2"/>
    <x v="21"/>
    <m/>
    <x v="1"/>
    <m/>
    <m/>
    <m/>
    <m/>
    <m/>
    <n v="14"/>
    <m/>
    <m/>
    <n v="150000"/>
    <s v="B2"/>
    <m/>
    <m/>
    <m/>
    <m/>
    <m/>
    <m/>
    <m/>
    <m/>
    <m/>
    <m/>
  </r>
  <r>
    <s v="L-055"/>
    <x v="0"/>
    <x v="3"/>
    <x v="22"/>
    <m/>
    <x v="2"/>
    <m/>
    <m/>
    <m/>
    <m/>
    <m/>
    <n v="15"/>
    <m/>
    <m/>
    <n v="250000"/>
    <s v="B2"/>
    <n v="250000"/>
    <m/>
    <m/>
    <m/>
    <m/>
    <m/>
    <m/>
    <m/>
    <m/>
    <m/>
  </r>
  <r>
    <s v="L-056"/>
    <x v="0"/>
    <x v="0"/>
    <x v="23"/>
    <m/>
    <x v="3"/>
    <m/>
    <m/>
    <m/>
    <m/>
    <m/>
    <n v="16"/>
    <m/>
    <m/>
    <n v="150000"/>
    <s v="B2"/>
    <m/>
    <m/>
    <m/>
    <m/>
    <m/>
    <m/>
    <m/>
    <m/>
    <m/>
    <m/>
  </r>
  <r>
    <s v="L-057"/>
    <x v="3"/>
    <x v="0"/>
    <x v="24"/>
    <m/>
    <x v="3"/>
    <m/>
    <m/>
    <m/>
    <m/>
    <m/>
    <n v="4"/>
    <m/>
    <m/>
    <n v="150000"/>
    <s v="B2"/>
    <m/>
    <m/>
    <m/>
    <m/>
    <m/>
    <m/>
    <m/>
    <m/>
    <m/>
    <m/>
  </r>
  <r>
    <s v="L-058"/>
    <x v="0"/>
    <x v="1"/>
    <x v="25"/>
    <m/>
    <x v="0"/>
    <m/>
    <m/>
    <m/>
    <m/>
    <m/>
    <n v="5"/>
    <m/>
    <m/>
    <n v="150000"/>
    <s v="B2"/>
    <m/>
    <m/>
    <m/>
    <m/>
    <m/>
    <m/>
    <m/>
    <m/>
    <m/>
    <m/>
  </r>
  <r>
    <s v="L-059"/>
    <x v="1"/>
    <x v="2"/>
    <x v="26"/>
    <m/>
    <x v="1"/>
    <m/>
    <m/>
    <m/>
    <m/>
    <m/>
    <n v="6"/>
    <m/>
    <m/>
    <n v="150000"/>
    <s v="B2"/>
    <m/>
    <m/>
    <m/>
    <m/>
    <m/>
    <m/>
    <m/>
    <m/>
    <m/>
    <m/>
  </r>
  <r>
    <s v="L-060"/>
    <x v="1"/>
    <x v="3"/>
    <x v="27"/>
    <m/>
    <x v="2"/>
    <m/>
    <m/>
    <m/>
    <m/>
    <m/>
    <n v="7"/>
    <m/>
    <m/>
    <n v="300000"/>
    <s v="А1"/>
    <n v="300000"/>
    <m/>
    <m/>
    <m/>
    <m/>
    <m/>
    <m/>
    <m/>
    <m/>
    <m/>
  </r>
  <r>
    <s v="L-061"/>
    <x v="2"/>
    <x v="0"/>
    <x v="28"/>
    <m/>
    <x v="3"/>
    <m/>
    <m/>
    <m/>
    <m/>
    <m/>
    <n v="8"/>
    <m/>
    <m/>
    <n v="150000"/>
    <s v="B2"/>
    <m/>
    <m/>
    <m/>
    <m/>
    <m/>
    <m/>
    <m/>
    <m/>
    <m/>
    <m/>
  </r>
  <r>
    <s v="L-062"/>
    <x v="3"/>
    <x v="0"/>
    <x v="29"/>
    <m/>
    <x v="0"/>
    <m/>
    <m/>
    <m/>
    <m/>
    <m/>
    <n v="9"/>
    <m/>
    <m/>
    <n v="150000"/>
    <s v="B2"/>
    <m/>
    <m/>
    <m/>
    <m/>
    <m/>
    <m/>
    <m/>
    <m/>
    <m/>
    <m/>
  </r>
  <r>
    <s v="L-063"/>
    <x v="0"/>
    <x v="1"/>
    <x v="30"/>
    <m/>
    <x v="1"/>
    <m/>
    <m/>
    <m/>
    <m/>
    <m/>
    <n v="10"/>
    <m/>
    <m/>
    <n v="200000"/>
    <s v="А1"/>
    <m/>
    <m/>
    <m/>
    <m/>
    <m/>
    <m/>
    <m/>
    <m/>
    <m/>
    <m/>
  </r>
  <r>
    <s v="L-064"/>
    <x v="0"/>
    <x v="2"/>
    <x v="31"/>
    <m/>
    <x v="2"/>
    <m/>
    <m/>
    <m/>
    <m/>
    <m/>
    <n v="11"/>
    <m/>
    <m/>
    <n v="200000"/>
    <s v="А1"/>
    <m/>
    <m/>
    <m/>
    <m/>
    <m/>
    <m/>
    <m/>
    <m/>
    <m/>
    <m/>
  </r>
  <r>
    <s v="L-065"/>
    <x v="3"/>
    <x v="3"/>
    <x v="32"/>
    <m/>
    <x v="3"/>
    <m/>
    <m/>
    <m/>
    <m/>
    <m/>
    <n v="12"/>
    <m/>
    <m/>
    <n v="250000"/>
    <s v="B2"/>
    <n v="250000"/>
    <m/>
    <m/>
    <m/>
    <m/>
    <m/>
    <m/>
    <m/>
    <m/>
    <m/>
  </r>
  <r>
    <s v="L-066"/>
    <x v="0"/>
    <x v="0"/>
    <x v="33"/>
    <m/>
    <x v="0"/>
    <m/>
    <m/>
    <m/>
    <m/>
    <m/>
    <n v="13"/>
    <m/>
    <m/>
    <n v="150000"/>
    <s v="B2"/>
    <m/>
    <m/>
    <m/>
    <m/>
    <m/>
    <m/>
    <m/>
    <m/>
    <m/>
    <m/>
  </r>
  <r>
    <s v="L-067"/>
    <x v="1"/>
    <x v="0"/>
    <x v="34"/>
    <m/>
    <x v="3"/>
    <m/>
    <m/>
    <m/>
    <m/>
    <m/>
    <n v="4"/>
    <m/>
    <m/>
    <n v="150000"/>
    <s v="B2"/>
    <m/>
    <m/>
    <m/>
    <m/>
    <m/>
    <m/>
    <m/>
    <m/>
    <m/>
    <m/>
  </r>
  <r>
    <s v="L-068"/>
    <x v="2"/>
    <x v="1"/>
    <x v="35"/>
    <m/>
    <x v="0"/>
    <m/>
    <m/>
    <m/>
    <m/>
    <m/>
    <n v="5"/>
    <m/>
    <m/>
    <n v="150000"/>
    <s v="B2"/>
    <m/>
    <m/>
    <m/>
    <m/>
    <m/>
    <m/>
    <m/>
    <m/>
    <m/>
    <m/>
  </r>
  <r>
    <s v="L-069"/>
    <x v="3"/>
    <x v="2"/>
    <x v="36"/>
    <m/>
    <x v="1"/>
    <m/>
    <m/>
    <m/>
    <m/>
    <m/>
    <n v="6"/>
    <m/>
    <m/>
    <n v="200000"/>
    <s v="А1"/>
    <m/>
    <m/>
    <m/>
    <m/>
    <m/>
    <m/>
    <m/>
    <m/>
    <m/>
    <m/>
  </r>
  <r>
    <s v="L-070"/>
    <x v="0"/>
    <x v="3"/>
    <x v="37"/>
    <m/>
    <x v="2"/>
    <m/>
    <m/>
    <m/>
    <m/>
    <m/>
    <n v="7"/>
    <m/>
    <m/>
    <n v="250000"/>
    <s v="B2"/>
    <n v="250000"/>
    <m/>
    <m/>
    <m/>
    <m/>
    <m/>
    <m/>
    <m/>
    <m/>
    <m/>
  </r>
  <r>
    <s v="L-071"/>
    <x v="1"/>
    <x v="0"/>
    <x v="38"/>
    <m/>
    <x v="3"/>
    <m/>
    <m/>
    <m/>
    <m/>
    <m/>
    <n v="8"/>
    <m/>
    <m/>
    <n v="150000"/>
    <s v="B2"/>
    <m/>
    <m/>
    <m/>
    <m/>
    <m/>
    <m/>
    <m/>
    <m/>
    <m/>
    <m/>
  </r>
  <r>
    <s v="L-072"/>
    <x v="2"/>
    <x v="0"/>
    <x v="39"/>
    <m/>
    <x v="0"/>
    <m/>
    <m/>
    <m/>
    <m/>
    <m/>
    <n v="9"/>
    <m/>
    <m/>
    <n v="200000"/>
    <s v="А1"/>
    <m/>
    <m/>
    <m/>
    <m/>
    <m/>
    <m/>
    <m/>
    <m/>
    <m/>
    <m/>
  </r>
  <r>
    <s v="L-073"/>
    <x v="3"/>
    <x v="1"/>
    <x v="40"/>
    <m/>
    <x v="1"/>
    <m/>
    <m/>
    <m/>
    <m/>
    <m/>
    <n v="10"/>
    <m/>
    <m/>
    <n v="200000"/>
    <s v="А1"/>
    <m/>
    <m/>
    <m/>
    <m/>
    <m/>
    <m/>
    <m/>
    <m/>
    <m/>
    <m/>
  </r>
  <r>
    <s v="L-074"/>
    <x v="0"/>
    <x v="2"/>
    <x v="41"/>
    <m/>
    <x v="2"/>
    <m/>
    <m/>
    <m/>
    <m/>
    <m/>
    <n v="11"/>
    <m/>
    <m/>
    <n v="150000"/>
    <s v="B2"/>
    <m/>
    <m/>
    <m/>
    <m/>
    <m/>
    <m/>
    <m/>
    <m/>
    <m/>
    <m/>
  </r>
  <r>
    <s v="L-075"/>
    <x v="1"/>
    <x v="3"/>
    <x v="42"/>
    <m/>
    <x v="3"/>
    <m/>
    <m/>
    <m/>
    <m/>
    <m/>
    <n v="12"/>
    <m/>
    <m/>
    <n v="250000"/>
    <s v="B2"/>
    <n v="250000"/>
    <m/>
    <m/>
    <m/>
    <m/>
    <m/>
    <m/>
    <m/>
    <m/>
    <m/>
  </r>
  <r>
    <s v="L-076"/>
    <x v="0"/>
    <x v="0"/>
    <x v="43"/>
    <m/>
    <x v="0"/>
    <m/>
    <m/>
    <m/>
    <m/>
    <m/>
    <n v="13"/>
    <m/>
    <m/>
    <n v="150000"/>
    <s v="B2"/>
    <m/>
    <m/>
    <m/>
    <m/>
    <m/>
    <m/>
    <m/>
    <m/>
    <m/>
    <m/>
  </r>
  <r>
    <s v="L-077"/>
    <x v="1"/>
    <x v="0"/>
    <x v="44"/>
    <m/>
    <x v="3"/>
    <m/>
    <m/>
    <m/>
    <m/>
    <m/>
    <n v="4"/>
    <m/>
    <m/>
    <n v="150000"/>
    <s v="B2"/>
    <m/>
    <m/>
    <m/>
    <m/>
    <m/>
    <m/>
    <m/>
    <m/>
    <m/>
    <m/>
  </r>
  <r>
    <s v="L-078"/>
    <x v="2"/>
    <x v="1"/>
    <x v="45"/>
    <m/>
    <x v="0"/>
    <m/>
    <m/>
    <m/>
    <m/>
    <m/>
    <n v="5"/>
    <m/>
    <m/>
    <n v="200000"/>
    <s v="А1"/>
    <m/>
    <m/>
    <m/>
    <m/>
    <m/>
    <m/>
    <m/>
    <m/>
    <m/>
    <m/>
  </r>
  <r>
    <s v="L-079"/>
    <x v="3"/>
    <x v="2"/>
    <x v="46"/>
    <m/>
    <x v="1"/>
    <m/>
    <m/>
    <m/>
    <m/>
    <m/>
    <n v="6"/>
    <m/>
    <m/>
    <n v="150000"/>
    <s v="B2"/>
    <m/>
    <m/>
    <m/>
    <m/>
    <m/>
    <m/>
    <m/>
    <m/>
    <m/>
    <m/>
  </r>
  <r>
    <s v="L-080"/>
    <x v="0"/>
    <x v="3"/>
    <x v="47"/>
    <m/>
    <x v="2"/>
    <m/>
    <m/>
    <m/>
    <m/>
    <m/>
    <n v="7"/>
    <m/>
    <m/>
    <n v="250000"/>
    <s v="B2"/>
    <n v="250000"/>
    <m/>
    <m/>
    <m/>
    <m/>
    <m/>
    <m/>
    <m/>
    <m/>
    <m/>
  </r>
  <r>
    <s v="L-081"/>
    <x v="1"/>
    <x v="0"/>
    <x v="48"/>
    <m/>
    <x v="3"/>
    <m/>
    <m/>
    <m/>
    <m/>
    <m/>
    <n v="8"/>
    <m/>
    <m/>
    <n v="200000"/>
    <s v="А1"/>
    <m/>
    <m/>
    <m/>
    <m/>
    <m/>
    <m/>
    <m/>
    <m/>
    <m/>
    <m/>
  </r>
  <r>
    <s v="L-082"/>
    <x v="2"/>
    <x v="0"/>
    <x v="49"/>
    <m/>
    <x v="0"/>
    <m/>
    <m/>
    <m/>
    <m/>
    <m/>
    <n v="9"/>
    <m/>
    <m/>
    <n v="200000"/>
    <s v="А1"/>
    <m/>
    <m/>
    <m/>
    <m/>
    <m/>
    <m/>
    <m/>
    <m/>
    <m/>
    <m/>
  </r>
  <r>
    <s v="L-083"/>
    <x v="3"/>
    <x v="1"/>
    <x v="50"/>
    <m/>
    <x v="1"/>
    <m/>
    <m/>
    <m/>
    <m/>
    <m/>
    <n v="10"/>
    <m/>
    <m/>
    <n v="150000"/>
    <s v="B2"/>
    <m/>
    <m/>
    <m/>
    <m/>
    <m/>
    <m/>
    <m/>
    <m/>
    <m/>
    <m/>
  </r>
  <r>
    <s v="L-084"/>
    <x v="3"/>
    <x v="2"/>
    <x v="51"/>
    <m/>
    <x v="2"/>
    <m/>
    <m/>
    <m/>
    <m/>
    <m/>
    <n v="11"/>
    <m/>
    <m/>
    <n v="150000"/>
    <s v="B2"/>
    <m/>
    <m/>
    <m/>
    <m/>
    <m/>
    <m/>
    <m/>
    <m/>
    <m/>
    <m/>
  </r>
  <r>
    <s v="L-085"/>
    <x v="2"/>
    <x v="3"/>
    <x v="52"/>
    <m/>
    <x v="2"/>
    <m/>
    <m/>
    <m/>
    <m/>
    <m/>
    <n v="7"/>
    <m/>
    <m/>
    <n v="250000"/>
    <s v="B2"/>
    <n v="250000"/>
    <m/>
    <m/>
    <m/>
    <m/>
    <m/>
    <m/>
    <m/>
    <m/>
    <m/>
  </r>
  <r>
    <s v="L-086"/>
    <x v="3"/>
    <x v="3"/>
    <x v="53"/>
    <m/>
    <x v="3"/>
    <m/>
    <m/>
    <m/>
    <m/>
    <m/>
    <n v="8"/>
    <m/>
    <m/>
    <n v="250000"/>
    <s v="B2"/>
    <n v="250000"/>
    <m/>
    <m/>
    <m/>
    <m/>
    <m/>
    <m/>
    <m/>
    <m/>
    <m/>
  </r>
  <r>
    <s v="L-087"/>
    <x v="3"/>
    <x v="3"/>
    <x v="54"/>
    <m/>
    <x v="0"/>
    <m/>
    <m/>
    <m/>
    <m/>
    <m/>
    <n v="9"/>
    <m/>
    <m/>
    <n v="300000"/>
    <s v="А1"/>
    <n v="300000"/>
    <m/>
    <m/>
    <m/>
    <m/>
    <m/>
    <m/>
    <m/>
    <m/>
    <m/>
  </r>
  <r>
    <s v="L-088"/>
    <x v="0"/>
    <x v="3"/>
    <x v="55"/>
    <m/>
    <x v="1"/>
    <m/>
    <m/>
    <m/>
    <m/>
    <m/>
    <n v="10"/>
    <m/>
    <m/>
    <n v="300000"/>
    <s v="А1"/>
    <n v="300000"/>
    <m/>
    <m/>
    <m/>
    <m/>
    <m/>
    <m/>
    <m/>
    <m/>
    <m/>
  </r>
  <r>
    <s v="L-089"/>
    <x v="1"/>
    <x v="0"/>
    <x v="56"/>
    <m/>
    <x v="2"/>
    <m/>
    <m/>
    <m/>
    <m/>
    <m/>
    <n v="11"/>
    <m/>
    <m/>
    <n v="150000"/>
    <s v="B2"/>
    <m/>
    <m/>
    <m/>
    <m/>
    <m/>
    <m/>
    <m/>
    <m/>
    <m/>
    <m/>
  </r>
  <r>
    <s v="L-090"/>
    <x v="1"/>
    <x v="0"/>
    <x v="57"/>
    <m/>
    <x v="3"/>
    <m/>
    <m/>
    <m/>
    <m/>
    <m/>
    <n v="12"/>
    <m/>
    <m/>
    <n v="150000"/>
    <s v="B2"/>
    <m/>
    <m/>
    <m/>
    <m/>
    <m/>
    <m/>
    <m/>
    <m/>
    <m/>
    <m/>
  </r>
  <r>
    <s v="L-091"/>
    <x v="2"/>
    <x v="1"/>
    <x v="58"/>
    <m/>
    <x v="0"/>
    <m/>
    <m/>
    <m/>
    <m/>
    <m/>
    <n v="13"/>
    <m/>
    <m/>
    <n v="150000"/>
    <s v="B2"/>
    <m/>
    <m/>
    <m/>
    <m/>
    <m/>
    <m/>
    <m/>
    <m/>
    <m/>
    <m/>
  </r>
  <r>
    <s v="L-092"/>
    <x v="3"/>
    <x v="2"/>
    <x v="59"/>
    <m/>
    <x v="1"/>
    <m/>
    <m/>
    <m/>
    <m/>
    <m/>
    <n v="14"/>
    <m/>
    <m/>
    <n v="150000"/>
    <s v="B2"/>
    <m/>
    <m/>
    <m/>
    <m/>
    <m/>
    <m/>
    <m/>
    <m/>
    <m/>
    <m/>
  </r>
  <r>
    <s v="L-093"/>
    <x v="0"/>
    <x v="3"/>
    <x v="60"/>
    <m/>
    <x v="2"/>
    <m/>
    <m/>
    <m/>
    <m/>
    <m/>
    <n v="15"/>
    <m/>
    <m/>
    <n v="250000"/>
    <s v="B2"/>
    <n v="250000"/>
    <m/>
    <m/>
    <m/>
    <m/>
    <m/>
    <m/>
    <m/>
    <m/>
    <m/>
  </r>
  <r>
    <s v="L-094"/>
    <x v="0"/>
    <x v="0"/>
    <x v="61"/>
    <m/>
    <x v="3"/>
    <m/>
    <m/>
    <m/>
    <m/>
    <m/>
    <n v="16"/>
    <m/>
    <m/>
    <n v="150000"/>
    <s v="B2"/>
    <m/>
    <m/>
    <m/>
    <m/>
    <m/>
    <m/>
    <m/>
    <m/>
    <m/>
    <m/>
  </r>
  <r>
    <s v="L-095"/>
    <x v="3"/>
    <x v="0"/>
    <x v="62"/>
    <m/>
    <x v="3"/>
    <m/>
    <m/>
    <m/>
    <m/>
    <m/>
    <n v="4"/>
    <m/>
    <m/>
    <n v="150000"/>
    <s v="B2"/>
    <m/>
    <m/>
    <m/>
    <m/>
    <m/>
    <m/>
    <m/>
    <m/>
    <m/>
    <m/>
  </r>
  <r>
    <s v="L-096"/>
    <x v="0"/>
    <x v="1"/>
    <x v="63"/>
    <m/>
    <x v="0"/>
    <m/>
    <m/>
    <m/>
    <m/>
    <m/>
    <n v="5"/>
    <m/>
    <m/>
    <n v="150000"/>
    <s v="B2"/>
    <m/>
    <m/>
    <m/>
    <m/>
    <m/>
    <m/>
    <m/>
    <m/>
    <m/>
    <m/>
  </r>
  <r>
    <s v="L-097"/>
    <x v="1"/>
    <x v="2"/>
    <x v="10"/>
    <m/>
    <x v="1"/>
    <m/>
    <m/>
    <m/>
    <m/>
    <m/>
    <n v="6"/>
    <m/>
    <m/>
    <n v="150000"/>
    <s v="B2"/>
    <m/>
    <m/>
    <m/>
    <m/>
    <m/>
    <m/>
    <m/>
    <m/>
    <m/>
    <m/>
  </r>
  <r>
    <s v="L-098"/>
    <x v="1"/>
    <x v="3"/>
    <x v="5"/>
    <m/>
    <x v="2"/>
    <m/>
    <m/>
    <m/>
    <m/>
    <m/>
    <n v="7"/>
    <m/>
    <m/>
    <n v="300000"/>
    <s v="А1"/>
    <n v="300000"/>
    <m/>
    <m/>
    <m/>
    <m/>
    <m/>
    <m/>
    <m/>
    <m/>
    <m/>
  </r>
  <r>
    <s v="L-099"/>
    <x v="2"/>
    <x v="0"/>
    <x v="6"/>
    <m/>
    <x v="3"/>
    <m/>
    <m/>
    <m/>
    <m/>
    <m/>
    <n v="8"/>
    <m/>
    <m/>
    <n v="150000"/>
    <s v="B2"/>
    <m/>
    <m/>
    <m/>
    <m/>
    <m/>
    <m/>
    <m/>
    <m/>
    <m/>
    <m/>
  </r>
  <r>
    <s v="L-100"/>
    <x v="3"/>
    <x v="0"/>
    <x v="7"/>
    <m/>
    <x v="0"/>
    <m/>
    <m/>
    <m/>
    <m/>
    <m/>
    <n v="9"/>
    <m/>
    <m/>
    <n v="150000"/>
    <s v="B2"/>
    <m/>
    <m/>
    <m/>
    <m/>
    <m/>
    <m/>
    <m/>
    <m/>
    <m/>
    <m/>
  </r>
  <r>
    <s v="L-101"/>
    <x v="0"/>
    <x v="1"/>
    <x v="8"/>
    <m/>
    <x v="1"/>
    <m/>
    <m/>
    <m/>
    <m/>
    <m/>
    <n v="10"/>
    <m/>
    <m/>
    <n v="200000"/>
    <s v="А1"/>
    <m/>
    <m/>
    <m/>
    <m/>
    <m/>
    <m/>
    <m/>
    <m/>
    <m/>
    <m/>
  </r>
  <r>
    <s v="L-102"/>
    <x v="0"/>
    <x v="2"/>
    <x v="9"/>
    <m/>
    <x v="2"/>
    <m/>
    <m/>
    <m/>
    <m/>
    <m/>
    <n v="11"/>
    <m/>
    <m/>
    <n v="200000"/>
    <s v="А1"/>
    <m/>
    <m/>
    <m/>
    <m/>
    <m/>
    <m/>
    <m/>
    <m/>
    <m/>
    <m/>
  </r>
  <r>
    <s v="L-103"/>
    <x v="3"/>
    <x v="3"/>
    <x v="64"/>
    <m/>
    <x v="3"/>
    <m/>
    <m/>
    <m/>
    <m/>
    <m/>
    <n v="12"/>
    <m/>
    <m/>
    <n v="250000"/>
    <s v="B2"/>
    <n v="250000"/>
    <m/>
    <m/>
    <m/>
    <m/>
    <m/>
    <m/>
    <m/>
    <m/>
    <m/>
  </r>
  <r>
    <s v="L-104"/>
    <x v="0"/>
    <x v="0"/>
    <x v="65"/>
    <m/>
    <x v="0"/>
    <m/>
    <m/>
    <m/>
    <m/>
    <m/>
    <n v="13"/>
    <m/>
    <m/>
    <n v="150000"/>
    <s v="B2"/>
    <m/>
    <m/>
    <m/>
    <m/>
    <m/>
    <m/>
    <m/>
    <m/>
    <m/>
    <m/>
  </r>
  <r>
    <s v="L-105"/>
    <x v="1"/>
    <x v="0"/>
    <x v="66"/>
    <m/>
    <x v="3"/>
    <m/>
    <m/>
    <m/>
    <m/>
    <m/>
    <n v="4"/>
    <m/>
    <m/>
    <n v="150000"/>
    <s v="B2"/>
    <m/>
    <m/>
    <m/>
    <m/>
    <m/>
    <m/>
    <m/>
    <m/>
    <m/>
    <m/>
  </r>
  <r>
    <s v="L-106"/>
    <x v="2"/>
    <x v="1"/>
    <x v="67"/>
    <m/>
    <x v="0"/>
    <m/>
    <m/>
    <m/>
    <m/>
    <m/>
    <n v="5"/>
    <m/>
    <m/>
    <n v="150000"/>
    <s v="B2"/>
    <m/>
    <m/>
    <m/>
    <m/>
    <m/>
    <m/>
    <m/>
    <m/>
    <m/>
    <m/>
  </r>
  <r>
    <s v="L-107"/>
    <x v="3"/>
    <x v="2"/>
    <x v="68"/>
    <m/>
    <x v="1"/>
    <m/>
    <m/>
    <m/>
    <m/>
    <m/>
    <n v="6"/>
    <m/>
    <m/>
    <n v="200000"/>
    <s v="А1"/>
    <m/>
    <m/>
    <m/>
    <m/>
    <m/>
    <m/>
    <m/>
    <m/>
    <m/>
    <m/>
  </r>
  <r>
    <s v="L-108"/>
    <x v="0"/>
    <x v="3"/>
    <x v="69"/>
    <m/>
    <x v="2"/>
    <m/>
    <m/>
    <m/>
    <m/>
    <m/>
    <n v="7"/>
    <m/>
    <m/>
    <n v="250000"/>
    <s v="B2"/>
    <n v="250000"/>
    <m/>
    <m/>
    <m/>
    <m/>
    <m/>
    <m/>
    <m/>
    <m/>
    <m/>
  </r>
  <r>
    <s v="L-109"/>
    <x v="1"/>
    <x v="0"/>
    <x v="70"/>
    <m/>
    <x v="3"/>
    <m/>
    <m/>
    <m/>
    <m/>
    <m/>
    <n v="8"/>
    <m/>
    <m/>
    <n v="150000"/>
    <s v="B2"/>
    <m/>
    <m/>
    <m/>
    <m/>
    <m/>
    <m/>
    <m/>
    <m/>
    <m/>
    <m/>
  </r>
  <r>
    <s v="L-110"/>
    <x v="2"/>
    <x v="0"/>
    <x v="71"/>
    <m/>
    <x v="0"/>
    <m/>
    <m/>
    <m/>
    <m/>
    <m/>
    <n v="9"/>
    <m/>
    <m/>
    <n v="200000"/>
    <s v="А1"/>
    <m/>
    <m/>
    <m/>
    <m/>
    <m/>
    <m/>
    <m/>
    <m/>
    <m/>
    <m/>
  </r>
  <r>
    <s v="L-111"/>
    <x v="3"/>
    <x v="1"/>
    <x v="72"/>
    <m/>
    <x v="1"/>
    <m/>
    <m/>
    <m/>
    <m/>
    <m/>
    <n v="10"/>
    <m/>
    <m/>
    <n v="200000"/>
    <s v="А1"/>
    <m/>
    <m/>
    <m/>
    <m/>
    <m/>
    <m/>
    <m/>
    <m/>
    <m/>
    <m/>
  </r>
  <r>
    <s v="L-112"/>
    <x v="0"/>
    <x v="2"/>
    <x v="73"/>
    <m/>
    <x v="2"/>
    <m/>
    <m/>
    <m/>
    <m/>
    <m/>
    <n v="11"/>
    <m/>
    <m/>
    <n v="150000"/>
    <s v="B2"/>
    <m/>
    <m/>
    <m/>
    <m/>
    <m/>
    <m/>
    <m/>
    <m/>
    <m/>
    <m/>
  </r>
  <r>
    <s v="L-113"/>
    <x v="1"/>
    <x v="3"/>
    <x v="74"/>
    <m/>
    <x v="3"/>
    <m/>
    <m/>
    <m/>
    <m/>
    <m/>
    <n v="12"/>
    <m/>
    <m/>
    <n v="250000"/>
    <s v="B2"/>
    <n v="250000"/>
    <m/>
    <m/>
    <m/>
    <m/>
    <m/>
    <m/>
    <m/>
    <m/>
    <m/>
  </r>
  <r>
    <s v="L-114"/>
    <x v="0"/>
    <x v="0"/>
    <x v="75"/>
    <m/>
    <x v="0"/>
    <m/>
    <m/>
    <m/>
    <m/>
    <m/>
    <n v="13"/>
    <m/>
    <m/>
    <n v="150000"/>
    <s v="B2"/>
    <m/>
    <m/>
    <m/>
    <m/>
    <m/>
    <m/>
    <m/>
    <m/>
    <m/>
    <m/>
  </r>
  <r>
    <s v="L-115"/>
    <x v="1"/>
    <x v="0"/>
    <x v="76"/>
    <m/>
    <x v="3"/>
    <m/>
    <m/>
    <m/>
    <m/>
    <m/>
    <n v="4"/>
    <m/>
    <m/>
    <n v="150000"/>
    <s v="B2"/>
    <m/>
    <m/>
    <m/>
    <m/>
    <m/>
    <m/>
    <m/>
    <m/>
    <m/>
    <m/>
  </r>
  <r>
    <s v="L-116"/>
    <x v="2"/>
    <x v="1"/>
    <x v="77"/>
    <m/>
    <x v="0"/>
    <m/>
    <m/>
    <m/>
    <m/>
    <m/>
    <n v="5"/>
    <m/>
    <m/>
    <n v="200000"/>
    <s v="А1"/>
    <m/>
    <m/>
    <m/>
    <m/>
    <m/>
    <m/>
    <m/>
    <m/>
    <m/>
    <m/>
  </r>
  <r>
    <s v="L-117"/>
    <x v="3"/>
    <x v="2"/>
    <x v="78"/>
    <m/>
    <x v="1"/>
    <m/>
    <m/>
    <m/>
    <m/>
    <m/>
    <n v="6"/>
    <m/>
    <m/>
    <n v="150000"/>
    <s v="B2"/>
    <m/>
    <m/>
    <m/>
    <m/>
    <m/>
    <m/>
    <m/>
    <m/>
    <m/>
    <m/>
  </r>
  <r>
    <s v="L-118"/>
    <x v="0"/>
    <x v="3"/>
    <x v="79"/>
    <m/>
    <x v="2"/>
    <m/>
    <m/>
    <m/>
    <m/>
    <m/>
    <n v="7"/>
    <m/>
    <m/>
    <n v="250000"/>
    <s v="B2"/>
    <n v="250000"/>
    <m/>
    <m/>
    <m/>
    <m/>
    <m/>
    <m/>
    <m/>
    <m/>
    <m/>
  </r>
  <r>
    <s v="L-119"/>
    <x v="1"/>
    <x v="0"/>
    <x v="80"/>
    <m/>
    <x v="3"/>
    <m/>
    <m/>
    <m/>
    <m/>
    <m/>
    <n v="8"/>
    <m/>
    <m/>
    <n v="200000"/>
    <s v="А1"/>
    <m/>
    <m/>
    <m/>
    <m/>
    <m/>
    <m/>
    <m/>
    <m/>
    <m/>
    <m/>
  </r>
  <r>
    <s v="L-120"/>
    <x v="2"/>
    <x v="0"/>
    <x v="81"/>
    <m/>
    <x v="0"/>
    <m/>
    <m/>
    <m/>
    <m/>
    <m/>
    <n v="9"/>
    <m/>
    <m/>
    <n v="200000"/>
    <s v="А1"/>
    <m/>
    <m/>
    <m/>
    <m/>
    <m/>
    <m/>
    <m/>
    <m/>
    <m/>
    <m/>
  </r>
  <r>
    <s v="L-121"/>
    <x v="3"/>
    <x v="1"/>
    <x v="82"/>
    <m/>
    <x v="1"/>
    <m/>
    <m/>
    <m/>
    <m/>
    <m/>
    <n v="10"/>
    <m/>
    <m/>
    <n v="150000"/>
    <s v="B2"/>
    <m/>
    <m/>
    <m/>
    <m/>
    <m/>
    <m/>
    <m/>
    <m/>
    <m/>
    <m/>
  </r>
  <r>
    <s v="L-122"/>
    <x v="3"/>
    <x v="2"/>
    <x v="83"/>
    <m/>
    <x v="2"/>
    <m/>
    <m/>
    <m/>
    <m/>
    <m/>
    <n v="11"/>
    <m/>
    <m/>
    <n v="150000"/>
    <s v="B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34830-607D-4C0D-99A2-A78C9D49E18C}" name="Сводная таблица7" cacheId="8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3:K11" firstHeaderRow="1" firstDataRow="1" firstDataCol="1"/>
  <pivotFields count="27"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6"/>
  </rowFields>
  <rowItems count="8"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Количество по полю ID лид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FDA60-A13E-49D5-8C48-2AA1250BA46F}" name="Расходы на вебинары" cacheId="5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3:H9" firstHeaderRow="1" firstDataRow="1" firstDataCol="1"/>
  <pivotFields count="9">
    <pivotField showAll="0"/>
    <pivotField showAll="0"/>
    <pivotField showAll="0"/>
    <pivotField axis="axisRow"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numFmtId="14"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3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Динамика расходов на рекламу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577B1-7B39-4B38-82DA-FA05121034C0}" name="Статистика этапов сделок по источникам" cacheId="8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2:F38" firstHeaderRow="1" firstDataRow="2" firstDataCol="1"/>
  <pivotFields count="27">
    <pivotField dataField="1"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h="1" x="12"/>
        <item h="1"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ID лид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4D9CB-AFC4-431F-A0CB-551B12F0BD68}" name="Статистика по менеджерам" cacheId="8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8">
  <location ref="A24:B29" firstHeaderRow="1" firstDataRow="1" firstDataCol="1" rowPageCount="1" colPageCount="1"/>
  <pivotFields count="27">
    <pivotField dataField="1" showAll="0"/>
    <pivotField axis="axisRow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5">
        <item h="1" x="1"/>
        <item x="3"/>
        <item h="1" x="0"/>
        <item h="1" x="2"/>
        <item t="default"/>
      </items>
    </pivotField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h="1" sd="0" x="0"/>
        <item h="1" sd="0" x="1"/>
        <item h="1" sd="0" x="2"/>
        <item h="1" sd="0" x="3"/>
        <item h="1" sd="0" x="4"/>
        <item sd="0" x="5"/>
        <item sd="0" x="6"/>
        <item sd="0" x="7"/>
        <item sd="0" x="8"/>
        <item sd="0" x="9"/>
        <item sd="0" x="10"/>
        <item sd="0" x="11"/>
        <item h="1" sd="0" x="12"/>
        <item h="1" sd="0"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Количество по полю ID лида" fld="0" subtotal="count" baseField="0" baseItem="0"/>
  </dataFields>
  <chartFormats count="9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1CA8F-6832-464A-AC74-45A17B7FD188}" name="Выручка" cacheId="8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2">
  <location ref="A41:B48" firstHeaderRow="1" firstDataRow="1" firstDataCol="1"/>
  <pivotFields count="7">
    <pivotField showAll="0"/>
    <pivotField showAll="0"/>
    <pivotField showAll="0"/>
    <pivotField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Динамика продаж" fld="5" baseField="6" baseItem="6"/>
  </dataFields>
  <chartFormats count="1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3562A-7F78-4EF9-BFB6-91A70FA44897}" name="Расходы на рекламу" cacheId="5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7">
  <location ref="A3:B10" firstHeaderRow="1" firstDataRow="1" firstDataCol="1"/>
  <pivotFields count="11">
    <pivotField showAll="0"/>
    <pivotField showAll="0"/>
    <pivotField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9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Динамика расходов на рекламу по источникам" fld="7" baseField="9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4AA44-7681-44D7-B8C0-B6D806182958}" name="Конверсия просмотров в клики" cacheId="5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2">
  <location ref="A13:F21" firstHeaderRow="1" firstDataRow="2" firstDataCol="1"/>
  <pivotFields count="11"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1">
    <field x="9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Динамика конверсии показов в клики" fld="10" baseField="0" baseItem="48692"/>
  </dataFields>
  <chartFormats count="5">
    <chartFormat chart="5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1E474-EA7E-4B86-8195-5461DEBC766A}" name="Доля прибыли по источникам" cacheId="8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5">
  <location ref="A52:C58" firstHeaderRow="1" firstDataRow="2" firstDataCol="1"/>
  <pivotFields count="27">
    <pivotField showAll="0"/>
    <pivotField showAll="0">
      <items count="5">
        <item x="1"/>
        <item x="3"/>
        <item x="2"/>
        <item x="0"/>
        <item t="default"/>
      </items>
    </pivotField>
    <pivotField axis="axisCol" showAll="0">
      <items count="5">
        <item h="1" x="1"/>
        <item x="3"/>
        <item h="1" x="0"/>
        <item h="1" x="2"/>
        <item t="default"/>
      </items>
    </pivotField>
    <pivotField numFmtId="14"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h="1" x="12"/>
        <item h="1" x="1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 v="1"/>
    </i>
    <i t="grand">
      <x/>
    </i>
  </colItems>
  <dataFields count="1">
    <dataField name="Доля прибыли по источникам" fld="16" baseField="5" baseItem="0"/>
  </dataFields>
  <chartFormats count="10"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" xr10:uid="{324354A8-130E-493D-A69C-353BD26BC9E2}" sourceName="Месяцы">
  <pivotTables>
    <pivotTable tabId="6" name="Статистика этапов сделок по источникам"/>
    <pivotTable tabId="6" name="Доля прибыли по источникам"/>
    <pivotTable tabId="6" name="Статистика по менеджерам"/>
  </pivotTables>
  <data>
    <tabular pivotCacheId="314353525">
      <items count="14">
        <i x="5" s="1"/>
        <i x="6" s="1"/>
        <i x="7" s="1"/>
        <i x="8" s="1"/>
        <i x="9" s="1"/>
        <i x="10" s="1"/>
        <i x="11" s="1"/>
        <i x="1" nd="1"/>
        <i x="2" nd="1"/>
        <i x="3" nd="1"/>
        <i x="4" nd="1"/>
        <i x="12" nd="1"/>
        <i x="0" nd="1"/>
        <i x="1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Ответственный_менеджер" xr10:uid="{8E7B3EF3-5BEC-4FDE-9E08-55442A471B0D}" sourceName="Ответственный менеджер">
  <pivotTables>
    <pivotTable tabId="6" name="Статистика этапов сделок по источникам"/>
    <pivotTable tabId="6" name="Доля прибыли по источникам"/>
    <pivotTable tabId="6" name="Статистика по менеджерам"/>
  </pivotTables>
  <data>
    <tabular pivotCacheId="314353525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Источник_лида" xr10:uid="{CF0EACE3-D2B6-41F7-B00E-B403E2587102}" sourceName="Источник лида">
  <pivotTables>
    <pivotTable tabId="6" name="Доля прибыли по источникам"/>
    <pivotTable tabId="6" name="Статистика по менеджерам"/>
    <pivotTable tabId="6" name="Статистика этапов сделок по источникам"/>
  </pivotTables>
  <data>
    <tabular pivotCacheId="314353525">
      <items count="4">
        <i x="1" s="1"/>
        <i x="2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ы" xr10:uid="{C1F3A420-3852-453B-A6AB-9C3255F2D69C}" cache="Срез_Месяцы" caption="Месяцы" rowHeight="234950"/>
  <slicer name="Ответственный менеджер" xr10:uid="{367A4033-F5B8-4B53-A4C4-93D6F49231D5}" cache="Срез_Ответственный_менеджер" caption="Ответственный менеджер" rowHeight="234950"/>
  <slicer name="Источник лида" xr10:uid="{1C7CADDC-0DBC-444C-8028-3730269B7081}" cache="Срез_Источник_лида" caption="Источник лида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543AD-1356-4D95-B980-E0F24741AA61}" name="реклама" displayName="реклама" ref="A1:I17" totalsRowShown="0" headerRowDxfId="57" dataDxfId="55" headerRowBorderDxfId="56">
  <autoFilter ref="A1:I17" xr:uid="{E1F543AD-1356-4D95-B980-E0F24741AA61}"/>
  <tableColumns count="9">
    <tableColumn id="1" xr3:uid="{D9AD9A46-1629-4140-A8C5-93A3FE4DDC3C}" name="Источник" dataDxfId="54"/>
    <tableColumn id="2" xr3:uid="{D552F5FF-94D5-41D8-A867-7ED07F30B504}" name="ID рекламной кампании" dataDxfId="53"/>
    <tableColumn id="3" xr3:uid="{7541C08B-FF04-474F-A42E-2FB8DBC461A7}" name="Название рекламной кампании" dataDxfId="52">
      <calculatedColumnFormula>_xlfn.CONCAT(A2,B2)</calculatedColumnFormula>
    </tableColumn>
    <tableColumn id="4" xr3:uid="{8E1933D1-B802-4293-A24F-12F8313B5149}" name="Дата начала" dataDxfId="51"/>
    <tableColumn id="5" xr3:uid="{D3DA4DF3-D445-4A87-88B3-7E1475192465}" name="Дата завершения" dataDxfId="50">
      <calculatedColumnFormula>реклама[[#This Row],[Дата начала]]+7</calculatedColumnFormula>
    </tableColumn>
    <tableColumn id="6" xr3:uid="{A692B447-3285-4673-B225-0C31C0F1041D}" name="Количество показов" dataDxfId="49"/>
    <tableColumn id="7" xr3:uid="{7A1A560C-BE07-4AA4-94DB-AC3C2D1112BB}" name="Количество кликов" dataDxfId="48"/>
    <tableColumn id="8" xr3:uid="{E40937D2-D056-4E30-AEB5-80C467E738A6}" name="Сумма расходов" dataDxfId="47"/>
    <tableColumn id="9" xr3:uid="{E9BA1395-A3E0-49D8-9FC1-9D70945317A3}" name="Тег Курс или Вебинар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B3032F-9E64-4F11-AD97-4625589A1BDF}" name="Вебинары" displayName="Вебинары" ref="A1:H6" totalsRowShown="0" headerRowDxfId="45" dataDxfId="44">
  <autoFilter ref="A1:H6" xr:uid="{32B3032F-9E64-4F11-AD97-4625589A1BDF}"/>
  <sortState xmlns:xlrd2="http://schemas.microsoft.com/office/spreadsheetml/2017/richdata2" ref="A2:H6">
    <sortCondition ref="B1:B6"/>
  </sortState>
  <tableColumns count="8">
    <tableColumn id="1" xr3:uid="{9EAFEE38-4BCF-4067-A583-7E6EC2E12FA2}" name="Название вебинара" dataDxfId="43"/>
    <tableColumn id="2" xr3:uid="{770240F0-C9AA-49AE-A710-0BBDE1741EE7}" name="ID рекламной кампании" dataDxfId="42"/>
    <tableColumn id="8" xr3:uid="{A28C8256-E5B5-4BBC-8FBC-F83658E311FA}" name="Источник" dataDxfId="0"/>
    <tableColumn id="3" xr3:uid="{B272E678-1F8B-4ECB-A961-CCED512A3D81}" name="Дата начала" dataDxfId="1">
      <calculatedColumnFormula>'Источник лида РК'!E12+3</calculatedColumnFormula>
    </tableColumn>
    <tableColumn id="4" xr3:uid="{D6ACB533-1A55-4C0E-84FC-053A23F39C49}" name="Дата завершения" dataDxfId="41">
      <calculatedColumnFormula>Вебинары[[#This Row],[Дата начала]]+1</calculatedColumnFormula>
    </tableColumn>
    <tableColumn id="5" xr3:uid="{F0C4BE5C-496C-4DDE-9458-9ADBEA393653}" name="Количество просмотров" dataDxfId="40"/>
    <tableColumn id="6" xr3:uid="{08E6242F-7E5E-438A-9D36-C1EC69FD6395}" name="Количество кликов" dataDxfId="39"/>
    <tableColumn id="7" xr3:uid="{F3E5B06D-C915-458E-AF48-6711CB8F2619}" name="Сумма расходов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3484A-7CFE-41BC-99EA-C0360614F989}" name="CRM" displayName="CRM" ref="A1:Z123" totalsRowShown="0" headerRowDxfId="37" dataDxfId="36">
  <autoFilter ref="A1:Z123" xr:uid="{3AE3484A-7CFE-41BC-99EA-C0360614F989}"/>
  <tableColumns count="26">
    <tableColumn id="1" xr3:uid="{D386432C-451C-4769-94D2-1C8CF09D84AC}" name="ID лида" dataDxfId="35"/>
    <tableColumn id="2" xr3:uid="{EF7B2F47-ED91-4459-821B-A7200AFB7380}" name="Ответственный менеджер" dataDxfId="34"/>
    <tableColumn id="3" xr3:uid="{297DCA98-5AA0-4EF6-B6F0-E68187CA658C}" name="Этап сделки - Воронка" dataDxfId="33"/>
    <tableColumn id="4" xr3:uid="{5642C080-01B7-4EE0-AD3C-F9D4A71099A4}" name="Дата создания" dataDxfId="32"/>
    <tableColumn id="5" xr3:uid="{35AF8FEF-3456-4117-A251-0BE3FA804403}" name="Кем создана" dataDxfId="31"/>
    <tableColumn id="6" xr3:uid="{A4CA7997-074C-423C-B229-5BED64C8444A}" name="Источник лида" dataDxfId="30"/>
    <tableColumn id="7" xr3:uid="{47346479-BD60-44D8-B1B2-D9771FA0B5B9}" name="Дата изменения" dataDxfId="29"/>
    <tableColumn id="8" xr3:uid="{2F812D15-5E62-4279-B689-590F6C477CAA}" name="Кем изменено" dataDxfId="28"/>
    <tableColumn id="9" xr3:uid="{DFA56F0B-08A7-4432-A5F5-48DBA447F407}" name="Теги сделки" dataDxfId="27"/>
    <tableColumn id="10" xr3:uid="{67B178DA-5A84-4C60-8164-0F98207C545C}" name="Ближайшая задача" dataDxfId="26"/>
    <tableColumn id="11" xr3:uid="{4D070BC0-426C-47CF-A520-616CF584CDD4}" name="Дата закрытия" dataDxfId="25"/>
    <tableColumn id="12" xr3:uid="{D818F7D6-6369-48EB-B24B-556E700CECB0}" name="ID рекламной кампании" dataDxfId="24"/>
    <tableColumn id="13" xr3:uid="{4F224F19-4B55-41B3-8859-A5E4D9A238E7}" name="Название вебинара" dataDxfId="23"/>
    <tableColumn id="14" xr3:uid="{18207BC6-3D6B-4A7D-BE5B-06717B88B909}" name="Название курса" dataDxfId="22"/>
    <tableColumn id="15" xr3:uid="{CBC4F0B2-2180-4C0E-8493-3DD1C839D688}" name="Стоимость курса" dataDxfId="21"/>
    <tableColumn id="16" xr3:uid="{19761E5A-E836-4F21-95D0-14890A651BBD}" name="ID курса" dataDxfId="20"/>
    <tableColumn id="17" xr3:uid="{6B3E4528-3A00-4EB6-9ADD-2740CBA9434E}" name="Предоплата Руб." dataDxfId="19">
      <calculatedColumnFormula>CRM[[#This Row],[Стоимость курса]]</calculatedColumnFormula>
    </tableColumn>
    <tableColumn id="18" xr3:uid="{C0CADA54-C6E7-4EF1-8B66-3F5FA09EE854}" name="Тип оплаты (предоплата рассрочка)" dataDxfId="18"/>
    <tableColumn id="19" xr3:uid="{86D05F9D-577A-476B-8243-FEC63015FEA0}" name="Дата предоплаты" dataDxfId="17"/>
    <tableColumn id="20" xr3:uid="{DF69CDEF-D056-41BA-8016-5091E35EF059}" name="Остаток" dataDxfId="16"/>
    <tableColumn id="21" xr3:uid="{1E1C4201-7712-40D6-B853-7F4AD304A205}" name="Дата звонка" dataDxfId="15"/>
    <tableColumn id="22" xr3:uid="{2AFE678E-88C7-466E-8E63-076ACF031A29}" name="ФИО лида" dataDxfId="14"/>
    <tableColumn id="23" xr3:uid="{5DDF267F-8264-4F25-A697-FBFA8129AE5B}" name="Тел лида" dataDxfId="13"/>
    <tableColumn id="24" xr3:uid="{69104BB5-AE00-4822-9CE4-3D2885F13838}" name="Эл почта лида" dataDxfId="12"/>
    <tableColumn id="25" xr3:uid="{EF95F43C-C734-4A42-8EF4-3452EFCD5075}" name="Номер договора лида" dataDxfId="11"/>
    <tableColumn id="26" xr3:uid="{B5D790FE-AB22-4599-918F-68AAF4047C1D}" name="Причина отказа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3D55C-D44D-4D6C-8B03-D44240E79264}" name="Бухгалтерия" displayName="Бухгалтерия" ref="A1:F35" totalsRowShown="0" headerRowDxfId="9" dataDxfId="8">
  <autoFilter ref="A1:F35" xr:uid="{EA63D55C-D44D-4D6C-8B03-D44240E79264}"/>
  <tableColumns count="6">
    <tableColumn id="1" xr3:uid="{D190CAC7-1F4D-4E2D-90B8-EE05418014DD}" name="ID лида" dataDxfId="7"/>
    <tableColumn id="2" xr3:uid="{1861AE8B-8F88-4156-B2EC-5488193F1105}" name="Номер договора" dataDxfId="6">
      <calculatedColumnFormula>_xlfn.CONCAT(E2)</calculatedColumnFormula>
    </tableColumn>
    <tableColumn id="3" xr3:uid="{B5436C89-BF84-4298-A484-F3BB6BD06C42}" name="Тип оплаты (предоплата рассрочка)" dataDxfId="5"/>
    <tableColumn id="4" xr3:uid="{5C8A6AA3-A87C-4264-B565-93210C9752CC}" name="Стоимость курса" dataDxfId="4"/>
    <tableColumn id="5" xr3:uid="{AADAFF5B-8B1B-4637-B2DC-72F170170E45}" name="Дата оплаты" dataDxfId="3"/>
    <tableColumn id="6" xr3:uid="{C06241E6-AE85-477B-BE3F-439EBB510886}" name="Сумма оплаты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E0BD-E902-4614-B553-C8E47F48CFF5}">
  <sheetPr>
    <pageSetUpPr fitToPage="1"/>
  </sheetPr>
  <dimension ref="A1"/>
  <sheetViews>
    <sheetView showGridLines="0" showRowColHeaders="0" tabSelected="1" view="pageBreakPreview" zoomScale="85" zoomScaleNormal="85" zoomScaleSheetLayoutView="85" zoomScalePageLayoutView="85" workbookViewId="0">
      <selection activeCell="W10" sqref="W10"/>
    </sheetView>
  </sheetViews>
  <sheetFormatPr defaultRowHeight="14.4" x14ac:dyDescent="0.3"/>
  <sheetData/>
  <pageMargins left="0.70866141732283472" right="0.70866141732283472" top="0.74803149606299213" bottom="0.74803149606299213" header="0.31496062992125984" footer="0.31496062992125984"/>
  <pageSetup paperSize="9" scale="77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80D8-CEE2-4AD4-B264-56360E090D95}">
  <dimension ref="A3:K58"/>
  <sheetViews>
    <sheetView zoomScale="70" zoomScaleNormal="70" workbookViewId="0">
      <selection activeCell="H28" sqref="H28"/>
    </sheetView>
  </sheetViews>
  <sheetFormatPr defaultRowHeight="14.4" x14ac:dyDescent="0.3"/>
  <cols>
    <col min="1" max="1" width="21.109375" bestFit="1" customWidth="1"/>
    <col min="2" max="2" width="41" bestFit="1" customWidth="1"/>
    <col min="3" max="3" width="12" bestFit="1" customWidth="1"/>
    <col min="4" max="4" width="3.33203125" bestFit="1" customWidth="1"/>
    <col min="5" max="5" width="7.44140625" bestFit="1" customWidth="1"/>
    <col min="6" max="6" width="12" bestFit="1" customWidth="1"/>
    <col min="7" max="7" width="18" bestFit="1" customWidth="1"/>
    <col min="8" max="8" width="31.33203125" bestFit="1" customWidth="1"/>
    <col min="9" max="9" width="21.21875" bestFit="1" customWidth="1"/>
    <col min="10" max="10" width="18" bestFit="1" customWidth="1"/>
    <col min="11" max="11" width="27.6640625" bestFit="1" customWidth="1"/>
    <col min="12" max="12" width="7.44140625" bestFit="1" customWidth="1"/>
    <col min="13" max="13" width="11.6640625" bestFit="1" customWidth="1"/>
    <col min="14" max="14" width="25.6640625" bestFit="1" customWidth="1"/>
  </cols>
  <sheetData>
    <row r="3" spans="1:11" x14ac:dyDescent="0.3">
      <c r="A3" s="12" t="s">
        <v>59</v>
      </c>
      <c r="B3" t="s">
        <v>189</v>
      </c>
      <c r="G3" s="12" t="s">
        <v>59</v>
      </c>
      <c r="H3" t="s">
        <v>194</v>
      </c>
      <c r="J3" s="12" t="s">
        <v>59</v>
      </c>
      <c r="K3" t="s">
        <v>185</v>
      </c>
    </row>
    <row r="4" spans="1:11" x14ac:dyDescent="0.3">
      <c r="A4" s="13" t="s">
        <v>62</v>
      </c>
      <c r="B4" s="14">
        <v>620000</v>
      </c>
      <c r="G4" s="13" t="s">
        <v>62</v>
      </c>
      <c r="H4" s="14">
        <v>100000</v>
      </c>
      <c r="J4" s="13" t="s">
        <v>62</v>
      </c>
      <c r="K4" s="14">
        <v>1</v>
      </c>
    </row>
    <row r="5" spans="1:11" x14ac:dyDescent="0.3">
      <c r="A5" s="13" t="s">
        <v>104</v>
      </c>
      <c r="B5" s="14">
        <v>1058000</v>
      </c>
      <c r="G5" s="13" t="s">
        <v>104</v>
      </c>
      <c r="H5" s="14">
        <v>100000</v>
      </c>
      <c r="J5" s="13" t="s">
        <v>104</v>
      </c>
      <c r="K5" s="14">
        <v>21</v>
      </c>
    </row>
    <row r="6" spans="1:11" x14ac:dyDescent="0.3">
      <c r="A6" s="13" t="s">
        <v>184</v>
      </c>
      <c r="B6" s="14">
        <v>1420000</v>
      </c>
      <c r="G6" s="13" t="s">
        <v>184</v>
      </c>
      <c r="H6" s="14">
        <v>100000</v>
      </c>
      <c r="J6" s="13" t="s">
        <v>184</v>
      </c>
      <c r="K6" s="14">
        <v>31</v>
      </c>
    </row>
    <row r="7" spans="1:11" x14ac:dyDescent="0.3">
      <c r="A7" s="13" t="s">
        <v>186</v>
      </c>
      <c r="B7" s="14">
        <v>1420000</v>
      </c>
      <c r="G7" s="13" t="s">
        <v>186</v>
      </c>
      <c r="H7" s="14">
        <v>100000</v>
      </c>
      <c r="J7" s="13" t="s">
        <v>186</v>
      </c>
      <c r="K7" s="14">
        <v>6</v>
      </c>
    </row>
    <row r="8" spans="1:11" x14ac:dyDescent="0.3">
      <c r="A8" s="13" t="s">
        <v>63</v>
      </c>
      <c r="B8" s="14">
        <v>720000</v>
      </c>
      <c r="G8" s="13" t="s">
        <v>63</v>
      </c>
      <c r="H8" s="14">
        <v>100000</v>
      </c>
      <c r="J8" s="13" t="s">
        <v>63</v>
      </c>
      <c r="K8" s="14">
        <v>3</v>
      </c>
    </row>
    <row r="9" spans="1:11" x14ac:dyDescent="0.3">
      <c r="A9" s="13" t="s">
        <v>105</v>
      </c>
      <c r="B9" s="14">
        <v>300000</v>
      </c>
      <c r="G9" s="13" t="s">
        <v>60</v>
      </c>
      <c r="H9" s="14">
        <v>500000</v>
      </c>
      <c r="J9" s="13" t="s">
        <v>105</v>
      </c>
      <c r="K9" s="14">
        <v>56</v>
      </c>
    </row>
    <row r="10" spans="1:11" x14ac:dyDescent="0.3">
      <c r="A10" s="13" t="s">
        <v>60</v>
      </c>
      <c r="B10" s="14">
        <v>5538000</v>
      </c>
      <c r="J10" s="13" t="s">
        <v>201</v>
      </c>
      <c r="K10" s="14">
        <v>4</v>
      </c>
    </row>
    <row r="11" spans="1:11" x14ac:dyDescent="0.3">
      <c r="G11" s="13" t="s">
        <v>195</v>
      </c>
      <c r="H11" s="15">
        <f>(GETPIVOTDATA("Сумма расходов",$A$3)+GETPIVOTDATA("Сумма расходов",$G$3))/1000000</f>
        <v>6.0380000000000003</v>
      </c>
      <c r="J11" s="13" t="s">
        <v>60</v>
      </c>
      <c r="K11" s="14">
        <v>122</v>
      </c>
    </row>
    <row r="13" spans="1:11" x14ac:dyDescent="0.3">
      <c r="A13" s="12" t="s">
        <v>188</v>
      </c>
      <c r="B13" s="12" t="s">
        <v>61</v>
      </c>
    </row>
    <row r="14" spans="1:11" x14ac:dyDescent="0.3">
      <c r="A14" s="12" t="s">
        <v>59</v>
      </c>
      <c r="B14" t="s">
        <v>35</v>
      </c>
      <c r="C14" t="s">
        <v>36</v>
      </c>
      <c r="D14" t="s">
        <v>37</v>
      </c>
      <c r="E14" t="s">
        <v>34</v>
      </c>
      <c r="F14" t="s">
        <v>60</v>
      </c>
    </row>
    <row r="15" spans="1:11" x14ac:dyDescent="0.3">
      <c r="A15" s="13" t="s">
        <v>62</v>
      </c>
      <c r="B15" s="14">
        <v>1.22</v>
      </c>
      <c r="C15" s="14">
        <v>0.9860000000000001</v>
      </c>
      <c r="D15" s="14" t="e">
        <v>#DIV/0!</v>
      </c>
      <c r="E15" s="14" t="e">
        <v>#DIV/0!</v>
      </c>
      <c r="F15" s="14">
        <v>1.0528571428571429</v>
      </c>
    </row>
    <row r="16" spans="1:11" x14ac:dyDescent="0.3">
      <c r="A16" s="13" t="s">
        <v>104</v>
      </c>
      <c r="B16" s="14">
        <v>2.2349999999999999</v>
      </c>
      <c r="C16" s="14">
        <v>1.23</v>
      </c>
      <c r="D16" s="14" t="e">
        <v>#DIV/0!</v>
      </c>
      <c r="E16" s="14">
        <v>1.1100000000000001</v>
      </c>
      <c r="F16" s="14">
        <v>1.41</v>
      </c>
    </row>
    <row r="17" spans="1:6" x14ac:dyDescent="0.3">
      <c r="A17" s="13" t="s">
        <v>184</v>
      </c>
      <c r="B17" s="14">
        <v>1.2224999999999999</v>
      </c>
      <c r="C17" s="14">
        <v>0.65400000000000003</v>
      </c>
      <c r="D17" s="14">
        <v>1.212</v>
      </c>
      <c r="E17" s="14">
        <v>1</v>
      </c>
      <c r="F17" s="14">
        <v>0.93708333333333338</v>
      </c>
    </row>
    <row r="18" spans="1:6" x14ac:dyDescent="0.3">
      <c r="A18" s="13" t="s">
        <v>186</v>
      </c>
      <c r="B18" s="14">
        <v>1.01</v>
      </c>
      <c r="C18" s="14">
        <v>0.56499999999999995</v>
      </c>
      <c r="D18" s="14">
        <v>1.3379999999999999</v>
      </c>
      <c r="E18" s="14">
        <v>1.194</v>
      </c>
      <c r="F18" s="14">
        <v>0.93124999999999991</v>
      </c>
    </row>
    <row r="19" spans="1:6" x14ac:dyDescent="0.3">
      <c r="A19" s="13" t="s">
        <v>63</v>
      </c>
      <c r="B19" s="14" t="e">
        <v>#DIV/0!</v>
      </c>
      <c r="C19" s="14" t="e">
        <v>#DIV/0!</v>
      </c>
      <c r="D19" s="14">
        <v>1.9</v>
      </c>
      <c r="E19" s="14">
        <v>1.0900000000000001</v>
      </c>
      <c r="F19" s="14">
        <v>1.4949999999999999</v>
      </c>
    </row>
    <row r="20" spans="1:6" x14ac:dyDescent="0.3">
      <c r="A20" s="13" t="s">
        <v>105</v>
      </c>
      <c r="B20" s="14" t="e">
        <v>#DIV/0!</v>
      </c>
      <c r="C20" s="14" t="e">
        <v>#DIV/0!</v>
      </c>
      <c r="D20" s="14">
        <v>1.31</v>
      </c>
      <c r="E20" s="14" t="e">
        <v>#DIV/0!</v>
      </c>
      <c r="F20" s="14">
        <v>1.31</v>
      </c>
    </row>
    <row r="21" spans="1:6" x14ac:dyDescent="0.3">
      <c r="A21" s="13" t="s">
        <v>60</v>
      </c>
      <c r="B21" s="14">
        <v>1.421875</v>
      </c>
      <c r="C21" s="14">
        <v>0.85875000000000001</v>
      </c>
      <c r="D21" s="14">
        <v>1.44</v>
      </c>
      <c r="E21" s="14">
        <v>1.0985</v>
      </c>
      <c r="F21" s="14">
        <v>1.1236458333333332</v>
      </c>
    </row>
    <row r="22" spans="1:6" x14ac:dyDescent="0.3">
      <c r="A22" s="12" t="s">
        <v>64</v>
      </c>
      <c r="B22" t="s">
        <v>57</v>
      </c>
    </row>
    <row r="24" spans="1:6" x14ac:dyDescent="0.3">
      <c r="A24" s="12" t="s">
        <v>59</v>
      </c>
      <c r="B24" t="s">
        <v>185</v>
      </c>
    </row>
    <row r="25" spans="1:6" x14ac:dyDescent="0.3">
      <c r="A25" s="13" t="s">
        <v>101</v>
      </c>
      <c r="B25" s="14">
        <v>8</v>
      </c>
    </row>
    <row r="26" spans="1:6" x14ac:dyDescent="0.3">
      <c r="A26" s="13" t="s">
        <v>103</v>
      </c>
      <c r="B26" s="14">
        <v>9</v>
      </c>
    </row>
    <row r="27" spans="1:6" x14ac:dyDescent="0.3">
      <c r="A27" s="13" t="s">
        <v>102</v>
      </c>
      <c r="B27" s="14">
        <v>3</v>
      </c>
    </row>
    <row r="28" spans="1:6" x14ac:dyDescent="0.3">
      <c r="A28" s="13" t="s">
        <v>100</v>
      </c>
      <c r="B28" s="14">
        <v>14</v>
      </c>
    </row>
    <row r="29" spans="1:6" x14ac:dyDescent="0.3">
      <c r="A29" s="13" t="s">
        <v>60</v>
      </c>
      <c r="B29" s="14">
        <v>34</v>
      </c>
    </row>
    <row r="32" spans="1:6" x14ac:dyDescent="0.3">
      <c r="A32" s="12" t="s">
        <v>185</v>
      </c>
      <c r="B32" s="12" t="s">
        <v>61</v>
      </c>
    </row>
    <row r="33" spans="1:10" x14ac:dyDescent="0.3">
      <c r="A33" s="12" t="s">
        <v>59</v>
      </c>
      <c r="B33" t="s">
        <v>35</v>
      </c>
      <c r="C33" t="s">
        <v>36</v>
      </c>
      <c r="D33" t="s">
        <v>37</v>
      </c>
      <c r="E33" t="s">
        <v>34</v>
      </c>
      <c r="F33" t="s">
        <v>60</v>
      </c>
    </row>
    <row r="34" spans="1:10" x14ac:dyDescent="0.3">
      <c r="A34" s="13" t="s">
        <v>55</v>
      </c>
      <c r="B34" s="14">
        <v>9</v>
      </c>
      <c r="C34" s="14">
        <v>1</v>
      </c>
      <c r="D34" s="14"/>
      <c r="E34" s="14">
        <v>12</v>
      </c>
      <c r="F34" s="14">
        <v>22</v>
      </c>
    </row>
    <row r="35" spans="1:10" x14ac:dyDescent="0.3">
      <c r="A35" s="13" t="s">
        <v>57</v>
      </c>
      <c r="B35" s="14">
        <v>5</v>
      </c>
      <c r="C35" s="14">
        <v>15</v>
      </c>
      <c r="D35" s="14">
        <v>9</v>
      </c>
      <c r="E35" s="14">
        <v>5</v>
      </c>
      <c r="F35" s="14">
        <v>34</v>
      </c>
    </row>
    <row r="36" spans="1:10" x14ac:dyDescent="0.3">
      <c r="A36" s="13" t="s">
        <v>54</v>
      </c>
      <c r="B36" s="14">
        <v>1</v>
      </c>
      <c r="C36" s="14">
        <v>3</v>
      </c>
      <c r="D36" s="14">
        <v>24</v>
      </c>
      <c r="E36" s="14">
        <v>16</v>
      </c>
      <c r="F36" s="14">
        <v>44</v>
      </c>
    </row>
    <row r="37" spans="1:10" x14ac:dyDescent="0.3">
      <c r="A37" s="13" t="s">
        <v>56</v>
      </c>
      <c r="B37" s="14">
        <v>12</v>
      </c>
      <c r="C37" s="14">
        <v>9</v>
      </c>
      <c r="D37" s="14">
        <v>1</v>
      </c>
      <c r="E37" s="14"/>
      <c r="F37" s="14">
        <v>22</v>
      </c>
    </row>
    <row r="38" spans="1:10" x14ac:dyDescent="0.3">
      <c r="A38" s="13" t="s">
        <v>60</v>
      </c>
      <c r="B38" s="14">
        <v>27</v>
      </c>
      <c r="C38" s="14">
        <v>28</v>
      </c>
      <c r="D38" s="14">
        <v>34</v>
      </c>
      <c r="E38" s="14">
        <v>33</v>
      </c>
      <c r="F38" s="14">
        <v>122</v>
      </c>
    </row>
    <row r="41" spans="1:10" x14ac:dyDescent="0.3">
      <c r="A41" s="12" t="s">
        <v>59</v>
      </c>
      <c r="B41" t="s">
        <v>197</v>
      </c>
      <c r="E41" t="s">
        <v>199</v>
      </c>
      <c r="F41" t="s">
        <v>196</v>
      </c>
      <c r="G41" t="s">
        <v>200</v>
      </c>
      <c r="H41" t="s">
        <v>198</v>
      </c>
      <c r="I41" t="s">
        <v>202</v>
      </c>
      <c r="J41" t="s">
        <v>203</v>
      </c>
    </row>
    <row r="42" spans="1:10" x14ac:dyDescent="0.3">
      <c r="A42" s="13" t="s">
        <v>62</v>
      </c>
      <c r="B42" s="14">
        <v>200000</v>
      </c>
      <c r="E42" s="13" t="s">
        <v>62</v>
      </c>
      <c r="F42" s="14">
        <v>200000</v>
      </c>
      <c r="G42" s="14">
        <v>720000</v>
      </c>
      <c r="H42" s="15">
        <f>F42/G42</f>
        <v>0.27777777777777779</v>
      </c>
      <c r="I42" s="14">
        <v>1</v>
      </c>
      <c r="J42">
        <f>G42/I42</f>
        <v>720000</v>
      </c>
    </row>
    <row r="43" spans="1:10" x14ac:dyDescent="0.3">
      <c r="A43" s="13" t="s">
        <v>104</v>
      </c>
      <c r="B43" s="14">
        <v>1350000</v>
      </c>
      <c r="E43" s="13" t="s">
        <v>104</v>
      </c>
      <c r="F43" s="14">
        <v>1350000</v>
      </c>
      <c r="G43" s="14">
        <v>1158000</v>
      </c>
      <c r="H43" s="15">
        <f t="shared" ref="H43:H48" si="0">F43/G43</f>
        <v>1.1658031088082901</v>
      </c>
      <c r="I43" s="14">
        <v>21</v>
      </c>
      <c r="J43">
        <f t="shared" ref="J43:J47" si="1">G43/I43</f>
        <v>55142.857142857145</v>
      </c>
    </row>
    <row r="44" spans="1:10" x14ac:dyDescent="0.3">
      <c r="A44" s="13" t="s">
        <v>184</v>
      </c>
      <c r="B44" s="14">
        <v>1150000</v>
      </c>
      <c r="E44" s="13" t="s">
        <v>184</v>
      </c>
      <c r="F44" s="14">
        <v>1150000</v>
      </c>
      <c r="G44" s="14">
        <v>1520000</v>
      </c>
      <c r="H44" s="15">
        <f t="shared" si="0"/>
        <v>0.75657894736842102</v>
      </c>
      <c r="I44" s="14">
        <v>31</v>
      </c>
      <c r="J44">
        <f t="shared" si="1"/>
        <v>49032.258064516129</v>
      </c>
    </row>
    <row r="45" spans="1:10" x14ac:dyDescent="0.3">
      <c r="A45" s="13" t="s">
        <v>186</v>
      </c>
      <c r="B45" s="14">
        <v>400000</v>
      </c>
      <c r="E45" s="13" t="s">
        <v>186</v>
      </c>
      <c r="F45" s="14">
        <v>400000</v>
      </c>
      <c r="G45" s="14">
        <v>1520000</v>
      </c>
      <c r="H45" s="15">
        <f t="shared" si="0"/>
        <v>0.26315789473684209</v>
      </c>
      <c r="I45" s="14">
        <v>6</v>
      </c>
      <c r="J45">
        <f t="shared" si="1"/>
        <v>253333.33333333334</v>
      </c>
    </row>
    <row r="46" spans="1:10" x14ac:dyDescent="0.3">
      <c r="A46" s="13" t="s">
        <v>63</v>
      </c>
      <c r="B46" s="14">
        <v>500000</v>
      </c>
      <c r="E46" s="13" t="s">
        <v>63</v>
      </c>
      <c r="F46" s="14">
        <v>500000</v>
      </c>
      <c r="G46" s="14">
        <v>820000</v>
      </c>
      <c r="H46" s="15">
        <f t="shared" si="0"/>
        <v>0.6097560975609756</v>
      </c>
      <c r="I46" s="14">
        <v>3</v>
      </c>
      <c r="J46">
        <f t="shared" si="1"/>
        <v>273333.33333333331</v>
      </c>
    </row>
    <row r="47" spans="1:10" x14ac:dyDescent="0.3">
      <c r="A47" s="13" t="s">
        <v>105</v>
      </c>
      <c r="B47" s="14">
        <v>2150000</v>
      </c>
      <c r="E47" s="13" t="s">
        <v>105</v>
      </c>
      <c r="F47" s="14">
        <v>2150000</v>
      </c>
      <c r="G47" s="14">
        <v>400000</v>
      </c>
      <c r="H47" s="15">
        <f t="shared" si="0"/>
        <v>5.375</v>
      </c>
      <c r="I47" s="14">
        <v>56</v>
      </c>
      <c r="J47">
        <f t="shared" si="1"/>
        <v>7142.8571428571431</v>
      </c>
    </row>
    <row r="48" spans="1:10" x14ac:dyDescent="0.3">
      <c r="A48" s="13" t="s">
        <v>60</v>
      </c>
      <c r="B48" s="14">
        <v>5750000</v>
      </c>
      <c r="F48">
        <f>SUM(F42:F47)</f>
        <v>5750000</v>
      </c>
      <c r="G48">
        <f>SUM(G42:G47)</f>
        <v>6138000</v>
      </c>
      <c r="H48" s="15">
        <f t="shared" si="0"/>
        <v>0.93678722710980777</v>
      </c>
    </row>
    <row r="49" spans="1:3" x14ac:dyDescent="0.3">
      <c r="A49" s="13"/>
      <c r="B49" s="14">
        <f>GETPIVOTDATA("Сумма оплаты",$A$41)/1000000</f>
        <v>5.75</v>
      </c>
    </row>
    <row r="50" spans="1:3" x14ac:dyDescent="0.3">
      <c r="A50" s="13"/>
      <c r="B50" s="14"/>
    </row>
    <row r="51" spans="1:3" x14ac:dyDescent="0.3">
      <c r="A51" s="13"/>
      <c r="B51" s="14"/>
    </row>
    <row r="52" spans="1:3" x14ac:dyDescent="0.3">
      <c r="A52" s="12" t="s">
        <v>190</v>
      </c>
      <c r="B52" s="12" t="s">
        <v>61</v>
      </c>
    </row>
    <row r="53" spans="1:3" x14ac:dyDescent="0.3">
      <c r="A53" s="12" t="s">
        <v>59</v>
      </c>
      <c r="B53" t="s">
        <v>57</v>
      </c>
      <c r="C53" t="s">
        <v>60</v>
      </c>
    </row>
    <row r="54" spans="1:3" x14ac:dyDescent="0.3">
      <c r="A54" s="13" t="s">
        <v>35</v>
      </c>
      <c r="B54" s="14">
        <v>1500000</v>
      </c>
      <c r="C54" s="14">
        <v>1500000</v>
      </c>
    </row>
    <row r="55" spans="1:3" x14ac:dyDescent="0.3">
      <c r="A55" s="13" t="s">
        <v>36</v>
      </c>
      <c r="B55" s="14">
        <v>3900000</v>
      </c>
      <c r="C55" s="14">
        <v>3900000</v>
      </c>
    </row>
    <row r="56" spans="1:3" x14ac:dyDescent="0.3">
      <c r="A56" s="13" t="s">
        <v>37</v>
      </c>
      <c r="B56" s="14">
        <v>2250000</v>
      </c>
      <c r="C56" s="14">
        <v>2250000</v>
      </c>
    </row>
    <row r="57" spans="1:3" x14ac:dyDescent="0.3">
      <c r="A57" s="13" t="s">
        <v>34</v>
      </c>
      <c r="B57" s="14">
        <v>1500000</v>
      </c>
      <c r="C57" s="14">
        <v>1500000</v>
      </c>
    </row>
    <row r="58" spans="1:3" x14ac:dyDescent="0.3">
      <c r="A58" s="13" t="s">
        <v>60</v>
      </c>
      <c r="B58" s="14">
        <v>9150000</v>
      </c>
      <c r="C58" s="14">
        <v>9150000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7"/>
  <sheetViews>
    <sheetView topLeftCell="D1" zoomScale="70" zoomScaleNormal="70" workbookViewId="0">
      <selection activeCell="H1" sqref="H1"/>
    </sheetView>
  </sheetViews>
  <sheetFormatPr defaultColWidth="14.77734375" defaultRowHeight="14.4" x14ac:dyDescent="0.3"/>
  <cols>
    <col min="1" max="1" width="31.77734375" style="2" customWidth="1"/>
    <col min="2" max="2" width="24" style="2" customWidth="1"/>
    <col min="3" max="3" width="30.6640625" style="2" customWidth="1"/>
    <col min="4" max="4" width="14.77734375" style="2"/>
    <col min="5" max="5" width="18.21875" style="2" customWidth="1"/>
    <col min="6" max="6" width="21.109375" style="2" customWidth="1"/>
    <col min="7" max="7" width="20.33203125" style="2" customWidth="1"/>
    <col min="8" max="8" width="17.6640625" style="2" customWidth="1"/>
    <col min="9" max="9" width="22.5546875" style="2" customWidth="1"/>
    <col min="10" max="16384" width="14.77734375" style="2"/>
  </cols>
  <sheetData>
    <row r="1" spans="1:9" x14ac:dyDescent="0.25">
      <c r="A1" s="10" t="s">
        <v>191</v>
      </c>
      <c r="B1" s="10" t="s">
        <v>0</v>
      </c>
      <c r="C1" s="10" t="s">
        <v>38</v>
      </c>
      <c r="D1" s="10" t="s">
        <v>1</v>
      </c>
      <c r="E1" s="11" t="s">
        <v>2</v>
      </c>
      <c r="F1" s="10" t="s">
        <v>3</v>
      </c>
      <c r="G1" s="10" t="s">
        <v>4</v>
      </c>
      <c r="H1" s="10" t="s">
        <v>5</v>
      </c>
      <c r="I1" s="10" t="s">
        <v>6</v>
      </c>
    </row>
    <row r="2" spans="1:9" x14ac:dyDescent="0.3">
      <c r="A2" s="2" t="s">
        <v>35</v>
      </c>
      <c r="B2" s="2">
        <v>2</v>
      </c>
      <c r="C2" s="2" t="str">
        <f>_xlfn.CONCAT(A2,B2)</f>
        <v>Google2</v>
      </c>
      <c r="D2" s="6">
        <v>44683</v>
      </c>
      <c r="E2" s="6">
        <f>реклама[[#This Row],[Дата начала]]+7</f>
        <v>44690</v>
      </c>
      <c r="F2" s="2">
        <v>40000</v>
      </c>
      <c r="G2" s="2">
        <v>488</v>
      </c>
      <c r="H2" s="2">
        <v>500000</v>
      </c>
      <c r="I2" s="2" t="s">
        <v>39</v>
      </c>
    </row>
    <row r="3" spans="1:9" x14ac:dyDescent="0.3">
      <c r="A3" s="2" t="s">
        <v>36</v>
      </c>
      <c r="B3" s="2">
        <v>3</v>
      </c>
      <c r="C3" s="2" t="str">
        <f>_xlfn.CONCAT(A3,B3)</f>
        <v>Instagram3</v>
      </c>
      <c r="D3" s="6">
        <v>44684</v>
      </c>
      <c r="E3" s="6">
        <f>реклама[[#This Row],[Дата начала]]+7</f>
        <v>44691</v>
      </c>
      <c r="F3" s="2">
        <v>100000</v>
      </c>
      <c r="G3" s="2">
        <v>986</v>
      </c>
      <c r="H3" s="2">
        <v>120000</v>
      </c>
      <c r="I3" s="2" t="s">
        <v>40</v>
      </c>
    </row>
    <row r="4" spans="1:9" x14ac:dyDescent="0.3">
      <c r="A4" s="2" t="s">
        <v>35</v>
      </c>
      <c r="B4" s="2">
        <v>6</v>
      </c>
      <c r="C4" s="2" t="str">
        <f>_xlfn.CONCAT(A4,B4)</f>
        <v>Google6</v>
      </c>
      <c r="D4" s="6">
        <v>44718</v>
      </c>
      <c r="E4" s="6">
        <f>реклама[[#This Row],[Дата начала]]+7</f>
        <v>44725</v>
      </c>
      <c r="F4" s="2">
        <v>40000</v>
      </c>
      <c r="G4" s="2">
        <v>894</v>
      </c>
      <c r="H4" s="2">
        <v>450000</v>
      </c>
      <c r="I4" s="2" t="s">
        <v>40</v>
      </c>
    </row>
    <row r="5" spans="1:9" x14ac:dyDescent="0.3">
      <c r="A5" s="2" t="s">
        <v>36</v>
      </c>
      <c r="B5" s="2">
        <v>7</v>
      </c>
      <c r="C5" s="2" t="str">
        <f>_xlfn.CONCAT(A5,B5)</f>
        <v>Instagram7</v>
      </c>
      <c r="D5" s="6">
        <v>44719</v>
      </c>
      <c r="E5" s="6">
        <f>реклама[[#This Row],[Дата начала]]+7</f>
        <v>44726</v>
      </c>
      <c r="F5" s="2">
        <v>100000</v>
      </c>
      <c r="G5" s="2">
        <v>1230</v>
      </c>
      <c r="H5" s="2">
        <v>108000</v>
      </c>
      <c r="I5" s="2" t="s">
        <v>39</v>
      </c>
    </row>
    <row r="6" spans="1:9" x14ac:dyDescent="0.3">
      <c r="A6" s="2" t="s">
        <v>34</v>
      </c>
      <c r="B6" s="2">
        <v>9</v>
      </c>
      <c r="C6" s="2" t="str">
        <f>_xlfn.CONCAT(A6,B6)</f>
        <v>Яндекс9</v>
      </c>
      <c r="D6" s="6">
        <v>44742</v>
      </c>
      <c r="E6" s="6">
        <f>реклама[[#This Row],[Дата начала]]+7</f>
        <v>44749</v>
      </c>
      <c r="F6" s="2">
        <v>50000</v>
      </c>
      <c r="G6" s="2">
        <v>555</v>
      </c>
      <c r="H6" s="2">
        <v>500000</v>
      </c>
      <c r="I6" s="2" t="s">
        <v>39</v>
      </c>
    </row>
    <row r="7" spans="1:9" x14ac:dyDescent="0.3">
      <c r="A7" s="2" t="s">
        <v>34</v>
      </c>
      <c r="B7" s="2">
        <v>1</v>
      </c>
      <c r="C7" s="2" t="str">
        <f>_xlfn.CONCAT(A7,B7)</f>
        <v>Яндекс1</v>
      </c>
      <c r="D7" s="6">
        <v>44743</v>
      </c>
      <c r="E7" s="6">
        <f>реклама[[#This Row],[Дата начала]]+7</f>
        <v>44750</v>
      </c>
      <c r="F7" s="2">
        <v>50000</v>
      </c>
      <c r="G7" s="2">
        <v>500</v>
      </c>
      <c r="H7" s="2">
        <v>500000</v>
      </c>
      <c r="I7" s="2" t="s">
        <v>39</v>
      </c>
    </row>
    <row r="8" spans="1:9" x14ac:dyDescent="0.3">
      <c r="A8" s="2" t="s">
        <v>35</v>
      </c>
      <c r="B8" s="2">
        <v>10</v>
      </c>
      <c r="C8" s="2" t="str">
        <f>_xlfn.CONCAT(A8,B8)</f>
        <v>Google10</v>
      </c>
      <c r="D8" s="6">
        <v>44743</v>
      </c>
      <c r="E8" s="6">
        <f>реклама[[#This Row],[Дата начала]]+7</f>
        <v>44750</v>
      </c>
      <c r="F8" s="2">
        <v>40000</v>
      </c>
      <c r="G8" s="2">
        <v>489</v>
      </c>
      <c r="H8" s="2">
        <v>500000</v>
      </c>
      <c r="I8" s="2" t="s">
        <v>39</v>
      </c>
    </row>
    <row r="9" spans="1:9" x14ac:dyDescent="0.3">
      <c r="A9" s="2" t="s">
        <v>37</v>
      </c>
      <c r="B9" s="2">
        <v>8</v>
      </c>
      <c r="C9" s="2" t="str">
        <f>_xlfn.CONCAT(A9,B9)</f>
        <v>VK8</v>
      </c>
      <c r="D9" s="6">
        <v>44812</v>
      </c>
      <c r="E9" s="6">
        <f>реклама[[#This Row],[Дата начала]]+7</f>
        <v>44819</v>
      </c>
      <c r="F9" s="2">
        <v>50000</v>
      </c>
      <c r="G9" s="2">
        <v>950</v>
      </c>
      <c r="H9" s="2">
        <v>270000</v>
      </c>
      <c r="I9" s="2" t="s">
        <v>40</v>
      </c>
    </row>
    <row r="10" spans="1:9" x14ac:dyDescent="0.3">
      <c r="A10" s="2" t="s">
        <v>37</v>
      </c>
      <c r="B10" s="2">
        <v>12</v>
      </c>
      <c r="C10" s="2" t="str">
        <f>_xlfn.CONCAT(A10,B10)</f>
        <v>VK12</v>
      </c>
      <c r="D10" s="6">
        <v>44745</v>
      </c>
      <c r="E10" s="6">
        <f>реклама[[#This Row],[Дата начала]]+7</f>
        <v>44752</v>
      </c>
      <c r="F10" s="2">
        <v>50000</v>
      </c>
      <c r="G10" s="2">
        <v>606</v>
      </c>
      <c r="H10" s="2">
        <v>300000</v>
      </c>
      <c r="I10" s="2" t="s">
        <v>39</v>
      </c>
    </row>
    <row r="11" spans="1:9" x14ac:dyDescent="0.3">
      <c r="A11" s="2" t="s">
        <v>36</v>
      </c>
      <c r="B11" s="2">
        <v>11</v>
      </c>
      <c r="C11" s="2" t="str">
        <f>_xlfn.CONCAT(A11,B11)</f>
        <v>Instagram11</v>
      </c>
      <c r="D11" s="6">
        <v>44744</v>
      </c>
      <c r="E11" s="6">
        <f>реклама[[#This Row],[Дата начала]]+7</f>
        <v>44751</v>
      </c>
      <c r="F11" s="2">
        <v>100000</v>
      </c>
      <c r="G11" s="2">
        <v>654</v>
      </c>
      <c r="H11" s="2">
        <v>120000</v>
      </c>
      <c r="I11" s="2" t="s">
        <v>40</v>
      </c>
    </row>
    <row r="12" spans="1:9" x14ac:dyDescent="0.3">
      <c r="A12" s="2" t="s">
        <v>37</v>
      </c>
      <c r="B12" s="2">
        <v>16</v>
      </c>
      <c r="C12" s="2" t="str">
        <f>_xlfn.CONCAT(A12,B12)</f>
        <v>VK16</v>
      </c>
      <c r="D12" s="6">
        <v>44775</v>
      </c>
      <c r="E12" s="6">
        <f>реклама[[#This Row],[Дата начала]]+7</f>
        <v>44782</v>
      </c>
      <c r="F12" s="2">
        <v>50000</v>
      </c>
      <c r="G12" s="2">
        <v>669</v>
      </c>
      <c r="H12" s="2">
        <v>300000</v>
      </c>
      <c r="I12" s="2" t="s">
        <v>39</v>
      </c>
    </row>
    <row r="13" spans="1:9" x14ac:dyDescent="0.3">
      <c r="A13" s="2" t="s">
        <v>34</v>
      </c>
      <c r="B13" s="2">
        <v>13</v>
      </c>
      <c r="C13" s="2" t="str">
        <f>_xlfn.CONCAT(A13,B13)</f>
        <v>Яндекс13</v>
      </c>
      <c r="D13" s="6">
        <v>44803</v>
      </c>
      <c r="E13" s="6">
        <f>реклама[[#This Row],[Дата начала]]+7</f>
        <v>44810</v>
      </c>
      <c r="F13" s="2">
        <v>50000</v>
      </c>
      <c r="G13" s="2">
        <v>597</v>
      </c>
      <c r="H13" s="2">
        <v>500000</v>
      </c>
      <c r="I13" s="2" t="s">
        <v>39</v>
      </c>
    </row>
    <row r="14" spans="1:9" x14ac:dyDescent="0.3">
      <c r="A14" s="2" t="s">
        <v>35</v>
      </c>
      <c r="B14" s="2">
        <v>14</v>
      </c>
      <c r="C14" s="2" t="str">
        <f>_xlfn.CONCAT(A14,B14)</f>
        <v>Google14</v>
      </c>
      <c r="D14" s="6">
        <v>44804</v>
      </c>
      <c r="E14" s="6">
        <f>реклама[[#This Row],[Дата начала]]+7</f>
        <v>44811</v>
      </c>
      <c r="F14" s="2">
        <v>40000</v>
      </c>
      <c r="G14" s="2">
        <v>404</v>
      </c>
      <c r="H14" s="2">
        <v>500000</v>
      </c>
      <c r="I14" s="2" t="s">
        <v>39</v>
      </c>
    </row>
    <row r="15" spans="1:9" x14ac:dyDescent="0.3">
      <c r="A15" s="2" t="s">
        <v>34</v>
      </c>
      <c r="B15" s="2">
        <v>5</v>
      </c>
      <c r="C15" s="2" t="str">
        <f>_xlfn.CONCAT(A15,B15)</f>
        <v>Яндекс5</v>
      </c>
      <c r="D15" s="6">
        <v>44809</v>
      </c>
      <c r="E15" s="6">
        <f>реклама[[#This Row],[Дата начала]]+7</f>
        <v>44816</v>
      </c>
      <c r="F15" s="2">
        <v>50000</v>
      </c>
      <c r="G15" s="2">
        <v>545</v>
      </c>
      <c r="H15" s="2">
        <v>450000</v>
      </c>
      <c r="I15" s="2" t="s">
        <v>39</v>
      </c>
    </row>
    <row r="16" spans="1:9" x14ac:dyDescent="0.3">
      <c r="A16" s="2" t="s">
        <v>36</v>
      </c>
      <c r="B16" s="2">
        <v>15</v>
      </c>
      <c r="C16" s="2" t="str">
        <f>_xlfn.CONCAT(A16,B16)</f>
        <v>Instagram15</v>
      </c>
      <c r="D16" s="6">
        <v>44774</v>
      </c>
      <c r="E16" s="6">
        <f>реклама[[#This Row],[Дата начала]]+7</f>
        <v>44781</v>
      </c>
      <c r="F16" s="2">
        <v>100000</v>
      </c>
      <c r="G16" s="2">
        <v>565</v>
      </c>
      <c r="H16" s="2">
        <v>120000</v>
      </c>
      <c r="I16" s="2" t="s">
        <v>40</v>
      </c>
    </row>
    <row r="17" spans="1:9" x14ac:dyDescent="0.3">
      <c r="A17" s="2" t="s">
        <v>37</v>
      </c>
      <c r="B17" s="2">
        <v>4</v>
      </c>
      <c r="C17" s="2" t="str">
        <f>_xlfn.CONCAT(A17,B17)</f>
        <v>VK4</v>
      </c>
      <c r="D17" s="6">
        <v>44838</v>
      </c>
      <c r="E17" s="6">
        <f>реклама[[#This Row],[Дата начала]]+7</f>
        <v>44845</v>
      </c>
      <c r="F17" s="2">
        <v>50000</v>
      </c>
      <c r="G17" s="2">
        <v>655</v>
      </c>
      <c r="H17" s="2">
        <v>300000</v>
      </c>
      <c r="I17" s="2" t="s">
        <v>39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B274-3C44-4AB0-8695-57C57588C8EC}">
  <sheetPr codeName="Лист2"/>
  <dimension ref="A1:H18"/>
  <sheetViews>
    <sheetView topLeftCell="D1" zoomScale="85" zoomScaleNormal="85" workbookViewId="0">
      <selection activeCell="F28" sqref="F28"/>
    </sheetView>
  </sheetViews>
  <sheetFormatPr defaultColWidth="10.109375" defaultRowHeight="14.4" x14ac:dyDescent="0.3"/>
  <cols>
    <col min="1" max="1" width="20.109375" style="2" customWidth="1"/>
    <col min="2" max="3" width="24.33203125" style="2" customWidth="1"/>
    <col min="4" max="4" width="13.5546875" style="2" customWidth="1"/>
    <col min="5" max="5" width="18.21875" style="2" customWidth="1"/>
    <col min="6" max="6" width="24.21875" style="2" customWidth="1"/>
    <col min="7" max="7" width="19.6640625" style="2" customWidth="1"/>
    <col min="8" max="8" width="18.5546875" style="2" customWidth="1"/>
    <col min="9" max="16384" width="10.109375" style="2"/>
  </cols>
  <sheetData>
    <row r="1" spans="1:8" x14ac:dyDescent="0.3">
      <c r="A1" s="4" t="s">
        <v>7</v>
      </c>
      <c r="B1" s="4" t="s">
        <v>0</v>
      </c>
      <c r="C1" s="4" t="s">
        <v>191</v>
      </c>
      <c r="D1" s="4" t="s">
        <v>1</v>
      </c>
      <c r="E1" s="4" t="s">
        <v>2</v>
      </c>
      <c r="F1" s="4" t="s">
        <v>8</v>
      </c>
      <c r="G1" s="4" t="s">
        <v>4</v>
      </c>
      <c r="H1" s="4" t="s">
        <v>5</v>
      </c>
    </row>
    <row r="2" spans="1:8" x14ac:dyDescent="0.3">
      <c r="A2" s="2" t="s">
        <v>41</v>
      </c>
      <c r="B2" s="2">
        <v>3</v>
      </c>
      <c r="C2" s="2" t="s">
        <v>36</v>
      </c>
      <c r="D2" s="6">
        <f>'Источник лида РК'!E3+3</f>
        <v>44694</v>
      </c>
      <c r="E2" s="6">
        <f>Вебинары[[#This Row],[Дата начала]]+1</f>
        <v>44695</v>
      </c>
      <c r="F2" s="2">
        <v>950</v>
      </c>
      <c r="G2" s="2">
        <v>750</v>
      </c>
      <c r="H2" s="2">
        <v>100000</v>
      </c>
    </row>
    <row r="3" spans="1:8" x14ac:dyDescent="0.3">
      <c r="A3" s="2" t="s">
        <v>42</v>
      </c>
      <c r="B3" s="2">
        <v>6</v>
      </c>
      <c r="C3" s="2" t="s">
        <v>35</v>
      </c>
      <c r="D3" s="6">
        <f>'Источник лида РК'!E4+3</f>
        <v>44728</v>
      </c>
      <c r="E3" s="6">
        <f>Вебинары[[#This Row],[Дата начала]]+1</f>
        <v>44729</v>
      </c>
      <c r="F3" s="2">
        <v>780</v>
      </c>
      <c r="G3" s="2">
        <v>650</v>
      </c>
      <c r="H3" s="2">
        <v>100000</v>
      </c>
    </row>
    <row r="4" spans="1:8" x14ac:dyDescent="0.3">
      <c r="A4" s="2" t="s">
        <v>43</v>
      </c>
      <c r="B4" s="2">
        <v>8</v>
      </c>
      <c r="C4" s="2" t="s">
        <v>37</v>
      </c>
      <c r="D4" s="6">
        <f>'Источник лида РК'!E9+3</f>
        <v>44822</v>
      </c>
      <c r="E4" s="6">
        <f>Вебинары[[#This Row],[Дата начала]]+1</f>
        <v>44823</v>
      </c>
      <c r="F4" s="2">
        <v>650</v>
      </c>
      <c r="G4" s="2">
        <v>555</v>
      </c>
      <c r="H4" s="2">
        <v>100000</v>
      </c>
    </row>
    <row r="5" spans="1:8" x14ac:dyDescent="0.3">
      <c r="A5" s="2" t="s">
        <v>192</v>
      </c>
      <c r="B5" s="2">
        <v>11</v>
      </c>
      <c r="C5" s="2" t="s">
        <v>36</v>
      </c>
      <c r="D5" s="6">
        <f>'Источник лида РК'!E11+3</f>
        <v>44754</v>
      </c>
      <c r="E5" s="6">
        <f>Вебинары[[#This Row],[Дата начала]]+1</f>
        <v>44755</v>
      </c>
      <c r="F5" s="2">
        <v>780</v>
      </c>
      <c r="G5" s="2">
        <v>650</v>
      </c>
      <c r="H5" s="2">
        <v>100000</v>
      </c>
    </row>
    <row r="6" spans="1:8" x14ac:dyDescent="0.3">
      <c r="A6" s="2" t="s">
        <v>193</v>
      </c>
      <c r="B6" s="2">
        <v>15</v>
      </c>
      <c r="C6" s="2" t="s">
        <v>36</v>
      </c>
      <c r="D6" s="6">
        <f>'Источник лида РК'!E16+3</f>
        <v>44784</v>
      </c>
      <c r="E6" s="6">
        <f>Вебинары[[#This Row],[Дата начала]]+1</f>
        <v>44785</v>
      </c>
      <c r="F6" s="2">
        <v>650</v>
      </c>
      <c r="G6" s="2">
        <v>600</v>
      </c>
      <c r="H6" s="2">
        <v>100000</v>
      </c>
    </row>
    <row r="7" spans="1:8" x14ac:dyDescent="0.3">
      <c r="A7" s="1"/>
    </row>
    <row r="8" spans="1:8" x14ac:dyDescent="0.3">
      <c r="A8" s="1"/>
    </row>
    <row r="9" spans="1:8" x14ac:dyDescent="0.3">
      <c r="A9" s="1"/>
    </row>
    <row r="10" spans="1:8" x14ac:dyDescent="0.3">
      <c r="A10" s="1"/>
    </row>
    <row r="11" spans="1:8" x14ac:dyDescent="0.3">
      <c r="A11" s="1"/>
    </row>
    <row r="12" spans="1:8" x14ac:dyDescent="0.3">
      <c r="A12" s="1"/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  <row r="18" spans="1:1" x14ac:dyDescent="0.3">
      <c r="A18" s="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985B-9F0C-4BCA-8B98-BB37DDFA143D}">
  <sheetPr codeName="Лист3"/>
  <dimension ref="A1:Z123"/>
  <sheetViews>
    <sheetView zoomScale="70" zoomScaleNormal="70" workbookViewId="0">
      <selection activeCell="D1" sqref="D1"/>
    </sheetView>
  </sheetViews>
  <sheetFormatPr defaultColWidth="10.88671875" defaultRowHeight="12" x14ac:dyDescent="0.3"/>
  <cols>
    <col min="1" max="1" width="8.5546875" style="8" customWidth="1"/>
    <col min="2" max="2" width="23" style="8" customWidth="1"/>
    <col min="3" max="3" width="33.44140625" style="8" customWidth="1"/>
    <col min="4" max="4" width="13.6640625" style="8" customWidth="1"/>
    <col min="5" max="5" width="12.5546875" style="8" customWidth="1"/>
    <col min="6" max="6" width="33.44140625" style="8" customWidth="1"/>
    <col min="7" max="7" width="15.21875" style="8" customWidth="1"/>
    <col min="8" max="8" width="14.33203125" style="8" customWidth="1"/>
    <col min="9" max="9" width="12.109375" style="8" customWidth="1"/>
    <col min="10" max="10" width="17" style="8" customWidth="1"/>
    <col min="11" max="11" width="13.6640625" style="8" customWidth="1"/>
    <col min="12" max="12" width="21.21875" style="8" customWidth="1"/>
    <col min="13" max="13" width="17.6640625" style="8" customWidth="1"/>
    <col min="14" max="14" width="14.5546875" style="8" customWidth="1"/>
    <col min="15" max="15" width="15.44140625" style="8" customWidth="1"/>
    <col min="16" max="16" width="9" style="8" customWidth="1"/>
    <col min="17" max="17" width="15.5546875" style="8" customWidth="1"/>
    <col min="18" max="18" width="29.6640625" style="8" customWidth="1"/>
    <col min="19" max="19" width="16" style="8" customWidth="1"/>
    <col min="20" max="20" width="8.77734375" style="8" customWidth="1"/>
    <col min="21" max="21" width="11.77734375" style="8" customWidth="1"/>
    <col min="22" max="22" width="10.44140625" style="8" customWidth="1"/>
    <col min="23" max="23" width="9.6640625" style="8" customWidth="1"/>
    <col min="24" max="24" width="13.33203125" style="8" customWidth="1"/>
    <col min="25" max="25" width="19.5546875" style="8" customWidth="1"/>
    <col min="26" max="26" width="14.5546875" style="8" customWidth="1"/>
    <col min="27" max="16384" width="10.88671875" style="8"/>
  </cols>
  <sheetData>
    <row r="1" spans="1:26" s="7" customFormat="1" x14ac:dyDescent="0.3">
      <c r="A1" s="7" t="s">
        <v>9</v>
      </c>
      <c r="B1" s="7" t="s">
        <v>10</v>
      </c>
      <c r="C1" s="7" t="s">
        <v>64</v>
      </c>
      <c r="D1" s="7" t="s">
        <v>11</v>
      </c>
      <c r="E1" s="7" t="s">
        <v>12</v>
      </c>
      <c r="F1" s="7" t="s">
        <v>187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0</v>
      </c>
      <c r="M1" s="7" t="s">
        <v>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</row>
    <row r="2" spans="1:26" x14ac:dyDescent="0.3">
      <c r="A2" s="8" t="s">
        <v>44</v>
      </c>
      <c r="B2" s="8" t="s">
        <v>100</v>
      </c>
      <c r="C2" s="8" t="s">
        <v>54</v>
      </c>
      <c r="D2" s="9">
        <v>44722</v>
      </c>
      <c r="F2" s="8" t="s">
        <v>34</v>
      </c>
      <c r="G2" s="9"/>
      <c r="L2" s="8">
        <v>1</v>
      </c>
      <c r="O2" s="8">
        <v>200000</v>
      </c>
      <c r="P2" s="8" t="s">
        <v>58</v>
      </c>
    </row>
    <row r="3" spans="1:26" x14ac:dyDescent="0.3">
      <c r="A3" s="8" t="s">
        <v>45</v>
      </c>
      <c r="B3" s="8" t="s">
        <v>101</v>
      </c>
      <c r="C3" s="8" t="s">
        <v>54</v>
      </c>
      <c r="D3" s="9">
        <v>44723</v>
      </c>
      <c r="F3" s="8" t="s">
        <v>35</v>
      </c>
      <c r="G3" s="9"/>
      <c r="L3" s="8">
        <v>2</v>
      </c>
      <c r="O3" s="8">
        <v>200000</v>
      </c>
      <c r="P3" s="8" t="s">
        <v>58</v>
      </c>
    </row>
    <row r="4" spans="1:26" x14ac:dyDescent="0.3">
      <c r="A4" s="8" t="s">
        <v>46</v>
      </c>
      <c r="B4" s="8" t="s">
        <v>102</v>
      </c>
      <c r="C4" s="8" t="s">
        <v>55</v>
      </c>
      <c r="D4" s="9">
        <v>44724</v>
      </c>
      <c r="F4" s="8" t="s">
        <v>36</v>
      </c>
      <c r="G4" s="9"/>
      <c r="L4" s="8">
        <v>3</v>
      </c>
      <c r="O4" s="8">
        <v>200000</v>
      </c>
      <c r="P4" s="8" t="s">
        <v>58</v>
      </c>
    </row>
    <row r="5" spans="1:26" x14ac:dyDescent="0.3">
      <c r="A5" s="8" t="s">
        <v>47</v>
      </c>
      <c r="B5" s="8" t="s">
        <v>103</v>
      </c>
      <c r="C5" s="8" t="s">
        <v>56</v>
      </c>
      <c r="D5" s="9">
        <v>44725</v>
      </c>
      <c r="F5" s="8" t="s">
        <v>37</v>
      </c>
      <c r="G5" s="9"/>
      <c r="L5" s="8">
        <v>4</v>
      </c>
      <c r="O5" s="8">
        <v>200000</v>
      </c>
      <c r="P5" s="8" t="s">
        <v>58</v>
      </c>
    </row>
    <row r="6" spans="1:26" x14ac:dyDescent="0.3">
      <c r="A6" s="8" t="s">
        <v>48</v>
      </c>
      <c r="B6" s="8" t="s">
        <v>100</v>
      </c>
      <c r="C6" s="8" t="s">
        <v>57</v>
      </c>
      <c r="D6" s="9">
        <v>44691</v>
      </c>
      <c r="F6" s="8" t="s">
        <v>34</v>
      </c>
      <c r="G6" s="9"/>
      <c r="L6" s="8">
        <v>5</v>
      </c>
      <c r="O6" s="8">
        <v>300000</v>
      </c>
      <c r="P6" s="8" t="s">
        <v>58</v>
      </c>
      <c r="Q6" s="8">
        <f>CRM[[#This Row],[Стоимость курса]]</f>
        <v>300000</v>
      </c>
    </row>
    <row r="7" spans="1:26" x14ac:dyDescent="0.3">
      <c r="A7" s="8" t="s">
        <v>49</v>
      </c>
      <c r="B7" s="8" t="s">
        <v>101</v>
      </c>
      <c r="C7" s="8" t="s">
        <v>57</v>
      </c>
      <c r="D7" s="9">
        <v>44784</v>
      </c>
      <c r="F7" s="8" t="s">
        <v>35</v>
      </c>
      <c r="G7" s="9"/>
      <c r="L7" s="8">
        <v>6</v>
      </c>
      <c r="O7" s="8">
        <v>300000</v>
      </c>
      <c r="P7" s="8" t="s">
        <v>58</v>
      </c>
      <c r="Q7" s="8">
        <f>CRM[[#This Row],[Стоимость курса]]</f>
        <v>300000</v>
      </c>
    </row>
    <row r="8" spans="1:26" x14ac:dyDescent="0.3">
      <c r="A8" s="8" t="s">
        <v>50</v>
      </c>
      <c r="B8" s="8" t="s">
        <v>102</v>
      </c>
      <c r="C8" s="8" t="s">
        <v>57</v>
      </c>
      <c r="D8" s="9">
        <v>44846</v>
      </c>
      <c r="F8" s="8" t="s">
        <v>36</v>
      </c>
      <c r="G8" s="9"/>
      <c r="L8" s="8">
        <v>7</v>
      </c>
      <c r="O8" s="8">
        <v>250000</v>
      </c>
      <c r="P8" s="8" t="s">
        <v>99</v>
      </c>
      <c r="Q8" s="8">
        <f>CRM[[#This Row],[Стоимость курса]]</f>
        <v>250000</v>
      </c>
    </row>
    <row r="9" spans="1:26" x14ac:dyDescent="0.3">
      <c r="A9" s="8" t="s">
        <v>51</v>
      </c>
      <c r="B9" s="8" t="s">
        <v>103</v>
      </c>
      <c r="C9" s="8" t="s">
        <v>57</v>
      </c>
      <c r="D9" s="9">
        <v>44847</v>
      </c>
      <c r="F9" s="8" t="s">
        <v>37</v>
      </c>
      <c r="G9" s="9"/>
      <c r="L9" s="8">
        <v>8</v>
      </c>
      <c r="O9" s="8">
        <v>250000</v>
      </c>
      <c r="P9" s="8" t="s">
        <v>99</v>
      </c>
      <c r="Q9" s="8">
        <f>CRM[[#This Row],[Стоимость курса]]</f>
        <v>250000</v>
      </c>
    </row>
    <row r="10" spans="1:26" x14ac:dyDescent="0.3">
      <c r="A10" s="8" t="s">
        <v>52</v>
      </c>
      <c r="B10" s="8" t="s">
        <v>103</v>
      </c>
      <c r="C10" s="8" t="s">
        <v>57</v>
      </c>
      <c r="D10" s="9">
        <v>44848</v>
      </c>
      <c r="F10" s="8" t="s">
        <v>34</v>
      </c>
      <c r="G10" s="9"/>
      <c r="L10" s="8">
        <v>9</v>
      </c>
      <c r="O10" s="8">
        <v>300000</v>
      </c>
      <c r="P10" s="8" t="s">
        <v>58</v>
      </c>
      <c r="Q10" s="8">
        <f>CRM[[#This Row],[Стоимость курса]]</f>
        <v>300000</v>
      </c>
    </row>
    <row r="11" spans="1:26" x14ac:dyDescent="0.3">
      <c r="A11" s="8" t="s">
        <v>53</v>
      </c>
      <c r="B11" s="8" t="s">
        <v>100</v>
      </c>
      <c r="C11" s="8" t="s">
        <v>57</v>
      </c>
      <c r="D11" s="9">
        <v>44849</v>
      </c>
      <c r="F11" s="8" t="s">
        <v>35</v>
      </c>
      <c r="G11" s="9"/>
      <c r="L11" s="8">
        <v>10</v>
      </c>
      <c r="O11" s="8">
        <v>300000</v>
      </c>
      <c r="P11" s="8" t="s">
        <v>58</v>
      </c>
      <c r="Q11" s="8">
        <f>CRM[[#This Row],[Стоимость курса]]</f>
        <v>300000</v>
      </c>
    </row>
    <row r="12" spans="1:26" x14ac:dyDescent="0.3">
      <c r="A12" s="8" t="s">
        <v>65</v>
      </c>
      <c r="B12" s="8" t="s">
        <v>101</v>
      </c>
      <c r="C12" s="8" t="s">
        <v>54</v>
      </c>
      <c r="D12" s="9">
        <v>44849</v>
      </c>
      <c r="F12" s="8" t="s">
        <v>36</v>
      </c>
      <c r="L12" s="8">
        <v>11</v>
      </c>
      <c r="O12" s="8">
        <v>150000</v>
      </c>
      <c r="P12" s="8" t="s">
        <v>99</v>
      </c>
    </row>
    <row r="13" spans="1:26" x14ac:dyDescent="0.3">
      <c r="A13" s="8" t="s">
        <v>66</v>
      </c>
      <c r="B13" s="8" t="s">
        <v>101</v>
      </c>
      <c r="C13" s="8" t="s">
        <v>54</v>
      </c>
      <c r="D13" s="9">
        <v>44722</v>
      </c>
      <c r="F13" s="8" t="s">
        <v>37</v>
      </c>
      <c r="L13" s="8">
        <v>12</v>
      </c>
      <c r="O13" s="8">
        <v>150000</v>
      </c>
      <c r="P13" s="8" t="s">
        <v>99</v>
      </c>
    </row>
    <row r="14" spans="1:26" x14ac:dyDescent="0.3">
      <c r="A14" s="8" t="s">
        <v>67</v>
      </c>
      <c r="B14" s="8" t="s">
        <v>102</v>
      </c>
      <c r="C14" s="8" t="s">
        <v>55</v>
      </c>
      <c r="D14" s="9">
        <v>44723</v>
      </c>
      <c r="F14" s="8" t="s">
        <v>34</v>
      </c>
      <c r="L14" s="8">
        <v>13</v>
      </c>
      <c r="O14" s="8">
        <v>150000</v>
      </c>
      <c r="P14" s="8" t="s">
        <v>99</v>
      </c>
    </row>
    <row r="15" spans="1:26" x14ac:dyDescent="0.3">
      <c r="A15" s="8" t="s">
        <v>68</v>
      </c>
      <c r="B15" s="8" t="s">
        <v>103</v>
      </c>
      <c r="C15" s="8" t="s">
        <v>56</v>
      </c>
      <c r="D15" s="9">
        <v>44724</v>
      </c>
      <c r="F15" s="8" t="s">
        <v>35</v>
      </c>
      <c r="L15" s="8">
        <v>14</v>
      </c>
      <c r="O15" s="8">
        <v>150000</v>
      </c>
      <c r="P15" s="8" t="s">
        <v>99</v>
      </c>
    </row>
    <row r="16" spans="1:26" x14ac:dyDescent="0.3">
      <c r="A16" s="8" t="s">
        <v>69</v>
      </c>
      <c r="B16" s="8" t="s">
        <v>100</v>
      </c>
      <c r="C16" s="8" t="s">
        <v>57</v>
      </c>
      <c r="D16" s="9">
        <v>44725</v>
      </c>
      <c r="F16" s="8" t="s">
        <v>36</v>
      </c>
      <c r="L16" s="8">
        <v>15</v>
      </c>
      <c r="O16" s="8">
        <v>250000</v>
      </c>
      <c r="P16" s="8" t="s">
        <v>99</v>
      </c>
      <c r="Q16" s="8">
        <f>CRM[[#This Row],[Стоимость курса]]</f>
        <v>250000</v>
      </c>
    </row>
    <row r="17" spans="1:17" x14ac:dyDescent="0.3">
      <c r="A17" s="8" t="s">
        <v>70</v>
      </c>
      <c r="B17" s="8" t="s">
        <v>100</v>
      </c>
      <c r="C17" s="8" t="s">
        <v>54</v>
      </c>
      <c r="D17" s="9">
        <v>44844</v>
      </c>
      <c r="F17" s="8" t="s">
        <v>37</v>
      </c>
      <c r="L17" s="8">
        <v>16</v>
      </c>
      <c r="O17" s="8">
        <v>150000</v>
      </c>
      <c r="P17" s="8" t="s">
        <v>99</v>
      </c>
    </row>
    <row r="18" spans="1:17" x14ac:dyDescent="0.3">
      <c r="A18" s="8" t="s">
        <v>71</v>
      </c>
      <c r="B18" s="8" t="s">
        <v>103</v>
      </c>
      <c r="C18" s="8" t="s">
        <v>54</v>
      </c>
      <c r="D18" s="9">
        <v>44845</v>
      </c>
      <c r="F18" s="8" t="s">
        <v>37</v>
      </c>
      <c r="L18" s="8">
        <v>4</v>
      </c>
      <c r="O18" s="8">
        <v>150000</v>
      </c>
      <c r="P18" s="8" t="s">
        <v>99</v>
      </c>
    </row>
    <row r="19" spans="1:17" x14ac:dyDescent="0.3">
      <c r="A19" s="8" t="s">
        <v>72</v>
      </c>
      <c r="B19" s="8" t="s">
        <v>100</v>
      </c>
      <c r="C19" s="8" t="s">
        <v>55</v>
      </c>
      <c r="D19" s="9">
        <v>44846</v>
      </c>
      <c r="F19" s="8" t="s">
        <v>34</v>
      </c>
      <c r="L19" s="8">
        <v>5</v>
      </c>
      <c r="O19" s="8">
        <v>150000</v>
      </c>
      <c r="P19" s="8" t="s">
        <v>99</v>
      </c>
    </row>
    <row r="20" spans="1:17" x14ac:dyDescent="0.3">
      <c r="A20" s="8" t="s">
        <v>73</v>
      </c>
      <c r="B20" s="8" t="s">
        <v>101</v>
      </c>
      <c r="C20" s="8" t="s">
        <v>56</v>
      </c>
      <c r="D20" s="9">
        <v>44847</v>
      </c>
      <c r="F20" s="8" t="s">
        <v>35</v>
      </c>
      <c r="L20" s="8">
        <v>6</v>
      </c>
      <c r="O20" s="8">
        <v>150000</v>
      </c>
      <c r="P20" s="8" t="s">
        <v>99</v>
      </c>
    </row>
    <row r="21" spans="1:17" x14ac:dyDescent="0.3">
      <c r="A21" s="8" t="s">
        <v>74</v>
      </c>
      <c r="B21" s="8" t="s">
        <v>101</v>
      </c>
      <c r="C21" s="8" t="s">
        <v>57</v>
      </c>
      <c r="D21" s="9">
        <v>44848</v>
      </c>
      <c r="F21" s="8" t="s">
        <v>36</v>
      </c>
      <c r="L21" s="8">
        <v>7</v>
      </c>
      <c r="O21" s="8">
        <v>300000</v>
      </c>
      <c r="P21" s="8" t="s">
        <v>58</v>
      </c>
      <c r="Q21" s="8">
        <f>CRM[[#This Row],[Стоимость курса]]</f>
        <v>300000</v>
      </c>
    </row>
    <row r="22" spans="1:17" x14ac:dyDescent="0.3">
      <c r="A22" s="8" t="s">
        <v>75</v>
      </c>
      <c r="B22" s="8" t="s">
        <v>102</v>
      </c>
      <c r="C22" s="8" t="s">
        <v>54</v>
      </c>
      <c r="D22" s="9">
        <v>44849</v>
      </c>
      <c r="F22" s="8" t="s">
        <v>37</v>
      </c>
      <c r="L22" s="8">
        <v>8</v>
      </c>
      <c r="O22" s="8">
        <v>150000</v>
      </c>
      <c r="P22" s="8" t="s">
        <v>99</v>
      </c>
    </row>
    <row r="23" spans="1:17" x14ac:dyDescent="0.3">
      <c r="A23" s="8" t="s">
        <v>76</v>
      </c>
      <c r="B23" s="8" t="s">
        <v>103</v>
      </c>
      <c r="C23" s="8" t="s">
        <v>54</v>
      </c>
      <c r="D23" s="9">
        <v>44849</v>
      </c>
      <c r="F23" s="8" t="s">
        <v>34</v>
      </c>
      <c r="L23" s="8">
        <v>9</v>
      </c>
      <c r="O23" s="8">
        <v>150000</v>
      </c>
      <c r="P23" s="8" t="s">
        <v>99</v>
      </c>
    </row>
    <row r="24" spans="1:17" x14ac:dyDescent="0.3">
      <c r="A24" s="8" t="s">
        <v>77</v>
      </c>
      <c r="B24" s="8" t="s">
        <v>100</v>
      </c>
      <c r="C24" s="8" t="s">
        <v>55</v>
      </c>
      <c r="D24" s="9">
        <v>44722</v>
      </c>
      <c r="F24" s="8" t="s">
        <v>35</v>
      </c>
      <c r="L24" s="8">
        <v>10</v>
      </c>
      <c r="O24" s="8">
        <v>200000</v>
      </c>
      <c r="P24" s="8" t="s">
        <v>58</v>
      </c>
    </row>
    <row r="25" spans="1:17" x14ac:dyDescent="0.3">
      <c r="A25" s="8" t="s">
        <v>78</v>
      </c>
      <c r="B25" s="8" t="s">
        <v>100</v>
      </c>
      <c r="C25" s="8" t="s">
        <v>56</v>
      </c>
      <c r="D25" s="9">
        <v>44723</v>
      </c>
      <c r="F25" s="8" t="s">
        <v>36</v>
      </c>
      <c r="L25" s="8">
        <v>11</v>
      </c>
      <c r="O25" s="8">
        <v>200000</v>
      </c>
      <c r="P25" s="8" t="s">
        <v>58</v>
      </c>
    </row>
    <row r="26" spans="1:17" x14ac:dyDescent="0.3">
      <c r="A26" s="8" t="s">
        <v>79</v>
      </c>
      <c r="B26" s="8" t="s">
        <v>103</v>
      </c>
      <c r="C26" s="8" t="s">
        <v>57</v>
      </c>
      <c r="D26" s="9">
        <v>44724</v>
      </c>
      <c r="F26" s="8" t="s">
        <v>37</v>
      </c>
      <c r="L26" s="8">
        <v>12</v>
      </c>
      <c r="O26" s="8">
        <v>250000</v>
      </c>
      <c r="P26" s="8" t="s">
        <v>99</v>
      </c>
      <c r="Q26" s="8">
        <f>CRM[[#This Row],[Стоимость курса]]</f>
        <v>250000</v>
      </c>
    </row>
    <row r="27" spans="1:17" x14ac:dyDescent="0.3">
      <c r="A27" s="8" t="s">
        <v>80</v>
      </c>
      <c r="B27" s="8" t="s">
        <v>100</v>
      </c>
      <c r="C27" s="8" t="s">
        <v>54</v>
      </c>
      <c r="D27" s="9">
        <v>44725</v>
      </c>
      <c r="F27" s="8" t="s">
        <v>34</v>
      </c>
      <c r="L27" s="8">
        <v>13</v>
      </c>
      <c r="O27" s="8">
        <v>150000</v>
      </c>
      <c r="P27" s="8" t="s">
        <v>99</v>
      </c>
    </row>
    <row r="28" spans="1:17" x14ac:dyDescent="0.3">
      <c r="A28" s="8" t="s">
        <v>81</v>
      </c>
      <c r="B28" s="8" t="s">
        <v>101</v>
      </c>
      <c r="C28" s="8" t="s">
        <v>54</v>
      </c>
      <c r="D28" s="9">
        <v>44844</v>
      </c>
      <c r="F28" s="8" t="s">
        <v>37</v>
      </c>
      <c r="L28" s="8">
        <v>4</v>
      </c>
      <c r="O28" s="8">
        <v>150000</v>
      </c>
      <c r="P28" s="8" t="s">
        <v>99</v>
      </c>
    </row>
    <row r="29" spans="1:17" x14ac:dyDescent="0.3">
      <c r="A29" s="8" t="s">
        <v>82</v>
      </c>
      <c r="B29" s="8" t="s">
        <v>102</v>
      </c>
      <c r="C29" s="8" t="s">
        <v>55</v>
      </c>
      <c r="D29" s="9">
        <v>44845</v>
      </c>
      <c r="F29" s="8" t="s">
        <v>34</v>
      </c>
      <c r="L29" s="8">
        <v>5</v>
      </c>
      <c r="O29" s="8">
        <v>150000</v>
      </c>
      <c r="P29" s="8" t="s">
        <v>99</v>
      </c>
    </row>
    <row r="30" spans="1:17" x14ac:dyDescent="0.3">
      <c r="A30" s="8" t="s">
        <v>83</v>
      </c>
      <c r="B30" s="8" t="s">
        <v>103</v>
      </c>
      <c r="C30" s="8" t="s">
        <v>56</v>
      </c>
      <c r="D30" s="9">
        <v>44846</v>
      </c>
      <c r="F30" s="8" t="s">
        <v>35</v>
      </c>
      <c r="L30" s="8">
        <v>6</v>
      </c>
      <c r="O30" s="8">
        <v>200000</v>
      </c>
      <c r="P30" s="8" t="s">
        <v>58</v>
      </c>
    </row>
    <row r="31" spans="1:17" x14ac:dyDescent="0.3">
      <c r="A31" s="8" t="s">
        <v>84</v>
      </c>
      <c r="B31" s="8" t="s">
        <v>100</v>
      </c>
      <c r="C31" s="8" t="s">
        <v>57</v>
      </c>
      <c r="D31" s="9">
        <v>44847</v>
      </c>
      <c r="F31" s="8" t="s">
        <v>36</v>
      </c>
      <c r="L31" s="8">
        <v>7</v>
      </c>
      <c r="O31" s="8">
        <v>250000</v>
      </c>
      <c r="P31" s="8" t="s">
        <v>99</v>
      </c>
      <c r="Q31" s="8">
        <f>CRM[[#This Row],[Стоимость курса]]</f>
        <v>250000</v>
      </c>
    </row>
    <row r="32" spans="1:17" x14ac:dyDescent="0.3">
      <c r="A32" s="8" t="s">
        <v>85</v>
      </c>
      <c r="B32" s="8" t="s">
        <v>101</v>
      </c>
      <c r="C32" s="8" t="s">
        <v>54</v>
      </c>
      <c r="D32" s="9">
        <v>44848</v>
      </c>
      <c r="F32" s="8" t="s">
        <v>37</v>
      </c>
      <c r="L32" s="8">
        <v>8</v>
      </c>
      <c r="O32" s="8">
        <v>150000</v>
      </c>
      <c r="P32" s="8" t="s">
        <v>99</v>
      </c>
    </row>
    <row r="33" spans="1:17" x14ac:dyDescent="0.3">
      <c r="A33" s="8" t="s">
        <v>86</v>
      </c>
      <c r="B33" s="8" t="s">
        <v>102</v>
      </c>
      <c r="C33" s="8" t="s">
        <v>54</v>
      </c>
      <c r="D33" s="9">
        <v>44849</v>
      </c>
      <c r="F33" s="8" t="s">
        <v>34</v>
      </c>
      <c r="L33" s="8">
        <v>9</v>
      </c>
      <c r="O33" s="8">
        <v>200000</v>
      </c>
      <c r="P33" s="8" t="s">
        <v>58</v>
      </c>
    </row>
    <row r="34" spans="1:17" x14ac:dyDescent="0.3">
      <c r="A34" s="8" t="s">
        <v>87</v>
      </c>
      <c r="B34" s="8" t="s">
        <v>103</v>
      </c>
      <c r="C34" s="8" t="s">
        <v>55</v>
      </c>
      <c r="D34" s="9">
        <v>44849</v>
      </c>
      <c r="F34" s="8" t="s">
        <v>35</v>
      </c>
      <c r="L34" s="8">
        <v>10</v>
      </c>
      <c r="O34" s="8">
        <v>200000</v>
      </c>
      <c r="P34" s="8" t="s">
        <v>58</v>
      </c>
    </row>
    <row r="35" spans="1:17" x14ac:dyDescent="0.3">
      <c r="A35" s="8" t="s">
        <v>88</v>
      </c>
      <c r="B35" s="8" t="s">
        <v>100</v>
      </c>
      <c r="C35" s="8" t="s">
        <v>56</v>
      </c>
      <c r="D35" s="9">
        <v>44722</v>
      </c>
      <c r="F35" s="8" t="s">
        <v>36</v>
      </c>
      <c r="L35" s="8">
        <v>11</v>
      </c>
      <c r="O35" s="8">
        <v>150000</v>
      </c>
      <c r="P35" s="8" t="s">
        <v>99</v>
      </c>
    </row>
    <row r="36" spans="1:17" x14ac:dyDescent="0.3">
      <c r="A36" s="8" t="s">
        <v>89</v>
      </c>
      <c r="B36" s="8" t="s">
        <v>101</v>
      </c>
      <c r="C36" s="8" t="s">
        <v>57</v>
      </c>
      <c r="D36" s="9">
        <v>44723</v>
      </c>
      <c r="F36" s="8" t="s">
        <v>37</v>
      </c>
      <c r="L36" s="8">
        <v>12</v>
      </c>
      <c r="O36" s="8">
        <v>250000</v>
      </c>
      <c r="P36" s="8" t="s">
        <v>99</v>
      </c>
      <c r="Q36" s="8">
        <f>CRM[[#This Row],[Стоимость курса]]</f>
        <v>250000</v>
      </c>
    </row>
    <row r="37" spans="1:17" x14ac:dyDescent="0.3">
      <c r="A37" s="8" t="s">
        <v>90</v>
      </c>
      <c r="B37" s="8" t="s">
        <v>100</v>
      </c>
      <c r="C37" s="8" t="s">
        <v>54</v>
      </c>
      <c r="D37" s="9">
        <v>44724</v>
      </c>
      <c r="F37" s="8" t="s">
        <v>34</v>
      </c>
      <c r="L37" s="8">
        <v>13</v>
      </c>
      <c r="O37" s="8">
        <v>150000</v>
      </c>
      <c r="P37" s="8" t="s">
        <v>99</v>
      </c>
    </row>
    <row r="38" spans="1:17" x14ac:dyDescent="0.3">
      <c r="A38" s="8" t="s">
        <v>91</v>
      </c>
      <c r="B38" s="8" t="s">
        <v>101</v>
      </c>
      <c r="C38" s="8" t="s">
        <v>54</v>
      </c>
      <c r="D38" s="9">
        <v>44725</v>
      </c>
      <c r="F38" s="8" t="s">
        <v>37</v>
      </c>
      <c r="L38" s="8">
        <v>4</v>
      </c>
      <c r="O38" s="8">
        <v>150000</v>
      </c>
      <c r="P38" s="8" t="s">
        <v>99</v>
      </c>
    </row>
    <row r="39" spans="1:17" x14ac:dyDescent="0.3">
      <c r="A39" s="8" t="s">
        <v>92</v>
      </c>
      <c r="B39" s="8" t="s">
        <v>102</v>
      </c>
      <c r="C39" s="8" t="s">
        <v>55</v>
      </c>
      <c r="D39" s="9">
        <v>44844</v>
      </c>
      <c r="F39" s="8" t="s">
        <v>34</v>
      </c>
      <c r="L39" s="8">
        <v>5</v>
      </c>
      <c r="O39" s="8">
        <v>200000</v>
      </c>
      <c r="P39" s="8" t="s">
        <v>58</v>
      </c>
    </row>
    <row r="40" spans="1:17" x14ac:dyDescent="0.3">
      <c r="A40" s="8" t="s">
        <v>93</v>
      </c>
      <c r="B40" s="8" t="s">
        <v>103</v>
      </c>
      <c r="C40" s="8" t="s">
        <v>56</v>
      </c>
      <c r="D40" s="9">
        <v>44845</v>
      </c>
      <c r="F40" s="8" t="s">
        <v>35</v>
      </c>
      <c r="L40" s="8">
        <v>6</v>
      </c>
      <c r="O40" s="8">
        <v>150000</v>
      </c>
      <c r="P40" s="8" t="s">
        <v>99</v>
      </c>
    </row>
    <row r="41" spans="1:17" x14ac:dyDescent="0.3">
      <c r="A41" s="8" t="s">
        <v>94</v>
      </c>
      <c r="B41" s="8" t="s">
        <v>100</v>
      </c>
      <c r="C41" s="8" t="s">
        <v>57</v>
      </c>
      <c r="D41" s="9">
        <v>44846</v>
      </c>
      <c r="F41" s="8" t="s">
        <v>36</v>
      </c>
      <c r="L41" s="8">
        <v>7</v>
      </c>
      <c r="O41" s="8">
        <v>250000</v>
      </c>
      <c r="P41" s="8" t="s">
        <v>99</v>
      </c>
      <c r="Q41" s="8">
        <f>CRM[[#This Row],[Стоимость курса]]</f>
        <v>250000</v>
      </c>
    </row>
    <row r="42" spans="1:17" x14ac:dyDescent="0.3">
      <c r="A42" s="8" t="s">
        <v>95</v>
      </c>
      <c r="B42" s="8" t="s">
        <v>101</v>
      </c>
      <c r="C42" s="8" t="s">
        <v>54</v>
      </c>
      <c r="D42" s="9">
        <v>44847</v>
      </c>
      <c r="F42" s="8" t="s">
        <v>37</v>
      </c>
      <c r="L42" s="8">
        <v>8</v>
      </c>
      <c r="O42" s="8">
        <v>200000</v>
      </c>
      <c r="P42" s="8" t="s">
        <v>58</v>
      </c>
    </row>
    <row r="43" spans="1:17" x14ac:dyDescent="0.3">
      <c r="A43" s="8" t="s">
        <v>96</v>
      </c>
      <c r="B43" s="8" t="s">
        <v>102</v>
      </c>
      <c r="C43" s="8" t="s">
        <v>54</v>
      </c>
      <c r="D43" s="9">
        <v>44848</v>
      </c>
      <c r="F43" s="8" t="s">
        <v>34</v>
      </c>
      <c r="L43" s="8">
        <v>9</v>
      </c>
      <c r="O43" s="8">
        <v>200000</v>
      </c>
      <c r="P43" s="8" t="s">
        <v>58</v>
      </c>
    </row>
    <row r="44" spans="1:17" x14ac:dyDescent="0.3">
      <c r="A44" s="8" t="s">
        <v>97</v>
      </c>
      <c r="B44" s="8" t="s">
        <v>103</v>
      </c>
      <c r="C44" s="8" t="s">
        <v>55</v>
      </c>
      <c r="D44" s="9">
        <v>44849</v>
      </c>
      <c r="F44" s="8" t="s">
        <v>35</v>
      </c>
      <c r="L44" s="8">
        <v>10</v>
      </c>
      <c r="O44" s="8">
        <v>150000</v>
      </c>
      <c r="P44" s="8" t="s">
        <v>99</v>
      </c>
    </row>
    <row r="45" spans="1:17" x14ac:dyDescent="0.3">
      <c r="A45" s="8" t="s">
        <v>98</v>
      </c>
      <c r="B45" s="8" t="s">
        <v>103</v>
      </c>
      <c r="C45" s="8" t="s">
        <v>56</v>
      </c>
      <c r="D45" s="9">
        <v>44849</v>
      </c>
      <c r="F45" s="8" t="s">
        <v>36</v>
      </c>
      <c r="L45" s="8">
        <v>11</v>
      </c>
      <c r="O45" s="8">
        <v>150000</v>
      </c>
      <c r="P45" s="8" t="s">
        <v>99</v>
      </c>
    </row>
    <row r="46" spans="1:17" x14ac:dyDescent="0.3">
      <c r="A46" s="8" t="s">
        <v>106</v>
      </c>
      <c r="B46" s="8" t="s">
        <v>100</v>
      </c>
      <c r="C46" s="8" t="s">
        <v>57</v>
      </c>
      <c r="D46" s="9">
        <v>44738</v>
      </c>
      <c r="F46" s="8" t="s">
        <v>34</v>
      </c>
      <c r="G46" s="9"/>
      <c r="L46" s="8">
        <v>5</v>
      </c>
      <c r="O46" s="8">
        <v>300000</v>
      </c>
      <c r="P46" s="8" t="s">
        <v>58</v>
      </c>
      <c r="Q46" s="8">
        <f>CRM[[#This Row],[Стоимость курса]]</f>
        <v>300000</v>
      </c>
    </row>
    <row r="47" spans="1:17" x14ac:dyDescent="0.3">
      <c r="A47" s="8" t="s">
        <v>107</v>
      </c>
      <c r="B47" s="8" t="s">
        <v>101</v>
      </c>
      <c r="C47" s="8" t="s">
        <v>57</v>
      </c>
      <c r="D47" s="9">
        <v>44739</v>
      </c>
      <c r="F47" s="8" t="s">
        <v>35</v>
      </c>
      <c r="G47" s="9"/>
      <c r="L47" s="8">
        <v>6</v>
      </c>
      <c r="O47" s="8">
        <v>300000</v>
      </c>
      <c r="P47" s="8" t="s">
        <v>58</v>
      </c>
      <c r="Q47" s="8">
        <f>CRM[[#This Row],[Стоимость курса]]</f>
        <v>300000</v>
      </c>
    </row>
    <row r="48" spans="1:17" x14ac:dyDescent="0.3">
      <c r="A48" s="8" t="s">
        <v>108</v>
      </c>
      <c r="B48" s="8" t="s">
        <v>102</v>
      </c>
      <c r="C48" s="8" t="s">
        <v>57</v>
      </c>
      <c r="D48" s="9">
        <v>44740</v>
      </c>
      <c r="F48" s="8" t="s">
        <v>36</v>
      </c>
      <c r="G48" s="9"/>
      <c r="L48" s="8">
        <v>7</v>
      </c>
      <c r="O48" s="8">
        <v>250000</v>
      </c>
      <c r="P48" s="8" t="s">
        <v>99</v>
      </c>
      <c r="Q48" s="8">
        <f>CRM[[#This Row],[Стоимость курса]]</f>
        <v>250000</v>
      </c>
    </row>
    <row r="49" spans="1:17" x14ac:dyDescent="0.3">
      <c r="A49" s="8" t="s">
        <v>109</v>
      </c>
      <c r="B49" s="8" t="s">
        <v>103</v>
      </c>
      <c r="C49" s="8" t="s">
        <v>57</v>
      </c>
      <c r="D49" s="9">
        <v>44741</v>
      </c>
      <c r="F49" s="8" t="s">
        <v>37</v>
      </c>
      <c r="G49" s="9"/>
      <c r="L49" s="8">
        <v>8</v>
      </c>
      <c r="O49" s="8">
        <v>250000</v>
      </c>
      <c r="P49" s="8" t="s">
        <v>99</v>
      </c>
      <c r="Q49" s="8">
        <f>CRM[[#This Row],[Стоимость курса]]</f>
        <v>250000</v>
      </c>
    </row>
    <row r="50" spans="1:17" x14ac:dyDescent="0.3">
      <c r="A50" s="8" t="s">
        <v>110</v>
      </c>
      <c r="B50" s="8" t="s">
        <v>103</v>
      </c>
      <c r="C50" s="8" t="s">
        <v>57</v>
      </c>
      <c r="D50" s="9">
        <v>44742</v>
      </c>
      <c r="F50" s="8" t="s">
        <v>34</v>
      </c>
      <c r="G50" s="9"/>
      <c r="L50" s="8">
        <v>9</v>
      </c>
      <c r="O50" s="8">
        <v>300000</v>
      </c>
      <c r="P50" s="8" t="s">
        <v>58</v>
      </c>
      <c r="Q50" s="8">
        <f>CRM[[#This Row],[Стоимость курса]]</f>
        <v>300000</v>
      </c>
    </row>
    <row r="51" spans="1:17" x14ac:dyDescent="0.3">
      <c r="A51" s="8" t="s">
        <v>111</v>
      </c>
      <c r="B51" s="8" t="s">
        <v>100</v>
      </c>
      <c r="C51" s="8" t="s">
        <v>57</v>
      </c>
      <c r="D51" s="9">
        <v>44743</v>
      </c>
      <c r="F51" s="8" t="s">
        <v>35</v>
      </c>
      <c r="G51" s="9"/>
      <c r="L51" s="8">
        <v>10</v>
      </c>
      <c r="O51" s="8">
        <v>300000</v>
      </c>
      <c r="P51" s="8" t="s">
        <v>58</v>
      </c>
      <c r="Q51" s="8">
        <f>CRM[[#This Row],[Стоимость курса]]</f>
        <v>300000</v>
      </c>
    </row>
    <row r="52" spans="1:17" x14ac:dyDescent="0.3">
      <c r="A52" s="8" t="s">
        <v>112</v>
      </c>
      <c r="B52" s="8" t="s">
        <v>101</v>
      </c>
      <c r="C52" s="8" t="s">
        <v>54</v>
      </c>
      <c r="D52" s="9">
        <v>44744</v>
      </c>
      <c r="F52" s="8" t="s">
        <v>36</v>
      </c>
      <c r="L52" s="8">
        <v>11</v>
      </c>
      <c r="O52" s="8">
        <v>150000</v>
      </c>
      <c r="P52" s="8" t="s">
        <v>99</v>
      </c>
    </row>
    <row r="53" spans="1:17" x14ac:dyDescent="0.3">
      <c r="A53" s="8" t="s">
        <v>113</v>
      </c>
      <c r="B53" s="8" t="s">
        <v>101</v>
      </c>
      <c r="C53" s="8" t="s">
        <v>54</v>
      </c>
      <c r="D53" s="9">
        <v>44745</v>
      </c>
      <c r="F53" s="8" t="s">
        <v>37</v>
      </c>
      <c r="L53" s="8">
        <v>12</v>
      </c>
      <c r="O53" s="8">
        <v>150000</v>
      </c>
      <c r="P53" s="8" t="s">
        <v>99</v>
      </c>
    </row>
    <row r="54" spans="1:17" x14ac:dyDescent="0.3">
      <c r="A54" s="8" t="s">
        <v>114</v>
      </c>
      <c r="B54" s="8" t="s">
        <v>102</v>
      </c>
      <c r="C54" s="8" t="s">
        <v>55</v>
      </c>
      <c r="D54" s="9">
        <v>44746</v>
      </c>
      <c r="F54" s="8" t="s">
        <v>34</v>
      </c>
      <c r="L54" s="8">
        <v>13</v>
      </c>
      <c r="O54" s="8">
        <v>150000</v>
      </c>
      <c r="P54" s="8" t="s">
        <v>99</v>
      </c>
    </row>
    <row r="55" spans="1:17" x14ac:dyDescent="0.3">
      <c r="A55" s="8" t="s">
        <v>115</v>
      </c>
      <c r="B55" s="8" t="s">
        <v>103</v>
      </c>
      <c r="C55" s="8" t="s">
        <v>56</v>
      </c>
      <c r="D55" s="9">
        <v>44747</v>
      </c>
      <c r="F55" s="8" t="s">
        <v>35</v>
      </c>
      <c r="L55" s="8">
        <v>14</v>
      </c>
      <c r="O55" s="8">
        <v>150000</v>
      </c>
      <c r="P55" s="8" t="s">
        <v>99</v>
      </c>
    </row>
    <row r="56" spans="1:17" x14ac:dyDescent="0.3">
      <c r="A56" s="8" t="s">
        <v>116</v>
      </c>
      <c r="B56" s="8" t="s">
        <v>100</v>
      </c>
      <c r="C56" s="8" t="s">
        <v>57</v>
      </c>
      <c r="D56" s="9">
        <v>44748</v>
      </c>
      <c r="F56" s="8" t="s">
        <v>36</v>
      </c>
      <c r="L56" s="8">
        <v>15</v>
      </c>
      <c r="O56" s="8">
        <v>250000</v>
      </c>
      <c r="P56" s="8" t="s">
        <v>99</v>
      </c>
      <c r="Q56" s="8">
        <f>CRM[[#This Row],[Стоимость курса]]</f>
        <v>250000</v>
      </c>
    </row>
    <row r="57" spans="1:17" x14ac:dyDescent="0.3">
      <c r="A57" s="8" t="s">
        <v>117</v>
      </c>
      <c r="B57" s="8" t="s">
        <v>100</v>
      </c>
      <c r="C57" s="8" t="s">
        <v>54</v>
      </c>
      <c r="D57" s="9">
        <v>44749</v>
      </c>
      <c r="F57" s="8" t="s">
        <v>37</v>
      </c>
      <c r="L57" s="8">
        <v>16</v>
      </c>
      <c r="O57" s="8">
        <v>150000</v>
      </c>
      <c r="P57" s="8" t="s">
        <v>99</v>
      </c>
    </row>
    <row r="58" spans="1:17" x14ac:dyDescent="0.3">
      <c r="A58" s="8" t="s">
        <v>118</v>
      </c>
      <c r="B58" s="8" t="s">
        <v>103</v>
      </c>
      <c r="C58" s="8" t="s">
        <v>54</v>
      </c>
      <c r="D58" s="9">
        <v>44750</v>
      </c>
      <c r="F58" s="8" t="s">
        <v>37</v>
      </c>
      <c r="L58" s="8">
        <v>4</v>
      </c>
      <c r="O58" s="8">
        <v>150000</v>
      </c>
      <c r="P58" s="8" t="s">
        <v>99</v>
      </c>
    </row>
    <row r="59" spans="1:17" x14ac:dyDescent="0.3">
      <c r="A59" s="8" t="s">
        <v>119</v>
      </c>
      <c r="B59" s="8" t="s">
        <v>100</v>
      </c>
      <c r="C59" s="8" t="s">
        <v>55</v>
      </c>
      <c r="D59" s="9">
        <v>44751</v>
      </c>
      <c r="F59" s="8" t="s">
        <v>34</v>
      </c>
      <c r="L59" s="8">
        <v>5</v>
      </c>
      <c r="O59" s="8">
        <v>150000</v>
      </c>
      <c r="P59" s="8" t="s">
        <v>99</v>
      </c>
    </row>
    <row r="60" spans="1:17" x14ac:dyDescent="0.3">
      <c r="A60" s="8" t="s">
        <v>120</v>
      </c>
      <c r="B60" s="8" t="s">
        <v>101</v>
      </c>
      <c r="C60" s="8" t="s">
        <v>56</v>
      </c>
      <c r="D60" s="9">
        <v>44752</v>
      </c>
      <c r="F60" s="8" t="s">
        <v>35</v>
      </c>
      <c r="L60" s="8">
        <v>6</v>
      </c>
      <c r="O60" s="8">
        <v>150000</v>
      </c>
      <c r="P60" s="8" t="s">
        <v>99</v>
      </c>
    </row>
    <row r="61" spans="1:17" x14ac:dyDescent="0.3">
      <c r="A61" s="8" t="s">
        <v>121</v>
      </c>
      <c r="B61" s="8" t="s">
        <v>101</v>
      </c>
      <c r="C61" s="8" t="s">
        <v>57</v>
      </c>
      <c r="D61" s="9">
        <v>44753</v>
      </c>
      <c r="F61" s="8" t="s">
        <v>36</v>
      </c>
      <c r="L61" s="8">
        <v>7</v>
      </c>
      <c r="O61" s="8">
        <v>300000</v>
      </c>
      <c r="P61" s="8" t="s">
        <v>58</v>
      </c>
      <c r="Q61" s="8">
        <f>CRM[[#This Row],[Стоимость курса]]</f>
        <v>300000</v>
      </c>
    </row>
    <row r="62" spans="1:17" x14ac:dyDescent="0.3">
      <c r="A62" s="8" t="s">
        <v>122</v>
      </c>
      <c r="B62" s="8" t="s">
        <v>102</v>
      </c>
      <c r="C62" s="8" t="s">
        <v>54</v>
      </c>
      <c r="D62" s="9">
        <v>44754</v>
      </c>
      <c r="F62" s="8" t="s">
        <v>37</v>
      </c>
      <c r="L62" s="8">
        <v>8</v>
      </c>
      <c r="O62" s="8">
        <v>150000</v>
      </c>
      <c r="P62" s="8" t="s">
        <v>99</v>
      </c>
    </row>
    <row r="63" spans="1:17" x14ac:dyDescent="0.3">
      <c r="A63" s="8" t="s">
        <v>123</v>
      </c>
      <c r="B63" s="8" t="s">
        <v>103</v>
      </c>
      <c r="C63" s="8" t="s">
        <v>54</v>
      </c>
      <c r="D63" s="9">
        <v>44755</v>
      </c>
      <c r="F63" s="8" t="s">
        <v>34</v>
      </c>
      <c r="L63" s="8">
        <v>9</v>
      </c>
      <c r="O63" s="8">
        <v>150000</v>
      </c>
      <c r="P63" s="8" t="s">
        <v>99</v>
      </c>
    </row>
    <row r="64" spans="1:17" x14ac:dyDescent="0.3">
      <c r="A64" s="8" t="s">
        <v>124</v>
      </c>
      <c r="B64" s="8" t="s">
        <v>100</v>
      </c>
      <c r="C64" s="8" t="s">
        <v>55</v>
      </c>
      <c r="D64" s="9">
        <v>44756</v>
      </c>
      <c r="F64" s="8" t="s">
        <v>35</v>
      </c>
      <c r="L64" s="8">
        <v>10</v>
      </c>
      <c r="O64" s="8">
        <v>200000</v>
      </c>
      <c r="P64" s="8" t="s">
        <v>58</v>
      </c>
    </row>
    <row r="65" spans="1:17" x14ac:dyDescent="0.3">
      <c r="A65" s="8" t="s">
        <v>125</v>
      </c>
      <c r="B65" s="8" t="s">
        <v>100</v>
      </c>
      <c r="C65" s="8" t="s">
        <v>56</v>
      </c>
      <c r="D65" s="9">
        <v>44757</v>
      </c>
      <c r="F65" s="8" t="s">
        <v>36</v>
      </c>
      <c r="L65" s="8">
        <v>11</v>
      </c>
      <c r="O65" s="8">
        <v>200000</v>
      </c>
      <c r="P65" s="8" t="s">
        <v>58</v>
      </c>
    </row>
    <row r="66" spans="1:17" x14ac:dyDescent="0.3">
      <c r="A66" s="8" t="s">
        <v>126</v>
      </c>
      <c r="B66" s="8" t="s">
        <v>103</v>
      </c>
      <c r="C66" s="8" t="s">
        <v>57</v>
      </c>
      <c r="D66" s="9">
        <v>44758</v>
      </c>
      <c r="F66" s="8" t="s">
        <v>37</v>
      </c>
      <c r="L66" s="8">
        <v>12</v>
      </c>
      <c r="O66" s="8">
        <v>250000</v>
      </c>
      <c r="P66" s="8" t="s">
        <v>99</v>
      </c>
      <c r="Q66" s="8">
        <f>CRM[[#This Row],[Стоимость курса]]</f>
        <v>250000</v>
      </c>
    </row>
    <row r="67" spans="1:17" x14ac:dyDescent="0.3">
      <c r="A67" s="8" t="s">
        <v>127</v>
      </c>
      <c r="B67" s="8" t="s">
        <v>100</v>
      </c>
      <c r="C67" s="8" t="s">
        <v>54</v>
      </c>
      <c r="D67" s="9">
        <v>44759</v>
      </c>
      <c r="F67" s="8" t="s">
        <v>34</v>
      </c>
      <c r="L67" s="8">
        <v>13</v>
      </c>
      <c r="O67" s="8">
        <v>150000</v>
      </c>
      <c r="P67" s="8" t="s">
        <v>99</v>
      </c>
    </row>
    <row r="68" spans="1:17" x14ac:dyDescent="0.3">
      <c r="A68" s="8" t="s">
        <v>128</v>
      </c>
      <c r="B68" s="8" t="s">
        <v>101</v>
      </c>
      <c r="C68" s="8" t="s">
        <v>54</v>
      </c>
      <c r="D68" s="9">
        <v>44760</v>
      </c>
      <c r="F68" s="8" t="s">
        <v>37</v>
      </c>
      <c r="L68" s="8">
        <v>4</v>
      </c>
      <c r="O68" s="8">
        <v>150000</v>
      </c>
      <c r="P68" s="8" t="s">
        <v>99</v>
      </c>
    </row>
    <row r="69" spans="1:17" x14ac:dyDescent="0.3">
      <c r="A69" s="8" t="s">
        <v>129</v>
      </c>
      <c r="B69" s="8" t="s">
        <v>102</v>
      </c>
      <c r="C69" s="8" t="s">
        <v>55</v>
      </c>
      <c r="D69" s="9">
        <v>44761</v>
      </c>
      <c r="F69" s="8" t="s">
        <v>34</v>
      </c>
      <c r="L69" s="8">
        <v>5</v>
      </c>
      <c r="O69" s="8">
        <v>150000</v>
      </c>
      <c r="P69" s="8" t="s">
        <v>99</v>
      </c>
    </row>
    <row r="70" spans="1:17" x14ac:dyDescent="0.3">
      <c r="A70" s="8" t="s">
        <v>130</v>
      </c>
      <c r="B70" s="8" t="s">
        <v>103</v>
      </c>
      <c r="C70" s="8" t="s">
        <v>56</v>
      </c>
      <c r="D70" s="9">
        <v>44762</v>
      </c>
      <c r="F70" s="8" t="s">
        <v>35</v>
      </c>
      <c r="L70" s="8">
        <v>6</v>
      </c>
      <c r="O70" s="8">
        <v>200000</v>
      </c>
      <c r="P70" s="8" t="s">
        <v>58</v>
      </c>
    </row>
    <row r="71" spans="1:17" x14ac:dyDescent="0.3">
      <c r="A71" s="8" t="s">
        <v>131</v>
      </c>
      <c r="B71" s="8" t="s">
        <v>100</v>
      </c>
      <c r="C71" s="8" t="s">
        <v>57</v>
      </c>
      <c r="D71" s="9">
        <v>44763</v>
      </c>
      <c r="F71" s="8" t="s">
        <v>36</v>
      </c>
      <c r="L71" s="8">
        <v>7</v>
      </c>
      <c r="O71" s="8">
        <v>250000</v>
      </c>
      <c r="P71" s="8" t="s">
        <v>99</v>
      </c>
      <c r="Q71" s="8">
        <f>CRM[[#This Row],[Стоимость курса]]</f>
        <v>250000</v>
      </c>
    </row>
    <row r="72" spans="1:17" x14ac:dyDescent="0.3">
      <c r="A72" s="8" t="s">
        <v>132</v>
      </c>
      <c r="B72" s="8" t="s">
        <v>101</v>
      </c>
      <c r="C72" s="8" t="s">
        <v>54</v>
      </c>
      <c r="D72" s="9">
        <v>44764</v>
      </c>
      <c r="F72" s="8" t="s">
        <v>37</v>
      </c>
      <c r="L72" s="8">
        <v>8</v>
      </c>
      <c r="O72" s="8">
        <v>150000</v>
      </c>
      <c r="P72" s="8" t="s">
        <v>99</v>
      </c>
    </row>
    <row r="73" spans="1:17" x14ac:dyDescent="0.3">
      <c r="A73" s="8" t="s">
        <v>133</v>
      </c>
      <c r="B73" s="8" t="s">
        <v>102</v>
      </c>
      <c r="C73" s="8" t="s">
        <v>54</v>
      </c>
      <c r="D73" s="9">
        <v>44765</v>
      </c>
      <c r="F73" s="8" t="s">
        <v>34</v>
      </c>
      <c r="L73" s="8">
        <v>9</v>
      </c>
      <c r="O73" s="8">
        <v>200000</v>
      </c>
      <c r="P73" s="8" t="s">
        <v>58</v>
      </c>
    </row>
    <row r="74" spans="1:17" x14ac:dyDescent="0.3">
      <c r="A74" s="8" t="s">
        <v>134</v>
      </c>
      <c r="B74" s="8" t="s">
        <v>103</v>
      </c>
      <c r="C74" s="8" t="s">
        <v>55</v>
      </c>
      <c r="D74" s="9">
        <v>44766</v>
      </c>
      <c r="F74" s="8" t="s">
        <v>35</v>
      </c>
      <c r="L74" s="8">
        <v>10</v>
      </c>
      <c r="O74" s="8">
        <v>200000</v>
      </c>
      <c r="P74" s="8" t="s">
        <v>58</v>
      </c>
    </row>
    <row r="75" spans="1:17" x14ac:dyDescent="0.3">
      <c r="A75" s="8" t="s">
        <v>135</v>
      </c>
      <c r="B75" s="8" t="s">
        <v>100</v>
      </c>
      <c r="C75" s="8" t="s">
        <v>56</v>
      </c>
      <c r="D75" s="9">
        <v>44767</v>
      </c>
      <c r="F75" s="8" t="s">
        <v>36</v>
      </c>
      <c r="L75" s="8">
        <v>11</v>
      </c>
      <c r="O75" s="8">
        <v>150000</v>
      </c>
      <c r="P75" s="8" t="s">
        <v>99</v>
      </c>
    </row>
    <row r="76" spans="1:17" x14ac:dyDescent="0.3">
      <c r="A76" s="8" t="s">
        <v>136</v>
      </c>
      <c r="B76" s="8" t="s">
        <v>101</v>
      </c>
      <c r="C76" s="8" t="s">
        <v>57</v>
      </c>
      <c r="D76" s="9">
        <v>44768</v>
      </c>
      <c r="F76" s="8" t="s">
        <v>37</v>
      </c>
      <c r="L76" s="8">
        <v>12</v>
      </c>
      <c r="O76" s="8">
        <v>250000</v>
      </c>
      <c r="P76" s="8" t="s">
        <v>99</v>
      </c>
      <c r="Q76" s="8">
        <f>CRM[[#This Row],[Стоимость курса]]</f>
        <v>250000</v>
      </c>
    </row>
    <row r="77" spans="1:17" x14ac:dyDescent="0.3">
      <c r="A77" s="8" t="s">
        <v>137</v>
      </c>
      <c r="B77" s="8" t="s">
        <v>100</v>
      </c>
      <c r="C77" s="8" t="s">
        <v>54</v>
      </c>
      <c r="D77" s="9">
        <v>44769</v>
      </c>
      <c r="F77" s="8" t="s">
        <v>34</v>
      </c>
      <c r="L77" s="8">
        <v>13</v>
      </c>
      <c r="O77" s="8">
        <v>150000</v>
      </c>
      <c r="P77" s="8" t="s">
        <v>99</v>
      </c>
    </row>
    <row r="78" spans="1:17" x14ac:dyDescent="0.3">
      <c r="A78" s="8" t="s">
        <v>138</v>
      </c>
      <c r="B78" s="8" t="s">
        <v>101</v>
      </c>
      <c r="C78" s="8" t="s">
        <v>54</v>
      </c>
      <c r="D78" s="9">
        <v>44770</v>
      </c>
      <c r="F78" s="8" t="s">
        <v>37</v>
      </c>
      <c r="L78" s="8">
        <v>4</v>
      </c>
      <c r="O78" s="8">
        <v>150000</v>
      </c>
      <c r="P78" s="8" t="s">
        <v>99</v>
      </c>
    </row>
    <row r="79" spans="1:17" x14ac:dyDescent="0.3">
      <c r="A79" s="8" t="s">
        <v>139</v>
      </c>
      <c r="B79" s="8" t="s">
        <v>102</v>
      </c>
      <c r="C79" s="8" t="s">
        <v>55</v>
      </c>
      <c r="D79" s="9">
        <v>44771</v>
      </c>
      <c r="F79" s="8" t="s">
        <v>34</v>
      </c>
      <c r="L79" s="8">
        <v>5</v>
      </c>
      <c r="O79" s="8">
        <v>200000</v>
      </c>
      <c r="P79" s="8" t="s">
        <v>58</v>
      </c>
    </row>
    <row r="80" spans="1:17" x14ac:dyDescent="0.3">
      <c r="A80" s="8" t="s">
        <v>140</v>
      </c>
      <c r="B80" s="8" t="s">
        <v>103</v>
      </c>
      <c r="C80" s="8" t="s">
        <v>56</v>
      </c>
      <c r="D80" s="9">
        <v>44772</v>
      </c>
      <c r="F80" s="8" t="s">
        <v>35</v>
      </c>
      <c r="L80" s="8">
        <v>6</v>
      </c>
      <c r="O80" s="8">
        <v>150000</v>
      </c>
      <c r="P80" s="8" t="s">
        <v>99</v>
      </c>
    </row>
    <row r="81" spans="1:17" x14ac:dyDescent="0.3">
      <c r="A81" s="8" t="s">
        <v>141</v>
      </c>
      <c r="B81" s="8" t="s">
        <v>100</v>
      </c>
      <c r="C81" s="8" t="s">
        <v>57</v>
      </c>
      <c r="D81" s="9">
        <v>44773</v>
      </c>
      <c r="F81" s="8" t="s">
        <v>36</v>
      </c>
      <c r="L81" s="8">
        <v>7</v>
      </c>
      <c r="O81" s="8">
        <v>250000</v>
      </c>
      <c r="P81" s="8" t="s">
        <v>99</v>
      </c>
      <c r="Q81" s="8">
        <f>CRM[[#This Row],[Стоимость курса]]</f>
        <v>250000</v>
      </c>
    </row>
    <row r="82" spans="1:17" x14ac:dyDescent="0.3">
      <c r="A82" s="8" t="s">
        <v>142</v>
      </c>
      <c r="B82" s="8" t="s">
        <v>101</v>
      </c>
      <c r="C82" s="8" t="s">
        <v>54</v>
      </c>
      <c r="D82" s="9">
        <v>44774</v>
      </c>
      <c r="F82" s="8" t="s">
        <v>37</v>
      </c>
      <c r="L82" s="8">
        <v>8</v>
      </c>
      <c r="O82" s="8">
        <v>200000</v>
      </c>
      <c r="P82" s="8" t="s">
        <v>58</v>
      </c>
    </row>
    <row r="83" spans="1:17" x14ac:dyDescent="0.3">
      <c r="A83" s="8" t="s">
        <v>143</v>
      </c>
      <c r="B83" s="8" t="s">
        <v>102</v>
      </c>
      <c r="C83" s="8" t="s">
        <v>54</v>
      </c>
      <c r="D83" s="9">
        <v>44775</v>
      </c>
      <c r="F83" s="8" t="s">
        <v>34</v>
      </c>
      <c r="L83" s="8">
        <v>9</v>
      </c>
      <c r="O83" s="8">
        <v>200000</v>
      </c>
      <c r="P83" s="8" t="s">
        <v>58</v>
      </c>
    </row>
    <row r="84" spans="1:17" x14ac:dyDescent="0.3">
      <c r="A84" s="8" t="s">
        <v>144</v>
      </c>
      <c r="B84" s="8" t="s">
        <v>103</v>
      </c>
      <c r="C84" s="8" t="s">
        <v>55</v>
      </c>
      <c r="D84" s="9">
        <v>44776</v>
      </c>
      <c r="F84" s="8" t="s">
        <v>35</v>
      </c>
      <c r="L84" s="8">
        <v>10</v>
      </c>
      <c r="O84" s="8">
        <v>150000</v>
      </c>
      <c r="P84" s="8" t="s">
        <v>99</v>
      </c>
    </row>
    <row r="85" spans="1:17" x14ac:dyDescent="0.3">
      <c r="A85" s="8" t="s">
        <v>145</v>
      </c>
      <c r="B85" s="8" t="s">
        <v>103</v>
      </c>
      <c r="C85" s="8" t="s">
        <v>56</v>
      </c>
      <c r="D85" s="9">
        <v>44777</v>
      </c>
      <c r="F85" s="8" t="s">
        <v>36</v>
      </c>
      <c r="L85" s="8">
        <v>11</v>
      </c>
      <c r="O85" s="8">
        <v>150000</v>
      </c>
      <c r="P85" s="8" t="s">
        <v>99</v>
      </c>
    </row>
    <row r="86" spans="1:17" x14ac:dyDescent="0.3">
      <c r="A86" s="8" t="s">
        <v>146</v>
      </c>
      <c r="B86" s="8" t="s">
        <v>102</v>
      </c>
      <c r="C86" s="8" t="s">
        <v>57</v>
      </c>
      <c r="D86" s="9">
        <v>44832</v>
      </c>
      <c r="F86" s="8" t="s">
        <v>36</v>
      </c>
      <c r="G86" s="9"/>
      <c r="L86" s="8">
        <v>7</v>
      </c>
      <c r="O86" s="8">
        <v>250000</v>
      </c>
      <c r="P86" s="8" t="s">
        <v>99</v>
      </c>
      <c r="Q86" s="8">
        <f>CRM[[#This Row],[Стоимость курса]]</f>
        <v>250000</v>
      </c>
    </row>
    <row r="87" spans="1:17" x14ac:dyDescent="0.3">
      <c r="A87" s="8" t="s">
        <v>147</v>
      </c>
      <c r="B87" s="8" t="s">
        <v>103</v>
      </c>
      <c r="C87" s="8" t="s">
        <v>57</v>
      </c>
      <c r="D87" s="9">
        <v>44833</v>
      </c>
      <c r="F87" s="8" t="s">
        <v>37</v>
      </c>
      <c r="G87" s="9"/>
      <c r="L87" s="8">
        <v>8</v>
      </c>
      <c r="O87" s="8">
        <v>250000</v>
      </c>
      <c r="P87" s="8" t="s">
        <v>99</v>
      </c>
      <c r="Q87" s="8">
        <f>CRM[[#This Row],[Стоимость курса]]</f>
        <v>250000</v>
      </c>
    </row>
    <row r="88" spans="1:17" x14ac:dyDescent="0.3">
      <c r="A88" s="8" t="s">
        <v>148</v>
      </c>
      <c r="B88" s="8" t="s">
        <v>103</v>
      </c>
      <c r="C88" s="8" t="s">
        <v>57</v>
      </c>
      <c r="D88" s="9">
        <v>44834</v>
      </c>
      <c r="F88" s="8" t="s">
        <v>34</v>
      </c>
      <c r="G88" s="9"/>
      <c r="L88" s="8">
        <v>9</v>
      </c>
      <c r="O88" s="8">
        <v>300000</v>
      </c>
      <c r="P88" s="8" t="s">
        <v>58</v>
      </c>
      <c r="Q88" s="8">
        <f>CRM[[#This Row],[Стоимость курса]]</f>
        <v>300000</v>
      </c>
    </row>
    <row r="89" spans="1:17" x14ac:dyDescent="0.3">
      <c r="A89" s="8" t="s">
        <v>149</v>
      </c>
      <c r="B89" s="8" t="s">
        <v>100</v>
      </c>
      <c r="C89" s="8" t="s">
        <v>57</v>
      </c>
      <c r="D89" s="9">
        <v>44835</v>
      </c>
      <c r="F89" s="8" t="s">
        <v>35</v>
      </c>
      <c r="G89" s="9"/>
      <c r="L89" s="8">
        <v>10</v>
      </c>
      <c r="O89" s="8">
        <v>300000</v>
      </c>
      <c r="P89" s="8" t="s">
        <v>58</v>
      </c>
      <c r="Q89" s="8">
        <f>CRM[[#This Row],[Стоимость курса]]</f>
        <v>300000</v>
      </c>
    </row>
    <row r="90" spans="1:17" x14ac:dyDescent="0.3">
      <c r="A90" s="8" t="s">
        <v>150</v>
      </c>
      <c r="B90" s="8" t="s">
        <v>101</v>
      </c>
      <c r="C90" s="8" t="s">
        <v>54</v>
      </c>
      <c r="D90" s="9">
        <v>44836</v>
      </c>
      <c r="F90" s="8" t="s">
        <v>36</v>
      </c>
      <c r="L90" s="8">
        <v>11</v>
      </c>
      <c r="O90" s="8">
        <v>150000</v>
      </c>
      <c r="P90" s="8" t="s">
        <v>99</v>
      </c>
    </row>
    <row r="91" spans="1:17" x14ac:dyDescent="0.3">
      <c r="A91" s="8" t="s">
        <v>151</v>
      </c>
      <c r="B91" s="8" t="s">
        <v>101</v>
      </c>
      <c r="C91" s="8" t="s">
        <v>54</v>
      </c>
      <c r="D91" s="9">
        <v>44837</v>
      </c>
      <c r="F91" s="8" t="s">
        <v>37</v>
      </c>
      <c r="L91" s="8">
        <v>12</v>
      </c>
      <c r="O91" s="8">
        <v>150000</v>
      </c>
      <c r="P91" s="8" t="s">
        <v>99</v>
      </c>
    </row>
    <row r="92" spans="1:17" x14ac:dyDescent="0.3">
      <c r="A92" s="8" t="s">
        <v>152</v>
      </c>
      <c r="B92" s="8" t="s">
        <v>102</v>
      </c>
      <c r="C92" s="8" t="s">
        <v>55</v>
      </c>
      <c r="D92" s="9">
        <v>44838</v>
      </c>
      <c r="F92" s="8" t="s">
        <v>34</v>
      </c>
      <c r="L92" s="8">
        <v>13</v>
      </c>
      <c r="O92" s="8">
        <v>150000</v>
      </c>
      <c r="P92" s="8" t="s">
        <v>99</v>
      </c>
    </row>
    <row r="93" spans="1:17" x14ac:dyDescent="0.3">
      <c r="A93" s="8" t="s">
        <v>153</v>
      </c>
      <c r="B93" s="8" t="s">
        <v>103</v>
      </c>
      <c r="C93" s="8" t="s">
        <v>56</v>
      </c>
      <c r="D93" s="9">
        <v>44839</v>
      </c>
      <c r="F93" s="8" t="s">
        <v>35</v>
      </c>
      <c r="L93" s="8">
        <v>14</v>
      </c>
      <c r="O93" s="8">
        <v>150000</v>
      </c>
      <c r="P93" s="8" t="s">
        <v>99</v>
      </c>
    </row>
    <row r="94" spans="1:17" x14ac:dyDescent="0.3">
      <c r="A94" s="8" t="s">
        <v>154</v>
      </c>
      <c r="B94" s="8" t="s">
        <v>100</v>
      </c>
      <c r="C94" s="8" t="s">
        <v>57</v>
      </c>
      <c r="D94" s="9">
        <v>44840</v>
      </c>
      <c r="F94" s="8" t="s">
        <v>36</v>
      </c>
      <c r="L94" s="8">
        <v>15</v>
      </c>
      <c r="O94" s="8">
        <v>250000</v>
      </c>
      <c r="P94" s="8" t="s">
        <v>99</v>
      </c>
      <c r="Q94" s="8">
        <f>CRM[[#This Row],[Стоимость курса]]</f>
        <v>250000</v>
      </c>
    </row>
    <row r="95" spans="1:17" x14ac:dyDescent="0.3">
      <c r="A95" s="8" t="s">
        <v>155</v>
      </c>
      <c r="B95" s="8" t="s">
        <v>100</v>
      </c>
      <c r="C95" s="8" t="s">
        <v>54</v>
      </c>
      <c r="D95" s="9">
        <v>44841</v>
      </c>
      <c r="F95" s="8" t="s">
        <v>37</v>
      </c>
      <c r="L95" s="8">
        <v>16</v>
      </c>
      <c r="O95" s="8">
        <v>150000</v>
      </c>
      <c r="P95" s="8" t="s">
        <v>99</v>
      </c>
    </row>
    <row r="96" spans="1:17" x14ac:dyDescent="0.3">
      <c r="A96" s="8" t="s">
        <v>156</v>
      </c>
      <c r="B96" s="8" t="s">
        <v>103</v>
      </c>
      <c r="C96" s="8" t="s">
        <v>54</v>
      </c>
      <c r="D96" s="9">
        <v>44842</v>
      </c>
      <c r="F96" s="8" t="s">
        <v>37</v>
      </c>
      <c r="L96" s="8">
        <v>4</v>
      </c>
      <c r="O96" s="8">
        <v>150000</v>
      </c>
      <c r="P96" s="8" t="s">
        <v>99</v>
      </c>
    </row>
    <row r="97" spans="1:17" x14ac:dyDescent="0.3">
      <c r="A97" s="8" t="s">
        <v>157</v>
      </c>
      <c r="B97" s="8" t="s">
        <v>100</v>
      </c>
      <c r="C97" s="8" t="s">
        <v>55</v>
      </c>
      <c r="D97" s="9">
        <v>44843</v>
      </c>
      <c r="F97" s="8" t="s">
        <v>34</v>
      </c>
      <c r="L97" s="8">
        <v>5</v>
      </c>
      <c r="O97" s="8">
        <v>150000</v>
      </c>
      <c r="P97" s="8" t="s">
        <v>99</v>
      </c>
    </row>
    <row r="98" spans="1:17" x14ac:dyDescent="0.3">
      <c r="A98" s="8" t="s">
        <v>158</v>
      </c>
      <c r="B98" s="8" t="s">
        <v>101</v>
      </c>
      <c r="C98" s="8" t="s">
        <v>56</v>
      </c>
      <c r="D98" s="9">
        <v>44844</v>
      </c>
      <c r="F98" s="8" t="s">
        <v>35</v>
      </c>
      <c r="L98" s="8">
        <v>6</v>
      </c>
      <c r="O98" s="8">
        <v>150000</v>
      </c>
      <c r="P98" s="8" t="s">
        <v>99</v>
      </c>
    </row>
    <row r="99" spans="1:17" x14ac:dyDescent="0.3">
      <c r="A99" s="8" t="s">
        <v>159</v>
      </c>
      <c r="B99" s="8" t="s">
        <v>101</v>
      </c>
      <c r="C99" s="8" t="s">
        <v>57</v>
      </c>
      <c r="D99" s="9">
        <v>44784</v>
      </c>
      <c r="F99" s="8" t="s">
        <v>36</v>
      </c>
      <c r="L99" s="8">
        <v>7</v>
      </c>
      <c r="O99" s="8">
        <v>300000</v>
      </c>
      <c r="P99" s="8" t="s">
        <v>58</v>
      </c>
      <c r="Q99" s="8">
        <f>CRM[[#This Row],[Стоимость курса]]</f>
        <v>300000</v>
      </c>
    </row>
    <row r="100" spans="1:17" x14ac:dyDescent="0.3">
      <c r="A100" s="8" t="s">
        <v>160</v>
      </c>
      <c r="B100" s="8" t="s">
        <v>102</v>
      </c>
      <c r="C100" s="8" t="s">
        <v>54</v>
      </c>
      <c r="D100" s="9">
        <v>44846</v>
      </c>
      <c r="F100" s="8" t="s">
        <v>37</v>
      </c>
      <c r="L100" s="8">
        <v>8</v>
      </c>
      <c r="O100" s="8">
        <v>150000</v>
      </c>
      <c r="P100" s="8" t="s">
        <v>99</v>
      </c>
    </row>
    <row r="101" spans="1:17" x14ac:dyDescent="0.3">
      <c r="A101" s="8" t="s">
        <v>161</v>
      </c>
      <c r="B101" s="8" t="s">
        <v>103</v>
      </c>
      <c r="C101" s="8" t="s">
        <v>54</v>
      </c>
      <c r="D101" s="9">
        <v>44847</v>
      </c>
      <c r="F101" s="8" t="s">
        <v>34</v>
      </c>
      <c r="L101" s="8">
        <v>9</v>
      </c>
      <c r="O101" s="8">
        <v>150000</v>
      </c>
      <c r="P101" s="8" t="s">
        <v>99</v>
      </c>
    </row>
    <row r="102" spans="1:17" x14ac:dyDescent="0.3">
      <c r="A102" s="8" t="s">
        <v>162</v>
      </c>
      <c r="B102" s="8" t="s">
        <v>100</v>
      </c>
      <c r="C102" s="8" t="s">
        <v>55</v>
      </c>
      <c r="D102" s="9">
        <v>44848</v>
      </c>
      <c r="F102" s="8" t="s">
        <v>35</v>
      </c>
      <c r="L102" s="8">
        <v>10</v>
      </c>
      <c r="O102" s="8">
        <v>200000</v>
      </c>
      <c r="P102" s="8" t="s">
        <v>58</v>
      </c>
    </row>
    <row r="103" spans="1:17" x14ac:dyDescent="0.3">
      <c r="A103" s="8" t="s">
        <v>163</v>
      </c>
      <c r="B103" s="8" t="s">
        <v>100</v>
      </c>
      <c r="C103" s="8" t="s">
        <v>56</v>
      </c>
      <c r="D103" s="9">
        <v>44849</v>
      </c>
      <c r="F103" s="8" t="s">
        <v>36</v>
      </c>
      <c r="L103" s="8">
        <v>11</v>
      </c>
      <c r="O103" s="8">
        <v>200000</v>
      </c>
      <c r="P103" s="8" t="s">
        <v>58</v>
      </c>
    </row>
    <row r="104" spans="1:17" x14ac:dyDescent="0.3">
      <c r="A104" s="8" t="s">
        <v>164</v>
      </c>
      <c r="B104" s="8" t="s">
        <v>103</v>
      </c>
      <c r="C104" s="8" t="s">
        <v>57</v>
      </c>
      <c r="D104" s="9">
        <v>44850</v>
      </c>
      <c r="F104" s="8" t="s">
        <v>37</v>
      </c>
      <c r="L104" s="8">
        <v>12</v>
      </c>
      <c r="O104" s="8">
        <v>250000</v>
      </c>
      <c r="P104" s="8" t="s">
        <v>99</v>
      </c>
      <c r="Q104" s="8">
        <f>CRM[[#This Row],[Стоимость курса]]</f>
        <v>250000</v>
      </c>
    </row>
    <row r="105" spans="1:17" x14ac:dyDescent="0.3">
      <c r="A105" s="8" t="s">
        <v>165</v>
      </c>
      <c r="B105" s="8" t="s">
        <v>100</v>
      </c>
      <c r="C105" s="8" t="s">
        <v>54</v>
      </c>
      <c r="D105" s="9">
        <v>44851</v>
      </c>
      <c r="F105" s="8" t="s">
        <v>34</v>
      </c>
      <c r="L105" s="8">
        <v>13</v>
      </c>
      <c r="O105" s="8">
        <v>150000</v>
      </c>
      <c r="P105" s="8" t="s">
        <v>99</v>
      </c>
    </row>
    <row r="106" spans="1:17" x14ac:dyDescent="0.3">
      <c r="A106" s="8" t="s">
        <v>166</v>
      </c>
      <c r="B106" s="8" t="s">
        <v>101</v>
      </c>
      <c r="C106" s="8" t="s">
        <v>54</v>
      </c>
      <c r="D106" s="9">
        <v>44852</v>
      </c>
      <c r="F106" s="8" t="s">
        <v>37</v>
      </c>
      <c r="L106" s="8">
        <v>4</v>
      </c>
      <c r="O106" s="8">
        <v>150000</v>
      </c>
      <c r="P106" s="8" t="s">
        <v>99</v>
      </c>
    </row>
    <row r="107" spans="1:17" x14ac:dyDescent="0.3">
      <c r="A107" s="8" t="s">
        <v>167</v>
      </c>
      <c r="B107" s="8" t="s">
        <v>102</v>
      </c>
      <c r="C107" s="8" t="s">
        <v>55</v>
      </c>
      <c r="D107" s="9">
        <v>44853</v>
      </c>
      <c r="F107" s="8" t="s">
        <v>34</v>
      </c>
      <c r="L107" s="8">
        <v>5</v>
      </c>
      <c r="O107" s="8">
        <v>150000</v>
      </c>
      <c r="P107" s="8" t="s">
        <v>99</v>
      </c>
    </row>
    <row r="108" spans="1:17" x14ac:dyDescent="0.3">
      <c r="A108" s="8" t="s">
        <v>168</v>
      </c>
      <c r="B108" s="8" t="s">
        <v>103</v>
      </c>
      <c r="C108" s="8" t="s">
        <v>56</v>
      </c>
      <c r="D108" s="9">
        <v>44854</v>
      </c>
      <c r="F108" s="8" t="s">
        <v>35</v>
      </c>
      <c r="L108" s="8">
        <v>6</v>
      </c>
      <c r="O108" s="8">
        <v>200000</v>
      </c>
      <c r="P108" s="8" t="s">
        <v>58</v>
      </c>
    </row>
    <row r="109" spans="1:17" x14ac:dyDescent="0.3">
      <c r="A109" s="8" t="s">
        <v>169</v>
      </c>
      <c r="B109" s="8" t="s">
        <v>100</v>
      </c>
      <c r="C109" s="8" t="s">
        <v>57</v>
      </c>
      <c r="D109" s="9">
        <v>44855</v>
      </c>
      <c r="F109" s="8" t="s">
        <v>36</v>
      </c>
      <c r="L109" s="8">
        <v>7</v>
      </c>
      <c r="O109" s="8">
        <v>250000</v>
      </c>
      <c r="P109" s="8" t="s">
        <v>99</v>
      </c>
      <c r="Q109" s="8">
        <f>CRM[[#This Row],[Стоимость курса]]</f>
        <v>250000</v>
      </c>
    </row>
    <row r="110" spans="1:17" x14ac:dyDescent="0.3">
      <c r="A110" s="8" t="s">
        <v>170</v>
      </c>
      <c r="B110" s="8" t="s">
        <v>101</v>
      </c>
      <c r="C110" s="8" t="s">
        <v>54</v>
      </c>
      <c r="D110" s="9">
        <v>44856</v>
      </c>
      <c r="F110" s="8" t="s">
        <v>37</v>
      </c>
      <c r="L110" s="8">
        <v>8</v>
      </c>
      <c r="O110" s="8">
        <v>150000</v>
      </c>
      <c r="P110" s="8" t="s">
        <v>99</v>
      </c>
    </row>
    <row r="111" spans="1:17" x14ac:dyDescent="0.3">
      <c r="A111" s="8" t="s">
        <v>171</v>
      </c>
      <c r="B111" s="8" t="s">
        <v>102</v>
      </c>
      <c r="C111" s="8" t="s">
        <v>54</v>
      </c>
      <c r="D111" s="9">
        <v>44857</v>
      </c>
      <c r="F111" s="8" t="s">
        <v>34</v>
      </c>
      <c r="L111" s="8">
        <v>9</v>
      </c>
      <c r="O111" s="8">
        <v>200000</v>
      </c>
      <c r="P111" s="8" t="s">
        <v>58</v>
      </c>
    </row>
    <row r="112" spans="1:17" x14ac:dyDescent="0.3">
      <c r="A112" s="8" t="s">
        <v>172</v>
      </c>
      <c r="B112" s="8" t="s">
        <v>103</v>
      </c>
      <c r="C112" s="8" t="s">
        <v>55</v>
      </c>
      <c r="D112" s="9">
        <v>44858</v>
      </c>
      <c r="F112" s="8" t="s">
        <v>35</v>
      </c>
      <c r="L112" s="8">
        <v>10</v>
      </c>
      <c r="O112" s="8">
        <v>200000</v>
      </c>
      <c r="P112" s="8" t="s">
        <v>58</v>
      </c>
    </row>
    <row r="113" spans="1:17" x14ac:dyDescent="0.3">
      <c r="A113" s="8" t="s">
        <v>173</v>
      </c>
      <c r="B113" s="8" t="s">
        <v>100</v>
      </c>
      <c r="C113" s="8" t="s">
        <v>56</v>
      </c>
      <c r="D113" s="9">
        <v>44859</v>
      </c>
      <c r="F113" s="8" t="s">
        <v>36</v>
      </c>
      <c r="L113" s="8">
        <v>11</v>
      </c>
      <c r="O113" s="8">
        <v>150000</v>
      </c>
      <c r="P113" s="8" t="s">
        <v>99</v>
      </c>
    </row>
    <row r="114" spans="1:17" x14ac:dyDescent="0.3">
      <c r="A114" s="8" t="s">
        <v>174</v>
      </c>
      <c r="B114" s="8" t="s">
        <v>101</v>
      </c>
      <c r="C114" s="8" t="s">
        <v>57</v>
      </c>
      <c r="D114" s="9">
        <v>44860</v>
      </c>
      <c r="F114" s="8" t="s">
        <v>37</v>
      </c>
      <c r="L114" s="8">
        <v>12</v>
      </c>
      <c r="O114" s="8">
        <v>250000</v>
      </c>
      <c r="P114" s="8" t="s">
        <v>99</v>
      </c>
      <c r="Q114" s="8">
        <f>CRM[[#This Row],[Стоимость курса]]</f>
        <v>250000</v>
      </c>
    </row>
    <row r="115" spans="1:17" x14ac:dyDescent="0.3">
      <c r="A115" s="8" t="s">
        <v>175</v>
      </c>
      <c r="B115" s="8" t="s">
        <v>100</v>
      </c>
      <c r="C115" s="8" t="s">
        <v>54</v>
      </c>
      <c r="D115" s="9">
        <v>44861</v>
      </c>
      <c r="F115" s="8" t="s">
        <v>34</v>
      </c>
      <c r="L115" s="8">
        <v>13</v>
      </c>
      <c r="O115" s="8">
        <v>150000</v>
      </c>
      <c r="P115" s="8" t="s">
        <v>99</v>
      </c>
    </row>
    <row r="116" spans="1:17" x14ac:dyDescent="0.3">
      <c r="A116" s="8" t="s">
        <v>176</v>
      </c>
      <c r="B116" s="8" t="s">
        <v>101</v>
      </c>
      <c r="C116" s="8" t="s">
        <v>54</v>
      </c>
      <c r="D116" s="9">
        <v>44862</v>
      </c>
      <c r="F116" s="8" t="s">
        <v>37</v>
      </c>
      <c r="L116" s="8">
        <v>4</v>
      </c>
      <c r="O116" s="8">
        <v>150000</v>
      </c>
      <c r="P116" s="8" t="s">
        <v>99</v>
      </c>
    </row>
    <row r="117" spans="1:17" x14ac:dyDescent="0.3">
      <c r="A117" s="8" t="s">
        <v>177</v>
      </c>
      <c r="B117" s="8" t="s">
        <v>102</v>
      </c>
      <c r="C117" s="8" t="s">
        <v>55</v>
      </c>
      <c r="D117" s="9">
        <v>44863</v>
      </c>
      <c r="F117" s="8" t="s">
        <v>34</v>
      </c>
      <c r="L117" s="8">
        <v>5</v>
      </c>
      <c r="O117" s="8">
        <v>200000</v>
      </c>
      <c r="P117" s="8" t="s">
        <v>58</v>
      </c>
    </row>
    <row r="118" spans="1:17" x14ac:dyDescent="0.3">
      <c r="A118" s="8" t="s">
        <v>178</v>
      </c>
      <c r="B118" s="8" t="s">
        <v>103</v>
      </c>
      <c r="C118" s="8" t="s">
        <v>56</v>
      </c>
      <c r="D118" s="9">
        <v>44864</v>
      </c>
      <c r="F118" s="8" t="s">
        <v>35</v>
      </c>
      <c r="L118" s="8">
        <v>6</v>
      </c>
      <c r="O118" s="8">
        <v>150000</v>
      </c>
      <c r="P118" s="8" t="s">
        <v>99</v>
      </c>
    </row>
    <row r="119" spans="1:17" x14ac:dyDescent="0.3">
      <c r="A119" s="8" t="s">
        <v>179</v>
      </c>
      <c r="B119" s="8" t="s">
        <v>100</v>
      </c>
      <c r="C119" s="8" t="s">
        <v>57</v>
      </c>
      <c r="D119" s="9">
        <v>44865</v>
      </c>
      <c r="F119" s="8" t="s">
        <v>36</v>
      </c>
      <c r="L119" s="8">
        <v>7</v>
      </c>
      <c r="O119" s="8">
        <v>250000</v>
      </c>
      <c r="P119" s="8" t="s">
        <v>99</v>
      </c>
      <c r="Q119" s="8">
        <f>CRM[[#This Row],[Стоимость курса]]</f>
        <v>250000</v>
      </c>
    </row>
    <row r="120" spans="1:17" x14ac:dyDescent="0.3">
      <c r="A120" s="8" t="s">
        <v>180</v>
      </c>
      <c r="B120" s="8" t="s">
        <v>101</v>
      </c>
      <c r="C120" s="8" t="s">
        <v>54</v>
      </c>
      <c r="D120" s="9">
        <v>44866</v>
      </c>
      <c r="F120" s="8" t="s">
        <v>37</v>
      </c>
      <c r="L120" s="8">
        <v>8</v>
      </c>
      <c r="O120" s="8">
        <v>200000</v>
      </c>
      <c r="P120" s="8" t="s">
        <v>58</v>
      </c>
    </row>
    <row r="121" spans="1:17" x14ac:dyDescent="0.3">
      <c r="A121" s="8" t="s">
        <v>181</v>
      </c>
      <c r="B121" s="8" t="s">
        <v>102</v>
      </c>
      <c r="C121" s="8" t="s">
        <v>54</v>
      </c>
      <c r="D121" s="9">
        <v>44867</v>
      </c>
      <c r="F121" s="8" t="s">
        <v>34</v>
      </c>
      <c r="L121" s="8">
        <v>9</v>
      </c>
      <c r="O121" s="8">
        <v>200000</v>
      </c>
      <c r="P121" s="8" t="s">
        <v>58</v>
      </c>
    </row>
    <row r="122" spans="1:17" x14ac:dyDescent="0.3">
      <c r="A122" s="8" t="s">
        <v>182</v>
      </c>
      <c r="B122" s="8" t="s">
        <v>103</v>
      </c>
      <c r="C122" s="8" t="s">
        <v>55</v>
      </c>
      <c r="D122" s="9">
        <v>44868</v>
      </c>
      <c r="F122" s="8" t="s">
        <v>35</v>
      </c>
      <c r="L122" s="8">
        <v>10</v>
      </c>
      <c r="O122" s="8">
        <v>150000</v>
      </c>
      <c r="P122" s="8" t="s">
        <v>99</v>
      </c>
    </row>
    <row r="123" spans="1:17" x14ac:dyDescent="0.3">
      <c r="A123" s="8" t="s">
        <v>183</v>
      </c>
      <c r="B123" s="8" t="s">
        <v>103</v>
      </c>
      <c r="C123" s="8" t="s">
        <v>56</v>
      </c>
      <c r="D123" s="9">
        <v>44869</v>
      </c>
      <c r="F123" s="8" t="s">
        <v>36</v>
      </c>
      <c r="L123" s="8">
        <v>11</v>
      </c>
      <c r="O123" s="8">
        <v>150000</v>
      </c>
      <c r="P123" s="8" t="s">
        <v>99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BA88-C156-44D1-899A-FA71229BC671}">
  <sheetPr codeName="Лист4"/>
  <dimension ref="A1:K35"/>
  <sheetViews>
    <sheetView zoomScale="85" zoomScaleNormal="85" workbookViewId="0">
      <selection activeCell="C5" sqref="C5"/>
    </sheetView>
  </sheetViews>
  <sheetFormatPr defaultRowHeight="14.4" x14ac:dyDescent="0.3"/>
  <cols>
    <col min="1" max="1" width="9.6640625" style="3" customWidth="1"/>
    <col min="2" max="2" width="18.33203125" style="3" customWidth="1"/>
    <col min="3" max="3" width="36.21875" style="3" customWidth="1"/>
    <col min="4" max="4" width="18.21875" style="3" customWidth="1"/>
    <col min="5" max="5" width="14.33203125" style="3" customWidth="1"/>
    <col min="6" max="6" width="16.109375" style="3" customWidth="1"/>
    <col min="7" max="16384" width="8.88671875" style="3"/>
  </cols>
  <sheetData>
    <row r="1" spans="1:11" x14ac:dyDescent="0.3">
      <c r="A1" s="5" t="s">
        <v>9</v>
      </c>
      <c r="B1" s="5" t="s">
        <v>31</v>
      </c>
      <c r="C1" s="5" t="s">
        <v>22</v>
      </c>
      <c r="D1" s="5" t="s">
        <v>19</v>
      </c>
      <c r="E1" s="5" t="s">
        <v>32</v>
      </c>
      <c r="F1" s="5" t="s">
        <v>33</v>
      </c>
    </row>
    <row r="2" spans="1:11" x14ac:dyDescent="0.3">
      <c r="A2" s="8" t="s">
        <v>48</v>
      </c>
      <c r="B2" s="8" t="str">
        <f>_xlfn.CONCAT(E2)</f>
        <v>44691</v>
      </c>
      <c r="C2" s="8" t="s">
        <v>57</v>
      </c>
      <c r="D2" s="8">
        <v>200000</v>
      </c>
      <c r="E2" s="9">
        <v>44691</v>
      </c>
      <c r="F2" s="8">
        <v>200000</v>
      </c>
    </row>
    <row r="3" spans="1:11" x14ac:dyDescent="0.3">
      <c r="A3" s="8" t="s">
        <v>49</v>
      </c>
      <c r="B3" s="8" t="str">
        <f t="shared" ref="B3:B35" si="0">_xlfn.CONCAT(E3)</f>
        <v>44784</v>
      </c>
      <c r="C3" s="8" t="s">
        <v>57</v>
      </c>
      <c r="D3" s="8">
        <v>200000</v>
      </c>
      <c r="E3" s="9">
        <v>44784</v>
      </c>
      <c r="F3" s="8">
        <v>200000</v>
      </c>
    </row>
    <row r="4" spans="1:11" x14ac:dyDescent="0.3">
      <c r="A4" s="8" t="s">
        <v>50</v>
      </c>
      <c r="B4" s="8" t="str">
        <f t="shared" si="0"/>
        <v>44846</v>
      </c>
      <c r="C4" s="8" t="s">
        <v>57</v>
      </c>
      <c r="D4" s="8">
        <v>150000</v>
      </c>
      <c r="E4" s="9">
        <v>44846</v>
      </c>
      <c r="F4" s="8">
        <v>150000</v>
      </c>
    </row>
    <row r="5" spans="1:11" x14ac:dyDescent="0.3">
      <c r="A5" s="8" t="s">
        <v>51</v>
      </c>
      <c r="B5" s="8" t="str">
        <f t="shared" si="0"/>
        <v>44847</v>
      </c>
      <c r="C5" s="8" t="s">
        <v>57</v>
      </c>
      <c r="D5" s="8">
        <v>150000</v>
      </c>
      <c r="E5" s="9">
        <v>44847</v>
      </c>
      <c r="F5" s="8">
        <v>150000</v>
      </c>
    </row>
    <row r="6" spans="1:11" x14ac:dyDescent="0.3">
      <c r="A6" s="8" t="s">
        <v>52</v>
      </c>
      <c r="B6" s="8" t="str">
        <f t="shared" si="0"/>
        <v>44848</v>
      </c>
      <c r="C6" s="8" t="s">
        <v>57</v>
      </c>
      <c r="D6" s="8">
        <v>200000</v>
      </c>
      <c r="E6" s="9">
        <v>44848</v>
      </c>
      <c r="F6" s="8">
        <v>200000</v>
      </c>
    </row>
    <row r="7" spans="1:11" x14ac:dyDescent="0.3">
      <c r="A7" s="8" t="s">
        <v>53</v>
      </c>
      <c r="B7" s="8" t="str">
        <f t="shared" si="0"/>
        <v>44849</v>
      </c>
      <c r="C7" s="8" t="s">
        <v>57</v>
      </c>
      <c r="D7" s="8">
        <v>200000</v>
      </c>
      <c r="E7" s="9">
        <v>44849</v>
      </c>
      <c r="F7" s="8">
        <v>200000</v>
      </c>
    </row>
    <row r="8" spans="1:11" x14ac:dyDescent="0.3">
      <c r="A8" s="8" t="s">
        <v>69</v>
      </c>
      <c r="B8" s="8" t="str">
        <f t="shared" si="0"/>
        <v>44725</v>
      </c>
      <c r="C8" s="8" t="s">
        <v>57</v>
      </c>
      <c r="D8" s="8">
        <v>150000</v>
      </c>
      <c r="E8" s="9">
        <v>44725</v>
      </c>
      <c r="F8" s="8">
        <v>150000</v>
      </c>
    </row>
    <row r="9" spans="1:11" x14ac:dyDescent="0.3">
      <c r="A9" s="8" t="s">
        <v>74</v>
      </c>
      <c r="B9" s="8" t="str">
        <f t="shared" si="0"/>
        <v>44848</v>
      </c>
      <c r="C9" s="8" t="s">
        <v>57</v>
      </c>
      <c r="D9" s="8">
        <v>200000</v>
      </c>
      <c r="E9" s="9">
        <v>44848</v>
      </c>
      <c r="F9" s="8">
        <v>200000</v>
      </c>
    </row>
    <row r="10" spans="1:11" x14ac:dyDescent="0.3">
      <c r="A10" s="8" t="s">
        <v>79</v>
      </c>
      <c r="B10" s="8" t="str">
        <f t="shared" si="0"/>
        <v>44724</v>
      </c>
      <c r="C10" s="8" t="s">
        <v>57</v>
      </c>
      <c r="D10" s="8">
        <v>150000</v>
      </c>
      <c r="E10" s="9">
        <v>44724</v>
      </c>
      <c r="F10" s="8">
        <v>150000</v>
      </c>
    </row>
    <row r="11" spans="1:11" x14ac:dyDescent="0.3">
      <c r="A11" s="8" t="s">
        <v>84</v>
      </c>
      <c r="B11" s="8" t="str">
        <f t="shared" si="0"/>
        <v>44847</v>
      </c>
      <c r="C11" s="8" t="s">
        <v>57</v>
      </c>
      <c r="D11" s="8">
        <v>150000</v>
      </c>
      <c r="E11" s="9">
        <v>44847</v>
      </c>
      <c r="F11" s="8">
        <v>150000</v>
      </c>
    </row>
    <row r="12" spans="1:11" x14ac:dyDescent="0.3">
      <c r="A12" s="8" t="s">
        <v>89</v>
      </c>
      <c r="B12" s="8" t="str">
        <f t="shared" si="0"/>
        <v>44723</v>
      </c>
      <c r="C12" s="8" t="s">
        <v>57</v>
      </c>
      <c r="D12" s="8">
        <v>150000</v>
      </c>
      <c r="E12" s="9">
        <v>44723</v>
      </c>
      <c r="F12" s="8">
        <v>150000</v>
      </c>
    </row>
    <row r="13" spans="1:11" x14ac:dyDescent="0.3">
      <c r="A13" s="8" t="s">
        <v>94</v>
      </c>
      <c r="B13" s="8" t="str">
        <f t="shared" si="0"/>
        <v>44846</v>
      </c>
      <c r="C13" s="8" t="s">
        <v>57</v>
      </c>
      <c r="D13" s="8">
        <v>150000</v>
      </c>
      <c r="E13" s="9">
        <v>44846</v>
      </c>
      <c r="F13" s="8">
        <v>150000</v>
      </c>
    </row>
    <row r="14" spans="1:11" x14ac:dyDescent="0.3">
      <c r="A14" s="8" t="s">
        <v>106</v>
      </c>
      <c r="B14" s="8" t="str">
        <f t="shared" si="0"/>
        <v>44738</v>
      </c>
      <c r="C14" s="8" t="s">
        <v>57</v>
      </c>
      <c r="D14" s="8">
        <v>200000</v>
      </c>
      <c r="E14" s="9">
        <v>44738</v>
      </c>
      <c r="F14" s="8">
        <v>200000</v>
      </c>
      <c r="G14" s="9"/>
      <c r="H14" s="8"/>
      <c r="I14" s="8"/>
      <c r="J14" s="8"/>
      <c r="K14" s="8"/>
    </row>
    <row r="15" spans="1:11" x14ac:dyDescent="0.3">
      <c r="A15" s="8" t="s">
        <v>107</v>
      </c>
      <c r="B15" s="8" t="str">
        <f t="shared" si="0"/>
        <v>44739</v>
      </c>
      <c r="C15" s="8" t="s">
        <v>57</v>
      </c>
      <c r="D15" s="8">
        <v>200000</v>
      </c>
      <c r="E15" s="9">
        <v>44739</v>
      </c>
      <c r="F15" s="8">
        <v>200000</v>
      </c>
      <c r="G15" s="9"/>
      <c r="H15" s="8"/>
      <c r="I15" s="8"/>
      <c r="J15" s="8"/>
      <c r="K15" s="8"/>
    </row>
    <row r="16" spans="1:11" x14ac:dyDescent="0.3">
      <c r="A16" s="8" t="s">
        <v>108</v>
      </c>
      <c r="B16" s="8" t="str">
        <f t="shared" si="0"/>
        <v>44740</v>
      </c>
      <c r="C16" s="8" t="s">
        <v>57</v>
      </c>
      <c r="D16" s="8">
        <v>150000</v>
      </c>
      <c r="E16" s="9">
        <v>44740</v>
      </c>
      <c r="F16" s="8">
        <v>150000</v>
      </c>
      <c r="G16" s="9"/>
      <c r="H16" s="8"/>
      <c r="I16" s="8"/>
      <c r="J16" s="8"/>
      <c r="K16" s="8"/>
    </row>
    <row r="17" spans="1:11" x14ac:dyDescent="0.3">
      <c r="A17" s="8" t="s">
        <v>109</v>
      </c>
      <c r="B17" s="8" t="str">
        <f t="shared" si="0"/>
        <v>44741</v>
      </c>
      <c r="C17" s="8" t="s">
        <v>57</v>
      </c>
      <c r="D17" s="8">
        <v>150000</v>
      </c>
      <c r="E17" s="9">
        <v>44741</v>
      </c>
      <c r="F17" s="8">
        <v>150000</v>
      </c>
      <c r="G17" s="9"/>
      <c r="H17" s="8"/>
      <c r="I17" s="8"/>
      <c r="J17" s="8"/>
      <c r="K17" s="8"/>
    </row>
    <row r="18" spans="1:11" x14ac:dyDescent="0.3">
      <c r="A18" s="8" t="s">
        <v>110</v>
      </c>
      <c r="B18" s="8" t="str">
        <f t="shared" si="0"/>
        <v>44742</v>
      </c>
      <c r="C18" s="8" t="s">
        <v>57</v>
      </c>
      <c r="D18" s="8">
        <v>200000</v>
      </c>
      <c r="E18" s="9">
        <v>44742</v>
      </c>
      <c r="F18" s="8">
        <v>200000</v>
      </c>
      <c r="G18" s="9"/>
      <c r="H18" s="8"/>
      <c r="I18" s="8"/>
      <c r="J18" s="8"/>
      <c r="K18" s="8"/>
    </row>
    <row r="19" spans="1:11" x14ac:dyDescent="0.3">
      <c r="A19" s="8" t="s">
        <v>111</v>
      </c>
      <c r="B19" s="8" t="str">
        <f t="shared" si="0"/>
        <v>44743</v>
      </c>
      <c r="C19" s="8" t="s">
        <v>57</v>
      </c>
      <c r="D19" s="8">
        <v>200000</v>
      </c>
      <c r="E19" s="9">
        <v>44743</v>
      </c>
      <c r="F19" s="8">
        <v>200000</v>
      </c>
      <c r="G19" s="9"/>
      <c r="H19" s="8"/>
      <c r="I19" s="8"/>
      <c r="J19" s="8"/>
      <c r="K19" s="8"/>
    </row>
    <row r="20" spans="1:11" x14ac:dyDescent="0.3">
      <c r="A20" s="8" t="s">
        <v>116</v>
      </c>
      <c r="B20" s="8" t="str">
        <f t="shared" si="0"/>
        <v>44748</v>
      </c>
      <c r="C20" s="8" t="s">
        <v>57</v>
      </c>
      <c r="D20" s="8">
        <v>150000</v>
      </c>
      <c r="E20" s="9">
        <v>44748</v>
      </c>
      <c r="F20" s="8">
        <v>150000</v>
      </c>
      <c r="G20" s="8"/>
      <c r="H20" s="8"/>
      <c r="I20" s="8"/>
      <c r="J20" s="8"/>
      <c r="K20" s="8"/>
    </row>
    <row r="21" spans="1:11" x14ac:dyDescent="0.3">
      <c r="A21" s="8" t="s">
        <v>121</v>
      </c>
      <c r="B21" s="8" t="str">
        <f t="shared" si="0"/>
        <v>44753</v>
      </c>
      <c r="C21" s="8" t="s">
        <v>57</v>
      </c>
      <c r="D21" s="8">
        <v>200000</v>
      </c>
      <c r="E21" s="9">
        <v>44753</v>
      </c>
      <c r="F21" s="8">
        <v>200000</v>
      </c>
      <c r="G21" s="8"/>
      <c r="H21" s="8"/>
      <c r="I21" s="8"/>
      <c r="J21" s="8"/>
      <c r="K21" s="8"/>
    </row>
    <row r="22" spans="1:11" x14ac:dyDescent="0.3">
      <c r="A22" s="8" t="s">
        <v>126</v>
      </c>
      <c r="B22" s="8" t="str">
        <f t="shared" si="0"/>
        <v>44758</v>
      </c>
      <c r="C22" s="8" t="s">
        <v>57</v>
      </c>
      <c r="D22" s="8">
        <v>150000</v>
      </c>
      <c r="E22" s="9">
        <v>44758</v>
      </c>
      <c r="F22" s="8">
        <v>150000</v>
      </c>
      <c r="G22" s="8"/>
      <c r="H22" s="8"/>
      <c r="I22" s="8"/>
      <c r="J22" s="8"/>
      <c r="K22" s="8"/>
    </row>
    <row r="23" spans="1:11" x14ac:dyDescent="0.3">
      <c r="A23" s="8" t="s">
        <v>131</v>
      </c>
      <c r="B23" s="8" t="str">
        <f t="shared" si="0"/>
        <v>44763</v>
      </c>
      <c r="C23" s="8" t="s">
        <v>57</v>
      </c>
      <c r="D23" s="8">
        <v>150000</v>
      </c>
      <c r="E23" s="9">
        <v>44763</v>
      </c>
      <c r="F23" s="8">
        <v>150000</v>
      </c>
      <c r="G23" s="8"/>
      <c r="H23" s="8"/>
      <c r="I23" s="8"/>
      <c r="J23" s="8"/>
      <c r="K23" s="8"/>
    </row>
    <row r="24" spans="1:11" x14ac:dyDescent="0.3">
      <c r="A24" s="8" t="s">
        <v>136</v>
      </c>
      <c r="B24" s="8" t="str">
        <f t="shared" si="0"/>
        <v>44768</v>
      </c>
      <c r="C24" s="8" t="s">
        <v>57</v>
      </c>
      <c r="D24" s="8">
        <v>150000</v>
      </c>
      <c r="E24" s="9">
        <v>44768</v>
      </c>
      <c r="F24" s="8">
        <v>150000</v>
      </c>
      <c r="G24" s="8"/>
      <c r="H24" s="8"/>
      <c r="I24" s="8"/>
      <c r="J24" s="8"/>
      <c r="K24" s="8"/>
    </row>
    <row r="25" spans="1:11" x14ac:dyDescent="0.3">
      <c r="A25" s="8" t="s">
        <v>141</v>
      </c>
      <c r="B25" s="8" t="str">
        <f t="shared" si="0"/>
        <v>44773</v>
      </c>
      <c r="C25" s="8" t="s">
        <v>57</v>
      </c>
      <c r="D25" s="8">
        <v>150000</v>
      </c>
      <c r="E25" s="9">
        <v>44773</v>
      </c>
      <c r="F25" s="8">
        <v>150000</v>
      </c>
      <c r="G25" s="8"/>
      <c r="H25" s="8"/>
      <c r="I25" s="8"/>
      <c r="J25" s="8"/>
      <c r="K25" s="8"/>
    </row>
    <row r="26" spans="1:11" x14ac:dyDescent="0.3">
      <c r="A26" s="8" t="s">
        <v>146</v>
      </c>
      <c r="B26" s="8" t="str">
        <f t="shared" si="0"/>
        <v>44832</v>
      </c>
      <c r="C26" s="8" t="s">
        <v>57</v>
      </c>
      <c r="D26" s="8">
        <v>150000</v>
      </c>
      <c r="E26" s="9">
        <v>44832</v>
      </c>
      <c r="F26" s="8">
        <v>150000</v>
      </c>
      <c r="G26" s="9"/>
      <c r="H26" s="8"/>
      <c r="I26" s="8"/>
      <c r="J26" s="8"/>
      <c r="K26" s="8"/>
    </row>
    <row r="27" spans="1:11" x14ac:dyDescent="0.3">
      <c r="A27" s="8" t="s">
        <v>147</v>
      </c>
      <c r="B27" s="8" t="str">
        <f t="shared" si="0"/>
        <v>44833</v>
      </c>
      <c r="C27" s="8" t="s">
        <v>57</v>
      </c>
      <c r="D27" s="8">
        <v>150000</v>
      </c>
      <c r="E27" s="9">
        <v>44833</v>
      </c>
      <c r="F27" s="8">
        <v>150000</v>
      </c>
      <c r="G27" s="9"/>
      <c r="H27" s="8"/>
      <c r="I27" s="8"/>
      <c r="J27" s="8"/>
      <c r="K27" s="8"/>
    </row>
    <row r="28" spans="1:11" x14ac:dyDescent="0.3">
      <c r="A28" s="8" t="s">
        <v>148</v>
      </c>
      <c r="B28" s="8" t="str">
        <f t="shared" si="0"/>
        <v>44834</v>
      </c>
      <c r="C28" s="8" t="s">
        <v>57</v>
      </c>
      <c r="D28" s="8">
        <v>200000</v>
      </c>
      <c r="E28" s="9">
        <v>44834</v>
      </c>
      <c r="F28" s="8">
        <v>200000</v>
      </c>
      <c r="G28" s="9"/>
      <c r="H28" s="8"/>
      <c r="I28" s="8"/>
      <c r="J28" s="8"/>
      <c r="K28" s="8"/>
    </row>
    <row r="29" spans="1:11" x14ac:dyDescent="0.3">
      <c r="A29" s="8" t="s">
        <v>149</v>
      </c>
      <c r="B29" s="8" t="str">
        <f t="shared" si="0"/>
        <v>44835</v>
      </c>
      <c r="C29" s="8" t="s">
        <v>57</v>
      </c>
      <c r="D29" s="8">
        <v>200000</v>
      </c>
      <c r="E29" s="9">
        <v>44835</v>
      </c>
      <c r="F29" s="8">
        <v>200000</v>
      </c>
      <c r="G29" s="9"/>
      <c r="H29" s="8"/>
      <c r="I29" s="8"/>
      <c r="J29" s="8"/>
      <c r="K29" s="8"/>
    </row>
    <row r="30" spans="1:11" x14ac:dyDescent="0.3">
      <c r="A30" s="8" t="s">
        <v>154</v>
      </c>
      <c r="B30" s="8" t="str">
        <f t="shared" si="0"/>
        <v>44840</v>
      </c>
      <c r="C30" s="8" t="s">
        <v>57</v>
      </c>
      <c r="D30" s="8">
        <v>150000</v>
      </c>
      <c r="E30" s="9">
        <v>44840</v>
      </c>
      <c r="F30" s="8">
        <v>150000</v>
      </c>
      <c r="G30" s="8"/>
      <c r="H30" s="8"/>
      <c r="I30" s="8"/>
      <c r="J30" s="8"/>
      <c r="K30" s="8"/>
    </row>
    <row r="31" spans="1:11" x14ac:dyDescent="0.3">
      <c r="A31" s="8" t="s">
        <v>159</v>
      </c>
      <c r="B31" s="8" t="str">
        <f t="shared" si="0"/>
        <v>44784</v>
      </c>
      <c r="C31" s="8" t="s">
        <v>57</v>
      </c>
      <c r="D31" s="8">
        <v>200000</v>
      </c>
      <c r="E31" s="9">
        <v>44784</v>
      </c>
      <c r="F31" s="8">
        <v>200000</v>
      </c>
      <c r="G31" s="8"/>
      <c r="H31" s="8"/>
      <c r="I31" s="8"/>
      <c r="J31" s="8"/>
      <c r="K31" s="8"/>
    </row>
    <row r="32" spans="1:11" x14ac:dyDescent="0.3">
      <c r="A32" s="8" t="s">
        <v>164</v>
      </c>
      <c r="B32" s="8" t="str">
        <f t="shared" si="0"/>
        <v>44850</v>
      </c>
      <c r="C32" s="8" t="s">
        <v>57</v>
      </c>
      <c r="D32" s="8">
        <v>150000</v>
      </c>
      <c r="E32" s="9">
        <v>44850</v>
      </c>
      <c r="F32" s="8">
        <v>150000</v>
      </c>
      <c r="G32" s="8"/>
      <c r="H32" s="8"/>
      <c r="I32" s="8"/>
      <c r="J32" s="8"/>
      <c r="K32" s="8"/>
    </row>
    <row r="33" spans="1:11" x14ac:dyDescent="0.3">
      <c r="A33" s="8" t="s">
        <v>169</v>
      </c>
      <c r="B33" s="8" t="str">
        <f t="shared" si="0"/>
        <v>44855</v>
      </c>
      <c r="C33" s="8" t="s">
        <v>57</v>
      </c>
      <c r="D33" s="8">
        <v>150000</v>
      </c>
      <c r="E33" s="9">
        <v>44855</v>
      </c>
      <c r="F33" s="8">
        <v>150000</v>
      </c>
      <c r="G33" s="8"/>
      <c r="H33" s="8"/>
      <c r="I33" s="8"/>
      <c r="J33" s="8"/>
      <c r="K33" s="8"/>
    </row>
    <row r="34" spans="1:11" x14ac:dyDescent="0.3">
      <c r="A34" s="8" t="s">
        <v>174</v>
      </c>
      <c r="B34" s="8" t="str">
        <f t="shared" si="0"/>
        <v>44860</v>
      </c>
      <c r="C34" s="8" t="s">
        <v>57</v>
      </c>
      <c r="D34" s="8">
        <v>150000</v>
      </c>
      <c r="E34" s="9">
        <v>44860</v>
      </c>
      <c r="F34" s="8">
        <v>150000</v>
      </c>
      <c r="G34" s="8"/>
      <c r="H34" s="8"/>
      <c r="I34" s="8"/>
      <c r="J34" s="8"/>
      <c r="K34" s="8"/>
    </row>
    <row r="35" spans="1:11" x14ac:dyDescent="0.3">
      <c r="A35" s="8" t="s">
        <v>179</v>
      </c>
      <c r="B35" s="8" t="str">
        <f t="shared" si="0"/>
        <v>44865</v>
      </c>
      <c r="C35" s="8" t="s">
        <v>57</v>
      </c>
      <c r="D35" s="8">
        <v>150000</v>
      </c>
      <c r="E35" s="9">
        <v>44865</v>
      </c>
      <c r="F35" s="8">
        <v>150000</v>
      </c>
      <c r="G35" s="8"/>
      <c r="H35" s="8"/>
      <c r="I35" s="8"/>
      <c r="J35" s="8"/>
      <c r="K35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Дашборд</vt:lpstr>
      <vt:lpstr>Свод</vt:lpstr>
      <vt:lpstr>Источник лида РК</vt:lpstr>
      <vt:lpstr>Источник лида Вебинар</vt:lpstr>
      <vt:lpstr>CRM</vt:lpstr>
      <vt:lpstr>Отчет бухгалтера</vt:lpstr>
      <vt:lpstr>'CRM'!OLE_LINK10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cp:lastPrinted>2023-02-27T06:23:53Z</cp:lastPrinted>
  <dcterms:created xsi:type="dcterms:W3CDTF">2015-06-05T18:17:20Z</dcterms:created>
  <dcterms:modified xsi:type="dcterms:W3CDTF">2023-02-27T07:50:48Z</dcterms:modified>
</cp:coreProperties>
</file>