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" sheetId="1" state="visible" r:id="rId2"/>
    <sheet name="Sheet2" sheetId="2" state="visible" r:id="rId3"/>
    <sheet name="Re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<sst xmlns="http://schemas.openxmlformats.org/spreadsheetml/2006/main" count="243" uniqueCount="59">
  <si>
    <t xml:space="preserve">mu</t>
  </si>
  <si>
    <t xml:space="preserve">Gc</t>
  </si>
  <si>
    <t xml:space="preserve">kappa</t>
  </si>
  <si>
    <t xml:space="preserve">L</t>
  </si>
  <si>
    <t xml:space="preserve">H</t>
  </si>
  <si>
    <t xml:space="preserve">Pred Delta</t>
  </si>
  <si>
    <t xml:space="preserve">Delta</t>
  </si>
  <si>
    <t xml:space="preserve">hsize</t>
  </si>
  <si>
    <t xml:space="preserve">N </t>
  </si>
  <si>
    <t xml:space="preserve">lambda_a</t>
  </si>
  <si>
    <t xml:space="preserve">a</t>
  </si>
  <si>
    <t xml:space="preserve">J_a</t>
  </si>
  <si>
    <t xml:space="preserve">E(+)</t>
  </si>
  <si>
    <t xml:space="preserve">E(-)</t>
  </si>
  <si>
    <t xml:space="preserve">J_num</t>
  </si>
  <si>
    <t xml:space="preserve">Error</t>
  </si>
  <si>
    <t xml:space="preserve">Hui’s test</t>
  </si>
  <si>
    <t xml:space="preserve">+</t>
  </si>
  <si>
    <t xml:space="preserve">-</t>
  </si>
  <si>
    <t xml:space="preserve">Gc_effective</t>
  </si>
  <si>
    <t xml:space="preserve">Pred Delta (Gc)</t>
  </si>
  <si>
    <t xml:space="preserve">Pred Delta (Gc_e)</t>
  </si>
  <si>
    <t xml:space="preserve">Num Delta</t>
  </si>
  <si>
    <t xml:space="preserve">Delta Error (Gc)</t>
  </si>
  <si>
    <t xml:space="preserve">Delta Error (Gc_e)</t>
  </si>
  <si>
    <t xml:space="preserve">ell</t>
  </si>
  <si>
    <t xml:space="preserve">ms_r</t>
  </si>
  <si>
    <t xml:space="preserve">ms</t>
  </si>
  <si>
    <t xml:space="preserve">pf</t>
  </si>
  <si>
    <t xml:space="preserve">Nx = 300, Ny = 50</t>
  </si>
  <si>
    <t xml:space="preserve">Nx = 500, Ny = 80</t>
  </si>
  <si>
    <t xml:space="preserve">STABILIZED</t>
  </si>
  <si>
    <t xml:space="preserve">Nx = 600 Ny = 60</t>
  </si>
  <si>
    <t xml:space="preserve">Nx = 1000, Ny = 166</t>
  </si>
  <si>
    <t xml:space="preserve">Nx = 1200 Ny = 200</t>
  </si>
  <si>
    <t xml:space="preserve">2DShearTest3Ref</t>
  </si>
  <si>
    <t xml:space="preserve">Div</t>
  </si>
  <si>
    <t xml:space="preserve">Try Again</t>
  </si>
  <si>
    <t xml:space="preserve">Nx=250, Ny=50</t>
  </si>
  <si>
    <t xml:space="preserve">Nx=400, Ny=80</t>
  </si>
  <si>
    <t xml:space="preserve">DIV</t>
  </si>
  <si>
    <t xml:space="preserve">Nx=500, Ny=50</t>
  </si>
  <si>
    <t xml:space="preserve">Kappa</t>
  </si>
  <si>
    <t xml:space="preserve">Steps</t>
  </si>
  <si>
    <t xml:space="preserve">b</t>
  </si>
  <si>
    <t xml:space="preserve">c</t>
  </si>
  <si>
    <t xml:space="preserve">d</t>
  </si>
  <si>
    <t xml:space="preserve">Even vs. Ref</t>
  </si>
  <si>
    <t xml:space="preserve">S vs NS</t>
  </si>
  <si>
    <t xml:space="preserve">Even</t>
  </si>
  <si>
    <t xml:space="preserve">NS</t>
  </si>
  <si>
    <t xml:space="preserve">S</t>
  </si>
  <si>
    <t xml:space="preserve">lnJ</t>
  </si>
  <si>
    <t xml:space="preserve">(J-1)</t>
  </si>
  <si>
    <t xml:space="preserve">Nx</t>
  </si>
  <si>
    <t xml:space="preserve">Ny</t>
  </si>
  <si>
    <t xml:space="preserve">Div Delta</t>
  </si>
  <si>
    <t xml:space="preserve">Ref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</si>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</sst>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D3C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FCCE4"/>
      </patternFill>
    </fill>
    <fill>
      <patternFill patternType="solid">
        <fgColor rgb="FFFFF200"/>
        <bgColor rgb="FFFFFF00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DFCCE4"/>
      </patternFill>
    </fill>
    <fill>
      <patternFill patternType="solid">
        <fgColor rgb="FFDFCCE4"/>
        <bgColor rgb="FFDDDDDD"/>
      </patternFill>
    </fill>
    <fill>
      <patternFill patternType="solid">
        <fgColor rgb="FFFAA61A"/>
        <bgColor rgb="FFFFCC00"/>
      </patternFill>
    </fill>
    <fill>
      <patternFill patternType="solid">
        <fgColor rgb="FFFCD3C1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CA"/>
      <rgbColor rgb="FFADC5E7"/>
      <rgbColor rgb="FFFFCC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47" activeCellId="0" sqref="A47"/>
    </sheetView>
  </sheetViews>
  <sheetFormatPr defaultRowHeight="12.8" zeroHeight="false" outlineLevelRow="0" outlineLevelCol="0"/>
  <cols>
    <col collapsed="false" customWidth="true" hidden="false" outlineLevel="0" max="7" min="1" style="0" width="11.69"/>
    <col collapsed="false" customWidth="true" hidden="false" outlineLevel="0" max="8" min="8" style="0" width="18.2"/>
    <col collapsed="false" customWidth="true" hidden="false" outlineLevel="0" max="1025" min="9" style="0" width="11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  <c r="P1" s="0" t="s">
        <v>15</v>
      </c>
      <c r="Q1" s="2"/>
    </row>
    <row r="2" customFormat="false" ht="12.8" hidden="false" customHeight="false" outlineLevel="0" collapsed="false">
      <c r="A2" s="0" t="n">
        <v>1</v>
      </c>
      <c r="B2" s="0" t="n">
        <v>1</v>
      </c>
      <c r="C2" s="3" t="n">
        <v>100000</v>
      </c>
      <c r="D2" s="0" t="n">
        <v>12</v>
      </c>
      <c r="E2" s="0" t="n">
        <v>0.5</v>
      </c>
      <c r="F2" s="0" t="n">
        <v>0.4659</v>
      </c>
      <c r="G2" s="0" t="n">
        <v>0.46</v>
      </c>
      <c r="H2" s="0" t="n">
        <v>0.02</v>
      </c>
      <c r="I2" s="0" t="n">
        <f aca="false">D2/(2*H2)</f>
        <v>300</v>
      </c>
      <c r="J2" s="0" t="n">
        <f aca="false">1+G2/E2</f>
        <v>1.92</v>
      </c>
      <c r="K2" s="0" t="n">
        <f aca="false">2*SQRT(E2/PI())*(J2-1/J2)</f>
        <v>1.11637348132334</v>
      </c>
      <c r="L2" s="0" t="n">
        <f aca="false">A2*PI()*(K2^2)/4</f>
        <v>0.978833680555555</v>
      </c>
      <c r="M2" s="3" t="n">
        <v>5.86243156075018</v>
      </c>
      <c r="N2" s="3" t="n">
        <v>5.94022125516883</v>
      </c>
      <c r="O2" s="0" t="n">
        <f aca="false">-(M2-N2)/(4*H2)</f>
        <v>0.972371180233134</v>
      </c>
      <c r="P2" s="0" t="n">
        <f aca="false">ABS(L2-O2)/L2*100</f>
        <v>0.660224556101683</v>
      </c>
    </row>
    <row r="3" customFormat="false" ht="12.8" hidden="false" customHeight="false" outlineLevel="0" collapsed="false">
      <c r="A3" s="0" t="n">
        <v>1</v>
      </c>
      <c r="B3" s="0" t="n">
        <v>1</v>
      </c>
      <c r="C3" s="3" t="n">
        <v>100000</v>
      </c>
      <c r="D3" s="0" t="n">
        <v>10</v>
      </c>
      <c r="E3" s="0" t="n">
        <v>0.5</v>
      </c>
      <c r="F3" s="0" t="n">
        <v>0.4659</v>
      </c>
      <c r="G3" s="0" t="n">
        <v>0.46</v>
      </c>
      <c r="H3" s="0" t="n">
        <v>0.02</v>
      </c>
      <c r="I3" s="0" t="n">
        <f aca="false">D3/(2*H3)</f>
        <v>250</v>
      </c>
      <c r="J3" s="0" t="n">
        <f aca="false">1+G3/E3</f>
        <v>1.92</v>
      </c>
      <c r="K3" s="0" t="n">
        <f aca="false">2*SQRT(E3/PI())*(J3-1/J3)</f>
        <v>1.11637348132334</v>
      </c>
      <c r="L3" s="0" t="n">
        <f aca="false">A3*PI()*(K3^2)/4</f>
        <v>0.978833680555555</v>
      </c>
      <c r="M3" s="3" t="n">
        <v>4.88776993694953</v>
      </c>
      <c r="N3" s="3" t="n">
        <v>4.96347672452647</v>
      </c>
      <c r="O3" s="0" t="n">
        <f aca="false">-(M3-N3)/(4*H3)</f>
        <v>0.946334844711749</v>
      </c>
      <c r="P3" s="4" t="n">
        <f aca="false">ABS(L3-O3)/L3*100</f>
        <v>3.32015913320032</v>
      </c>
    </row>
    <row r="4" customFormat="false" ht="12.8" hidden="false" customHeight="false" outlineLevel="0" collapsed="false">
      <c r="A4" s="0" t="n">
        <v>1</v>
      </c>
      <c r="B4" s="0" t="n">
        <v>1</v>
      </c>
      <c r="C4" s="3" t="n">
        <v>100000</v>
      </c>
      <c r="D4" s="0" t="n">
        <v>8</v>
      </c>
      <c r="E4" s="0" t="n">
        <v>0.5</v>
      </c>
      <c r="F4" s="0" t="n">
        <v>0.4659</v>
      </c>
      <c r="G4" s="0" t="n">
        <v>0.46</v>
      </c>
      <c r="H4" s="0" t="n">
        <v>0.02</v>
      </c>
      <c r="I4" s="0" t="n">
        <f aca="false">D4/(2*H4)</f>
        <v>200</v>
      </c>
      <c r="J4" s="0" t="n">
        <f aca="false">1+G4/E4</f>
        <v>1.92</v>
      </c>
      <c r="K4" s="0" t="n">
        <f aca="false">2*SQRT(E4/PI())*(J4-1/J4)</f>
        <v>1.11637348132334</v>
      </c>
      <c r="L4" s="0" t="n">
        <f aca="false">A4*PI()*(K4^2)/4</f>
        <v>0.978833680555555</v>
      </c>
      <c r="M4" s="3" t="n">
        <v>3.90594541455536</v>
      </c>
      <c r="N4" s="3" t="n">
        <v>3.98364052232767</v>
      </c>
      <c r="O4" s="0" t="n">
        <f aca="false">-(M4-N4)/(4*H4)</f>
        <v>0.971188847153875</v>
      </c>
      <c r="P4" s="0" t="n">
        <f aca="false">ABS(L4-O4)/L4*100</f>
        <v>0.781014543486173</v>
      </c>
    </row>
    <row r="5" customFormat="false" ht="12.8" hidden="false" customHeight="false" outlineLevel="0" collapsed="false">
      <c r="A5" s="0" t="n">
        <v>1</v>
      </c>
      <c r="B5" s="0" t="n">
        <v>1</v>
      </c>
      <c r="C5" s="3" t="n">
        <v>100000</v>
      </c>
      <c r="D5" s="0" t="n">
        <v>6</v>
      </c>
      <c r="E5" s="0" t="n">
        <v>0.5</v>
      </c>
      <c r="F5" s="0" t="n">
        <v>0.4659</v>
      </c>
      <c r="G5" s="0" t="n">
        <v>0.46</v>
      </c>
      <c r="H5" s="0" t="n">
        <v>0.02</v>
      </c>
      <c r="I5" s="0" t="n">
        <f aca="false">D5/(2*H5)</f>
        <v>150</v>
      </c>
      <c r="J5" s="0" t="n">
        <f aca="false">1+G5/E5</f>
        <v>1.92</v>
      </c>
      <c r="K5" s="0" t="n">
        <f aca="false">2*SQRT(E5/PI())*(J5-1/J5)</f>
        <v>1.11637348132334</v>
      </c>
      <c r="L5" s="0" t="n">
        <f aca="false">A5*PI()*(K5^2)/4</f>
        <v>0.978833680555555</v>
      </c>
      <c r="M5" s="5" t="n">
        <v>2.92391448189001</v>
      </c>
      <c r="N5" s="5" t="n">
        <v>3.00475329252155</v>
      </c>
      <c r="O5" s="0" t="n">
        <f aca="false">-(M5-N5)/(4*H5)</f>
        <v>1.01048513289425</v>
      </c>
      <c r="P5" s="4" t="n">
        <f aca="false">ABS(L5-O5)/L5*100</f>
        <v>3.23358839886344</v>
      </c>
    </row>
    <row r="6" customFormat="false" ht="12.8" hidden="false" customHeight="false" outlineLevel="0" collapsed="false">
      <c r="A6" s="6" t="n">
        <v>1</v>
      </c>
      <c r="B6" s="6" t="n">
        <v>1</v>
      </c>
      <c r="C6" s="7" t="n">
        <v>100000</v>
      </c>
      <c r="D6" s="6" t="n">
        <v>5</v>
      </c>
      <c r="E6" s="6" t="n">
        <v>0.5</v>
      </c>
      <c r="F6" s="6" t="n">
        <v>0.4659</v>
      </c>
      <c r="G6" s="6" t="n">
        <v>0.46</v>
      </c>
      <c r="H6" s="6" t="n">
        <v>0.02</v>
      </c>
      <c r="I6" s="6" t="n">
        <f aca="false">D6/(2*H6)</f>
        <v>125</v>
      </c>
      <c r="J6" s="6" t="n">
        <f aca="false">1+G6/E6</f>
        <v>1.92</v>
      </c>
      <c r="K6" s="6" t="n">
        <f aca="false">2*SQRT(E6/PI())*(J6-1/J6)</f>
        <v>1.11637348132334</v>
      </c>
      <c r="L6" s="6" t="n">
        <f aca="false">A6*PI()*(K6^2)/4</f>
        <v>0.978833680555555</v>
      </c>
      <c r="M6" s="7" t="n">
        <v>2.43769710914742</v>
      </c>
      <c r="N6" s="7" t="n">
        <v>2.51603463622676</v>
      </c>
      <c r="O6" s="6" t="n">
        <f aca="false">-(M6-N6)/(4*H6)</f>
        <v>0.979219088491745</v>
      </c>
      <c r="P6" s="6" t="n">
        <f aca="false">ABS(L6-O6)/L6*100</f>
        <v>0.0393742005251649</v>
      </c>
    </row>
    <row r="7" customFormat="false" ht="12.8" hidden="false" customHeight="false" outlineLevel="0" collapsed="false">
      <c r="A7" s="0" t="n">
        <v>1</v>
      </c>
      <c r="B7" s="0" t="n">
        <v>1</v>
      </c>
      <c r="C7" s="3" t="n">
        <v>100000</v>
      </c>
      <c r="D7" s="0" t="n">
        <v>4</v>
      </c>
      <c r="E7" s="0" t="n">
        <v>0.5</v>
      </c>
      <c r="F7" s="0" t="n">
        <v>0.4659</v>
      </c>
      <c r="G7" s="0" t="n">
        <v>0.46</v>
      </c>
      <c r="H7" s="0" t="n">
        <v>0.02</v>
      </c>
      <c r="I7" s="0" t="n">
        <f aca="false">D7/(2*H7)</f>
        <v>100</v>
      </c>
      <c r="J7" s="0" t="n">
        <f aca="false">1+G7/E7</f>
        <v>1.92</v>
      </c>
      <c r="K7" s="0" t="n">
        <f aca="false">2*SQRT(E7/PI())*(J7-1/J7)</f>
        <v>1.11637348132334</v>
      </c>
      <c r="L7" s="0" t="n">
        <f aca="false">A7*PI()*(K7^2)/4</f>
        <v>0.978833680555555</v>
      </c>
      <c r="M7" s="3" t="n">
        <v>1.94736143398441</v>
      </c>
      <c r="N7" s="3" t="n">
        <v>2.02543336129494</v>
      </c>
      <c r="O7" s="0" t="n">
        <f aca="false">-(M7-N7)/(4*H7)</f>
        <v>0.975899091381621</v>
      </c>
      <c r="P7" s="0" t="n">
        <f aca="false">ABS(L7-O7)/L7*100</f>
        <v>0.299804679000062</v>
      </c>
    </row>
    <row r="8" s="6" customFormat="true" ht="12.8" hidden="false" customHeight="false" outlineLevel="0" collapsed="false">
      <c r="A8" s="6" t="n">
        <v>1</v>
      </c>
      <c r="B8" s="6" t="n">
        <v>1</v>
      </c>
      <c r="C8" s="7" t="n">
        <v>100000</v>
      </c>
      <c r="D8" s="6" t="n">
        <v>3</v>
      </c>
      <c r="E8" s="6" t="n">
        <v>0.5</v>
      </c>
      <c r="F8" s="6" t="n">
        <v>0.4659</v>
      </c>
      <c r="G8" s="6" t="n">
        <v>0.46</v>
      </c>
      <c r="H8" s="6" t="n">
        <v>0.02</v>
      </c>
      <c r="I8" s="6" t="n">
        <f aca="false">D8/(2*H8)</f>
        <v>75</v>
      </c>
      <c r="J8" s="6" t="n">
        <f aca="false">1+G8/E8</f>
        <v>1.92</v>
      </c>
      <c r="K8" s="6" t="n">
        <f aca="false">2*SQRT(E8/PI())*(J8-1/J8)</f>
        <v>1.11637348132334</v>
      </c>
      <c r="L8" s="6" t="n">
        <f aca="false">A8*PI()*(K8^2)/4</f>
        <v>0.978833680555555</v>
      </c>
      <c r="M8" s="7" t="n">
        <v>1.4631990512321</v>
      </c>
      <c r="N8" s="7" t="n">
        <v>1.54182731659395</v>
      </c>
      <c r="O8" s="6" t="n">
        <f aca="false">-(M8-N8)/(4*H8)</f>
        <v>0.982853317023238</v>
      </c>
      <c r="P8" s="6" t="n">
        <f aca="false">ABS(L8-O8)/L8*100</f>
        <v>0.410655716852907</v>
      </c>
    </row>
    <row r="9" customFormat="false" ht="12.8" hidden="false" customHeight="false" outlineLevel="0" collapsed="false">
      <c r="A9" s="0" t="n">
        <v>1</v>
      </c>
      <c r="B9" s="0" t="n">
        <v>1</v>
      </c>
      <c r="C9" s="3" t="n">
        <v>100000</v>
      </c>
      <c r="D9" s="0" t="n">
        <v>2</v>
      </c>
      <c r="E9" s="0" t="n">
        <v>0.5</v>
      </c>
      <c r="F9" s="0" t="n">
        <v>0.4659</v>
      </c>
      <c r="G9" s="0" t="n">
        <v>0.46</v>
      </c>
      <c r="H9" s="0" t="n">
        <v>0.02</v>
      </c>
      <c r="I9" s="0" t="n">
        <f aca="false">D9/(2*H9)</f>
        <v>50</v>
      </c>
      <c r="J9" s="0" t="n">
        <f aca="false">1+G9/E9</f>
        <v>1.92</v>
      </c>
      <c r="K9" s="0" t="n">
        <f aca="false">2*SQRT(E9/PI())*(J9-1/J9)</f>
        <v>1.11637348132334</v>
      </c>
      <c r="L9" s="0" t="n">
        <f aca="false">A9*PI()*(K9^2)/4</f>
        <v>0.978833680555555</v>
      </c>
      <c r="M9" s="3" t="n">
        <v>0.985348884849899</v>
      </c>
      <c r="N9" s="3" t="n">
        <v>1.05805699036889</v>
      </c>
      <c r="O9" s="0" t="n">
        <f aca="false">-(M9-N9)/(4*H9)</f>
        <v>0.908851318987384</v>
      </c>
      <c r="P9" s="4" t="n">
        <f aca="false">ABS(L9-O9)/L9*100</f>
        <v>7.14956615800409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3" t="n">
        <v>100000</v>
      </c>
      <c r="D11" s="0" t="n">
        <v>5</v>
      </c>
      <c r="E11" s="0" t="n">
        <v>1</v>
      </c>
      <c r="F11" s="0" t="n">
        <v>0.618</v>
      </c>
      <c r="G11" s="0" t="n">
        <v>0.61</v>
      </c>
      <c r="H11" s="0" t="n">
        <v>0.02</v>
      </c>
      <c r="I11" s="0" t="n">
        <f aca="false">D11/(2*H11)</f>
        <v>125</v>
      </c>
      <c r="J11" s="0" t="n">
        <f aca="false">1+G11/E11</f>
        <v>1.61</v>
      </c>
      <c r="K11" s="0" t="n">
        <f aca="false">2*SQRT(E11/PI())*(J11-1/J11)</f>
        <v>1.11583383349861</v>
      </c>
      <c r="L11" s="0" t="n">
        <f aca="false">A11*PI()*(K11^2)/4</f>
        <v>0.977887585355503</v>
      </c>
      <c r="M11" s="3" t="n">
        <v>2.49033231605009</v>
      </c>
      <c r="N11" s="3" t="n">
        <v>2.56293125301088</v>
      </c>
      <c r="O11" s="0" t="n">
        <f aca="false">-(M11-N11)/(4*H11)</f>
        <v>0.907486712009875</v>
      </c>
      <c r="P11" s="4" t="n">
        <f aca="false">ABS(L11-O11)/L11*100</f>
        <v>7.19928081712661</v>
      </c>
      <c r="Q11" s="0" t="s">
        <v>16</v>
      </c>
    </row>
    <row r="12" customFormat="false" ht="12.8" hidden="false" customHeight="false" outlineLevel="0" collapsed="false">
      <c r="A12" s="0" t="n">
        <v>1</v>
      </c>
      <c r="B12" s="0" t="n">
        <v>25</v>
      </c>
      <c r="C12" s="3" t="n">
        <v>100000</v>
      </c>
      <c r="D12" s="0" t="n">
        <v>5</v>
      </c>
      <c r="E12" s="0" t="n">
        <v>1</v>
      </c>
      <c r="F12" s="0" t="n">
        <v>0.618</v>
      </c>
      <c r="G12" s="0" t="n">
        <v>0.1</v>
      </c>
      <c r="H12" s="0" t="n">
        <v>0.02</v>
      </c>
      <c r="I12" s="0" t="n">
        <f aca="false">D12/(2*H12)</f>
        <v>125</v>
      </c>
      <c r="J12" s="0" t="n">
        <f aca="false">1+G12/E12</f>
        <v>1.1</v>
      </c>
      <c r="K12" s="0" t="n">
        <f aca="false">2*SQRT(E12/PI())*(J12-1/J12)</f>
        <v>0.215417840990962</v>
      </c>
      <c r="L12" s="0" t="n">
        <f aca="false">A12*PI()*(K12^2)/4</f>
        <v>0.0364462809917356</v>
      </c>
      <c r="M12" s="3" t="n">
        <v>0.0885225125427691</v>
      </c>
      <c r="N12" s="3" t="n">
        <v>0.0911769141274865</v>
      </c>
      <c r="O12" s="0" t="n">
        <f aca="false">-(M12-N12)/(4*H12)</f>
        <v>0.0331800198089673</v>
      </c>
      <c r="P12" s="4" t="n">
        <f aca="false">ABS(L12-O12)/L12*100</f>
        <v>8.96185041076907</v>
      </c>
      <c r="Q12" s="0" t="s">
        <v>16</v>
      </c>
    </row>
    <row r="13" customFormat="false" ht="12.8" hidden="false" customHeight="false" outlineLevel="0" collapsed="false">
      <c r="C13" s="3"/>
      <c r="M13" s="3"/>
      <c r="N13" s="3"/>
      <c r="P13" s="4"/>
    </row>
    <row r="14" customFormat="false" ht="12.8" hidden="false" customHeight="false" outlineLevel="0" collapsed="false">
      <c r="A14" s="0" t="s">
        <v>0</v>
      </c>
      <c r="B14" s="1" t="s">
        <v>1</v>
      </c>
      <c r="C14" s="0" t="s">
        <v>2</v>
      </c>
      <c r="D14" s="1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0" t="s">
        <v>8</v>
      </c>
      <c r="J14" s="0" t="s">
        <v>9</v>
      </c>
      <c r="K14" s="0" t="s">
        <v>10</v>
      </c>
      <c r="L14" s="0" t="s">
        <v>11</v>
      </c>
      <c r="M14" s="0" t="s">
        <v>12</v>
      </c>
      <c r="N14" s="0" t="s">
        <v>13</v>
      </c>
      <c r="O14" s="2" t="s">
        <v>14</v>
      </c>
      <c r="P14" s="0" t="s">
        <v>15</v>
      </c>
    </row>
    <row r="15" customFormat="false" ht="12.8" hidden="false" customHeight="false" outlineLevel="0" collapsed="false">
      <c r="A15" s="0" t="n">
        <v>1</v>
      </c>
      <c r="B15" s="0" t="n">
        <v>25</v>
      </c>
      <c r="C15" s="3" t="n">
        <v>100000</v>
      </c>
      <c r="D15" s="0" t="n">
        <v>10</v>
      </c>
      <c r="E15" s="0" t="n">
        <v>0.5</v>
      </c>
      <c r="F15" s="0" t="n">
        <v>0.4659</v>
      </c>
      <c r="G15" s="0" t="n">
        <v>0.1</v>
      </c>
      <c r="H15" s="0" t="n">
        <v>0.02</v>
      </c>
      <c r="I15" s="0" t="n">
        <f aca="false">D15/(2*H15)</f>
        <v>250</v>
      </c>
      <c r="J15" s="0" t="n">
        <f aca="false">1+G15/E15</f>
        <v>1.2</v>
      </c>
      <c r="K15" s="0" t="n">
        <f aca="false">2*SQRT(E15/PI())*(J15-1/J15)</f>
        <v>0.292557672294384</v>
      </c>
      <c r="L15" s="0" t="n">
        <f aca="false">A15*PI()*(K15^2)/4</f>
        <v>0.0672222222222222</v>
      </c>
      <c r="M15" s="3" t="n">
        <v>0.333924961107829</v>
      </c>
      <c r="N15" s="3" t="n">
        <v>0.339283234942699</v>
      </c>
      <c r="O15" s="0" t="n">
        <f aca="false">-(M15-N15)/(4*H15)</f>
        <v>0.0669784229358747</v>
      </c>
      <c r="P15" s="6" t="n">
        <f aca="false">ABS(L15-O15)/L15*100</f>
        <v>0.362676624333032</v>
      </c>
    </row>
    <row r="16" customFormat="false" ht="12.8" hidden="false" customHeight="false" outlineLevel="0" collapsed="false">
      <c r="A16" s="0" t="n">
        <v>1</v>
      </c>
      <c r="B16" s="0" t="n">
        <v>25</v>
      </c>
      <c r="C16" s="3" t="n">
        <v>100000</v>
      </c>
      <c r="D16" s="0" t="n">
        <v>8</v>
      </c>
      <c r="E16" s="0" t="n">
        <v>0.5</v>
      </c>
      <c r="F16" s="0" t="n">
        <v>0.4659</v>
      </c>
      <c r="G16" s="0" t="n">
        <v>0.1</v>
      </c>
      <c r="H16" s="0" t="n">
        <v>0.02</v>
      </c>
      <c r="I16" s="0" t="n">
        <f aca="false">D16/(2*H16)</f>
        <v>200</v>
      </c>
      <c r="J16" s="0" t="n">
        <f aca="false">1+G16/E16</f>
        <v>1.2</v>
      </c>
      <c r="K16" s="0" t="n">
        <f aca="false">2*SQRT(E16/PI())*(J16-1/J16)</f>
        <v>0.292557672294384</v>
      </c>
      <c r="L16" s="0" t="n">
        <f aca="false">A16*PI()*(K16^2)/4</f>
        <v>0.0672222222222222</v>
      </c>
      <c r="M16" s="3" t="n">
        <v>0.266632815499621</v>
      </c>
      <c r="N16" s="3" t="n">
        <v>0.272017759690499</v>
      </c>
      <c r="O16" s="0" t="n">
        <f aca="false">-(M16-N16)/(4*H16)</f>
        <v>0.0673118023859748</v>
      </c>
      <c r="P16" s="6" t="n">
        <f aca="false">ABS(L16-O16)/L16*100</f>
        <v>0.13325974773527</v>
      </c>
    </row>
    <row r="17" customFormat="false" ht="12.8" hidden="false" customHeight="false" outlineLevel="0" collapsed="false">
      <c r="A17" s="0" t="n">
        <v>1</v>
      </c>
      <c r="B17" s="0" t="n">
        <v>25</v>
      </c>
      <c r="C17" s="3" t="n">
        <v>100000</v>
      </c>
      <c r="D17" s="6" t="n">
        <v>6</v>
      </c>
      <c r="E17" s="6" t="n">
        <v>0.5</v>
      </c>
      <c r="F17" s="6" t="n">
        <v>0.4659</v>
      </c>
      <c r="G17" s="6" t="n">
        <v>0.1</v>
      </c>
      <c r="H17" s="6" t="n">
        <v>0.02</v>
      </c>
      <c r="I17" s="6" t="n">
        <f aca="false">D17/(2*H17)</f>
        <v>150</v>
      </c>
      <c r="J17" s="6" t="n">
        <f aca="false">1+G17/E17</f>
        <v>1.2</v>
      </c>
      <c r="K17" s="6" t="n">
        <f aca="false">2*SQRT(E17/PI())*(J17-1/J17)</f>
        <v>0.292557672294384</v>
      </c>
      <c r="L17" s="6" t="n">
        <f aca="false">A17*PI()*(K17^2)/4</f>
        <v>0.0672222222222222</v>
      </c>
      <c r="M17" s="7" t="n">
        <v>0.199570602855236</v>
      </c>
      <c r="N17" s="7" t="n">
        <v>0.204979935381258</v>
      </c>
      <c r="O17" s="6" t="n">
        <f aca="false">-(M17-N17)/(4*H17)</f>
        <v>0.0676166565752735</v>
      </c>
      <c r="P17" s="4" t="n">
        <f aca="false">ABS(L17-O17)/L17*100</f>
        <v>0.586761847514386</v>
      </c>
    </row>
    <row r="18" customFormat="false" ht="12.8" hidden="false" customHeight="false" outlineLevel="0" collapsed="false">
      <c r="A18" s="0" t="n">
        <v>1</v>
      </c>
      <c r="B18" s="0" t="n">
        <v>25</v>
      </c>
      <c r="C18" s="3" t="n">
        <v>100000</v>
      </c>
      <c r="D18" s="6" t="n">
        <v>5</v>
      </c>
      <c r="E18" s="6" t="n">
        <v>0.5</v>
      </c>
      <c r="F18" s="6" t="n">
        <v>0.4659</v>
      </c>
      <c r="G18" s="6" t="n">
        <v>0.1</v>
      </c>
      <c r="H18" s="6" t="n">
        <v>0.02</v>
      </c>
      <c r="I18" s="6" t="n">
        <f aca="false">D18/(2*H18)</f>
        <v>125</v>
      </c>
      <c r="J18" s="6" t="n">
        <f aca="false">1+G18/E18</f>
        <v>1.2</v>
      </c>
      <c r="K18" s="6" t="n">
        <f aca="false">2*SQRT(E18/PI())*(J18-1/J18)</f>
        <v>0.292557672294384</v>
      </c>
      <c r="L18" s="6" t="n">
        <f aca="false">A18*PI()*(K18^2)/4</f>
        <v>0.0672222222222222</v>
      </c>
      <c r="M18" s="7" t="n">
        <v>0.165882198488591</v>
      </c>
      <c r="N18" s="7" t="n">
        <v>0.171246978624393</v>
      </c>
      <c r="O18" s="6" t="n">
        <f aca="false">-(M18-N18)/(4*H18)</f>
        <v>0.0670597516975249</v>
      </c>
      <c r="P18" s="6" t="n">
        <f aca="false">ABS(L18-O18)/L18*100</f>
        <v>0.241691689632281</v>
      </c>
    </row>
    <row r="19" customFormat="false" ht="12.8" hidden="false" customHeight="false" outlineLevel="0" collapsed="false">
      <c r="C19" s="3"/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6"/>
      <c r="P19" s="6"/>
    </row>
    <row r="20" customFormat="false" ht="12.8" hidden="false" customHeight="false" outlineLevel="0" collapsed="false">
      <c r="A20" s="0" t="n">
        <v>1</v>
      </c>
      <c r="B20" s="0" t="n">
        <v>100</v>
      </c>
      <c r="C20" s="3" t="n">
        <v>100000</v>
      </c>
      <c r="D20" s="0" t="n">
        <v>10</v>
      </c>
      <c r="E20" s="0" t="n">
        <v>0.5</v>
      </c>
      <c r="F20" s="0" t="n">
        <v>0.4659</v>
      </c>
      <c r="G20" s="0" t="n">
        <v>0.1</v>
      </c>
      <c r="H20" s="0" t="n">
        <v>0.02</v>
      </c>
      <c r="I20" s="0" t="n">
        <f aca="false">D20/(2*H20)</f>
        <v>250</v>
      </c>
      <c r="J20" s="0" t="n">
        <f aca="false">1+G20/E20</f>
        <v>1.2</v>
      </c>
      <c r="K20" s="0" t="n">
        <f aca="false">2*SQRT(E20/PI())*(J20-1/J20)</f>
        <v>0.292557672294384</v>
      </c>
      <c r="L20" s="0" t="n">
        <f aca="false">A20*PI()*(K20^2)/4</f>
        <v>0.0672222222222222</v>
      </c>
      <c r="M20" s="3" t="n">
        <v>0.333924961107829</v>
      </c>
      <c r="N20" s="3" t="n">
        <v>0.339283234942699</v>
      </c>
      <c r="O20" s="0" t="n">
        <f aca="false">-(M20-N20)/(4*H20)</f>
        <v>0.0669784229358747</v>
      </c>
      <c r="P20" s="6" t="n">
        <f aca="false">ABS(L20-O20)/L20*100</f>
        <v>0.362676624333032</v>
      </c>
    </row>
    <row r="21" customFormat="false" ht="12.8" hidden="false" customHeight="false" outlineLevel="0" collapsed="false">
      <c r="A21" s="0" t="n">
        <v>1</v>
      </c>
      <c r="B21" s="0" t="n">
        <v>100</v>
      </c>
      <c r="C21" s="3" t="n">
        <v>100000</v>
      </c>
      <c r="D21" s="0" t="n">
        <v>8</v>
      </c>
      <c r="E21" s="0" t="n">
        <v>0.5</v>
      </c>
      <c r="F21" s="0" t="n">
        <v>0.4659</v>
      </c>
      <c r="G21" s="0" t="n">
        <v>0.1</v>
      </c>
      <c r="H21" s="0" t="n">
        <v>0.02</v>
      </c>
      <c r="I21" s="0" t="n">
        <f aca="false">D21/(2*H21)</f>
        <v>200</v>
      </c>
      <c r="J21" s="0" t="n">
        <f aca="false">1+G21/E21</f>
        <v>1.2</v>
      </c>
      <c r="K21" s="0" t="n">
        <f aca="false">2*SQRT(E21/PI())*(J21-1/J21)</f>
        <v>0.292557672294384</v>
      </c>
      <c r="L21" s="0" t="n">
        <f aca="false">A21*PI()*(K21^2)/4</f>
        <v>0.0672222222222222</v>
      </c>
      <c r="M21" s="3" t="n">
        <v>0.266632815499621</v>
      </c>
      <c r="N21" s="3" t="n">
        <v>0.272017759690499</v>
      </c>
      <c r="O21" s="0" t="n">
        <f aca="false">-(M21-N21)/(4*H21)</f>
        <v>0.0673118023859748</v>
      </c>
      <c r="P21" s="0" t="n">
        <f aca="false">ABS(L21-O21)/L21*100</f>
        <v>0.133259747731141</v>
      </c>
    </row>
    <row r="22" customFormat="false" ht="12.8" hidden="false" customHeight="false" outlineLevel="0" collapsed="false">
      <c r="A22" s="0" t="n">
        <v>1</v>
      </c>
      <c r="B22" s="0" t="n">
        <v>100</v>
      </c>
      <c r="C22" s="3" t="n">
        <v>100000</v>
      </c>
      <c r="D22" s="6" t="n">
        <v>6</v>
      </c>
      <c r="E22" s="6" t="n">
        <v>0.5</v>
      </c>
      <c r="F22" s="6" t="n">
        <v>0.4659</v>
      </c>
      <c r="G22" s="6" t="n">
        <v>0.1</v>
      </c>
      <c r="H22" s="6" t="n">
        <v>0.02</v>
      </c>
      <c r="I22" s="6" t="n">
        <f aca="false">D22/(2*H22)</f>
        <v>150</v>
      </c>
      <c r="J22" s="6" t="n">
        <f aca="false">1+G22/E22</f>
        <v>1.2</v>
      </c>
      <c r="K22" s="6" t="n">
        <f aca="false">2*SQRT(E22/PI())*(J22-1/J22)</f>
        <v>0.292557672294384</v>
      </c>
      <c r="L22" s="6" t="n">
        <f aca="false">A22*PI()*(K22^2)/4</f>
        <v>0.0672222222222222</v>
      </c>
      <c r="M22" s="7" t="n">
        <v>0.199570602855236</v>
      </c>
      <c r="N22" s="7" t="n">
        <v>0.204979935381258</v>
      </c>
      <c r="O22" s="6" t="n">
        <f aca="false">-(M22-N22)/(4*H22)</f>
        <v>0.0676166565752735</v>
      </c>
      <c r="P22" s="4" t="n">
        <f aca="false">ABS(L22-O22)/L22*100</f>
        <v>0.586761847514386</v>
      </c>
    </row>
    <row r="23" customFormat="false" ht="12.8" hidden="false" customHeight="false" outlineLevel="0" collapsed="false">
      <c r="A23" s="0" t="n">
        <v>1</v>
      </c>
      <c r="B23" s="0" t="n">
        <v>100</v>
      </c>
      <c r="C23" s="3" t="n">
        <v>100000</v>
      </c>
      <c r="D23" s="6" t="n">
        <v>5</v>
      </c>
      <c r="E23" s="6" t="n">
        <v>0.5</v>
      </c>
      <c r="F23" s="6" t="n">
        <v>0.4659</v>
      </c>
      <c r="G23" s="6" t="n">
        <v>0.1</v>
      </c>
      <c r="H23" s="6" t="n">
        <v>0.02</v>
      </c>
      <c r="I23" s="6" t="n">
        <f aca="false">D23/(2*H23)</f>
        <v>125</v>
      </c>
      <c r="J23" s="6" t="n">
        <f aca="false">1+G23/E23</f>
        <v>1.2</v>
      </c>
      <c r="K23" s="6" t="n">
        <f aca="false">2*SQRT(E23/PI())*(J23-1/J23)</f>
        <v>0.292557672294384</v>
      </c>
      <c r="L23" s="6" t="n">
        <f aca="false">A23*PI()*(K23^2)/4</f>
        <v>0.0672222222222222</v>
      </c>
      <c r="M23" s="7" t="n">
        <v>0.165882198488591</v>
      </c>
      <c r="N23" s="7" t="n">
        <v>0.171246978624393</v>
      </c>
      <c r="O23" s="6" t="n">
        <f aca="false">-(M23-N23)/(4*H23)</f>
        <v>0.0670597516975249</v>
      </c>
      <c r="P23" s="6" t="n">
        <f aca="false">ABS(L23-O23)/L23*100</f>
        <v>0.241691689632281</v>
      </c>
    </row>
    <row r="24" customFormat="false" ht="12.8" hidden="false" customHeight="false" outlineLevel="0" collapsed="false">
      <c r="C24" s="3"/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6"/>
      <c r="P24" s="6"/>
    </row>
    <row r="25" customFormat="false" ht="12.8" hidden="false" customHeight="false" outlineLevel="0" collapsed="false">
      <c r="A25" s="0" t="s">
        <v>0</v>
      </c>
      <c r="B25" s="6" t="s">
        <v>1</v>
      </c>
      <c r="C25" s="0" t="s">
        <v>2</v>
      </c>
      <c r="D25" s="1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0" t="s">
        <v>8</v>
      </c>
      <c r="J25" s="0" t="s">
        <v>9</v>
      </c>
      <c r="K25" s="0" t="s">
        <v>10</v>
      </c>
      <c r="L25" s="0" t="s">
        <v>11</v>
      </c>
      <c r="M25" s="0" t="s">
        <v>12</v>
      </c>
      <c r="N25" s="0" t="s">
        <v>13</v>
      </c>
      <c r="O25" s="2" t="s">
        <v>14</v>
      </c>
      <c r="P25" s="0" t="s">
        <v>15</v>
      </c>
    </row>
    <row r="26" customFormat="false" ht="12.8" hidden="false" customHeight="false" outlineLevel="0" collapsed="false">
      <c r="A26" s="0" t="n">
        <v>1</v>
      </c>
      <c r="B26" s="0" t="n">
        <v>25</v>
      </c>
      <c r="C26" s="3" t="n">
        <v>100000</v>
      </c>
      <c r="D26" s="0" t="n">
        <v>10</v>
      </c>
      <c r="E26" s="0" t="n">
        <v>0.5</v>
      </c>
      <c r="F26" s="0" t="n">
        <v>0.4659</v>
      </c>
      <c r="G26" s="0" t="n">
        <v>0.01</v>
      </c>
      <c r="H26" s="0" t="n">
        <v>0.02</v>
      </c>
      <c r="I26" s="0" t="n">
        <f aca="false">D26/(2*H26)</f>
        <v>250</v>
      </c>
      <c r="J26" s="0" t="n">
        <f aca="false">1+G26/E26</f>
        <v>1.02</v>
      </c>
      <c r="K26" s="0" t="n">
        <f aca="false">2*SQRT(E26/PI())*(J26-1/J26)</f>
        <v>0.0316024865259175</v>
      </c>
      <c r="L26" s="0" t="n">
        <f aca="false">A26*PI()*(K26^2)/4</f>
        <v>0.000784390618992698</v>
      </c>
      <c r="M26" s="3" t="n">
        <v>0.0038551088245788</v>
      </c>
      <c r="N26" s="3" t="n">
        <v>0.00391775879894197</v>
      </c>
      <c r="O26" s="0" t="n">
        <f aca="false">-(M26-N26)/(4*H26)</f>
        <v>0.000783124679539627</v>
      </c>
      <c r="P26" s="6" t="n">
        <f aca="false">ABS(L26-O26)/L26*100</f>
        <v>0.161391457568409</v>
      </c>
    </row>
    <row r="27" customFormat="false" ht="12.8" hidden="false" customHeight="false" outlineLevel="0" collapsed="false">
      <c r="A27" s="0" t="n">
        <v>1</v>
      </c>
      <c r="B27" s="0" t="n">
        <v>25</v>
      </c>
      <c r="C27" s="3" t="n">
        <v>100000</v>
      </c>
      <c r="D27" s="0" t="n">
        <v>8</v>
      </c>
      <c r="E27" s="0" t="n">
        <v>0.5</v>
      </c>
      <c r="F27" s="0" t="n">
        <v>0.4659</v>
      </c>
      <c r="G27" s="0" t="n">
        <v>0.01</v>
      </c>
      <c r="H27" s="0" t="n">
        <v>0.02</v>
      </c>
      <c r="I27" s="0" t="n">
        <f aca="false">D27/(2*H27)</f>
        <v>200</v>
      </c>
      <c r="J27" s="0" t="n">
        <f aca="false">1+G27/E27</f>
        <v>1.02</v>
      </c>
      <c r="K27" s="0" t="n">
        <f aca="false">2*SQRT(E27/PI())*(J27-1/J27)</f>
        <v>0.0316024865259175</v>
      </c>
      <c r="L27" s="0" t="n">
        <f aca="false">A27*PI()*(K27^2)/4</f>
        <v>0.000784390618992698</v>
      </c>
      <c r="M27" s="3" t="n">
        <v>0.00307035327103224</v>
      </c>
      <c r="N27" s="3" t="n">
        <v>0.00313337861572423</v>
      </c>
      <c r="O27" s="0" t="n">
        <f aca="false">-(M27-N27)/(4*H27)</f>
        <v>0.000787816808649878</v>
      </c>
      <c r="P27" s="6" t="n">
        <f aca="false">ABS(L27-O27)/L27*100</f>
        <v>0.436796358115996</v>
      </c>
    </row>
    <row r="28" customFormat="false" ht="12.8" hidden="false" customHeight="false" outlineLevel="0" collapsed="false">
      <c r="A28" s="8" t="n">
        <v>1</v>
      </c>
      <c r="B28" s="8" t="n">
        <v>25</v>
      </c>
      <c r="C28" s="9" t="n">
        <v>100000</v>
      </c>
      <c r="D28" s="8" t="n">
        <v>6</v>
      </c>
      <c r="E28" s="8" t="n">
        <v>0.5</v>
      </c>
      <c r="F28" s="8" t="n">
        <v>0.4659</v>
      </c>
      <c r="G28" s="8" t="n">
        <v>0.01</v>
      </c>
      <c r="H28" s="8" t="n">
        <v>0.02</v>
      </c>
      <c r="I28" s="8" t="n">
        <f aca="false">D28/(2*H28)</f>
        <v>150</v>
      </c>
      <c r="J28" s="8" t="n">
        <f aca="false">1+G28/E28</f>
        <v>1.02</v>
      </c>
      <c r="K28" s="8" t="n">
        <f aca="false">2*SQRT(E28/PI())*(J28-1/J28)</f>
        <v>0.0316024865259175</v>
      </c>
      <c r="L28" s="8" t="n">
        <f aca="false">A28*PI()*(K28^2)/4</f>
        <v>0.000784390618992698</v>
      </c>
      <c r="M28" s="9" t="n">
        <v>0.00228875949041917</v>
      </c>
      <c r="N28" s="9" t="n">
        <v>0.00235154536253842</v>
      </c>
      <c r="O28" s="8" t="n">
        <f aca="false">-(M28-N28)/(4*H28)</f>
        <v>0.00078482340149066</v>
      </c>
      <c r="P28" s="8" t="n">
        <f aca="false">ABS(L28-O28)/L28*100</f>
        <v>0.0551743592392646</v>
      </c>
    </row>
    <row r="29" customFormat="false" ht="12.8" hidden="false" customHeight="false" outlineLevel="0" collapsed="false">
      <c r="A29" s="0" t="n">
        <v>1</v>
      </c>
      <c r="B29" s="0" t="n">
        <v>25</v>
      </c>
      <c r="C29" s="3" t="n">
        <v>100000</v>
      </c>
      <c r="D29" s="6" t="n">
        <v>5</v>
      </c>
      <c r="E29" s="6" t="n">
        <v>0.5</v>
      </c>
      <c r="F29" s="6" t="n">
        <v>0.4659</v>
      </c>
      <c r="G29" s="0" t="n">
        <v>0.01</v>
      </c>
      <c r="H29" s="6" t="n">
        <v>0.02</v>
      </c>
      <c r="I29" s="6" t="n">
        <f aca="false">D29/(2*H29)</f>
        <v>125</v>
      </c>
      <c r="J29" s="6" t="n">
        <f aca="false">1+G29/E29</f>
        <v>1.02</v>
      </c>
      <c r="K29" s="6" t="n">
        <f aca="false">2*SQRT(E29/PI())*(J29-1/J29)</f>
        <v>0.0316024865259175</v>
      </c>
      <c r="L29" s="6" t="n">
        <f aca="false">A29*PI()*(K29^2)/4</f>
        <v>0.000784390618992698</v>
      </c>
      <c r="M29" s="7" t="n">
        <v>0.00189550605552553</v>
      </c>
      <c r="N29" s="7" t="n">
        <v>0.00195778858202077</v>
      </c>
      <c r="O29" s="6" t="n">
        <f aca="false">-(M29-N29)/(4*H29)</f>
        <v>0.000778531581190525</v>
      </c>
      <c r="P29" s="6" t="n">
        <f aca="false">ABS(L29-O29)/L29*100</f>
        <v>0.746954088983927</v>
      </c>
    </row>
    <row r="30" customFormat="false" ht="12.8" hidden="false" customHeight="false" outlineLevel="0" collapsed="false">
      <c r="A30" s="0" t="n">
        <v>1</v>
      </c>
      <c r="B30" s="0" t="n">
        <v>25</v>
      </c>
      <c r="C30" s="3" t="n">
        <v>100000</v>
      </c>
      <c r="D30" s="6" t="n">
        <v>4</v>
      </c>
      <c r="E30" s="6" t="n">
        <v>0.5</v>
      </c>
      <c r="F30" s="6" t="n">
        <v>0.4659</v>
      </c>
      <c r="G30" s="0" t="n">
        <v>0.01</v>
      </c>
      <c r="H30" s="6" t="n">
        <v>0.02</v>
      </c>
      <c r="I30" s="6" t="n">
        <f aca="false">D30/(2*H30)</f>
        <v>100</v>
      </c>
      <c r="J30" s="6" t="n">
        <f aca="false">1+G30/E30</f>
        <v>1.02</v>
      </c>
      <c r="K30" s="6" t="n">
        <f aca="false">2*SQRT(E30/PI())*(J30-1/J30)</f>
        <v>0.0316024865259175</v>
      </c>
      <c r="L30" s="6" t="n">
        <f aca="false">A30*PI()*(K30^2)/4</f>
        <v>0.000784390618992698</v>
      </c>
      <c r="M30" s="7" t="n">
        <v>0.00150014469545789</v>
      </c>
      <c r="N30" s="7" t="n">
        <v>0.00156529003067942</v>
      </c>
      <c r="O30" s="6" t="n">
        <f aca="false">-(M30-N30)/(4*H30)</f>
        <v>0.000814316690269068</v>
      </c>
      <c r="P30" s="6" t="n">
        <f aca="false">ABS(L30-O30)/L30*100</f>
        <v>3.81520004851672</v>
      </c>
    </row>
    <row r="31" customFormat="false" ht="12.8" hidden="false" customHeight="false" outlineLevel="0" collapsed="false">
      <c r="A31" s="0" t="n">
        <v>1</v>
      </c>
      <c r="B31" s="0" t="n">
        <v>25</v>
      </c>
      <c r="C31" s="3" t="n">
        <v>100000</v>
      </c>
      <c r="D31" s="6" t="n">
        <v>3</v>
      </c>
      <c r="E31" s="6" t="n">
        <v>0.5</v>
      </c>
      <c r="F31" s="6" t="n">
        <v>0.4659</v>
      </c>
      <c r="G31" s="0" t="n">
        <v>0.01</v>
      </c>
      <c r="H31" s="6" t="n">
        <v>0.02</v>
      </c>
      <c r="I31" s="6" t="n">
        <f aca="false">D31/(2*H31)</f>
        <v>75</v>
      </c>
      <c r="J31" s="6" t="n">
        <f aca="false">1+G31/E31</f>
        <v>1.02</v>
      </c>
      <c r="K31" s="6" t="n">
        <f aca="false">2*SQRT(E31/PI())*(J31-1/J31)</f>
        <v>0.0316024865259175</v>
      </c>
      <c r="L31" s="6" t="n">
        <f aca="false">A31*PI()*(K31^2)/4</f>
        <v>0.000784390618992698</v>
      </c>
      <c r="M31" s="7" t="n">
        <v>0.00111579747422879</v>
      </c>
      <c r="N31" s="7" t="n">
        <v>0.0011809978060068</v>
      </c>
      <c r="O31" s="6" t="n">
        <f aca="false">-(M31-N31)/(4*H31)</f>
        <v>0.000815004147225191</v>
      </c>
      <c r="P31" s="6" t="n">
        <f aca="false">ABS(L31-O31)/L31*100</f>
        <v>3.90284221805289</v>
      </c>
    </row>
    <row r="32" customFormat="false" ht="12.8" hidden="false" customHeight="false" outlineLevel="0" collapsed="false">
      <c r="A32" s="0" t="n">
        <v>1</v>
      </c>
      <c r="B32" s="0" t="n">
        <v>25</v>
      </c>
      <c r="C32" s="3" t="n">
        <v>100000</v>
      </c>
      <c r="D32" s="6" t="n">
        <v>2</v>
      </c>
      <c r="E32" s="6" t="n">
        <v>0.5</v>
      </c>
      <c r="F32" s="6" t="n">
        <v>0.4659</v>
      </c>
      <c r="G32" s="0" t="n">
        <v>0.01</v>
      </c>
      <c r="H32" s="6" t="n">
        <v>0.02</v>
      </c>
      <c r="I32" s="6" t="n">
        <f aca="false">D32/(2*H32)</f>
        <v>50</v>
      </c>
      <c r="J32" s="6" t="n">
        <f aca="false">1+G32/E32</f>
        <v>1.02</v>
      </c>
      <c r="K32" s="6" t="n">
        <f aca="false">2*SQRT(E32/PI())*(J32-1/J32)</f>
        <v>0.0316024865259175</v>
      </c>
      <c r="L32" s="6" t="n">
        <f aca="false">A32*PI()*(K32^2)/4</f>
        <v>0.000784390618992698</v>
      </c>
      <c r="M32" s="7" t="n">
        <v>0.000734095844110494</v>
      </c>
      <c r="N32" s="7" t="n">
        <v>0.000793306108726116</v>
      </c>
      <c r="O32" s="6" t="n">
        <f aca="false">-(M32-N32)/(4*H32)</f>
        <v>0.000740128307695278</v>
      </c>
      <c r="P32" s="4" t="n">
        <f aca="false">ABS(L32-O32)/L32*100</f>
        <v>5.64289146576747</v>
      </c>
    </row>
    <row r="33" customFormat="false" ht="12.8" hidden="false" customHeight="false" outlineLevel="0" collapsed="false">
      <c r="C33" s="3"/>
      <c r="D33" s="6"/>
      <c r="E33" s="6"/>
      <c r="F33" s="6"/>
      <c r="H33" s="6"/>
      <c r="I33" s="6"/>
      <c r="J33" s="6"/>
      <c r="K33" s="6"/>
      <c r="L33" s="6"/>
      <c r="M33" s="7"/>
      <c r="N33" s="7"/>
      <c r="O33" s="6"/>
      <c r="P33" s="6"/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1" t="s">
        <v>7</v>
      </c>
      <c r="I34" s="0" t="s">
        <v>8</v>
      </c>
      <c r="J34" s="0" t="s">
        <v>9</v>
      </c>
      <c r="K34" s="0" t="s">
        <v>10</v>
      </c>
      <c r="L34" s="0" t="s">
        <v>11</v>
      </c>
      <c r="M34" s="0" t="s">
        <v>17</v>
      </c>
      <c r="N34" s="0" t="s">
        <v>18</v>
      </c>
      <c r="O34" s="2" t="s">
        <v>14</v>
      </c>
      <c r="P34" s="0" t="s">
        <v>15</v>
      </c>
    </row>
    <row r="35" customFormat="false" ht="12.8" hidden="false" customHeight="false" outlineLevel="0" collapsed="false">
      <c r="A35" s="0" t="n">
        <v>1</v>
      </c>
      <c r="B35" s="0" t="n">
        <v>25</v>
      </c>
      <c r="C35" s="3" t="n">
        <v>100000</v>
      </c>
      <c r="D35" s="6" t="n">
        <v>5</v>
      </c>
      <c r="E35" s="6" t="n">
        <v>0.5</v>
      </c>
      <c r="F35" s="6" t="n">
        <v>0.4659</v>
      </c>
      <c r="G35" s="0" t="n">
        <v>0.01</v>
      </c>
      <c r="H35" s="6" t="n">
        <v>0.005</v>
      </c>
      <c r="I35" s="6" t="n">
        <f aca="false">D35/(2*H35)</f>
        <v>500</v>
      </c>
      <c r="J35" s="6" t="n">
        <f aca="false">1+G35/E35</f>
        <v>1.02</v>
      </c>
      <c r="K35" s="6" t="n">
        <f aca="false">2*SQRT(E35/PI())*(J35-1/J35)</f>
        <v>0.0316024865259175</v>
      </c>
      <c r="L35" s="6" t="n">
        <f aca="false">A35*PI()*(K35^2)/4</f>
        <v>0.000784390618992698</v>
      </c>
      <c r="M35" s="7" t="n">
        <v>0.00190663798787701</v>
      </c>
      <c r="N35" s="7" t="n">
        <v>0.00192231920888851</v>
      </c>
      <c r="O35" s="6" t="n">
        <f aca="false">-(M35-N35)/(4*H35)</f>
        <v>0.000784061050575018</v>
      </c>
      <c r="P35" s="6" t="n">
        <f aca="false">ABS(L35-O35)/L35*100</f>
        <v>0.0420158540527643</v>
      </c>
    </row>
    <row r="36" customFormat="false" ht="12.8" hidden="false" customHeight="false" outlineLevel="0" collapsed="false">
      <c r="A36" s="0" t="n">
        <v>1</v>
      </c>
      <c r="B36" s="0" t="n">
        <v>25</v>
      </c>
      <c r="C36" s="3" t="n">
        <v>100000</v>
      </c>
      <c r="D36" s="6" t="n">
        <v>5</v>
      </c>
      <c r="E36" s="6" t="n">
        <v>0.5</v>
      </c>
      <c r="F36" s="6" t="n">
        <v>0.4659</v>
      </c>
      <c r="G36" s="0" t="n">
        <v>0.01</v>
      </c>
      <c r="H36" s="6" t="n">
        <v>0.002</v>
      </c>
      <c r="I36" s="6" t="n">
        <f aca="false">D36/(2*H36)</f>
        <v>1250</v>
      </c>
      <c r="J36" s="6" t="n">
        <f aca="false">1+G36/E36</f>
        <v>1.02</v>
      </c>
      <c r="K36" s="6" t="n">
        <f aca="false">2*SQRT(E36/PI())*(J36-1/J36)</f>
        <v>0.0316024865259175</v>
      </c>
      <c r="L36" s="6" t="n">
        <f aca="false">A36*PI()*(K36^2)/4</f>
        <v>0.000784390618992698</v>
      </c>
      <c r="M36" s="7" t="n">
        <v>0.00190794103499958</v>
      </c>
      <c r="N36" s="7" t="n">
        <v>0.00191418990644842</v>
      </c>
      <c r="O36" s="6" t="n">
        <f aca="false">-(M36-N36)/(4*H36)</f>
        <v>0.000781108931105257</v>
      </c>
      <c r="P36" s="6" t="n">
        <f aca="false">ABS(L36-O36)/L36*100</f>
        <v>0.418374188571383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1" t="s">
        <v>7</v>
      </c>
      <c r="I38" s="0" t="s">
        <v>8</v>
      </c>
      <c r="J38" s="0" t="s">
        <v>9</v>
      </c>
      <c r="K38" s="0" t="s">
        <v>10</v>
      </c>
      <c r="L38" s="0" t="s">
        <v>11</v>
      </c>
      <c r="M38" s="0" t="s">
        <v>17</v>
      </c>
      <c r="N38" s="0" t="s">
        <v>18</v>
      </c>
      <c r="O38" s="2" t="s">
        <v>14</v>
      </c>
      <c r="P38" s="0" t="s">
        <v>15</v>
      </c>
    </row>
    <row r="39" customFormat="false" ht="12.8" hidden="false" customHeight="false" outlineLevel="0" collapsed="false">
      <c r="A39" s="8" t="n">
        <v>1</v>
      </c>
      <c r="B39" s="8" t="n">
        <v>1</v>
      </c>
      <c r="C39" s="9" t="n">
        <v>100000</v>
      </c>
      <c r="D39" s="8" t="n">
        <v>6</v>
      </c>
      <c r="E39" s="8" t="n">
        <v>0.5</v>
      </c>
      <c r="F39" s="8" t="n">
        <v>0.4659</v>
      </c>
      <c r="G39" s="8" t="n">
        <v>0.45</v>
      </c>
      <c r="H39" s="8" t="n">
        <v>0.02</v>
      </c>
      <c r="I39" s="8" t="n">
        <f aca="false">D39/(2*H39)</f>
        <v>150</v>
      </c>
      <c r="J39" s="8" t="n">
        <f aca="false">1+G39/E39</f>
        <v>1.9</v>
      </c>
      <c r="K39" s="8" t="n">
        <f aca="false">2*SQRT(E39/PI())*(J39-1/J39)</f>
        <v>1.09604142299762</v>
      </c>
      <c r="L39" s="8" t="n">
        <f aca="false">A39*PI()*(K39^2)/4</f>
        <v>0.943504155124654</v>
      </c>
      <c r="M39" s="10" t="n">
        <v>2.83736610489206</v>
      </c>
      <c r="N39" s="10" t="n">
        <v>2.91447276871411</v>
      </c>
      <c r="O39" s="8" t="n">
        <f aca="false">-(M39-N39)/(4*H39)</f>
        <v>0.963833297775629</v>
      </c>
      <c r="P39" s="8" t="n">
        <f aca="false">ABS(L39-O39)/L39*100</f>
        <v>2.15464262033796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3" t="n">
        <v>100000</v>
      </c>
      <c r="D40" s="0" t="n">
        <v>6</v>
      </c>
      <c r="E40" s="0" t="n">
        <v>0.5</v>
      </c>
      <c r="F40" s="0" t="n">
        <v>0.4659</v>
      </c>
      <c r="G40" s="0" t="n">
        <v>0.45</v>
      </c>
      <c r="H40" s="0" t="n">
        <v>0.01</v>
      </c>
      <c r="I40" s="0" t="n">
        <f aca="false">D40/(2*H40)</f>
        <v>300</v>
      </c>
      <c r="J40" s="0" t="n">
        <f aca="false">1+G40/E40</f>
        <v>1.9</v>
      </c>
      <c r="K40" s="0" t="n">
        <f aca="false">2*SQRT(E40/PI())*(J40-1/J40)</f>
        <v>1.09604142299762</v>
      </c>
      <c r="L40" s="0" t="n">
        <f aca="false">A40*PI()*(K40^2)/4</f>
        <v>0.943504155124654</v>
      </c>
      <c r="M40" s="5" t="n">
        <v>2.8725528403814</v>
      </c>
      <c r="N40" s="5" t="n">
        <v>2.9100295018555</v>
      </c>
      <c r="O40" s="0" t="n">
        <f aca="false">-(M40-N40)/(4*H40)</f>
        <v>0.936916536852506</v>
      </c>
      <c r="P40" s="0" t="n">
        <f aca="false">ABS(L40-O40)/L40*100</f>
        <v>0.698207658796989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s">
        <v>19</v>
      </c>
      <c r="D42" s="0" t="s">
        <v>2</v>
      </c>
      <c r="E42" s="2" t="s">
        <v>3</v>
      </c>
      <c r="F42" s="2" t="s">
        <v>4</v>
      </c>
      <c r="G42" s="2" t="s">
        <v>20</v>
      </c>
      <c r="H42" s="0" t="s">
        <v>21</v>
      </c>
      <c r="I42" s="2" t="s">
        <v>6</v>
      </c>
      <c r="J42" s="0" t="s">
        <v>22</v>
      </c>
      <c r="K42" s="0" t="s">
        <v>23</v>
      </c>
      <c r="L42" s="0" t="s">
        <v>24</v>
      </c>
      <c r="M42" s="2" t="s">
        <v>7</v>
      </c>
      <c r="N42" s="0" t="s">
        <v>25</v>
      </c>
      <c r="O42" s="0" t="s">
        <v>8</v>
      </c>
      <c r="P42" s="0" t="s">
        <v>26</v>
      </c>
      <c r="Q42" s="0" t="s">
        <v>27</v>
      </c>
      <c r="R42" s="0" t="s">
        <v>28</v>
      </c>
      <c r="S42" s="0" t="s">
        <v>9</v>
      </c>
      <c r="T42" s="0" t="s">
        <v>10</v>
      </c>
      <c r="U42" s="0" t="s">
        <v>11</v>
      </c>
      <c r="V42" s="0" t="s">
        <v>17</v>
      </c>
      <c r="W42" s="0" t="s">
        <v>18</v>
      </c>
      <c r="X42" s="2" t="s">
        <v>14</v>
      </c>
      <c r="Y42" s="0" t="s">
        <v>15</v>
      </c>
    </row>
    <row r="43" customFormat="false" ht="12.8" hidden="false" customHeight="false" outlineLevel="0" collapsed="false">
      <c r="A43" s="6" t="n">
        <v>1</v>
      </c>
      <c r="B43" s="6" t="n">
        <v>1</v>
      </c>
      <c r="C43" s="6" t="n">
        <f aca="false">B43*(1+(3/8)*M43/N43)</f>
        <v>1.075</v>
      </c>
      <c r="D43" s="7" t="n">
        <v>100000</v>
      </c>
      <c r="E43" s="6" t="n">
        <v>6</v>
      </c>
      <c r="F43" s="6" t="n">
        <v>0.5</v>
      </c>
      <c r="G43" s="6" t="n">
        <v>0.4659</v>
      </c>
      <c r="H43" s="6" t="n">
        <v>0.4866</v>
      </c>
      <c r="I43" s="6" t="n">
        <v>0.45</v>
      </c>
      <c r="J43" s="7" t="n">
        <v>0.509744057083463</v>
      </c>
      <c r="K43" s="6" t="n">
        <f aca="false">ABS(G43-J43)/G43*100</f>
        <v>9.4106153860191</v>
      </c>
      <c r="L43" s="6" t="n">
        <f aca="false">ABS(H43-J43)/H43*100</f>
        <v>4.75627971300103</v>
      </c>
      <c r="M43" s="6" t="n">
        <v>0.02</v>
      </c>
      <c r="N43" s="6" t="n">
        <f aca="false">5*M43</f>
        <v>0.1</v>
      </c>
      <c r="O43" s="6" t="s">
        <v>29</v>
      </c>
      <c r="S43" s="6" t="n">
        <f aca="false">1+I43/F43</f>
        <v>1.9</v>
      </c>
      <c r="T43" s="6" t="n">
        <f aca="false">2*SQRT(F43/PI())*(S43-1/S43)</f>
        <v>1.09604142299762</v>
      </c>
      <c r="U43" s="6" t="n">
        <f aca="false">A43*PI()*(T43^2)/4</f>
        <v>0.943504155124654</v>
      </c>
      <c r="V43" s="11" t="n">
        <v>2.83736610489206</v>
      </c>
      <c r="W43" s="11" t="n">
        <v>2.91447276871411</v>
      </c>
      <c r="X43" s="6" t="n">
        <f aca="false">-(V43-W43)/(4*M43)</f>
        <v>0.963833297775629</v>
      </c>
      <c r="Y43" s="6" t="n">
        <f aca="false">ABS(U43-X43)/U43*100</f>
        <v>2.15464262033796</v>
      </c>
    </row>
    <row r="44" customFormat="false" ht="12.8" hidden="false" customHeight="false" outlineLevel="0" collapsed="false">
      <c r="A44" s="6" t="n">
        <v>1</v>
      </c>
      <c r="B44" s="6" t="n">
        <v>1</v>
      </c>
      <c r="C44" s="6" t="n">
        <f aca="false">B44*(1+(3/8)*M44/N44)</f>
        <v>1.075</v>
      </c>
      <c r="D44" s="7" t="n">
        <v>100000</v>
      </c>
      <c r="E44" s="6" t="n">
        <v>6</v>
      </c>
      <c r="F44" s="6" t="n">
        <v>0.5</v>
      </c>
      <c r="G44" s="6" t="n">
        <v>0.4659</v>
      </c>
      <c r="H44" s="6" t="n">
        <v>0.4866</v>
      </c>
      <c r="I44" s="6" t="n">
        <v>0.45</v>
      </c>
      <c r="J44" s="7" t="n">
        <v>0.510292607311617</v>
      </c>
      <c r="K44" s="6" t="n">
        <f aca="false">ABS(G44-J44)/G44*100</f>
        <v>9.52835529332831</v>
      </c>
      <c r="L44" s="6" t="n">
        <f aca="false">ABS(H44-J44)/H44*100</f>
        <v>4.86901095594258</v>
      </c>
      <c r="M44" s="6" t="n">
        <v>0.012</v>
      </c>
      <c r="N44" s="6" t="n">
        <f aca="false">5*M44</f>
        <v>0.06</v>
      </c>
      <c r="O44" s="6" t="s">
        <v>30</v>
      </c>
      <c r="S44" s="6"/>
      <c r="T44" s="6"/>
      <c r="U44" s="6"/>
      <c r="V44" s="11"/>
      <c r="W44" s="11"/>
      <c r="X44" s="6"/>
      <c r="Y44" s="6"/>
    </row>
    <row r="45" customFormat="false" ht="12.8" hidden="false" customHeight="false" outlineLevel="0" collapsed="false">
      <c r="A45" s="6" t="n">
        <v>1</v>
      </c>
      <c r="B45" s="6" t="n">
        <v>1</v>
      </c>
      <c r="C45" s="6" t="n">
        <f aca="false">B45*(1+(3/8)*M45/N45)</f>
        <v>1.075</v>
      </c>
      <c r="D45" s="7" t="n">
        <v>100000</v>
      </c>
      <c r="E45" s="6" t="n">
        <v>6</v>
      </c>
      <c r="F45" s="6" t="n">
        <v>0.5</v>
      </c>
      <c r="G45" s="6" t="n">
        <v>0.4659</v>
      </c>
      <c r="H45" s="6" t="n">
        <v>0.4866</v>
      </c>
      <c r="I45" s="6" t="n">
        <v>0.45</v>
      </c>
      <c r="J45" s="7" t="n">
        <v>0.520043079482261</v>
      </c>
      <c r="K45" s="6" t="n">
        <f aca="false">ABS(G45-J45)/G45*100</f>
        <v>11.6211803997127</v>
      </c>
      <c r="L45" s="6" t="n">
        <f aca="false">ABS(H45-J45)/H45*100</f>
        <v>6.87280712746842</v>
      </c>
      <c r="M45" s="6" t="n">
        <v>0.012</v>
      </c>
      <c r="N45" s="6" t="n">
        <f aca="false">5*M45</f>
        <v>0.06</v>
      </c>
      <c r="O45" s="6" t="s">
        <v>30</v>
      </c>
      <c r="P45" s="0" t="s">
        <v>31</v>
      </c>
      <c r="S45" s="6"/>
      <c r="T45" s="6"/>
      <c r="U45" s="6"/>
      <c r="V45" s="11"/>
      <c r="W45" s="11"/>
      <c r="X45" s="6"/>
      <c r="Y45" s="6"/>
    </row>
    <row r="46" customFormat="false" ht="12.8" hidden="false" customHeight="false" outlineLevel="0" collapsed="false">
      <c r="A46" s="6" t="n">
        <v>1</v>
      </c>
      <c r="B46" s="6" t="n">
        <v>1</v>
      </c>
      <c r="C46" s="6" t="n">
        <f aca="false">B46*(1+(3/8)*M46/N46)</f>
        <v>1.075</v>
      </c>
      <c r="D46" s="7" t="n">
        <v>100001</v>
      </c>
      <c r="E46" s="6" t="n">
        <v>6</v>
      </c>
      <c r="F46" s="6" t="n">
        <v>1.5</v>
      </c>
      <c r="G46" s="6" t="n">
        <v>0.4659</v>
      </c>
      <c r="H46" s="6" t="n">
        <v>0.4866</v>
      </c>
      <c r="I46" s="6" t="n">
        <v>0.55</v>
      </c>
      <c r="J46" s="7" t="n">
        <v>0.520236586887892</v>
      </c>
      <c r="K46" s="6" t="n">
        <f aca="false">ABS(G46-J46)/G46*100</f>
        <v>11.6627145069526</v>
      </c>
      <c r="L46" s="6" t="n">
        <f aca="false">ABS(H46-J46)/H46*100</f>
        <v>6.91257437071353</v>
      </c>
      <c r="M46" s="6" t="n">
        <v>0.01</v>
      </c>
      <c r="N46" s="6" t="n">
        <f aca="false">5*M46</f>
        <v>0.05</v>
      </c>
      <c r="O46" s="6" t="s">
        <v>32</v>
      </c>
      <c r="P46" s="0" t="s">
        <v>31</v>
      </c>
      <c r="S46" s="6"/>
      <c r="T46" s="6"/>
      <c r="U46" s="6"/>
      <c r="V46" s="6"/>
    </row>
    <row r="47" s="12" customFormat="true" ht="12.8" hidden="false" customHeight="false" outlineLevel="0" collapsed="false">
      <c r="A47" s="12" t="n">
        <v>1</v>
      </c>
      <c r="B47" s="12" t="n">
        <v>1</v>
      </c>
      <c r="C47" s="12" t="e">
        <f aca="false">B47*(1+(3/8)*M47/N47)</f>
        <v>#DIV/0!</v>
      </c>
      <c r="D47" s="13" t="n">
        <v>100001</v>
      </c>
      <c r="E47" s="12" t="n">
        <v>6</v>
      </c>
      <c r="F47" s="12" t="n">
        <v>1.5</v>
      </c>
      <c r="G47" s="12" t="n">
        <v>0.4659</v>
      </c>
      <c r="H47" s="12" t="n">
        <v>0.4866</v>
      </c>
      <c r="I47" s="12" t="n">
        <v>0.55</v>
      </c>
      <c r="J47" s="13"/>
      <c r="M47" s="12" t="n">
        <v>0.006</v>
      </c>
      <c r="O47" s="12" t="s">
        <v>33</v>
      </c>
      <c r="P47" s="12" t="s">
        <v>31</v>
      </c>
    </row>
    <row r="48" s="12" customFormat="true" ht="12.8" hidden="false" customHeight="false" outlineLevel="0" collapsed="false">
      <c r="A48" s="12" t="n">
        <v>1</v>
      </c>
      <c r="B48" s="12" t="n">
        <v>1</v>
      </c>
      <c r="C48" s="12" t="e">
        <f aca="false">B48*(1+(3/8)*M48/N48)</f>
        <v>#DIV/0!</v>
      </c>
      <c r="D48" s="13" t="n">
        <v>100001</v>
      </c>
      <c r="E48" s="12" t="n">
        <v>6</v>
      </c>
      <c r="F48" s="12" t="n">
        <v>1.5</v>
      </c>
      <c r="G48" s="12" t="n">
        <v>0.4659</v>
      </c>
      <c r="H48" s="12" t="n">
        <v>0.4866</v>
      </c>
      <c r="I48" s="12" t="n">
        <v>0.55</v>
      </c>
      <c r="J48" s="13"/>
      <c r="M48" s="12" t="n">
        <v>0.005</v>
      </c>
      <c r="O48" s="12" t="s">
        <v>34</v>
      </c>
      <c r="P48" s="12" t="s">
        <v>31</v>
      </c>
    </row>
    <row r="49" customFormat="false" ht="12.8" hidden="false" customHeight="false" outlineLevel="0" collapsed="false">
      <c r="A49" s="6"/>
      <c r="B49" s="6"/>
      <c r="C49" s="6"/>
      <c r="D49" s="7"/>
      <c r="E49" s="6"/>
      <c r="F49" s="6"/>
      <c r="G49" s="6"/>
      <c r="H49" s="6"/>
      <c r="I49" s="6"/>
      <c r="J49" s="7"/>
      <c r="K49" s="6"/>
      <c r="L49" s="6"/>
      <c r="M49" s="6"/>
      <c r="N49" s="6"/>
      <c r="O49" s="6"/>
      <c r="S49" s="6"/>
      <c r="T49" s="6"/>
      <c r="U49" s="6"/>
      <c r="V49" s="6"/>
    </row>
    <row r="50" customFormat="false" ht="12.8" hidden="false" customHeight="false" outlineLevel="0" collapsed="false">
      <c r="A50" s="6"/>
      <c r="B50" s="6"/>
      <c r="C50" s="6"/>
      <c r="D50" s="7"/>
      <c r="E50" s="6"/>
      <c r="F50" s="6"/>
      <c r="G50" s="6"/>
      <c r="H50" s="6"/>
      <c r="I50" s="6"/>
      <c r="J50" s="7"/>
      <c r="K50" s="6"/>
      <c r="L50" s="6"/>
      <c r="M50" s="6"/>
      <c r="N50" s="6"/>
      <c r="O50" s="6" t="s">
        <v>35</v>
      </c>
      <c r="P50" s="0" t="n">
        <v>0.005</v>
      </c>
      <c r="Q50" s="0" t="n">
        <v>0.05</v>
      </c>
      <c r="R50" s="0" t="n">
        <v>0.1</v>
      </c>
      <c r="S50" s="6"/>
      <c r="T50" s="6"/>
      <c r="U50" s="6"/>
      <c r="V50" s="6"/>
    </row>
    <row r="51" customFormat="false" ht="12.8" hidden="false" customHeight="false" outlineLevel="0" collapsed="false">
      <c r="A51" s="6"/>
      <c r="B51" s="6"/>
      <c r="C51" s="6"/>
      <c r="D51" s="7"/>
      <c r="E51" s="6"/>
      <c r="F51" s="6"/>
      <c r="G51" s="6"/>
      <c r="H51" s="6"/>
      <c r="I51" s="6"/>
      <c r="J51" s="7" t="s">
        <v>36</v>
      </c>
      <c r="K51" s="6"/>
      <c r="L51" s="6"/>
      <c r="M51" s="6"/>
      <c r="N51" s="6"/>
      <c r="O51" s="6" t="s">
        <v>35</v>
      </c>
      <c r="P51" s="0" t="n">
        <v>0.005</v>
      </c>
      <c r="Q51" s="0" t="n">
        <v>0.01</v>
      </c>
      <c r="R51" s="0" t="n">
        <v>0.08</v>
      </c>
      <c r="S51" s="6"/>
      <c r="T51" s="6"/>
      <c r="U51" s="6"/>
      <c r="V51" s="6"/>
    </row>
    <row r="52" customFormat="false" ht="12.8" hidden="false" customHeight="false" outlineLevel="0" collapsed="false">
      <c r="A52" s="6"/>
      <c r="B52" s="6"/>
      <c r="C52" s="6"/>
      <c r="D52" s="7"/>
      <c r="E52" s="6"/>
      <c r="F52" s="6"/>
      <c r="G52" s="6"/>
      <c r="H52" s="6"/>
      <c r="I52" s="6"/>
      <c r="J52" s="7" t="s">
        <v>36</v>
      </c>
      <c r="K52" s="6"/>
      <c r="L52" s="6"/>
      <c r="M52" s="6" t="n">
        <v>0.005</v>
      </c>
      <c r="N52" s="6"/>
      <c r="O52" s="6" t="s">
        <v>35</v>
      </c>
      <c r="P52" s="0" t="n">
        <f aca="false">M52</f>
        <v>0.005</v>
      </c>
      <c r="Q52" s="0" t="n">
        <v>0.05</v>
      </c>
      <c r="R52" s="0" t="n">
        <v>0.08</v>
      </c>
      <c r="S52" s="6"/>
      <c r="T52" s="6"/>
      <c r="U52" s="6"/>
      <c r="V52" s="6"/>
    </row>
    <row r="53" customFormat="false" ht="12.8" hidden="false" customHeight="false" outlineLevel="0" collapsed="false">
      <c r="A53" s="6" t="n">
        <v>1</v>
      </c>
      <c r="B53" s="6" t="n">
        <v>1</v>
      </c>
      <c r="C53" s="6" t="e">
        <f aca="false">B53*(1+(3/8)*M53/N53)</f>
        <v>#DIV/0!</v>
      </c>
      <c r="D53" s="7" t="n">
        <v>100000</v>
      </c>
      <c r="E53" s="6" t="n">
        <v>6</v>
      </c>
      <c r="F53" s="6" t="n">
        <v>0.5</v>
      </c>
      <c r="G53" s="6" t="n">
        <v>0.4659</v>
      </c>
      <c r="H53" s="6" t="n">
        <v>0.4866</v>
      </c>
      <c r="I53" s="6" t="n">
        <v>0.55</v>
      </c>
      <c r="J53" s="7" t="s">
        <v>36</v>
      </c>
      <c r="K53" s="6"/>
      <c r="L53" s="6"/>
      <c r="M53" s="6" t="n">
        <v>0.01</v>
      </c>
      <c r="N53" s="6"/>
      <c r="O53" s="6" t="s">
        <v>35</v>
      </c>
      <c r="P53" s="0" t="n">
        <v>0.01</v>
      </c>
      <c r="Q53" s="0" t="n">
        <v>0.1</v>
      </c>
      <c r="R53" s="0" t="n">
        <v>0.15</v>
      </c>
      <c r="S53" s="6"/>
      <c r="T53" s="6"/>
      <c r="U53" s="6"/>
      <c r="V53" s="6"/>
    </row>
    <row r="54" customFormat="false" ht="12.8" hidden="false" customHeight="false" outlineLevel="0" collapsed="false">
      <c r="A54" s="6" t="n">
        <v>1</v>
      </c>
      <c r="B54" s="6" t="n">
        <v>1</v>
      </c>
      <c r="C54" s="6" t="e">
        <f aca="false">B54*(1+(3/8)*M54/N54)</f>
        <v>#DIV/0!</v>
      </c>
      <c r="D54" s="7" t="n">
        <v>100000</v>
      </c>
      <c r="E54" s="6" t="n">
        <v>6</v>
      </c>
      <c r="F54" s="6" t="n">
        <v>0.5</v>
      </c>
      <c r="G54" s="6" t="n">
        <v>0.4659</v>
      </c>
      <c r="H54" s="6" t="n">
        <v>0.4866</v>
      </c>
      <c r="I54" s="6" t="n">
        <v>0.55</v>
      </c>
      <c r="J54" s="14" t="s">
        <v>37</v>
      </c>
      <c r="K54" s="6"/>
      <c r="L54" s="6"/>
      <c r="M54" s="6" t="n">
        <v>0.004</v>
      </c>
      <c r="N54" s="6"/>
      <c r="O54" s="6" t="s">
        <v>35</v>
      </c>
      <c r="P54" s="0" t="n">
        <v>0.004</v>
      </c>
      <c r="Q54" s="0" t="n">
        <v>0.1</v>
      </c>
      <c r="R54" s="0" t="n">
        <v>0.06</v>
      </c>
      <c r="S54" s="6"/>
      <c r="T54" s="6"/>
      <c r="U54" s="6"/>
      <c r="V54" s="6"/>
    </row>
    <row r="55" customFormat="false" ht="12.8" hidden="false" customHeight="false" outlineLevel="0" collapsed="false">
      <c r="E55" s="15"/>
      <c r="F55" s="2"/>
      <c r="G55" s="2"/>
      <c r="I55" s="2"/>
      <c r="M55" s="2"/>
      <c r="U55" s="2"/>
    </row>
    <row r="56" customFormat="false" ht="12.8" hidden="false" customHeight="false" outlineLevel="0" collapsed="false">
      <c r="E56" s="15"/>
      <c r="F56" s="2"/>
      <c r="G56" s="2"/>
      <c r="I56" s="2"/>
      <c r="M56" s="2"/>
      <c r="U56" s="2"/>
    </row>
    <row r="57" customFormat="false" ht="12.8" hidden="false" customHeight="false" outlineLevel="0" collapsed="false">
      <c r="A57" s="8" t="n">
        <v>1</v>
      </c>
      <c r="B57" s="8" t="n">
        <v>1</v>
      </c>
      <c r="C57" s="0" t="n">
        <f aca="false">B57*(1+(3/8)*M57/N57)</f>
        <v>1.075</v>
      </c>
      <c r="D57" s="9" t="n">
        <v>100000</v>
      </c>
      <c r="E57" s="8" t="n">
        <v>5</v>
      </c>
      <c r="F57" s="8" t="n">
        <v>0.5</v>
      </c>
      <c r="G57" s="8" t="n">
        <v>0.4659</v>
      </c>
      <c r="H57" s="0" t="n">
        <v>0.4866</v>
      </c>
      <c r="I57" s="8" t="n">
        <v>0.46</v>
      </c>
      <c r="J57" s="3" t="n">
        <v>0.519957808079076</v>
      </c>
      <c r="K57" s="0" t="n">
        <f aca="false">ABS(G57-J57)/G57*100</f>
        <v>11.6028778877605</v>
      </c>
      <c r="L57" s="0" t="n">
        <f aca="false">ABS(H57-J57)/H57*100</f>
        <v>6.85528320572872</v>
      </c>
      <c r="M57" s="8" t="n">
        <v>0.02</v>
      </c>
      <c r="N57" s="0" t="n">
        <f aca="false">5*M57</f>
        <v>0.1</v>
      </c>
      <c r="O57" s="8" t="s">
        <v>38</v>
      </c>
      <c r="P57" s="8" t="n">
        <f aca="false">1+I57/F57</f>
        <v>1.92</v>
      </c>
      <c r="Q57" s="8" t="n">
        <f aca="false">2*SQRT(F57/PI())*(P57-1/P57)</f>
        <v>1.11637348132334</v>
      </c>
      <c r="R57" s="8" t="n">
        <f aca="false">A57*PI()*(Q57^2)/4</f>
        <v>0.978833680555555</v>
      </c>
      <c r="S57" s="9" t="n">
        <v>2.43769710914742</v>
      </c>
      <c r="T57" s="9" t="n">
        <v>2.51603463622676</v>
      </c>
      <c r="U57" s="8" t="n">
        <f aca="false">-(S57-T57)/(4*M57)</f>
        <v>0.979219088491745</v>
      </c>
      <c r="V57" s="8" t="n">
        <f aca="false">ABS(R57-U57)/R57*100</f>
        <v>0.0393742005251649</v>
      </c>
    </row>
    <row r="58" customFormat="false" ht="12.8" hidden="false" customHeight="false" outlineLevel="0" collapsed="false">
      <c r="A58" s="8" t="n">
        <v>1</v>
      </c>
      <c r="B58" s="8" t="n">
        <v>1</v>
      </c>
      <c r="C58" s="0" t="n">
        <f aca="false">B58*(1+(3/8)*M58/N58)</f>
        <v>1.075</v>
      </c>
      <c r="D58" s="9" t="n">
        <v>100000</v>
      </c>
      <c r="E58" s="8" t="n">
        <v>5</v>
      </c>
      <c r="F58" s="8" t="n">
        <v>0.5</v>
      </c>
      <c r="G58" s="8" t="n">
        <v>0.4659</v>
      </c>
      <c r="H58" s="0" t="n">
        <v>0.4866</v>
      </c>
      <c r="I58" s="0" t="n">
        <v>0.55</v>
      </c>
      <c r="J58" s="3" t="n">
        <v>0.519957808079076</v>
      </c>
      <c r="K58" s="0" t="n">
        <f aca="false">ABS(G58-J58)/G58*100</f>
        <v>11.6028778877605</v>
      </c>
      <c r="L58" s="0" t="n">
        <f aca="false">ABS(H58-J58)/H58*100</f>
        <v>6.85528320572872</v>
      </c>
      <c r="M58" s="0" t="n">
        <v>0.0125</v>
      </c>
      <c r="N58" s="0" t="n">
        <f aca="false">5*M58</f>
        <v>0.0625</v>
      </c>
      <c r="O58" s="0" t="s">
        <v>39</v>
      </c>
    </row>
    <row r="59" customFormat="false" ht="12.8" hidden="false" customHeight="false" outlineLevel="0" collapsed="false">
      <c r="J59" s="0" t="s">
        <v>40</v>
      </c>
      <c r="K59" s="0" t="e">
        <f aca="false">ABS(G58-J59)/G58*100</f>
        <v>#VALUE!</v>
      </c>
      <c r="L59" s="0" t="e">
        <f aca="false">ABS(H58-J59)/H58*100</f>
        <v>#VALUE!</v>
      </c>
      <c r="M59" s="0" t="n">
        <v>0.01</v>
      </c>
      <c r="N59" s="0" t="n">
        <f aca="false">5*M59</f>
        <v>0.05</v>
      </c>
      <c r="O59" s="0" t="s">
        <v>41</v>
      </c>
    </row>
    <row r="62" customFormat="false" ht="12.8" hidden="false" customHeight="false" outlineLevel="0" collapsed="false">
      <c r="A62" s="0" t="s">
        <v>0</v>
      </c>
      <c r="B62" s="1" t="s">
        <v>1</v>
      </c>
      <c r="C62" s="2" t="s">
        <v>2</v>
      </c>
      <c r="D62" s="2" t="s">
        <v>3</v>
      </c>
      <c r="E62" s="2" t="s">
        <v>4</v>
      </c>
      <c r="F62" s="1" t="s">
        <v>5</v>
      </c>
      <c r="G62" s="1" t="s">
        <v>6</v>
      </c>
      <c r="H62" s="2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17</v>
      </c>
      <c r="N62" s="0" t="s">
        <v>18</v>
      </c>
      <c r="O62" s="2" t="s">
        <v>14</v>
      </c>
      <c r="P62" s="0" t="s">
        <v>15</v>
      </c>
    </row>
    <row r="63" customFormat="false" ht="12.8" hidden="false" customHeight="false" outlineLevel="0" collapsed="false">
      <c r="A63" s="0" t="n">
        <v>1</v>
      </c>
      <c r="B63" s="0" t="n">
        <v>5</v>
      </c>
      <c r="C63" s="3" t="n">
        <v>100000</v>
      </c>
      <c r="D63" s="0" t="n">
        <v>6</v>
      </c>
      <c r="E63" s="0" t="n">
        <v>0.5</v>
      </c>
      <c r="F63" s="0" t="n">
        <v>1.226</v>
      </c>
      <c r="G63" s="0" t="n">
        <v>1.2</v>
      </c>
      <c r="H63" s="0" t="n">
        <v>0.02</v>
      </c>
      <c r="I63" s="0" t="n">
        <f aca="false">D63/(2*H63)</f>
        <v>150</v>
      </c>
      <c r="J63" s="0" t="n">
        <f aca="false">1+G63/E63</f>
        <v>3.4</v>
      </c>
      <c r="K63" s="0" t="n">
        <f aca="false">2*SQRT(E63/PI())*(J63-1/J63)</f>
        <v>2.47813557708184</v>
      </c>
      <c r="L63" s="0" t="n">
        <f aca="false">A63*PI()*(K63^2)/4</f>
        <v>4.82325259515571</v>
      </c>
      <c r="M63" s="3" t="n">
        <v>14.5976188832635</v>
      </c>
      <c r="N63" s="5" t="n">
        <v>15.0054212523551</v>
      </c>
      <c r="O63" s="0" t="n">
        <f aca="false">-(M63-N63)/(4*H63)</f>
        <v>5.097529613645</v>
      </c>
      <c r="P63" s="0" t="n">
        <f aca="false">ABS(L63-O63)/L63*100</f>
        <v>5.68655721586642</v>
      </c>
    </row>
    <row r="64" customFormat="false" ht="12.8" hidden="false" customHeight="false" outlineLevel="0" collapsed="false">
      <c r="A64" s="0" t="n">
        <v>1</v>
      </c>
      <c r="B64" s="0" t="n">
        <v>3</v>
      </c>
      <c r="C64" s="3" t="n">
        <v>100000</v>
      </c>
      <c r="D64" s="0" t="n">
        <v>6</v>
      </c>
      <c r="E64" s="0" t="n">
        <v>0.5</v>
      </c>
      <c r="F64" s="0" t="n">
        <v>0.9029</v>
      </c>
      <c r="G64" s="0" t="n">
        <v>0.9</v>
      </c>
      <c r="H64" s="0" t="n">
        <v>0.02</v>
      </c>
      <c r="I64" s="0" t="n">
        <f aca="false">D64/(2*H64)</f>
        <v>150</v>
      </c>
      <c r="J64" s="0" t="n">
        <f aca="false">1+G64/E64</f>
        <v>2.8</v>
      </c>
      <c r="K64" s="0" t="n">
        <f aca="false">2*SQRT(E64/PI())*(J64-1/J64)</f>
        <v>1.94911799853271</v>
      </c>
      <c r="L64" s="0" t="n">
        <f aca="false">A64*PI()*(K64^2)/4</f>
        <v>2.98377551020408</v>
      </c>
      <c r="M64" s="3" t="n">
        <v>8.92029486304285</v>
      </c>
      <c r="N64" s="5" t="n">
        <v>9.18041475399109</v>
      </c>
      <c r="O64" s="0" t="n">
        <f aca="false">-(M64-N64)/(4*H64)</f>
        <v>3.25149863685301</v>
      </c>
      <c r="P64" s="0" t="n">
        <f aca="false">ABS(L64-O64)/L64*100</f>
        <v>8.97262966779358</v>
      </c>
    </row>
    <row r="65" customFormat="false" ht="12.8" hidden="false" customHeight="false" outlineLevel="0" collapsed="false">
      <c r="A65" s="0" t="n">
        <v>1</v>
      </c>
      <c r="B65" s="0" t="n">
        <v>2</v>
      </c>
      <c r="C65" s="3" t="n">
        <v>100000</v>
      </c>
      <c r="D65" s="0" t="n">
        <v>6</v>
      </c>
      <c r="E65" s="0" t="n">
        <v>0.5</v>
      </c>
      <c r="F65" s="0" t="n">
        <v>0.7071</v>
      </c>
      <c r="G65" s="0" t="n">
        <v>0.7</v>
      </c>
      <c r="H65" s="0" t="n">
        <v>0.02</v>
      </c>
      <c r="I65" s="0" t="n">
        <f aca="false">D65/(2*H65)</f>
        <v>150</v>
      </c>
      <c r="J65" s="0" t="n">
        <f aca="false">1+G65/E65</f>
        <v>2.4</v>
      </c>
      <c r="K65" s="0" t="n">
        <f aca="false">2*SQRT(E65/PI())*(J65-1/J65)</f>
        <v>1.58247104559235</v>
      </c>
      <c r="L65" s="0" t="n">
        <f aca="false">A65*PI()*(K65^2)/4</f>
        <v>1.96680555555556</v>
      </c>
      <c r="M65" s="5" t="n">
        <v>5.89526161152132</v>
      </c>
      <c r="N65" s="5" t="n">
        <v>6.06132314181632</v>
      </c>
      <c r="O65" s="0" t="n">
        <f aca="false">-(M65-N65)/(4*H65)</f>
        <v>2.0757691286875</v>
      </c>
      <c r="P65" s="0" t="n">
        <f aca="false">ABS(L65-O65)/L65*100</f>
        <v>5.54012941564852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3" t="n">
        <v>100000</v>
      </c>
      <c r="D66" s="0" t="n">
        <v>6</v>
      </c>
      <c r="E66" s="0" t="n">
        <v>0.5</v>
      </c>
      <c r="F66" s="0" t="n">
        <v>0.4659</v>
      </c>
      <c r="G66" s="0" t="n">
        <v>0.45</v>
      </c>
      <c r="H66" s="0" t="n">
        <v>0.02</v>
      </c>
      <c r="I66" s="0" t="n">
        <f aca="false">D66/(2*H66)</f>
        <v>150</v>
      </c>
      <c r="J66" s="0" t="n">
        <f aca="false">1+G66/E66</f>
        <v>1.9</v>
      </c>
      <c r="K66" s="0" t="n">
        <f aca="false">2*SQRT(E66/PI())*(J66-1/J66)</f>
        <v>1.09604142299762</v>
      </c>
      <c r="L66" s="0" t="n">
        <f aca="false">A66*PI()*(K66^2)/4</f>
        <v>0.943504155124654</v>
      </c>
      <c r="M66" s="5" t="n">
        <v>2.83736610489206</v>
      </c>
      <c r="N66" s="5" t="n">
        <v>2.91447276871411</v>
      </c>
      <c r="O66" s="0" t="n">
        <f aca="false">-(M66-N66)/(4*H66)</f>
        <v>0.963833297775629</v>
      </c>
      <c r="P66" s="0" t="n">
        <f aca="false">ABS(L66-O66)/L66*100</f>
        <v>2.15464262033796</v>
      </c>
    </row>
    <row r="68" customFormat="false" ht="12.8" hidden="false" customHeight="false" outlineLevel="0" collapsed="false">
      <c r="A68" s="0" t="s">
        <v>0</v>
      </c>
      <c r="B68" s="1" t="s">
        <v>1</v>
      </c>
      <c r="C68" s="2" t="s">
        <v>42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0" t="s">
        <v>8</v>
      </c>
      <c r="J68" s="0" t="s">
        <v>9</v>
      </c>
      <c r="K68" s="0" t="s">
        <v>10</v>
      </c>
      <c r="L68" s="0" t="s">
        <v>11</v>
      </c>
      <c r="M68" s="0" t="s">
        <v>17</v>
      </c>
      <c r="N68" s="0" t="s">
        <v>18</v>
      </c>
      <c r="O68" s="2" t="s">
        <v>14</v>
      </c>
      <c r="P68" s="0" t="s">
        <v>15</v>
      </c>
    </row>
    <row r="69" customFormat="false" ht="12.8" hidden="false" customHeight="false" outlineLevel="0" collapsed="false">
      <c r="A69" s="0" t="n">
        <v>1</v>
      </c>
      <c r="B69" s="0" t="n">
        <v>24</v>
      </c>
      <c r="C69" s="3" t="n">
        <v>100000</v>
      </c>
      <c r="D69" s="0" t="n">
        <v>12</v>
      </c>
      <c r="E69" s="0" t="n">
        <v>0.5</v>
      </c>
      <c r="F69" s="0" t="n">
        <v>3.0348</v>
      </c>
      <c r="G69" s="0" t="n">
        <v>0.45</v>
      </c>
      <c r="H69" s="0" t="n">
        <v>0.02</v>
      </c>
      <c r="I69" s="0" t="n">
        <f aca="false">D69/(2*H69)</f>
        <v>300</v>
      </c>
      <c r="J69" s="0" t="n">
        <f aca="false">1+G69/E69</f>
        <v>1.9</v>
      </c>
      <c r="K69" s="0" t="n">
        <f aca="false">2*SQRT(E69/PI())*(J69-1/J69)</f>
        <v>1.09604142299762</v>
      </c>
      <c r="L69" s="0" t="n">
        <f aca="false">A69*PI()*(K69^2)/4</f>
        <v>0.943504155124654</v>
      </c>
      <c r="M69" s="3" t="n">
        <v>5.71851691824301</v>
      </c>
      <c r="N69" s="3" t="n">
        <v>5.793950321364</v>
      </c>
      <c r="O69" s="0" t="n">
        <f aca="false">-(M69-N69)/(4*H69)</f>
        <v>0.942917539012378</v>
      </c>
      <c r="P69" s="0" t="n">
        <f aca="false">ABS(L69-O69)/L69*100</f>
        <v>0.0621741948977901</v>
      </c>
    </row>
    <row r="70" customFormat="false" ht="12.8" hidden="false" customHeight="false" outlineLevel="0" collapsed="false">
      <c r="A70" s="0" t="n">
        <v>1</v>
      </c>
      <c r="B70" s="0" t="n">
        <v>10</v>
      </c>
      <c r="C70" s="3" t="n">
        <v>100000</v>
      </c>
      <c r="D70" s="0" t="n">
        <v>12</v>
      </c>
      <c r="E70" s="0" t="n">
        <v>0.5</v>
      </c>
      <c r="F70" s="0" t="n">
        <v>1.8428</v>
      </c>
      <c r="G70" s="0" t="n">
        <v>0.45</v>
      </c>
      <c r="H70" s="0" t="n">
        <v>0.02</v>
      </c>
      <c r="I70" s="0" t="n">
        <f aca="false">D70/(2*H70)</f>
        <v>300</v>
      </c>
      <c r="J70" s="0" t="n">
        <f aca="false">1+G70/E70</f>
        <v>1.9</v>
      </c>
      <c r="K70" s="0" t="n">
        <f aca="false">2*SQRT(E70/PI())*(J70-1/J70)</f>
        <v>1.09604142299762</v>
      </c>
      <c r="L70" s="0" t="n">
        <f aca="false">A70*PI()*(K70^2)/4</f>
        <v>0.943504155124654</v>
      </c>
      <c r="M70" s="3" t="n">
        <v>5.71851691824301</v>
      </c>
      <c r="N70" s="3" t="n">
        <v>5.79394502084529</v>
      </c>
      <c r="O70" s="0" t="n">
        <f aca="false">-(M70-N70)/(4*H70)</f>
        <v>0.942851282528501</v>
      </c>
      <c r="P70" s="0" t="n">
        <f aca="false">ABS(L70-O70)/L70*100</f>
        <v>0.0691965787969256</v>
      </c>
    </row>
    <row r="71" customFormat="false" ht="12.8" hidden="false" customHeight="false" outlineLevel="0" collapsed="false">
      <c r="A71" s="0" t="n">
        <v>1</v>
      </c>
      <c r="B71" s="0" t="n">
        <v>5</v>
      </c>
      <c r="C71" s="3" t="n">
        <v>100000</v>
      </c>
      <c r="D71" s="0" t="n">
        <v>12</v>
      </c>
      <c r="E71" s="0" t="n">
        <v>0.5</v>
      </c>
      <c r="F71" s="0" t="n">
        <v>1.226</v>
      </c>
      <c r="G71" s="0" t="n">
        <v>0.45</v>
      </c>
      <c r="H71" s="0" t="n">
        <v>0.02</v>
      </c>
      <c r="I71" s="0" t="n">
        <f aca="false">D71/(2*H71)</f>
        <v>300</v>
      </c>
      <c r="J71" s="0" t="n">
        <f aca="false">1+G71/E71</f>
        <v>1.9</v>
      </c>
      <c r="K71" s="0" t="n">
        <f aca="false">2*SQRT(E71/PI())*(J71-1/J71)</f>
        <v>1.09604142299762</v>
      </c>
      <c r="L71" s="0" t="n">
        <f aca="false">A71*PI()*(K71^2)/4</f>
        <v>0.943504155124654</v>
      </c>
      <c r="M71" s="3" t="n">
        <v>5.71836754788689</v>
      </c>
      <c r="N71" s="3" t="n">
        <v>5.79382271878849</v>
      </c>
      <c r="O71" s="0" t="n">
        <f aca="false">-(M71-N71)/(4*H71)</f>
        <v>0.943189636269992</v>
      </c>
      <c r="P71" s="0" t="n">
        <f aca="false">ABS(L71-O71)/L71*100</f>
        <v>0.0333351849012432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3" t="n">
        <v>100000</v>
      </c>
      <c r="D72" s="0" t="n">
        <v>12</v>
      </c>
      <c r="E72" s="0" t="n">
        <v>0.5</v>
      </c>
      <c r="F72" s="0" t="n">
        <v>0.4659</v>
      </c>
      <c r="G72" s="0" t="n">
        <v>0.45</v>
      </c>
      <c r="H72" s="0" t="n">
        <v>0.02</v>
      </c>
      <c r="I72" s="0" t="n">
        <f aca="false">D72/(2*H72)</f>
        <v>300</v>
      </c>
      <c r="J72" s="0" t="n">
        <f aca="false">1+G72/E72</f>
        <v>1.9</v>
      </c>
      <c r="K72" s="0" t="n">
        <f aca="false">2*SQRT(E72/PI())*(J72-1/J72)</f>
        <v>1.09604142299762</v>
      </c>
      <c r="L72" s="0" t="n">
        <f aca="false">A72*PI()*(K72^2)/4</f>
        <v>0.943504155124654</v>
      </c>
      <c r="M72" s="3" t="n">
        <v>5.66897247681353</v>
      </c>
      <c r="N72" s="3" t="n">
        <v>5.74419990880342</v>
      </c>
      <c r="O72" s="0" t="n">
        <f aca="false">-(M72-N72)/(4*H72)</f>
        <v>0.940342899873625</v>
      </c>
      <c r="P72" s="0" t="n">
        <f aca="false">ABS(L72-O72)/L72*100</f>
        <v>0.335054724863502</v>
      </c>
    </row>
    <row r="74" customFormat="false" ht="12.8" hidden="false" customHeight="false" outlineLevel="0" collapsed="false">
      <c r="B74" s="1"/>
      <c r="D74" s="2"/>
      <c r="E74" s="2"/>
      <c r="F74" s="2"/>
      <c r="G74" s="2"/>
      <c r="H74" s="2"/>
      <c r="O7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43</v>
      </c>
      <c r="C1" s="0" t="s">
        <v>10</v>
      </c>
      <c r="D1" s="0" t="s">
        <v>44</v>
      </c>
      <c r="E1" s="0" t="s">
        <v>45</v>
      </c>
      <c r="F1" s="0" t="s">
        <v>46</v>
      </c>
    </row>
    <row r="2" customFormat="false" ht="12.8" hidden="false" customHeight="false" outlineLevel="0" collapsed="false">
      <c r="A2" s="0" t="n">
        <v>0.55</v>
      </c>
      <c r="B2" s="0" t="n">
        <v>150</v>
      </c>
      <c r="C2" s="0" t="n">
        <v>0.1389</v>
      </c>
      <c r="D2" s="0" t="n">
        <v>0.009173</v>
      </c>
      <c r="E2" s="0" t="n">
        <v>-0.1389</v>
      </c>
      <c r="F2" s="0" t="n">
        <v>-0.06888</v>
      </c>
    </row>
    <row r="3" customFormat="false" ht="12.8" hidden="false" customHeight="false" outlineLevel="0" collapsed="false">
      <c r="A3" s="0" t="n">
        <v>0.55</v>
      </c>
      <c r="B3" s="0" t="n">
        <v>150</v>
      </c>
      <c r="C3" s="0" t="n">
        <v>0.5292</v>
      </c>
      <c r="D3" s="0" t="n">
        <v>0.0006515</v>
      </c>
      <c r="E3" s="0" t="n">
        <v>-0.5292</v>
      </c>
      <c r="F3" s="0" t="n">
        <v>-0.01838</v>
      </c>
    </row>
    <row r="4" customFormat="false" ht="12.8" hidden="false" customHeight="false" outlineLevel="0" collapsed="false">
      <c r="A4" s="0" t="n">
        <v>0.55</v>
      </c>
      <c r="B4" s="0" t="n">
        <v>200</v>
      </c>
      <c r="C4" s="0" t="n">
        <v>0.4688</v>
      </c>
      <c r="D4" s="0" t="n">
        <v>0.0008671</v>
      </c>
      <c r="E4" s="0" t="n">
        <v>-0.4688</v>
      </c>
      <c r="F4" s="0" t="n">
        <v>-0.02067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19</v>
      </c>
      <c r="D1" s="0" t="s">
        <v>2</v>
      </c>
      <c r="E1" s="2" t="s">
        <v>3</v>
      </c>
      <c r="F1" s="2" t="s">
        <v>4</v>
      </c>
      <c r="G1" s="2" t="s">
        <v>20</v>
      </c>
      <c r="H1" s="0" t="s">
        <v>21</v>
      </c>
      <c r="I1" s="2" t="s">
        <v>6</v>
      </c>
      <c r="J1" s="0" t="s">
        <v>22</v>
      </c>
      <c r="K1" s="0" t="s">
        <v>23</v>
      </c>
      <c r="L1" s="0" t="s">
        <v>24</v>
      </c>
      <c r="M1" s="2" t="s">
        <v>7</v>
      </c>
      <c r="N1" s="0" t="s">
        <v>25</v>
      </c>
      <c r="O1" s="0" t="s">
        <v>47</v>
      </c>
      <c r="P1" s="0" t="s">
        <v>8</v>
      </c>
      <c r="Q1" s="0" t="s">
        <v>48</v>
      </c>
    </row>
    <row r="2" customFormat="false" ht="12.8" hidden="false" customHeight="false" outlineLevel="0" collapsed="false">
      <c r="A2" s="6" t="n">
        <v>1</v>
      </c>
      <c r="B2" s="6" t="n">
        <v>1</v>
      </c>
      <c r="C2" s="6" t="n">
        <f aca="false">B2*(1+(3/8)*M2/N2)</f>
        <v>1.075</v>
      </c>
      <c r="D2" s="7" t="n">
        <v>100000</v>
      </c>
      <c r="E2" s="6" t="n">
        <v>6</v>
      </c>
      <c r="F2" s="6" t="n">
        <v>0.5</v>
      </c>
      <c r="G2" s="6" t="n">
        <v>0.4659</v>
      </c>
      <c r="H2" s="6" t="n">
        <v>0.4866</v>
      </c>
      <c r="I2" s="6" t="n">
        <v>0.45</v>
      </c>
      <c r="J2" s="7" t="n">
        <v>0.509744057083463</v>
      </c>
      <c r="K2" s="6" t="n">
        <f aca="false">ABS(G2-J2)/G2*100</f>
        <v>9.4106153860191</v>
      </c>
      <c r="L2" s="6" t="n">
        <f aca="false">ABS(H2-J2)/H2*100</f>
        <v>4.75627971300103</v>
      </c>
      <c r="M2" s="6" t="n">
        <v>0.02</v>
      </c>
      <c r="N2" s="6" t="n">
        <f aca="false">5*M2</f>
        <v>0.1</v>
      </c>
      <c r="O2" s="6" t="s">
        <v>49</v>
      </c>
      <c r="P2" s="6" t="s">
        <v>29</v>
      </c>
      <c r="Q2" s="0" t="s">
        <v>50</v>
      </c>
    </row>
    <row r="3" customFormat="false" ht="12.8" hidden="false" customHeight="false" outlineLevel="0" collapsed="false">
      <c r="A3" s="6" t="n">
        <v>1</v>
      </c>
      <c r="B3" s="6" t="n">
        <v>1</v>
      </c>
      <c r="C3" s="6" t="n">
        <f aca="false">B3*(1+(3/8)*M3/N3)</f>
        <v>1.075</v>
      </c>
      <c r="D3" s="7" t="n">
        <v>100000</v>
      </c>
      <c r="E3" s="6" t="n">
        <v>6</v>
      </c>
      <c r="F3" s="6" t="n">
        <v>0.5</v>
      </c>
      <c r="G3" s="6" t="n">
        <v>0.4659</v>
      </c>
      <c r="H3" s="6" t="n">
        <v>0.4866</v>
      </c>
      <c r="I3" s="6" t="n">
        <v>0.45</v>
      </c>
      <c r="J3" s="7" t="n">
        <v>0.510292607311617</v>
      </c>
      <c r="K3" s="6" t="n">
        <f aca="false">ABS(G3-J3)/G3*100</f>
        <v>9.52835529332831</v>
      </c>
      <c r="L3" s="6" t="n">
        <f aca="false">ABS(H3-J3)/H3*100</f>
        <v>4.86901095594258</v>
      </c>
      <c r="M3" s="6" t="n">
        <v>0.012</v>
      </c>
      <c r="N3" s="6" t="n">
        <f aca="false">5*M3</f>
        <v>0.06</v>
      </c>
      <c r="O3" s="6" t="s">
        <v>49</v>
      </c>
      <c r="P3" s="6" t="s">
        <v>30</v>
      </c>
      <c r="Q3" s="0" t="s">
        <v>50</v>
      </c>
    </row>
    <row r="4" customFormat="false" ht="12.8" hidden="false" customHeight="false" outlineLevel="0" collapsed="false">
      <c r="A4" s="6" t="n">
        <v>1</v>
      </c>
      <c r="B4" s="6" t="n">
        <v>1</v>
      </c>
      <c r="C4" s="6" t="n">
        <f aca="false">B4*(1+(3/8)*M4/N4)</f>
        <v>1.075</v>
      </c>
      <c r="D4" s="7" t="n">
        <v>100000</v>
      </c>
      <c r="E4" s="6" t="n">
        <v>6</v>
      </c>
      <c r="F4" s="6" t="n">
        <v>0.5</v>
      </c>
      <c r="G4" s="6" t="n">
        <v>0.4659</v>
      </c>
      <c r="H4" s="6" t="n">
        <v>0.4866</v>
      </c>
      <c r="I4" s="6" t="n">
        <v>0.45</v>
      </c>
      <c r="J4" s="7" t="n">
        <v>0.520043079482261</v>
      </c>
      <c r="K4" s="6" t="n">
        <f aca="false">ABS(G4-J4)/G4*100</f>
        <v>11.6211803997127</v>
      </c>
      <c r="L4" s="6" t="n">
        <f aca="false">ABS(H4-J4)/H4*100</f>
        <v>6.87280712746842</v>
      </c>
      <c r="M4" s="6" t="n">
        <v>0.012</v>
      </c>
      <c r="N4" s="6" t="n">
        <f aca="false">5*M4</f>
        <v>0.06</v>
      </c>
      <c r="O4" s="6" t="s">
        <v>49</v>
      </c>
      <c r="P4" s="6" t="s">
        <v>30</v>
      </c>
      <c r="Q4" s="0" t="s">
        <v>51</v>
      </c>
    </row>
    <row r="5" customFormat="false" ht="12.8" hidden="false" customHeight="false" outlineLevel="0" collapsed="false">
      <c r="A5" s="6" t="n">
        <v>1</v>
      </c>
      <c r="B5" s="6" t="n">
        <v>1</v>
      </c>
      <c r="C5" s="6" t="n">
        <f aca="false">B5*(1+(3/8)*M5/N5)</f>
        <v>1.075</v>
      </c>
      <c r="D5" s="7" t="n">
        <v>100001</v>
      </c>
      <c r="E5" s="6" t="n">
        <v>6</v>
      </c>
      <c r="F5" s="6" t="n">
        <v>1.5</v>
      </c>
      <c r="G5" s="6" t="n">
        <v>0.4659</v>
      </c>
      <c r="H5" s="6" t="n">
        <v>0.4866</v>
      </c>
      <c r="I5" s="6" t="n">
        <v>0.55</v>
      </c>
      <c r="J5" s="7" t="n">
        <v>0.520236586887892</v>
      </c>
      <c r="K5" s="6" t="n">
        <f aca="false">ABS(G5-J5)/G5*100</f>
        <v>11.6627145069526</v>
      </c>
      <c r="L5" s="6" t="n">
        <f aca="false">ABS(H5-J5)/H5*100</f>
        <v>6.91257437071353</v>
      </c>
      <c r="M5" s="6" t="n">
        <v>0.01</v>
      </c>
      <c r="N5" s="6" t="n">
        <f aca="false">5*M5</f>
        <v>0.05</v>
      </c>
      <c r="O5" s="6" t="s">
        <v>49</v>
      </c>
      <c r="P5" s="6" t="s">
        <v>32</v>
      </c>
      <c r="Q5" s="0" t="s">
        <v>51</v>
      </c>
    </row>
    <row r="6" s="12" customFormat="true" ht="12.8" hidden="false" customHeight="false" outlineLevel="0" collapsed="false">
      <c r="A6" s="12" t="n">
        <v>1</v>
      </c>
      <c r="B6" s="12" t="n">
        <v>1</v>
      </c>
      <c r="C6" s="12" t="n">
        <f aca="false">B6*(1+(3/8)*M6/N6)</f>
        <v>1.075</v>
      </c>
      <c r="D6" s="13" t="n">
        <v>100001</v>
      </c>
      <c r="E6" s="12" t="n">
        <v>6</v>
      </c>
      <c r="F6" s="12" t="n">
        <v>1.5</v>
      </c>
      <c r="G6" s="12" t="n">
        <v>0.4659</v>
      </c>
      <c r="H6" s="12" t="n">
        <v>0.4866</v>
      </c>
      <c r="I6" s="12" t="n">
        <v>0.55</v>
      </c>
      <c r="J6" s="13"/>
      <c r="M6" s="12" t="n">
        <v>0.006</v>
      </c>
      <c r="N6" s="6" t="n">
        <f aca="false">5*M6</f>
        <v>0.03</v>
      </c>
      <c r="O6" s="0" t="s">
        <v>49</v>
      </c>
      <c r="P6" s="12" t="s">
        <v>33</v>
      </c>
      <c r="Q6" s="12" t="s">
        <v>51</v>
      </c>
    </row>
    <row r="7" s="12" customFormat="true" ht="12.8" hidden="false" customHeight="false" outlineLevel="0" collapsed="false">
      <c r="A7" s="12" t="n">
        <v>1</v>
      </c>
      <c r="B7" s="12" t="n">
        <v>1</v>
      </c>
      <c r="C7" s="12" t="n">
        <f aca="false">B7*(1+(3/8)*M7/N7)</f>
        <v>1.075</v>
      </c>
      <c r="D7" s="13" t="n">
        <v>100001</v>
      </c>
      <c r="E7" s="12" t="n">
        <v>6</v>
      </c>
      <c r="F7" s="12" t="n">
        <v>1.5</v>
      </c>
      <c r="G7" s="12" t="n">
        <v>0.4659</v>
      </c>
      <c r="H7" s="12" t="n">
        <v>0.4866</v>
      </c>
      <c r="I7" s="12" t="n">
        <v>0.55</v>
      </c>
      <c r="J7" s="13"/>
      <c r="M7" s="12" t="n">
        <v>0.005</v>
      </c>
      <c r="N7" s="6" t="n">
        <f aca="false">5*M7</f>
        <v>0.025</v>
      </c>
      <c r="O7" s="0" t="s">
        <v>49</v>
      </c>
      <c r="P7" s="12" t="s">
        <v>34</v>
      </c>
      <c r="Q7" s="12" t="s">
        <v>51</v>
      </c>
    </row>
    <row r="8" customFormat="false" ht="12.8" hidden="false" customHeight="false" outlineLevel="0" collapsed="false">
      <c r="A8" s="6"/>
      <c r="B8" s="6"/>
      <c r="C8" s="6"/>
      <c r="D8" s="7"/>
      <c r="E8" s="6"/>
      <c r="F8" s="6"/>
      <c r="G8" s="6"/>
      <c r="H8" s="6"/>
      <c r="I8" s="6"/>
      <c r="J8" s="7"/>
      <c r="K8" s="6"/>
      <c r="L8" s="6"/>
      <c r="M8" s="6"/>
      <c r="N8" s="6"/>
      <c r="O8" s="6"/>
    </row>
    <row r="9" customFormat="false" ht="12.8" hidden="false" customHeight="false" outlineLevel="0" collapsed="false">
      <c r="A9" s="15" t="s">
        <v>52</v>
      </c>
      <c r="B9" s="15"/>
      <c r="C9" s="15"/>
      <c r="D9" s="15"/>
      <c r="E9" s="15"/>
      <c r="F9" s="15"/>
      <c r="G9" s="15"/>
      <c r="H9" s="15"/>
      <c r="I9" s="15"/>
      <c r="J9" s="7"/>
      <c r="K9" s="15" t="s">
        <v>53</v>
      </c>
      <c r="L9" s="15"/>
      <c r="M9" s="15"/>
      <c r="N9" s="15"/>
      <c r="O9" s="15"/>
      <c r="P9" s="15"/>
      <c r="Q9" s="15"/>
      <c r="R9" s="15"/>
      <c r="S9" s="15"/>
    </row>
    <row r="10" customFormat="false" ht="12.8" hidden="false" customHeight="false" outlineLevel="0" collapsed="false">
      <c r="A10" s="0" t="s">
        <v>47</v>
      </c>
      <c r="B10" s="0" t="s">
        <v>48</v>
      </c>
      <c r="C10" s="0" t="s">
        <v>26</v>
      </c>
      <c r="D10" s="0" t="s">
        <v>27</v>
      </c>
      <c r="E10" s="0" t="s">
        <v>28</v>
      </c>
      <c r="F10" s="0" t="s">
        <v>54</v>
      </c>
      <c r="G10" s="0" t="s">
        <v>55</v>
      </c>
      <c r="H10" s="6" t="s">
        <v>43</v>
      </c>
      <c r="I10" s="0" t="s">
        <v>56</v>
      </c>
      <c r="J10" s="7"/>
      <c r="K10" s="0" t="s">
        <v>47</v>
      </c>
      <c r="L10" s="0" t="s">
        <v>48</v>
      </c>
      <c r="M10" s="0" t="s">
        <v>26</v>
      </c>
      <c r="N10" s="0" t="s">
        <v>27</v>
      </c>
      <c r="O10" s="0" t="s">
        <v>28</v>
      </c>
      <c r="P10" s="0" t="s">
        <v>54</v>
      </c>
      <c r="Q10" s="0" t="s">
        <v>55</v>
      </c>
      <c r="R10" s="6" t="s">
        <v>43</v>
      </c>
      <c r="S10" s="0" t="s">
        <v>56</v>
      </c>
    </row>
    <row r="11" customFormat="false" ht="12.8" hidden="false" customHeight="false" outlineLevel="0" collapsed="false">
      <c r="H11" s="6"/>
      <c r="J11" s="7"/>
      <c r="K11" s="12" t="s">
        <v>57</v>
      </c>
      <c r="L11" s="12" t="s">
        <v>50</v>
      </c>
      <c r="M11" s="12" t="n">
        <v>0.001</v>
      </c>
      <c r="N11" s="12" t="n">
        <v>0.04</v>
      </c>
      <c r="O11" s="12" t="n">
        <v>0.04</v>
      </c>
      <c r="P11" s="12" t="n">
        <f aca="false">6/M11</f>
        <v>6000</v>
      </c>
      <c r="Q11" s="12" t="n">
        <f aca="false">1/M11</f>
        <v>1000</v>
      </c>
      <c r="R11" s="12" t="n">
        <v>200</v>
      </c>
      <c r="S11" s="12"/>
    </row>
    <row r="12" customFormat="false" ht="12.8" hidden="false" customHeight="false" outlineLevel="0" collapsed="false">
      <c r="H12" s="6"/>
      <c r="J12" s="7"/>
      <c r="R12" s="6"/>
    </row>
    <row r="13" customFormat="false" ht="12.8" hidden="false" customHeight="false" outlineLevel="0" collapsed="false">
      <c r="A13" s="6" t="s">
        <v>57</v>
      </c>
      <c r="B13" s="0" t="s">
        <v>50</v>
      </c>
      <c r="C13" s="0" t="n">
        <v>0.005</v>
      </c>
      <c r="D13" s="0" t="n">
        <v>0.05</v>
      </c>
      <c r="E13" s="16" t="n">
        <v>0.1</v>
      </c>
      <c r="F13" s="0" t="n">
        <f aca="false">6/C13</f>
        <v>1200</v>
      </c>
      <c r="G13" s="0" t="n">
        <f aca="false">1/C13</f>
        <v>200</v>
      </c>
      <c r="H13" s="0" t="n">
        <v>200</v>
      </c>
      <c r="I13" s="0" t="n">
        <v>0.060804</v>
      </c>
      <c r="J13" s="7"/>
      <c r="K13" s="6"/>
      <c r="L13" s="6"/>
      <c r="M13" s="6"/>
      <c r="N13" s="6"/>
      <c r="O13" s="6"/>
    </row>
    <row r="14" customFormat="false" ht="12.8" hidden="false" customHeight="false" outlineLevel="0" collapsed="false">
      <c r="A14" s="6"/>
      <c r="F14" s="0" t="e">
        <f aca="false">6/C14</f>
        <v>#DIV/0!</v>
      </c>
      <c r="G14" s="0" t="e">
        <f aca="false">1/C14</f>
        <v>#DIV/0!</v>
      </c>
      <c r="H14" s="0" t="n">
        <v>500</v>
      </c>
      <c r="I14" s="0" t="n">
        <v>0.059519</v>
      </c>
      <c r="J14" s="7"/>
      <c r="K14" s="6"/>
      <c r="L14" s="6"/>
      <c r="M14" s="6"/>
      <c r="N14" s="6"/>
      <c r="O14" s="6"/>
    </row>
    <row r="15" customFormat="false" ht="12.8" hidden="false" customHeight="false" outlineLevel="0" collapsed="false">
      <c r="A15" s="6"/>
      <c r="B15" s="6"/>
      <c r="C15" s="6"/>
      <c r="H15" s="0" t="n">
        <v>1000</v>
      </c>
      <c r="I15" s="0" t="n">
        <v>0.059459</v>
      </c>
      <c r="J15" s="7"/>
      <c r="K15" s="6"/>
      <c r="L15" s="6"/>
      <c r="M15" s="6"/>
      <c r="N15" s="6"/>
      <c r="O15" s="6"/>
    </row>
    <row r="16" customFormat="false" ht="12.8" hidden="false" customHeight="false" outlineLevel="0" collapsed="false">
      <c r="A16" s="6" t="s">
        <v>57</v>
      </c>
      <c r="B16" s="6"/>
      <c r="C16" s="6" t="n">
        <v>0.006</v>
      </c>
      <c r="D16" s="16" t="n">
        <v>0.05</v>
      </c>
      <c r="E16" s="0" t="n">
        <v>0.12</v>
      </c>
      <c r="F16" s="0" t="n">
        <f aca="false">6/C16</f>
        <v>1000</v>
      </c>
      <c r="G16" s="0" t="n">
        <f aca="false">1/C16</f>
        <v>166.666666666667</v>
      </c>
      <c r="H16" s="0" t="n">
        <v>150</v>
      </c>
      <c r="I16" s="0" t="n">
        <v>0.073826</v>
      </c>
    </row>
    <row r="17" customFormat="false" ht="12.8" hidden="false" customHeight="false" outlineLevel="0" collapsed="false">
      <c r="A17" s="6"/>
      <c r="B17" s="6"/>
      <c r="C17" s="6"/>
      <c r="D17" s="16"/>
      <c r="H17" s="0" t="n">
        <v>400</v>
      </c>
      <c r="I17" s="0" t="n">
        <v>0.073826</v>
      </c>
    </row>
    <row r="18" customFormat="false" ht="12.8" hidden="false" customHeight="false" outlineLevel="0" collapsed="false">
      <c r="A18" s="6" t="s">
        <v>57</v>
      </c>
      <c r="B18" s="6"/>
      <c r="C18" s="6" t="n">
        <v>0.006</v>
      </c>
      <c r="D18" s="16" t="n">
        <v>0.01</v>
      </c>
      <c r="E18" s="16" t="n">
        <v>0.12</v>
      </c>
      <c r="F18" s="0" t="n">
        <f aca="false">6/C18</f>
        <v>1000</v>
      </c>
      <c r="G18" s="0" t="n">
        <f aca="false">1/C18</f>
        <v>166.666666666667</v>
      </c>
      <c r="H18" s="0" t="n">
        <v>150</v>
      </c>
      <c r="I18" s="0" t="n">
        <v>0.073826</v>
      </c>
    </row>
    <row r="19" customFormat="false" ht="12.8" hidden="false" customHeight="false" outlineLevel="0" collapsed="false">
      <c r="A19" s="6" t="s">
        <v>57</v>
      </c>
      <c r="C19" s="6" t="n">
        <v>0.006</v>
      </c>
      <c r="D19" s="6" t="n">
        <v>0.01</v>
      </c>
      <c r="E19" s="16" t="n">
        <v>0.18</v>
      </c>
      <c r="F19" s="0" t="n">
        <f aca="false">6/C19</f>
        <v>1000</v>
      </c>
      <c r="G19" s="0" t="n">
        <f aca="false">1/C19</f>
        <v>166.666666666667</v>
      </c>
      <c r="H19" s="0" t="n">
        <v>150</v>
      </c>
      <c r="I19" s="6" t="n">
        <v>0.073826</v>
      </c>
    </row>
    <row r="21" customFormat="false" ht="12.8" hidden="false" customHeight="false" outlineLevel="0" collapsed="false">
      <c r="A21" s="6" t="s">
        <v>49</v>
      </c>
      <c r="B21" s="0" t="s">
        <v>50</v>
      </c>
      <c r="C21" s="0" t="n">
        <v>0.008</v>
      </c>
      <c r="D21" s="0" t="n">
        <v>0.008</v>
      </c>
      <c r="E21" s="6" t="s">
        <v>58</v>
      </c>
      <c r="F21" s="0" t="n">
        <f aca="false">6/C21</f>
        <v>750</v>
      </c>
      <c r="G21" s="0" t="n">
        <f aca="false">1/C21</f>
        <v>125</v>
      </c>
      <c r="H21" s="0" t="n">
        <v>200</v>
      </c>
      <c r="I21" s="0" t="n">
        <v>0.099497</v>
      </c>
    </row>
    <row r="22" customFormat="false" ht="12.8" hidden="false" customHeight="false" outlineLevel="0" collapsed="false">
      <c r="A22" s="6"/>
      <c r="E22" s="6"/>
      <c r="H22" s="0" t="n">
        <v>500</v>
      </c>
      <c r="I22" s="6" t="n">
        <v>0.115731</v>
      </c>
    </row>
    <row r="23" customFormat="false" ht="12.8" hidden="false" customHeight="false" outlineLevel="0" collapsed="false">
      <c r="A23" s="6"/>
      <c r="E23" s="6"/>
      <c r="H23" s="0" t="n">
        <v>1000</v>
      </c>
      <c r="I23" s="6" t="n">
        <v>0.115616</v>
      </c>
    </row>
    <row r="24" customFormat="false" ht="12.8" hidden="false" customHeight="false" outlineLevel="0" collapsed="false">
      <c r="A24" s="6"/>
      <c r="E24" s="6"/>
      <c r="H24" s="0" t="n">
        <v>1500</v>
      </c>
      <c r="I24" s="6" t="n">
        <v>0.11521</v>
      </c>
    </row>
    <row r="25" customFormat="false" ht="12.8" hidden="false" customHeight="false" outlineLevel="0" collapsed="false">
      <c r="A25" s="6"/>
      <c r="E25" s="6"/>
      <c r="I25" s="6"/>
    </row>
    <row r="26" customFormat="false" ht="12.8" hidden="false" customHeight="false" outlineLevel="0" collapsed="false">
      <c r="A26" s="6" t="s">
        <v>49</v>
      </c>
      <c r="B26" s="0" t="s">
        <v>50</v>
      </c>
      <c r="C26" s="0" t="n">
        <v>0.01</v>
      </c>
      <c r="D26" s="0" t="n">
        <v>0.01</v>
      </c>
      <c r="E26" s="6" t="n">
        <v>0.18</v>
      </c>
      <c r="F26" s="0" t="n">
        <f aca="false">6/C26</f>
        <v>600</v>
      </c>
      <c r="G26" s="0" t="n">
        <f aca="false">1/C26</f>
        <v>100</v>
      </c>
      <c r="H26" s="0" t="n">
        <v>200</v>
      </c>
      <c r="I26" s="6" t="n">
        <v>0.129899</v>
      </c>
      <c r="K26" s="12" t="s">
        <v>49</v>
      </c>
      <c r="L26" s="12" t="s">
        <v>50</v>
      </c>
      <c r="M26" s="12" t="n">
        <v>0.01</v>
      </c>
      <c r="N26" s="12" t="n">
        <v>0.01</v>
      </c>
      <c r="O26" s="12" t="n">
        <v>0.18</v>
      </c>
      <c r="P26" s="12" t="n">
        <f aca="false">6/M26</f>
        <v>600</v>
      </c>
      <c r="Q26" s="12" t="n">
        <f aca="false">1/M26</f>
        <v>100</v>
      </c>
      <c r="R26" s="12" t="n">
        <v>200</v>
      </c>
      <c r="S26" s="12" t="n">
        <v>0.50315</v>
      </c>
    </row>
    <row r="27" customFormat="false" ht="12.8" hidden="false" customHeight="false" outlineLevel="0" collapsed="false">
      <c r="A27" s="6" t="s">
        <v>49</v>
      </c>
      <c r="E27" s="6"/>
      <c r="H27" s="0" t="n">
        <v>1000</v>
      </c>
      <c r="I27" s="6" t="n">
        <v>0.128278</v>
      </c>
    </row>
    <row r="29" customFormat="false" ht="12.8" hidden="false" customHeight="false" outlineLevel="0" collapsed="false">
      <c r="A29" s="6" t="s">
        <v>57</v>
      </c>
      <c r="C29" s="0" t="n">
        <v>0.008</v>
      </c>
      <c r="D29" s="6" t="n">
        <v>0.01</v>
      </c>
      <c r="E29" s="16" t="n">
        <v>0.18</v>
      </c>
      <c r="F29" s="0" t="n">
        <f aca="false">6/C29</f>
        <v>750</v>
      </c>
      <c r="G29" s="0" t="n">
        <f aca="false">1/C29</f>
        <v>125</v>
      </c>
      <c r="H29" s="0" t="n">
        <v>150</v>
      </c>
      <c r="I29" s="6" t="n">
        <v>0.118121</v>
      </c>
    </row>
    <row r="30" customFormat="false" ht="12.8" hidden="false" customHeight="false" outlineLevel="0" collapsed="false">
      <c r="A30" s="6"/>
      <c r="D30" s="6"/>
      <c r="E30" s="16"/>
      <c r="H30" s="0" t="n">
        <v>300</v>
      </c>
      <c r="I30" s="6" t="n">
        <v>0.115886</v>
      </c>
    </row>
    <row r="31" customFormat="false" ht="12.8" hidden="false" customHeight="false" outlineLevel="0" collapsed="false">
      <c r="H31" s="0" t="n">
        <v>500</v>
      </c>
      <c r="I31" s="6" t="n">
        <v>0.115731</v>
      </c>
    </row>
    <row r="33" customFormat="false" ht="12.8" hidden="false" customHeight="false" outlineLevel="0" collapsed="false">
      <c r="A33" s="6" t="s">
        <v>57</v>
      </c>
      <c r="B33" s="0" t="s">
        <v>50</v>
      </c>
      <c r="C33" s="0" t="n">
        <v>0.005</v>
      </c>
      <c r="D33" s="16" t="n">
        <v>0.05</v>
      </c>
      <c r="E33" s="16" t="n">
        <v>0.08</v>
      </c>
      <c r="H33" s="0" t="n">
        <v>200</v>
      </c>
      <c r="I33" s="0" t="n">
        <v>0.066443</v>
      </c>
    </row>
    <row r="34" customFormat="false" ht="12.8" hidden="false" customHeight="false" outlineLevel="0" collapsed="false">
      <c r="A34" s="6"/>
      <c r="B34" s="6"/>
      <c r="C34" s="6"/>
      <c r="H34" s="0" t="n">
        <v>400</v>
      </c>
      <c r="I34" s="0" t="n">
        <v>0.066332</v>
      </c>
    </row>
    <row r="35" customFormat="false" ht="12.8" hidden="false" customHeight="false" outlineLevel="0" collapsed="false">
      <c r="A35" s="6"/>
      <c r="B35" s="6"/>
      <c r="H35" s="0" t="n">
        <v>500</v>
      </c>
      <c r="I35" s="0" t="n">
        <v>0.06503</v>
      </c>
    </row>
    <row r="37" customFormat="false" ht="12.8" hidden="false" customHeight="false" outlineLevel="0" collapsed="false">
      <c r="A37" s="6" t="s">
        <v>57</v>
      </c>
      <c r="B37" s="0" t="s">
        <v>50</v>
      </c>
      <c r="C37" s="0" t="n">
        <v>0.005</v>
      </c>
      <c r="D37" s="16" t="n">
        <v>0.01</v>
      </c>
      <c r="E37" s="0" t="n">
        <v>0.08</v>
      </c>
      <c r="H37" s="0" t="n">
        <v>200</v>
      </c>
      <c r="I37" s="0" t="n">
        <v>0.066332</v>
      </c>
    </row>
    <row r="38" customFormat="false" ht="12.8" hidden="false" customHeight="false" outlineLevel="0" collapsed="false">
      <c r="A38" s="6"/>
      <c r="B38" s="6"/>
      <c r="C38" s="6"/>
      <c r="H38" s="0" t="n">
        <v>400</v>
      </c>
      <c r="I38" s="0" t="n">
        <v>0.064787</v>
      </c>
    </row>
    <row r="39" customFormat="false" ht="12.8" hidden="false" customHeight="false" outlineLevel="0" collapsed="false">
      <c r="A39" s="6"/>
      <c r="B39" s="6"/>
      <c r="H39" s="0" t="n">
        <v>500</v>
      </c>
      <c r="I39" s="0" t="n">
        <v>0.06503</v>
      </c>
    </row>
  </sheetData>
  <mergeCells count="2">
    <mergeCell ref="A9:I9"/>
    <mergeCell ref="K9:S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2021-04-17T11:44:45Z</dcterms:modified>
  <cp:revision>141</cp:revision>
  <dc:subject/>
  <dc:title/>
</cp:coreProperties>
</file>