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ang/Desktop/00Research/ProjectAdhesive/"/>
    </mc:Choice>
  </mc:AlternateContent>
  <xr:revisionPtr revIDLastSave="0" documentId="13_ncr:1_{70619D9F-BC68-5E45-9EA6-3C8F0B292E22}" xr6:coauthVersionLast="47" xr6:coauthVersionMax="47" xr10:uidLastSave="{00000000-0000-0000-0000-000000000000}"/>
  <bookViews>
    <workbookView xWindow="4080" yWindow="780" windowWidth="21580" windowHeight="15500" xr2:uid="{00000000-000D-0000-FFFF-FFFF00000000}"/>
  </bookViews>
  <sheets>
    <sheet name="Points" sheetId="2" r:id="rId1"/>
    <sheet name="Tests" sheetId="3" r:id="rId2"/>
    <sheet name="StretchXY" sheetId="1" r:id="rId3"/>
    <sheet name="StretchZ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K2" i="3" a="1"/>
  <c r="K2" i="3" s="1"/>
  <c r="L2" i="3" s="1"/>
  <c r="K3" i="3" a="1"/>
  <c r="K3" i="3" s="1"/>
  <c r="N3" i="3" s="1"/>
  <c r="B21" i="4"/>
  <c r="B23" i="4"/>
  <c r="K4" i="3" a="1"/>
  <c r="K4" i="3" s="1"/>
  <c r="L4" i="3" s="1"/>
  <c r="K5" i="3" a="1"/>
  <c r="K5" i="3" s="1"/>
  <c r="L5" i="3" s="1"/>
  <c r="C23" i="4"/>
  <c r="D23" i="4"/>
  <c r="T21" i="4"/>
  <c r="S21" i="4"/>
  <c r="R21" i="4"/>
  <c r="P21" i="4"/>
  <c r="O21" i="4"/>
  <c r="N21" i="4"/>
  <c r="L21" i="4"/>
  <c r="K21" i="4"/>
  <c r="J21" i="4"/>
  <c r="H21" i="4"/>
  <c r="G21" i="4"/>
  <c r="F21" i="4"/>
  <c r="C21" i="4"/>
  <c r="D21" i="4"/>
  <c r="H15" i="4"/>
  <c r="G15" i="4"/>
  <c r="F15" i="4"/>
  <c r="T15" i="4"/>
  <c r="S15" i="4"/>
  <c r="R15" i="4"/>
  <c r="T14" i="4"/>
  <c r="S14" i="4"/>
  <c r="R14" i="4"/>
  <c r="T13" i="4"/>
  <c r="S13" i="4"/>
  <c r="R13" i="4"/>
  <c r="P15" i="4"/>
  <c r="O15" i="4"/>
  <c r="N15" i="4"/>
  <c r="P14" i="4"/>
  <c r="O14" i="4"/>
  <c r="N14" i="4"/>
  <c r="P13" i="4"/>
  <c r="O13" i="4"/>
  <c r="N13" i="4"/>
  <c r="L15" i="4"/>
  <c r="K15" i="4"/>
  <c r="J15" i="4"/>
  <c r="L14" i="4"/>
  <c r="K14" i="4"/>
  <c r="J14" i="4"/>
  <c r="L13" i="4"/>
  <c r="K13" i="4"/>
  <c r="J13" i="4"/>
  <c r="H14" i="4"/>
  <c r="G14" i="4"/>
  <c r="F14" i="4"/>
  <c r="H13" i="4"/>
  <c r="G13" i="4"/>
  <c r="F13" i="4"/>
  <c r="D14" i="4"/>
  <c r="D15" i="4"/>
  <c r="C14" i="4"/>
  <c r="C15" i="4"/>
  <c r="B14" i="4"/>
  <c r="B15" i="4"/>
  <c r="D13" i="4"/>
  <c r="C13" i="4"/>
  <c r="B13" i="4"/>
  <c r="F16" i="4"/>
  <c r="T18" i="4"/>
  <c r="S18" i="4"/>
  <c r="R18" i="4"/>
  <c r="T17" i="4"/>
  <c r="S17" i="4"/>
  <c r="R17" i="4"/>
  <c r="T16" i="4"/>
  <c r="S16" i="4"/>
  <c r="R16" i="4"/>
  <c r="P18" i="4"/>
  <c r="O18" i="4"/>
  <c r="N18" i="4"/>
  <c r="P17" i="4"/>
  <c r="O17" i="4"/>
  <c r="N17" i="4"/>
  <c r="P16" i="4"/>
  <c r="O16" i="4"/>
  <c r="N16" i="4"/>
  <c r="L18" i="4"/>
  <c r="K18" i="4"/>
  <c r="J18" i="4"/>
  <c r="L17" i="4"/>
  <c r="K17" i="4"/>
  <c r="J17" i="4"/>
  <c r="L16" i="4"/>
  <c r="K16" i="4"/>
  <c r="J16" i="4"/>
  <c r="H18" i="4"/>
  <c r="G18" i="4"/>
  <c r="F18" i="4"/>
  <c r="H17" i="4"/>
  <c r="G17" i="4"/>
  <c r="F17" i="4"/>
  <c r="H16" i="4"/>
  <c r="G16" i="4"/>
  <c r="D17" i="4"/>
  <c r="D18" i="4"/>
  <c r="C17" i="4"/>
  <c r="C18" i="4"/>
  <c r="B17" i="4"/>
  <c r="B18" i="4"/>
  <c r="D16" i="4"/>
  <c r="C16" i="4"/>
  <c r="B16" i="4"/>
  <c r="H8" i="4"/>
  <c r="H9" i="4"/>
  <c r="L9" i="4"/>
  <c r="P9" i="4"/>
  <c r="T9" i="4"/>
  <c r="H10" i="4"/>
  <c r="L10" i="4"/>
  <c r="P10" i="4"/>
  <c r="T10" i="4"/>
  <c r="L8" i="4"/>
  <c r="P8" i="4"/>
  <c r="T8" i="4"/>
  <c r="G9" i="4"/>
  <c r="K9" i="4"/>
  <c r="O9" i="4"/>
  <c r="S9" i="4"/>
  <c r="G10" i="4"/>
  <c r="K10" i="4"/>
  <c r="O10" i="4"/>
  <c r="S10" i="4"/>
  <c r="K8" i="4"/>
  <c r="O8" i="4"/>
  <c r="S8" i="4"/>
  <c r="G8" i="4"/>
  <c r="R9" i="4"/>
  <c r="R10" i="4"/>
  <c r="R8" i="4"/>
  <c r="F8" i="4"/>
  <c r="N10" i="4"/>
  <c r="J10" i="4"/>
  <c r="F10" i="4"/>
  <c r="N9" i="4"/>
  <c r="J9" i="4"/>
  <c r="F9" i="4"/>
  <c r="N8" i="4"/>
  <c r="J8" i="4"/>
  <c r="E24" i="1"/>
  <c r="B9" i="4"/>
  <c r="C9" i="4"/>
  <c r="D9" i="4"/>
  <c r="B10" i="4"/>
  <c r="C10" i="4"/>
  <c r="D10" i="4"/>
  <c r="C8" i="4"/>
  <c r="D8" i="4"/>
  <c r="B8" i="4"/>
  <c r="K6" i="3" a="1"/>
  <c r="K6" i="3" s="1"/>
  <c r="L6" i="3" s="1"/>
  <c r="M6" i="3" l="1"/>
  <c r="N2" i="3"/>
  <c r="N5" i="3"/>
  <c r="N4" i="3"/>
  <c r="N6" i="3"/>
  <c r="K3" i="2"/>
  <c r="L2" i="2"/>
  <c r="G2" i="2"/>
  <c r="C19" i="1" l="1"/>
  <c r="D19" i="1"/>
  <c r="E19" i="1"/>
  <c r="F19" i="1"/>
  <c r="H19" i="1"/>
  <c r="I19" i="1"/>
  <c r="J19" i="1"/>
  <c r="K19" i="1"/>
  <c r="L19" i="1"/>
  <c r="N19" i="1"/>
  <c r="O19" i="1"/>
  <c r="P19" i="1"/>
  <c r="Q19" i="1"/>
  <c r="R19" i="1"/>
  <c r="B19" i="1"/>
  <c r="T15" i="1"/>
  <c r="U15" i="1" s="1"/>
  <c r="T16" i="1"/>
  <c r="U16" i="1" s="1"/>
  <c r="T17" i="1"/>
  <c r="U17" i="1" s="1"/>
  <c r="T18" i="1"/>
  <c r="U18" i="1" s="1"/>
  <c r="T11" i="1"/>
  <c r="U11" i="1" s="1"/>
  <c r="T12" i="1"/>
  <c r="U12" i="1" s="1"/>
  <c r="T13" i="1"/>
  <c r="U13" i="1" s="1"/>
  <c r="T14" i="1"/>
  <c r="U14" i="1" s="1"/>
  <c r="T10" i="1"/>
  <c r="T19" i="1" s="1"/>
  <c r="U19" i="1" s="1"/>
  <c r="B41" i="1"/>
  <c r="E36" i="1"/>
  <c r="F41" i="1" s="1"/>
  <c r="D23" i="1"/>
  <c r="D24" i="1"/>
  <c r="D25" i="1"/>
  <c r="D26" i="1"/>
  <c r="E26" i="1" s="1"/>
  <c r="D27" i="1"/>
  <c r="E27" i="1" s="1"/>
  <c r="C41" i="1" s="1"/>
  <c r="D28" i="1"/>
  <c r="D29" i="1"/>
  <c r="E29" i="1" s="1"/>
  <c r="D39" i="1" s="1"/>
  <c r="D30" i="1"/>
  <c r="E30" i="1" s="1"/>
  <c r="D40" i="1" s="1"/>
  <c r="D31" i="1"/>
  <c r="E31" i="1" s="1"/>
  <c r="D41" i="1" s="1"/>
  <c r="D32" i="1"/>
  <c r="D33" i="1"/>
  <c r="E33" i="1" s="1"/>
  <c r="E40" i="1" s="1"/>
  <c r="D34" i="1"/>
  <c r="E34" i="1" s="1"/>
  <c r="D35" i="1"/>
  <c r="D36" i="1"/>
  <c r="D22" i="1"/>
  <c r="G13" i="2"/>
  <c r="G14" i="2"/>
  <c r="G15" i="2"/>
  <c r="G16" i="2"/>
  <c r="G12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G10" i="2" s="1"/>
  <c r="C10" i="2"/>
  <c r="G11" i="2"/>
  <c r="G6" i="2"/>
  <c r="D6" i="2"/>
  <c r="C6" i="2"/>
  <c r="P34" i="1"/>
  <c r="Q34" i="1" s="1"/>
  <c r="P35" i="1"/>
  <c r="P36" i="1"/>
  <c r="Q36" i="1" s="1"/>
  <c r="P41" i="1" s="1"/>
  <c r="J34" i="1"/>
  <c r="K34" i="1" s="1"/>
  <c r="K39" i="1" s="1"/>
  <c r="J35" i="1"/>
  <c r="J36" i="1"/>
  <c r="K36" i="1" s="1"/>
  <c r="K41" i="1" s="1"/>
  <c r="P23" i="1"/>
  <c r="P24" i="1"/>
  <c r="Q24" i="1" s="1"/>
  <c r="L41" i="1" s="1"/>
  <c r="P25" i="1"/>
  <c r="P26" i="1"/>
  <c r="Q26" i="1" s="1"/>
  <c r="M40" i="1" s="1"/>
  <c r="P27" i="1"/>
  <c r="Q27" i="1" s="1"/>
  <c r="M41" i="1" s="1"/>
  <c r="P28" i="1"/>
  <c r="P29" i="1"/>
  <c r="Q29" i="1" s="1"/>
  <c r="N40" i="1" s="1"/>
  <c r="P30" i="1"/>
  <c r="Q30" i="1" s="1"/>
  <c r="N41" i="1" s="1"/>
  <c r="P31" i="1"/>
  <c r="Q31" i="1" s="1"/>
  <c r="O39" i="1" s="1"/>
  <c r="P32" i="1"/>
  <c r="P33" i="1"/>
  <c r="Q33" i="1" s="1"/>
  <c r="O41" i="1" s="1"/>
  <c r="P22" i="1"/>
  <c r="G9" i="2"/>
  <c r="D9" i="2"/>
  <c r="C9" i="2"/>
  <c r="D8" i="2"/>
  <c r="G8" i="2" s="1"/>
  <c r="C8" i="2"/>
  <c r="D7" i="2"/>
  <c r="G7" i="2" s="1"/>
  <c r="C7" i="2"/>
  <c r="J31" i="1"/>
  <c r="K31" i="1" s="1"/>
  <c r="J39" i="1" s="1"/>
  <c r="J32" i="1"/>
  <c r="J33" i="1"/>
  <c r="K33" i="1" s="1"/>
  <c r="J41" i="1" s="1"/>
  <c r="G5" i="2"/>
  <c r="J28" i="1"/>
  <c r="J29" i="1"/>
  <c r="K29" i="1" s="1"/>
  <c r="I40" i="1" s="1"/>
  <c r="J30" i="1"/>
  <c r="K30" i="1" s="1"/>
  <c r="I41" i="1" s="1"/>
  <c r="J25" i="1"/>
  <c r="J26" i="1"/>
  <c r="K26" i="1" s="1"/>
  <c r="H40" i="1" s="1"/>
  <c r="J27" i="1"/>
  <c r="K27" i="1" s="1"/>
  <c r="H41" i="1" s="1"/>
  <c r="G3" i="2"/>
  <c r="D5" i="2"/>
  <c r="C5" i="2"/>
  <c r="D4" i="2"/>
  <c r="C4" i="2"/>
  <c r="G4" i="2" s="1"/>
  <c r="D3" i="2"/>
  <c r="C3" i="2"/>
  <c r="C2" i="2"/>
  <c r="D2" i="2"/>
  <c r="J23" i="1"/>
  <c r="J24" i="1"/>
  <c r="K24" i="1" s="1"/>
  <c r="J22" i="1"/>
  <c r="E41" i="1" l="1"/>
  <c r="Q41" i="1" s="1"/>
  <c r="F39" i="1"/>
  <c r="Q39" i="1" s="1"/>
  <c r="C40" i="1"/>
  <c r="Q40" i="1" s="1"/>
  <c r="G41" i="1"/>
  <c r="P39" i="1"/>
  <c r="U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<sst xmlns="http://schemas.openxmlformats.org/spreadsheetml/2006/main" count="132" uniqueCount="65">
  <si>
    <t>Pressure</t>
  </si>
  <si>
    <t>Displacement:0</t>
  </si>
  <si>
    <t>Displacement:1</t>
  </si>
  <si>
    <t>Displacement:2</t>
  </si>
  <si>
    <t>J</t>
  </si>
  <si>
    <t>Nominal Stress:0</t>
  </si>
  <si>
    <t>Nominal Stress:1</t>
  </si>
  <si>
    <t>Nominal Stress:2</t>
  </si>
  <si>
    <t>Nominal Stress:3</t>
  </si>
  <si>
    <t>Nominal Stress:4</t>
  </si>
  <si>
    <t>Nominal Stress:5</t>
  </si>
  <si>
    <t>Nominal Stress:6</t>
  </si>
  <si>
    <t>Nominal Stress:7</t>
  </si>
  <si>
    <t>Nominal Stress:8</t>
  </si>
  <si>
    <t>Points:0</t>
  </si>
  <si>
    <t>Points:1</t>
  </si>
  <si>
    <t>Points:2</t>
  </si>
  <si>
    <t>x</t>
  </si>
  <si>
    <t>y</t>
  </si>
  <si>
    <t>z</t>
  </si>
  <si>
    <t xml:space="preserve">Displacement </t>
  </si>
  <si>
    <t>Reference</t>
  </si>
  <si>
    <t>Current</t>
  </si>
  <si>
    <t xml:space="preserve">Stretch </t>
  </si>
  <si>
    <t>X_loc</t>
  </si>
  <si>
    <t>Y_loc</t>
  </si>
  <si>
    <t>Z_loc</t>
  </si>
  <si>
    <t>t</t>
  </si>
  <si>
    <t>Inner</t>
  </si>
  <si>
    <t>Outer</t>
  </si>
  <si>
    <t>Mid</t>
  </si>
  <si>
    <t>Middle Point</t>
  </si>
  <si>
    <t>Average</t>
  </si>
  <si>
    <t xml:space="preserve">Outside Point </t>
  </si>
  <si>
    <t>Average Stress</t>
  </si>
  <si>
    <t>MPa</t>
  </si>
  <si>
    <t>Pa</t>
  </si>
  <si>
    <t>Inner Points</t>
  </si>
  <si>
    <t>Average (Dimensionless)</t>
  </si>
  <si>
    <t>R</t>
  </si>
  <si>
    <t>R (mm)</t>
  </si>
  <si>
    <t>R+t</t>
  </si>
  <si>
    <t>R+t after def</t>
  </si>
  <si>
    <t>X Range</t>
  </si>
  <si>
    <t>Y Range</t>
  </si>
  <si>
    <t>Z Range</t>
  </si>
  <si>
    <t>Error</t>
  </si>
  <si>
    <t>Middle</t>
  </si>
  <si>
    <t>x:0</t>
  </si>
  <si>
    <t>x:1</t>
  </si>
  <si>
    <t>x:2</t>
  </si>
  <si>
    <t>X:0</t>
  </si>
  <si>
    <t>X:1</t>
  </si>
  <si>
    <t>X:2</t>
  </si>
  <si>
    <t>u:0</t>
  </si>
  <si>
    <t>u:1</t>
  </si>
  <si>
    <t>u:2</t>
  </si>
  <si>
    <t>M-I</t>
  </si>
  <si>
    <t>O-M</t>
  </si>
  <si>
    <t>O-I</t>
  </si>
  <si>
    <t>l:2</t>
  </si>
  <si>
    <t>Step</t>
  </si>
  <si>
    <t>final</t>
  </si>
  <si>
    <t>Stretch</t>
  </si>
  <si>
    <t xml:space="preserve">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</si>
</sst>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18" fillId="0" borderId="0" xfId="0" applyFont="1"/>
    <xf numFmtId="11" fontId="0" fillId="0" borderId="0" xfId="0" applyNumberFormat="1" applyFill="1"/>
    <xf numFmtId="0" fontId="0" fillId="0" borderId="0" xfId="0" applyFill="1"/>
    <xf numFmtId="0" fontId="0" fillId="34" borderId="0" xfId="0" applyNumberFormat="1" applyFill="1"/>
    <xf numFmtId="0" fontId="0" fillId="0" borderId="0" xfId="0" applyNumberFormat="1" applyFill="1"/>
    <xf numFmtId="0" fontId="0" fillId="0" borderId="0" xfId="0" applyFill="1" applyBorder="1"/>
    <xf numFmtId="0" fontId="0" fillId="0" borderId="10" xfId="0" applyFill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31" sqref="H31"/>
    </sheetView>
  </sheetViews>
  <sheetFormatPr baseColWidth="10" defaultRowHeight="16" x14ac:dyDescent="0.2"/>
  <cols>
    <col min="1" max="1" width="4.1640625" bestFit="1" customWidth="1"/>
    <col min="2" max="4" width="7.1640625" bestFit="1" customWidth="1"/>
    <col min="5" max="6" width="5.5" bestFit="1" customWidth="1"/>
  </cols>
  <sheetData>
    <row r="1" spans="1:12" x14ac:dyDescent="0.2">
      <c r="A1" t="s">
        <v>27</v>
      </c>
      <c r="B1" t="s">
        <v>28</v>
      </c>
      <c r="C1" t="s">
        <v>30</v>
      </c>
      <c r="D1" t="s">
        <v>29</v>
      </c>
      <c r="E1" t="s">
        <v>24</v>
      </c>
      <c r="F1" t="s">
        <v>25</v>
      </c>
      <c r="G1" t="s">
        <v>26</v>
      </c>
      <c r="I1" t="s">
        <v>17</v>
      </c>
      <c r="J1" t="s">
        <v>18</v>
      </c>
      <c r="K1" t="s">
        <v>19</v>
      </c>
      <c r="L1" t="s">
        <v>39</v>
      </c>
    </row>
    <row r="2" spans="1:12" x14ac:dyDescent="0.2">
      <c r="A2">
        <v>0.5</v>
      </c>
      <c r="B2">
        <v>7.1012000000000004</v>
      </c>
      <c r="C2">
        <f t="shared" ref="C2:C16" si="0">B2+A2/2</f>
        <v>7.3512000000000004</v>
      </c>
      <c r="D2">
        <f t="shared" ref="D2:D16" si="1">B2+A2</f>
        <v>7.6012000000000004</v>
      </c>
      <c r="E2">
        <v>0</v>
      </c>
      <c r="F2">
        <v>0</v>
      </c>
      <c r="G2">
        <f>SQRT(C2^2-E2^2-F2^2)</f>
        <v>7.3512000000000004</v>
      </c>
      <c r="I2">
        <v>0</v>
      </c>
      <c r="J2">
        <v>0</v>
      </c>
      <c r="K2">
        <v>7.1012000000000004</v>
      </c>
      <c r="L2">
        <f>SQRT(I2^2+J2^2+K2^2)</f>
        <v>7.1012000000000004</v>
      </c>
    </row>
    <row r="3" spans="1:12" x14ac:dyDescent="0.2">
      <c r="A3">
        <v>0.5</v>
      </c>
      <c r="B3">
        <v>7.1012000000000004</v>
      </c>
      <c r="C3">
        <f t="shared" si="0"/>
        <v>7.3512000000000004</v>
      </c>
      <c r="D3">
        <f t="shared" si="1"/>
        <v>7.6012000000000004</v>
      </c>
      <c r="E3">
        <v>0</v>
      </c>
      <c r="F3">
        <v>1</v>
      </c>
      <c r="G3">
        <f>SQRT(C3^2-E3^2-F3^2)</f>
        <v>7.2828662928822201</v>
      </c>
      <c r="I3">
        <v>2.5</v>
      </c>
      <c r="J3">
        <v>0</v>
      </c>
      <c r="K3">
        <f>SQRT(L3^2-I3^2-J3^2)</f>
        <v>6.6465811843383067</v>
      </c>
      <c r="L3">
        <v>7.1012000000000004</v>
      </c>
    </row>
    <row r="4" spans="1:12" x14ac:dyDescent="0.2">
      <c r="A4">
        <v>0.5</v>
      </c>
      <c r="B4">
        <v>7.1012000000000004</v>
      </c>
      <c r="C4">
        <f t="shared" si="0"/>
        <v>7.3512000000000004</v>
      </c>
      <c r="D4">
        <f t="shared" si="1"/>
        <v>7.6012000000000004</v>
      </c>
      <c r="E4">
        <v>0</v>
      </c>
      <c r="F4">
        <v>-1</v>
      </c>
      <c r="G4">
        <f>SQRT(C4^2-E4^2-F4^2)</f>
        <v>7.2828662928822201</v>
      </c>
    </row>
    <row r="5" spans="1:12" x14ac:dyDescent="0.2">
      <c r="A5">
        <v>0.5</v>
      </c>
      <c r="B5">
        <v>7.1012000000000004</v>
      </c>
      <c r="C5">
        <f t="shared" si="0"/>
        <v>7.3512000000000004</v>
      </c>
      <c r="D5">
        <f t="shared" si="1"/>
        <v>7.6012000000000004</v>
      </c>
      <c r="E5">
        <v>-1</v>
      </c>
      <c r="F5">
        <v>0</v>
      </c>
      <c r="G5">
        <f>SQRT(C5^2-E5^2-F5^2)</f>
        <v>7.2828662928822201</v>
      </c>
    </row>
    <row r="6" spans="1:12" x14ac:dyDescent="0.2">
      <c r="A6">
        <v>0.5</v>
      </c>
      <c r="B6">
        <v>7.1012000000000004</v>
      </c>
      <c r="C6">
        <f t="shared" si="0"/>
        <v>7.3512000000000004</v>
      </c>
      <c r="D6">
        <f t="shared" si="1"/>
        <v>7.6012000000000004</v>
      </c>
      <c r="E6">
        <v>1</v>
      </c>
      <c r="F6">
        <v>0</v>
      </c>
      <c r="G6">
        <f>SQRT(C6^2-E6^2-F6^2)</f>
        <v>7.2828662928822201</v>
      </c>
    </row>
    <row r="7" spans="1:12" x14ac:dyDescent="0.2">
      <c r="A7">
        <v>0.5</v>
      </c>
      <c r="B7">
        <v>7.1012000000000004</v>
      </c>
      <c r="C7">
        <f t="shared" si="0"/>
        <v>7.3512000000000004</v>
      </c>
      <c r="D7">
        <f t="shared" si="1"/>
        <v>7.6012000000000004</v>
      </c>
      <c r="E7">
        <v>0</v>
      </c>
      <c r="F7">
        <v>0</v>
      </c>
      <c r="G7">
        <f>SQRT(D7^2-E7^2-F7^2)</f>
        <v>7.6012000000000004</v>
      </c>
    </row>
    <row r="8" spans="1:12" x14ac:dyDescent="0.2">
      <c r="A8">
        <v>0.5</v>
      </c>
      <c r="B8">
        <v>7.1012000000000004</v>
      </c>
      <c r="C8">
        <f t="shared" si="0"/>
        <v>7.3512000000000004</v>
      </c>
      <c r="D8">
        <f t="shared" si="1"/>
        <v>7.6012000000000004</v>
      </c>
      <c r="E8">
        <v>0</v>
      </c>
      <c r="F8">
        <v>1</v>
      </c>
      <c r="G8">
        <f>SQRT(D8^2-E8^2-F8^2)</f>
        <v>7.5351338037224007</v>
      </c>
    </row>
    <row r="9" spans="1:12" x14ac:dyDescent="0.2">
      <c r="A9">
        <v>0.5</v>
      </c>
      <c r="B9">
        <v>7.1012000000000004</v>
      </c>
      <c r="C9">
        <f t="shared" si="0"/>
        <v>7.3512000000000004</v>
      </c>
      <c r="D9">
        <f t="shared" si="1"/>
        <v>7.6012000000000004</v>
      </c>
      <c r="E9">
        <v>0</v>
      </c>
      <c r="F9">
        <v>-1</v>
      </c>
      <c r="G9">
        <f t="shared" ref="G9:G11" si="2">SQRT(D9^2-E9^2-F9^2)</f>
        <v>7.5351338037224007</v>
      </c>
    </row>
    <row r="10" spans="1:12" x14ac:dyDescent="0.2">
      <c r="A10">
        <v>0.5</v>
      </c>
      <c r="B10">
        <v>7.1012000000000004</v>
      </c>
      <c r="C10">
        <f t="shared" si="0"/>
        <v>7.3512000000000004</v>
      </c>
      <c r="D10">
        <f t="shared" si="1"/>
        <v>7.6012000000000004</v>
      </c>
      <c r="E10">
        <v>-1</v>
      </c>
      <c r="F10">
        <v>0</v>
      </c>
      <c r="G10">
        <f t="shared" si="2"/>
        <v>7.5351338037224007</v>
      </c>
    </row>
    <row r="11" spans="1:12" x14ac:dyDescent="0.2">
      <c r="A11">
        <v>0.5</v>
      </c>
      <c r="B11">
        <v>7.1012000000000004</v>
      </c>
      <c r="C11">
        <f t="shared" si="0"/>
        <v>7.3512000000000004</v>
      </c>
      <c r="D11">
        <f t="shared" si="1"/>
        <v>7.6012000000000004</v>
      </c>
      <c r="E11">
        <v>1</v>
      </c>
      <c r="F11">
        <v>0</v>
      </c>
      <c r="G11">
        <f t="shared" si="2"/>
        <v>7.5351338037224007</v>
      </c>
    </row>
    <row r="12" spans="1:12" x14ac:dyDescent="0.2">
      <c r="A12">
        <v>0.5</v>
      </c>
      <c r="B12">
        <v>7.1012000000000004</v>
      </c>
      <c r="C12">
        <f t="shared" si="0"/>
        <v>7.3512000000000004</v>
      </c>
      <c r="D12">
        <f t="shared" si="1"/>
        <v>7.6012000000000004</v>
      </c>
      <c r="E12">
        <v>0</v>
      </c>
      <c r="F12">
        <v>0</v>
      </c>
      <c r="G12">
        <f>SQRT(B12^2-E12^2-F12^2)</f>
        <v>7.1012000000000004</v>
      </c>
    </row>
    <row r="13" spans="1:12" x14ac:dyDescent="0.2">
      <c r="A13">
        <v>0.5</v>
      </c>
      <c r="B13">
        <v>7.1012000000000004</v>
      </c>
      <c r="C13">
        <f t="shared" si="0"/>
        <v>7.3512000000000004</v>
      </c>
      <c r="D13">
        <f t="shared" si="1"/>
        <v>7.6012000000000004</v>
      </c>
      <c r="E13">
        <v>0</v>
      </c>
      <c r="F13">
        <v>1</v>
      </c>
      <c r="G13">
        <f t="shared" ref="G13:G16" si="3">SQRT(B13^2-E13^2-F13^2)</f>
        <v>7.030436788706659</v>
      </c>
    </row>
    <row r="14" spans="1:12" x14ac:dyDescent="0.2">
      <c r="A14">
        <v>0.5</v>
      </c>
      <c r="B14">
        <v>7.1012000000000004</v>
      </c>
      <c r="C14">
        <f t="shared" si="0"/>
        <v>7.3512000000000004</v>
      </c>
      <c r="D14">
        <f t="shared" si="1"/>
        <v>7.6012000000000004</v>
      </c>
      <c r="E14">
        <v>0</v>
      </c>
      <c r="F14">
        <v>-1</v>
      </c>
      <c r="G14">
        <f t="shared" si="3"/>
        <v>7.030436788706659</v>
      </c>
    </row>
    <row r="15" spans="1:12" x14ac:dyDescent="0.2">
      <c r="A15">
        <v>0.5</v>
      </c>
      <c r="B15">
        <v>7.1012000000000004</v>
      </c>
      <c r="C15">
        <f t="shared" si="0"/>
        <v>7.3512000000000004</v>
      </c>
      <c r="D15">
        <f t="shared" si="1"/>
        <v>7.6012000000000004</v>
      </c>
      <c r="E15">
        <v>-1</v>
      </c>
      <c r="F15">
        <v>0</v>
      </c>
      <c r="G15">
        <f t="shared" si="3"/>
        <v>7.030436788706659</v>
      </c>
    </row>
    <row r="16" spans="1:12" x14ac:dyDescent="0.2">
      <c r="A16">
        <v>0.5</v>
      </c>
      <c r="B16">
        <v>7.1012000000000004</v>
      </c>
      <c r="C16">
        <f t="shared" si="0"/>
        <v>7.3512000000000004</v>
      </c>
      <c r="D16">
        <f t="shared" si="1"/>
        <v>7.6012000000000004</v>
      </c>
      <c r="E16">
        <v>1</v>
      </c>
      <c r="F16">
        <v>0</v>
      </c>
      <c r="G16">
        <f t="shared" si="3"/>
        <v>7.030436788706659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98D8-FD1C-D840-8C83-685057782746}">
  <dimension ref="A1:U6"/>
  <sheetViews>
    <sheetView workbookViewId="0">
      <selection activeCell="H17" sqref="H17"/>
    </sheetView>
  </sheetViews>
  <sheetFormatPr baseColWidth="10" defaultRowHeight="16" x14ac:dyDescent="0.2"/>
  <cols>
    <col min="1" max="1" width="4.1640625" bestFit="1" customWidth="1"/>
    <col min="2" max="3" width="7.1640625" bestFit="1" customWidth="1"/>
    <col min="5" max="5" width="7.6640625" bestFit="1" customWidth="1"/>
    <col min="6" max="6" width="8.1640625" bestFit="1" customWidth="1"/>
    <col min="7" max="7" width="8.6640625" bestFit="1" customWidth="1"/>
    <col min="8" max="8" width="8.1640625" bestFit="1" customWidth="1"/>
    <col min="9" max="9" width="8.6640625" bestFit="1" customWidth="1"/>
    <col min="10" max="11" width="8.1640625" bestFit="1" customWidth="1"/>
    <col min="12" max="13" width="8.1640625" customWidth="1"/>
    <col min="14" max="14" width="7.6640625" bestFit="1" customWidth="1"/>
    <col min="15" max="15" width="7" bestFit="1" customWidth="1"/>
    <col min="16" max="16" width="12.1640625" bestFit="1" customWidth="1"/>
    <col min="17" max="17" width="7.33203125" bestFit="1" customWidth="1"/>
    <col min="18" max="18" width="12.6640625" bestFit="1" customWidth="1"/>
  </cols>
  <sheetData>
    <row r="1" spans="1:21" x14ac:dyDescent="0.2">
      <c r="A1" s="14" t="s">
        <v>27</v>
      </c>
      <c r="B1" s="14" t="s">
        <v>40</v>
      </c>
      <c r="C1" s="14" t="s">
        <v>41</v>
      </c>
      <c r="D1" s="14" t="s">
        <v>42</v>
      </c>
      <c r="E1" s="15" t="s">
        <v>43</v>
      </c>
      <c r="F1" s="15"/>
      <c r="G1" s="15" t="s">
        <v>44</v>
      </c>
      <c r="H1" s="15"/>
      <c r="I1" s="15" t="s">
        <v>45</v>
      </c>
      <c r="J1" s="15"/>
      <c r="K1" s="14" t="s">
        <v>32</v>
      </c>
      <c r="L1" t="s">
        <v>63</v>
      </c>
      <c r="M1" s="14" t="s">
        <v>64</v>
      </c>
      <c r="N1" s="14" t="s">
        <v>46</v>
      </c>
      <c r="O1" s="14" t="s">
        <v>61</v>
      </c>
      <c r="Q1" s="14"/>
      <c r="R1" s="14"/>
    </row>
    <row r="2" spans="1:21" x14ac:dyDescent="0.2">
      <c r="A2" s="14">
        <v>0.5</v>
      </c>
      <c r="B2" s="14">
        <v>7.1012000000000004</v>
      </c>
      <c r="C2" s="14">
        <v>7.6012000000000004</v>
      </c>
      <c r="D2" s="14">
        <v>7.7556633571956199</v>
      </c>
      <c r="E2" s="14">
        <v>-7.7597300000000002</v>
      </c>
      <c r="F2" s="14">
        <v>7.7597500000000004</v>
      </c>
      <c r="G2" s="14">
        <v>-7.7597699999999996</v>
      </c>
      <c r="H2" s="14">
        <v>7.7597899999999997</v>
      </c>
      <c r="I2" s="14">
        <v>-7.7592600000000003</v>
      </c>
      <c r="J2" s="14">
        <v>7.7577400000000001</v>
      </c>
      <c r="K2" s="14" cm="1">
        <f t="array" ref="K2">AVERAGE(ABS(E2:J2))</f>
        <v>7.759339999999999</v>
      </c>
      <c r="L2" s="14">
        <f>ABS(K2)/$C$2</f>
        <v>1.0208046097984527</v>
      </c>
      <c r="N2" s="14">
        <f>100*ABS(K2-D2)/D2</f>
        <v>4.740591017231198E-2</v>
      </c>
      <c r="O2" s="3">
        <v>18</v>
      </c>
      <c r="Q2" s="14"/>
      <c r="R2" s="14"/>
      <c r="S2" s="14"/>
      <c r="T2" s="14"/>
      <c r="U2" s="14"/>
    </row>
    <row r="3" spans="1:21" x14ac:dyDescent="0.2">
      <c r="A3" s="14">
        <v>0.5</v>
      </c>
      <c r="B3" s="14">
        <v>7.1012000000000004</v>
      </c>
      <c r="C3" s="14">
        <v>7.6012000000000004</v>
      </c>
      <c r="D3" s="14">
        <v>8.8059999999999992</v>
      </c>
      <c r="E3" s="14">
        <v>-7.8217600000000003</v>
      </c>
      <c r="F3" s="14">
        <v>7.82179</v>
      </c>
      <c r="G3" s="14">
        <v>-7.8218199999999998</v>
      </c>
      <c r="H3" s="14">
        <v>7.8218500000000004</v>
      </c>
      <c r="I3" s="14">
        <v>-7.8211300000000001</v>
      </c>
      <c r="J3" s="14">
        <v>7.8193000000000001</v>
      </c>
      <c r="K3" s="14" cm="1">
        <f t="array" ref="K3">AVERAGE(ABS(E3:J3))</f>
        <v>7.821275</v>
      </c>
      <c r="L3" s="14">
        <f>ABS(K3)/$C$2</f>
        <v>1.0289526653686258</v>
      </c>
      <c r="N3" s="14">
        <f>100*ABS(K3-D3)/D3</f>
        <v>11.182432432432423</v>
      </c>
      <c r="O3">
        <v>25</v>
      </c>
    </row>
    <row r="4" spans="1:21" x14ac:dyDescent="0.2">
      <c r="A4" s="14">
        <v>0.5</v>
      </c>
      <c r="B4" s="14">
        <v>7.1012000000000004</v>
      </c>
      <c r="C4" s="14">
        <v>7.6012000000000004</v>
      </c>
      <c r="D4" s="14">
        <v>8.8059999999999992</v>
      </c>
      <c r="E4" s="14">
        <v>-8.03599</v>
      </c>
      <c r="F4" s="14">
        <v>8.0360200000000006</v>
      </c>
      <c r="G4" s="14">
        <v>-8.0360999999999994</v>
      </c>
      <c r="H4" s="14">
        <v>8.0361399999999996</v>
      </c>
      <c r="I4" s="14">
        <v>-8.0348600000000001</v>
      </c>
      <c r="J4" s="14">
        <v>8.0327599999999997</v>
      </c>
      <c r="K4" s="14" cm="1">
        <f t="array" ref="K4">AVERAGE(ABS(E4:J4))</f>
        <v>8.0353116666666669</v>
      </c>
      <c r="L4" s="14">
        <f>ABS(K4)/$C$6</f>
        <v>1.0571109386237261</v>
      </c>
      <c r="M4" s="14"/>
      <c r="N4" s="14">
        <f t="shared" ref="N2:N5" si="0">100*ABS(K4-D4)/D4</f>
        <v>8.7518547959724327</v>
      </c>
      <c r="O4">
        <v>50</v>
      </c>
    </row>
    <row r="5" spans="1:21" s="9" customFormat="1" x14ac:dyDescent="0.2">
      <c r="A5" s="14">
        <v>0.5</v>
      </c>
      <c r="B5" s="14">
        <v>7.1012000000000004</v>
      </c>
      <c r="C5" s="14">
        <v>7.6012000000000004</v>
      </c>
      <c r="D5" s="14">
        <v>8.8059999999999992</v>
      </c>
      <c r="E5" s="14">
        <v>-8.2705300000000008</v>
      </c>
      <c r="F5" s="14">
        <v>8.2705699999999993</v>
      </c>
      <c r="G5" s="14">
        <v>-8.2706900000000001</v>
      </c>
      <c r="H5" s="14">
        <v>8.2707499999999996</v>
      </c>
      <c r="I5" s="14">
        <v>-8.2689800000000009</v>
      </c>
      <c r="J5" s="14">
        <v>8.2674699999999994</v>
      </c>
      <c r="K5" s="14" cm="1">
        <f t="array" ref="K5">AVERAGE(ABS(E5:J5))</f>
        <v>8.2698316666666667</v>
      </c>
      <c r="L5" s="14">
        <f>ABS(K5)/$C$6</f>
        <v>1.0879639618305881</v>
      </c>
      <c r="M5" s="14"/>
      <c r="N5" s="14">
        <f t="shared" si="0"/>
        <v>6.0886706033764764</v>
      </c>
      <c r="O5" s="19">
        <v>75</v>
      </c>
      <c r="Q5" s="14"/>
      <c r="R5" s="14"/>
      <c r="S5" s="14"/>
      <c r="T5" s="14"/>
      <c r="U5" s="14"/>
    </row>
    <row r="6" spans="1:21" x14ac:dyDescent="0.2">
      <c r="A6" s="14">
        <v>0.5</v>
      </c>
      <c r="B6" s="14">
        <v>7.1012000000000004</v>
      </c>
      <c r="C6" s="14">
        <v>7.6012000000000004</v>
      </c>
      <c r="D6" s="14">
        <v>8.8059999999999992</v>
      </c>
      <c r="E6" s="14">
        <v>-8.8017299999999992</v>
      </c>
      <c r="F6" s="14">
        <v>8.8017400000000006</v>
      </c>
      <c r="G6" s="14">
        <v>-8.8019599999999993</v>
      </c>
      <c r="H6" s="14">
        <v>8.8020499999999995</v>
      </c>
      <c r="I6" s="14">
        <v>-8.7995999999999999</v>
      </c>
      <c r="J6" s="14">
        <v>8.8003900000000002</v>
      </c>
      <c r="K6" s="14" cm="1">
        <f t="array" ref="K6">AVERAGE(ABS(E6:J6))</f>
        <v>8.8012449999999998</v>
      </c>
      <c r="L6" s="14">
        <f>ABS(K6)/$C$6</f>
        <v>1.1578757301478713</v>
      </c>
      <c r="M6" s="14">
        <f>4/3*PI()*((K6-0.5)/10)^3</f>
        <v>2.3961737396044152</v>
      </c>
      <c r="N6" s="14">
        <f>100*ABS(K6-D6)/D6</f>
        <v>5.3997274585503054E-2</v>
      </c>
      <c r="O6" s="19" t="s">
        <v>62</v>
      </c>
      <c r="Q6" s="14"/>
      <c r="R6" s="14"/>
      <c r="S6" s="14"/>
      <c r="T6" s="14"/>
      <c r="U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"/>
  <sheetViews>
    <sheetView topLeftCell="G1" workbookViewId="0">
      <selection activeCell="M19" sqref="M19"/>
    </sheetView>
  </sheetViews>
  <sheetFormatPr baseColWidth="10" defaultRowHeight="16" x14ac:dyDescent="0.2"/>
  <cols>
    <col min="1" max="1" width="15" customWidth="1"/>
    <col min="2" max="2" width="11.1640625" customWidth="1"/>
    <col min="3" max="4" width="10.6640625" customWidth="1"/>
    <col min="6" max="6" width="9" bestFit="1" customWidth="1"/>
    <col min="7" max="7" width="11.83203125" bestFit="1" customWidth="1"/>
    <col min="8" max="8" width="11.33203125" customWidth="1"/>
    <col min="9" max="9" width="9" bestFit="1" customWidth="1"/>
    <col min="12" max="12" width="9" bestFit="1" customWidth="1"/>
    <col min="13" max="13" width="8.33203125" bestFit="1" customWidth="1"/>
    <col min="14" max="14" width="9" bestFit="1" customWidth="1"/>
    <col min="21" max="21" width="11.83203125" customWidth="1"/>
  </cols>
  <sheetData>
    <row r="1" spans="1:21" x14ac:dyDescent="0.2">
      <c r="B1" s="17" t="s">
        <v>28</v>
      </c>
      <c r="C1" s="17"/>
      <c r="D1" s="17"/>
      <c r="E1" s="17"/>
      <c r="F1" s="17"/>
      <c r="H1" s="17" t="s">
        <v>31</v>
      </c>
      <c r="I1" s="17"/>
      <c r="J1" s="17"/>
      <c r="K1" s="17"/>
      <c r="L1" s="17"/>
      <c r="N1" s="17" t="s">
        <v>33</v>
      </c>
      <c r="O1" s="17"/>
      <c r="P1" s="17"/>
      <c r="Q1" s="17"/>
      <c r="R1" s="17"/>
    </row>
    <row r="2" spans="1:21" x14ac:dyDescent="0.2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21" x14ac:dyDescent="0.2">
      <c r="A3" t="s">
        <v>0</v>
      </c>
      <c r="B3" s="1">
        <v>7.8844000000000003E-6</v>
      </c>
      <c r="C3" s="1">
        <v>8.0676000000000005E-6</v>
      </c>
      <c r="D3" s="1">
        <v>8.0640999999999996E-6</v>
      </c>
      <c r="E3" s="1">
        <v>8.0810999999999996E-6</v>
      </c>
      <c r="F3" s="1">
        <v>8.0793999999999993E-6</v>
      </c>
      <c r="H3" s="1">
        <v>8.1856E-6</v>
      </c>
      <c r="I3" s="1">
        <v>8.4787000000000007E-6</v>
      </c>
      <c r="J3" s="1">
        <v>8.4878000000000003E-6</v>
      </c>
      <c r="K3" s="1">
        <v>8.5234000000000004E-6</v>
      </c>
      <c r="L3" s="1">
        <v>8.5318000000000002E-6</v>
      </c>
      <c r="N3" s="1">
        <v>8.4485000000000005E-6</v>
      </c>
      <c r="O3" s="1">
        <v>8.8617000000000002E-6</v>
      </c>
      <c r="P3" s="1">
        <v>8.8913999999999993E-6</v>
      </c>
      <c r="Q3" s="1">
        <v>8.9322000000000006E-6</v>
      </c>
      <c r="R3" s="1">
        <v>8.9585000000000007E-6</v>
      </c>
    </row>
    <row r="4" spans="1:21" x14ac:dyDescent="0.2">
      <c r="A4" t="s">
        <v>1</v>
      </c>
      <c r="B4">
        <v>0</v>
      </c>
      <c r="C4" s="1">
        <v>1.0702E-7</v>
      </c>
      <c r="D4" s="1">
        <v>-5.7780999999999996E-7</v>
      </c>
      <c r="E4">
        <v>-0.18869</v>
      </c>
      <c r="F4">
        <v>0.18869</v>
      </c>
      <c r="H4">
        <v>1.0370999999999999E-4</v>
      </c>
      <c r="I4">
        <v>1.0177E-4</v>
      </c>
      <c r="J4">
        <v>-4.1152000000000002E-4</v>
      </c>
      <c r="K4">
        <v>-0.18235999999999999</v>
      </c>
      <c r="L4">
        <v>0.18243000000000001</v>
      </c>
      <c r="N4">
        <v>1.6260999999999999E-4</v>
      </c>
      <c r="O4">
        <v>2.3317999999999999E-4</v>
      </c>
      <c r="P4">
        <v>-7.0693999999999998E-4</v>
      </c>
      <c r="Q4">
        <v>-0.17585999999999999</v>
      </c>
      <c r="R4">
        <v>0.17612</v>
      </c>
    </row>
    <row r="5" spans="1:21" x14ac:dyDescent="0.2">
      <c r="A5" t="s">
        <v>2</v>
      </c>
      <c r="B5">
        <v>0</v>
      </c>
      <c r="C5">
        <v>0.18869</v>
      </c>
      <c r="D5">
        <v>-0.18869</v>
      </c>
      <c r="E5" s="1">
        <v>-2.0966000000000001E-7</v>
      </c>
      <c r="F5" s="1">
        <v>1.3458999999999999E-7</v>
      </c>
      <c r="H5" s="1">
        <v>-6.8460000000000005E-5</v>
      </c>
      <c r="I5">
        <v>0.18090999999999999</v>
      </c>
      <c r="J5">
        <v>-0.18140999999999999</v>
      </c>
      <c r="K5">
        <v>-1.6574E-4</v>
      </c>
      <c r="L5">
        <v>1.0788E-4</v>
      </c>
      <c r="N5">
        <v>-1.0742E-4</v>
      </c>
      <c r="O5">
        <v>0.17322000000000001</v>
      </c>
      <c r="P5">
        <v>-0.17416000000000001</v>
      </c>
      <c r="Q5">
        <v>-3.2222000000000002E-4</v>
      </c>
      <c r="R5">
        <v>2.1272000000000001E-4</v>
      </c>
    </row>
    <row r="6" spans="1:21" x14ac:dyDescent="0.2">
      <c r="A6" t="s">
        <v>3</v>
      </c>
      <c r="B6">
        <v>1.34</v>
      </c>
      <c r="C6">
        <v>1.3265</v>
      </c>
      <c r="D6">
        <v>1.3265</v>
      </c>
      <c r="E6">
        <v>1.3265</v>
      </c>
      <c r="F6">
        <v>1.3265</v>
      </c>
      <c r="H6">
        <v>1.2684</v>
      </c>
      <c r="I6">
        <v>1.2538</v>
      </c>
      <c r="J6">
        <v>1.2535000000000001</v>
      </c>
      <c r="K6">
        <v>1.2531000000000001</v>
      </c>
      <c r="L6">
        <v>1.2528999999999999</v>
      </c>
      <c r="N6">
        <v>1.1992</v>
      </c>
      <c r="O6">
        <v>1.1815</v>
      </c>
      <c r="P6">
        <v>1.181</v>
      </c>
      <c r="Q6">
        <v>1.1802999999999999</v>
      </c>
      <c r="R6">
        <v>1.18</v>
      </c>
    </row>
    <row r="7" spans="1:21" x14ac:dyDescent="0.2">
      <c r="A7" t="s">
        <v>14</v>
      </c>
      <c r="B7" s="7">
        <v>0</v>
      </c>
      <c r="C7">
        <v>0</v>
      </c>
      <c r="D7">
        <v>0</v>
      </c>
      <c r="E7">
        <v>-1</v>
      </c>
      <c r="F7" s="1">
        <v>1</v>
      </c>
      <c r="H7">
        <v>0</v>
      </c>
      <c r="I7">
        <v>0</v>
      </c>
      <c r="J7">
        <v>0</v>
      </c>
      <c r="K7">
        <v>-1</v>
      </c>
      <c r="L7">
        <v>1</v>
      </c>
      <c r="N7">
        <v>0</v>
      </c>
      <c r="O7">
        <v>0</v>
      </c>
      <c r="P7">
        <v>0</v>
      </c>
      <c r="Q7">
        <v>-1</v>
      </c>
      <c r="R7">
        <v>1</v>
      </c>
    </row>
    <row r="8" spans="1:21" x14ac:dyDescent="0.2">
      <c r="A8" t="s">
        <v>15</v>
      </c>
      <c r="B8" s="7">
        <v>0</v>
      </c>
      <c r="C8">
        <v>1</v>
      </c>
      <c r="D8">
        <v>-1</v>
      </c>
      <c r="E8">
        <v>0</v>
      </c>
      <c r="F8">
        <v>0</v>
      </c>
      <c r="H8">
        <v>0</v>
      </c>
      <c r="I8">
        <v>1</v>
      </c>
      <c r="J8">
        <v>-1</v>
      </c>
      <c r="K8">
        <v>0</v>
      </c>
      <c r="L8">
        <v>0</v>
      </c>
      <c r="N8">
        <v>0</v>
      </c>
      <c r="O8">
        <v>1</v>
      </c>
      <c r="P8">
        <v>-1</v>
      </c>
      <c r="Q8">
        <v>0</v>
      </c>
      <c r="R8">
        <v>0</v>
      </c>
      <c r="T8" s="17" t="s">
        <v>34</v>
      </c>
      <c r="U8" s="17"/>
    </row>
    <row r="9" spans="1:21" x14ac:dyDescent="0.2">
      <c r="A9" t="s">
        <v>16</v>
      </c>
      <c r="B9" s="7">
        <v>7.1012000000000004</v>
      </c>
      <c r="C9">
        <v>7.0304000000000002</v>
      </c>
      <c r="D9">
        <v>7.0304000000000002</v>
      </c>
      <c r="E9">
        <v>7.0304000000000002</v>
      </c>
      <c r="F9">
        <v>7.0304000000000002</v>
      </c>
      <c r="H9">
        <v>7.3501000000000003</v>
      </c>
      <c r="I9">
        <v>7.2828999999999997</v>
      </c>
      <c r="J9">
        <v>7.2828999999999997</v>
      </c>
      <c r="K9">
        <v>7.2828999999999997</v>
      </c>
      <c r="L9">
        <v>7.2828999999999997</v>
      </c>
      <c r="N9">
        <v>7.6012000000000004</v>
      </c>
      <c r="O9">
        <v>7.5350999999999999</v>
      </c>
      <c r="P9">
        <v>7.5350999999999999</v>
      </c>
      <c r="Q9">
        <v>7.5350999999999999</v>
      </c>
      <c r="R9">
        <v>7.5350999999999999</v>
      </c>
      <c r="T9" t="s">
        <v>35</v>
      </c>
      <c r="U9" t="s">
        <v>36</v>
      </c>
    </row>
    <row r="10" spans="1:21" s="9" customFormat="1" x14ac:dyDescent="0.2">
      <c r="A10" s="3" t="s">
        <v>5</v>
      </c>
      <c r="B10" s="4">
        <v>1.2988E-5</v>
      </c>
      <c r="C10" s="4">
        <v>1.3345E-5</v>
      </c>
      <c r="D10" s="4">
        <v>1.3359E-5</v>
      </c>
      <c r="E10" s="4">
        <v>1.3601000000000001E-5</v>
      </c>
      <c r="F10" s="4">
        <v>1.3628000000000001E-5</v>
      </c>
      <c r="G10" s="3"/>
      <c r="H10" s="4">
        <v>1.3016999999999999E-5</v>
      </c>
      <c r="I10" s="4">
        <v>1.3396E-5</v>
      </c>
      <c r="J10" s="4">
        <v>1.3395E-5</v>
      </c>
      <c r="K10" s="4">
        <v>1.3678E-5</v>
      </c>
      <c r="L10" s="4">
        <v>1.3587000000000001E-5</v>
      </c>
      <c r="M10" s="3"/>
      <c r="N10" s="4">
        <v>1.2962000000000001E-5</v>
      </c>
      <c r="O10" s="4">
        <v>1.3396E-5</v>
      </c>
      <c r="P10" s="4">
        <v>1.3395E-5</v>
      </c>
      <c r="Q10" s="4">
        <v>1.3678E-5</v>
      </c>
      <c r="R10" s="4">
        <v>1.3587000000000001E-5</v>
      </c>
      <c r="S10" s="3"/>
      <c r="T10" s="4">
        <f>AVERAGE(B10:R10)</f>
        <v>1.3400800000000001E-5</v>
      </c>
      <c r="U10" s="10">
        <f>T10*1000000</f>
        <v>13.4008</v>
      </c>
    </row>
    <row r="11" spans="1:21" x14ac:dyDescent="0.2">
      <c r="A11" t="s">
        <v>6</v>
      </c>
      <c r="B11" s="1">
        <v>2.4964999999999998E-9</v>
      </c>
      <c r="C11" s="1">
        <v>-1.5973E-8</v>
      </c>
      <c r="D11" s="1">
        <v>5.1374000000000001E-8</v>
      </c>
      <c r="E11" s="1">
        <v>1.8416000000000001E-8</v>
      </c>
      <c r="F11" s="1">
        <v>-1.3230000000000001E-9</v>
      </c>
      <c r="H11" s="1">
        <v>5.3502999999999996E-9</v>
      </c>
      <c r="I11" s="1">
        <v>-2.3277999999999998E-8</v>
      </c>
      <c r="J11" s="1">
        <v>6.4993000000000005E-8</v>
      </c>
      <c r="K11" s="1">
        <v>-5.7442000000000001E-9</v>
      </c>
      <c r="L11" s="1">
        <v>2.1494E-8</v>
      </c>
      <c r="N11" s="1">
        <v>7.2805999999999999E-9</v>
      </c>
      <c r="O11" s="1">
        <v>-2.3277999999999998E-8</v>
      </c>
      <c r="P11" s="1">
        <v>6.4993000000000005E-8</v>
      </c>
      <c r="Q11" s="1">
        <v>-5.7442000000000001E-9</v>
      </c>
      <c r="R11" s="1">
        <v>2.1494E-8</v>
      </c>
      <c r="T11" s="8">
        <f t="shared" ref="T11:T18" si="0">AVERAGE(B11:R11)</f>
        <v>1.2170066666666667E-8</v>
      </c>
      <c r="U11" s="11">
        <f t="shared" ref="U11:U19" si="1">T11*1000000</f>
        <v>1.2170066666666667E-2</v>
      </c>
    </row>
    <row r="12" spans="1:21" x14ac:dyDescent="0.2">
      <c r="A12" t="s">
        <v>7</v>
      </c>
      <c r="B12" s="1">
        <v>-3.6581000000000002E-8</v>
      </c>
      <c r="C12" s="1">
        <v>-4.2699999999999999E-8</v>
      </c>
      <c r="D12" s="1">
        <v>-8.0583000000000001E-8</v>
      </c>
      <c r="E12" s="1">
        <v>1.2136999999999999E-6</v>
      </c>
      <c r="F12" s="1">
        <v>-1.2208E-6</v>
      </c>
      <c r="H12" s="1">
        <v>7.0725999999999994E-8</v>
      </c>
      <c r="I12" s="1">
        <v>6.4711000000000003E-8</v>
      </c>
      <c r="J12" s="1">
        <v>4.9670000000000001E-8</v>
      </c>
      <c r="K12" s="1">
        <v>1.4445999999999999E-6</v>
      </c>
      <c r="L12" s="1">
        <v>-1.3873E-6</v>
      </c>
      <c r="N12" s="1">
        <v>4.6821E-8</v>
      </c>
      <c r="O12" s="1">
        <v>6.4711000000000003E-8</v>
      </c>
      <c r="P12" s="1">
        <v>4.9670000000000001E-8</v>
      </c>
      <c r="Q12" s="1">
        <v>1.4445999999999999E-6</v>
      </c>
      <c r="R12" s="1">
        <v>-1.3873E-6</v>
      </c>
      <c r="T12" s="8">
        <f t="shared" si="0"/>
        <v>1.9596333333333292E-8</v>
      </c>
      <c r="U12" s="11">
        <f t="shared" si="1"/>
        <v>1.9596333333333292E-2</v>
      </c>
    </row>
    <row r="13" spans="1:21" x14ac:dyDescent="0.2">
      <c r="A13" t="s">
        <v>8</v>
      </c>
      <c r="B13" s="1">
        <v>1.7568E-9</v>
      </c>
      <c r="C13" s="1">
        <v>-1.8667999999999999E-8</v>
      </c>
      <c r="D13" s="1">
        <v>5.9885999999999998E-8</v>
      </c>
      <c r="E13" s="1">
        <v>9.8808E-9</v>
      </c>
      <c r="F13" s="1">
        <v>6.5475000000000004E-9</v>
      </c>
      <c r="H13" s="1">
        <v>5.1006000000000004E-9</v>
      </c>
      <c r="I13" s="1">
        <v>-2.2629E-8</v>
      </c>
      <c r="J13" s="1">
        <v>6.8249000000000005E-8</v>
      </c>
      <c r="K13" s="1">
        <v>-3.5510999999999999E-9</v>
      </c>
      <c r="L13" s="1">
        <v>2.1798000000000001E-8</v>
      </c>
      <c r="N13" s="1">
        <v>6.3698000000000001E-9</v>
      </c>
      <c r="O13" s="1">
        <v>-2.2629E-8</v>
      </c>
      <c r="P13" s="1">
        <v>6.8249000000000005E-8</v>
      </c>
      <c r="Q13" s="1">
        <v>-3.5510999999999999E-9</v>
      </c>
      <c r="R13" s="1">
        <v>2.1798000000000001E-8</v>
      </c>
      <c r="T13" s="8">
        <f t="shared" si="0"/>
        <v>1.3240486666666669E-8</v>
      </c>
      <c r="U13" s="11">
        <f t="shared" si="1"/>
        <v>1.3240486666666669E-2</v>
      </c>
    </row>
    <row r="14" spans="1:21" s="9" customFormat="1" x14ac:dyDescent="0.2">
      <c r="A14" s="3" t="s">
        <v>9</v>
      </c>
      <c r="B14" s="4">
        <v>1.2982E-5</v>
      </c>
      <c r="C14" s="4">
        <v>1.3433E-5</v>
      </c>
      <c r="D14" s="4">
        <v>1.3478E-5</v>
      </c>
      <c r="E14" s="4">
        <v>1.3355E-5</v>
      </c>
      <c r="F14" s="4">
        <v>1.3465000000000001E-5</v>
      </c>
      <c r="G14" s="3"/>
      <c r="H14" s="4">
        <v>1.2995E-5</v>
      </c>
      <c r="I14" s="4">
        <v>1.3499999999999999E-5</v>
      </c>
      <c r="J14" s="4">
        <v>1.3529E-5</v>
      </c>
      <c r="K14" s="4">
        <v>1.3410999999999999E-5</v>
      </c>
      <c r="L14" s="4">
        <v>1.3448999999999999E-5</v>
      </c>
      <c r="M14" s="3"/>
      <c r="N14" s="4">
        <v>1.2926E-5</v>
      </c>
      <c r="O14" s="4">
        <v>1.3499999999999999E-5</v>
      </c>
      <c r="P14" s="4">
        <v>1.3529E-5</v>
      </c>
      <c r="Q14" s="4">
        <v>1.3410999999999999E-5</v>
      </c>
      <c r="R14" s="4">
        <v>1.3448999999999999E-5</v>
      </c>
      <c r="S14" s="3"/>
      <c r="T14" s="4">
        <f t="shared" si="0"/>
        <v>1.3360800000000001E-5</v>
      </c>
      <c r="U14" s="10">
        <f t="shared" si="1"/>
        <v>13.360800000000001</v>
      </c>
    </row>
    <row r="15" spans="1:21" x14ac:dyDescent="0.2">
      <c r="A15" t="s">
        <v>10</v>
      </c>
      <c r="B15" s="1">
        <v>-7.1343000000000006E-8</v>
      </c>
      <c r="C15" s="1">
        <v>-1.3295999999999999E-6</v>
      </c>
      <c r="D15" s="1">
        <v>1.2918000000000001E-6</v>
      </c>
      <c r="E15" s="1">
        <v>-7.6339999999999994E-8</v>
      </c>
      <c r="F15" s="1">
        <v>-5.4621999999999998E-8</v>
      </c>
      <c r="H15" s="1">
        <v>-1.5081000000000001E-7</v>
      </c>
      <c r="I15" s="1">
        <v>-1.4956999999999999E-6</v>
      </c>
      <c r="J15" s="1">
        <v>1.4545E-6</v>
      </c>
      <c r="K15" s="1">
        <v>-9.1292999999999996E-8</v>
      </c>
      <c r="L15" s="1">
        <v>-7.9704999999999998E-8</v>
      </c>
      <c r="N15" s="1">
        <v>-4.3022E-8</v>
      </c>
      <c r="O15" s="1">
        <v>-1.4956999999999999E-6</v>
      </c>
      <c r="P15" s="1">
        <v>1.4545E-6</v>
      </c>
      <c r="Q15" s="1">
        <v>-9.1292999999999996E-8</v>
      </c>
      <c r="R15" s="1">
        <v>-7.9704999999999998E-8</v>
      </c>
      <c r="T15" s="8">
        <f t="shared" si="0"/>
        <v>-5.7222199999999992E-8</v>
      </c>
      <c r="U15" s="11">
        <f t="shared" si="1"/>
        <v>-5.7222199999999994E-2</v>
      </c>
    </row>
    <row r="16" spans="1:21" x14ac:dyDescent="0.2">
      <c r="A16" t="s">
        <v>11</v>
      </c>
      <c r="B16" s="1">
        <v>-4.8769999999999999E-8</v>
      </c>
      <c r="C16" s="1">
        <v>-5.2987999999999998E-8</v>
      </c>
      <c r="D16" s="1">
        <v>-7.0501000000000004E-8</v>
      </c>
      <c r="E16" s="1">
        <v>1.6021000000000001E-6</v>
      </c>
      <c r="F16" s="1">
        <v>-1.6305000000000001E-6</v>
      </c>
      <c r="H16" s="1">
        <v>7.6627000000000002E-8</v>
      </c>
      <c r="I16" s="1">
        <v>7.8242999999999995E-8</v>
      </c>
      <c r="J16" s="1">
        <v>7.8607999999999998E-8</v>
      </c>
      <c r="K16" s="1">
        <v>1.7488000000000001E-6</v>
      </c>
      <c r="L16" s="1">
        <v>-1.6644999999999999E-6</v>
      </c>
      <c r="N16" s="1">
        <v>4.6681E-8</v>
      </c>
      <c r="O16" s="1">
        <v>7.8242999999999995E-8</v>
      </c>
      <c r="P16" s="1">
        <v>7.8607999999999998E-8</v>
      </c>
      <c r="Q16" s="1">
        <v>1.7488000000000001E-6</v>
      </c>
      <c r="R16" s="1">
        <v>-1.6644999999999999E-6</v>
      </c>
      <c r="T16" s="8">
        <f t="shared" si="0"/>
        <v>2.6996733333333366E-8</v>
      </c>
      <c r="U16" s="11">
        <f t="shared" si="1"/>
        <v>2.6996733333333366E-2</v>
      </c>
    </row>
    <row r="17" spans="1:21" x14ac:dyDescent="0.2">
      <c r="A17" t="s">
        <v>12</v>
      </c>
      <c r="B17" s="1">
        <v>-7.7734E-8</v>
      </c>
      <c r="C17" s="1">
        <v>-1.6554000000000001E-6</v>
      </c>
      <c r="D17" s="1">
        <v>1.6353E-6</v>
      </c>
      <c r="E17" s="1">
        <v>-8.0387000000000004E-8</v>
      </c>
      <c r="F17" s="1">
        <v>-7.8741000000000003E-8</v>
      </c>
      <c r="H17" s="1">
        <v>-1.6684E-7</v>
      </c>
      <c r="I17" s="1">
        <v>-1.7524999999999999E-6</v>
      </c>
      <c r="J17" s="1">
        <v>1.7128999999999999E-6</v>
      </c>
      <c r="K17" s="1">
        <v>-1.078E-7</v>
      </c>
      <c r="L17" s="1">
        <v>-1.0695E-7</v>
      </c>
      <c r="N17" s="1">
        <v>-4.5470999999999997E-8</v>
      </c>
      <c r="O17" s="1">
        <v>-1.7524999999999999E-6</v>
      </c>
      <c r="P17" s="1">
        <v>1.7128999999999999E-6</v>
      </c>
      <c r="Q17" s="1">
        <v>-1.078E-7</v>
      </c>
      <c r="R17" s="1">
        <v>-1.0695E-7</v>
      </c>
      <c r="T17" s="8">
        <f t="shared" si="0"/>
        <v>-6.519820000000001E-8</v>
      </c>
      <c r="U17" s="11">
        <f t="shared" si="1"/>
        <v>-6.5198200000000012E-2</v>
      </c>
    </row>
    <row r="18" spans="1:21" x14ac:dyDescent="0.2">
      <c r="A18" t="s">
        <v>13</v>
      </c>
      <c r="B18" s="1">
        <v>-1.5586E-6</v>
      </c>
      <c r="C18" s="1">
        <v>-9.1623999999999995E-7</v>
      </c>
      <c r="D18" s="1">
        <v>-9.2228999999999998E-7</v>
      </c>
      <c r="E18" s="1">
        <v>-9.4649E-7</v>
      </c>
      <c r="F18" s="1">
        <v>-9.4775000000000005E-7</v>
      </c>
      <c r="H18" s="1">
        <v>-1.0781000000000001E-6</v>
      </c>
      <c r="I18" s="1">
        <v>-5.0058999999999996E-7</v>
      </c>
      <c r="J18" s="1">
        <v>-5.1671000000000003E-7</v>
      </c>
      <c r="K18" s="1">
        <v>-5.2084E-7</v>
      </c>
      <c r="L18" s="1">
        <v>-5.3702999999999999E-7</v>
      </c>
      <c r="N18" s="1">
        <v>-9.2293000000000005E-8</v>
      </c>
      <c r="O18" s="1">
        <v>-5.0058999999999996E-7</v>
      </c>
      <c r="P18" s="1">
        <v>-5.1671000000000003E-7</v>
      </c>
      <c r="Q18" s="1">
        <v>-5.2084E-7</v>
      </c>
      <c r="R18" s="1">
        <v>-5.3702999999999999E-7</v>
      </c>
      <c r="T18" s="8">
        <f t="shared" si="0"/>
        <v>-7.0747353333333343E-7</v>
      </c>
      <c r="U18" s="11">
        <f t="shared" si="1"/>
        <v>-0.7074735333333334</v>
      </c>
    </row>
    <row r="19" spans="1:21" x14ac:dyDescent="0.2">
      <c r="A19" t="s">
        <v>32</v>
      </c>
      <c r="B19" s="1">
        <f>SQRT(B10^2+B11^2+B12^2+B13^2+B14^2+B15^2+B16^2+B17^2+B18^2)</f>
        <v>1.842999078566575E-5</v>
      </c>
      <c r="C19" s="1">
        <f t="shared" ref="C19:R19" si="2">SQRT(C10^2+C11^2+C12^2+C13^2+C14^2+C15^2+C16^2+C17^2+C18^2)</f>
        <v>1.907583365692564E-5</v>
      </c>
      <c r="D19" s="1">
        <f t="shared" si="2"/>
        <v>1.9113624114904581E-5</v>
      </c>
      <c r="E19" s="1">
        <f t="shared" si="2"/>
        <v>1.9190924627665378E-5</v>
      </c>
      <c r="F19" s="1">
        <f t="shared" si="2"/>
        <v>1.9289503629708834E-5</v>
      </c>
      <c r="G19" s="1"/>
      <c r="H19" s="1">
        <f t="shared" si="2"/>
        <v>1.8426505945450848E-5</v>
      </c>
      <c r="I19" s="1">
        <f t="shared" si="2"/>
        <v>1.9164371748262322E-5</v>
      </c>
      <c r="J19" s="1">
        <f t="shared" si="2"/>
        <v>1.9177955579954655E-5</v>
      </c>
      <c r="K19" s="1">
        <f t="shared" si="2"/>
        <v>1.9297125453382788E-5</v>
      </c>
      <c r="L19" s="1">
        <f t="shared" si="2"/>
        <v>1.9247972908731585E-5</v>
      </c>
      <c r="M19" s="1"/>
      <c r="N19" s="1">
        <f t="shared" si="2"/>
        <v>1.8306059690863689E-5</v>
      </c>
      <c r="O19" s="1">
        <f t="shared" si="2"/>
        <v>1.9164371748262322E-5</v>
      </c>
      <c r="P19" s="1">
        <f t="shared" si="2"/>
        <v>1.9177955579954655E-5</v>
      </c>
      <c r="Q19" s="1">
        <f t="shared" si="2"/>
        <v>1.9297125453382788E-5</v>
      </c>
      <c r="R19" s="1">
        <f t="shared" si="2"/>
        <v>1.9247972908731585E-5</v>
      </c>
      <c r="T19" s="8">
        <f>SQRT(T10^2+T11^2+T12^2+T13^2+T14^2+T15^2+T16^2+T17^2+T18^2)</f>
        <v>1.8936786884968734E-5</v>
      </c>
      <c r="U19" s="11">
        <f t="shared" si="1"/>
        <v>18.936786884968733</v>
      </c>
    </row>
    <row r="20" spans="1:21" x14ac:dyDescent="0.2">
      <c r="T20" s="9"/>
      <c r="U20" s="8"/>
    </row>
    <row r="21" spans="1:21" x14ac:dyDescent="0.2">
      <c r="B21" t="s">
        <v>21</v>
      </c>
      <c r="C21" t="s">
        <v>20</v>
      </c>
      <c r="D21" t="s">
        <v>22</v>
      </c>
      <c r="E21" t="s">
        <v>23</v>
      </c>
      <c r="F21" s="9"/>
      <c r="H21" t="s">
        <v>21</v>
      </c>
      <c r="I21" t="s">
        <v>20</v>
      </c>
      <c r="J21" t="s">
        <v>22</v>
      </c>
      <c r="K21" t="s">
        <v>23</v>
      </c>
      <c r="L21" s="9"/>
      <c r="N21" t="s">
        <v>21</v>
      </c>
      <c r="O21" t="s">
        <v>20</v>
      </c>
      <c r="P21" t="s">
        <v>22</v>
      </c>
      <c r="Q21" t="s">
        <v>23</v>
      </c>
      <c r="R21" s="12"/>
      <c r="T21" s="8"/>
      <c r="U21" s="8"/>
    </row>
    <row r="22" spans="1:21" x14ac:dyDescent="0.2">
      <c r="A22" s="3" t="s">
        <v>17</v>
      </c>
      <c r="B22" s="7">
        <v>0</v>
      </c>
      <c r="C22">
        <v>0</v>
      </c>
      <c r="D22" s="3">
        <f>B22+C22</f>
        <v>0</v>
      </c>
      <c r="F22" s="9"/>
      <c r="H22" s="3">
        <v>0</v>
      </c>
      <c r="I22" s="3">
        <v>1.0370999999999999E-4</v>
      </c>
      <c r="J22" s="3">
        <f>H22+I22</f>
        <v>1.0370999999999999E-4</v>
      </c>
      <c r="K22" s="3"/>
      <c r="L22" s="9"/>
      <c r="N22" s="3">
        <v>0</v>
      </c>
      <c r="O22" s="3">
        <v>1.6260999999999999E-4</v>
      </c>
      <c r="P22" s="3">
        <f>N22+O22</f>
        <v>1.6260999999999999E-4</v>
      </c>
      <c r="Q22" s="3"/>
      <c r="R22" s="12"/>
    </row>
    <row r="23" spans="1:21" x14ac:dyDescent="0.2">
      <c r="A23" s="5" t="s">
        <v>18</v>
      </c>
      <c r="B23" s="7">
        <v>0</v>
      </c>
      <c r="C23">
        <v>0</v>
      </c>
      <c r="D23" s="3">
        <f t="shared" ref="D23:D36" si="3">B23+C23</f>
        <v>0</v>
      </c>
      <c r="F23" s="9"/>
      <c r="H23" s="5">
        <v>0</v>
      </c>
      <c r="I23" s="6">
        <v>-6.8460000000000005E-5</v>
      </c>
      <c r="J23" s="5">
        <f t="shared" ref="J23:J36" si="4">H23+I23</f>
        <v>-6.8460000000000005E-5</v>
      </c>
      <c r="K23" s="5"/>
      <c r="L23" s="9"/>
      <c r="N23" s="5">
        <v>0</v>
      </c>
      <c r="O23" s="5">
        <v>-1.0742E-4</v>
      </c>
      <c r="P23" s="5">
        <f t="shared" ref="P23:P36" si="5">N23+O23</f>
        <v>-1.0742E-4</v>
      </c>
      <c r="Q23" s="5"/>
      <c r="R23" s="12"/>
    </row>
    <row r="24" spans="1:21" x14ac:dyDescent="0.2">
      <c r="A24" t="s">
        <v>19</v>
      </c>
      <c r="B24" s="7">
        <v>7.1012000000000004</v>
      </c>
      <c r="C24">
        <v>1.34</v>
      </c>
      <c r="D24" s="3">
        <f t="shared" si="3"/>
        <v>8.4412000000000003</v>
      </c>
      <c r="E24">
        <f>D24/B24</f>
        <v>1.18870050132372</v>
      </c>
      <c r="F24" s="9"/>
      <c r="H24">
        <v>7.3501000000000003</v>
      </c>
      <c r="I24">
        <v>1.2684</v>
      </c>
      <c r="J24">
        <f t="shared" si="4"/>
        <v>8.6185000000000009</v>
      </c>
      <c r="K24">
        <f>J24/H24</f>
        <v>1.1725690806927798</v>
      </c>
      <c r="L24" s="9"/>
      <c r="N24">
        <v>7.6012000000000004</v>
      </c>
      <c r="O24">
        <v>1.1992</v>
      </c>
      <c r="P24">
        <f t="shared" si="5"/>
        <v>8.8003999999999998</v>
      </c>
      <c r="Q24">
        <f t="shared" ref="Q24:Q36" si="6">P24/N24</f>
        <v>1.1577645634899751</v>
      </c>
      <c r="R24" s="13"/>
    </row>
    <row r="25" spans="1:21" x14ac:dyDescent="0.2">
      <c r="A25" s="3" t="s">
        <v>17</v>
      </c>
      <c r="B25">
        <v>0</v>
      </c>
      <c r="C25" s="1">
        <v>1.0702E-7</v>
      </c>
      <c r="D25" s="3">
        <f t="shared" si="3"/>
        <v>1.0702E-7</v>
      </c>
      <c r="F25" s="9"/>
      <c r="H25" s="3">
        <v>0</v>
      </c>
      <c r="I25" s="3">
        <v>1.0177E-4</v>
      </c>
      <c r="J25" s="3">
        <f t="shared" si="4"/>
        <v>1.0177E-4</v>
      </c>
      <c r="K25" s="3"/>
      <c r="L25" s="9"/>
      <c r="N25" s="3">
        <v>0</v>
      </c>
      <c r="O25" s="3">
        <v>2.3317999999999999E-4</v>
      </c>
      <c r="P25" s="3">
        <f t="shared" si="5"/>
        <v>2.3317999999999999E-4</v>
      </c>
      <c r="Q25" s="3"/>
    </row>
    <row r="26" spans="1:21" x14ac:dyDescent="0.2">
      <c r="A26" s="5" t="s">
        <v>18</v>
      </c>
      <c r="B26">
        <v>1</v>
      </c>
      <c r="C26">
        <v>0.18869</v>
      </c>
      <c r="D26" s="3">
        <f t="shared" si="3"/>
        <v>1.18869</v>
      </c>
      <c r="E26">
        <f t="shared" ref="E26:E36" si="7">D26/B26</f>
        <v>1.18869</v>
      </c>
      <c r="F26" s="9"/>
      <c r="H26" s="5">
        <v>1</v>
      </c>
      <c r="I26" s="5">
        <v>0.18090999999999999</v>
      </c>
      <c r="J26" s="5">
        <f t="shared" si="4"/>
        <v>1.1809099999999999</v>
      </c>
      <c r="K26" s="5">
        <f t="shared" ref="K26:K36" si="8">J26/H26</f>
        <v>1.1809099999999999</v>
      </c>
      <c r="L26" s="9"/>
      <c r="N26" s="5">
        <v>1</v>
      </c>
      <c r="O26" s="5">
        <v>0.17322000000000001</v>
      </c>
      <c r="P26" s="5">
        <f t="shared" si="5"/>
        <v>1.1732199999999999</v>
      </c>
      <c r="Q26" s="5">
        <f t="shared" si="6"/>
        <v>1.1732199999999999</v>
      </c>
    </row>
    <row r="27" spans="1:21" x14ac:dyDescent="0.2">
      <c r="A27" t="s">
        <v>19</v>
      </c>
      <c r="B27">
        <v>7.0304000000000002</v>
      </c>
      <c r="C27">
        <v>1.3265</v>
      </c>
      <c r="D27" s="3">
        <f t="shared" si="3"/>
        <v>8.3568999999999996</v>
      </c>
      <c r="E27">
        <f t="shared" si="7"/>
        <v>1.1886805871643149</v>
      </c>
      <c r="F27" s="9"/>
      <c r="H27">
        <v>7.2828999999999997</v>
      </c>
      <c r="I27">
        <v>1.2538</v>
      </c>
      <c r="J27">
        <f t="shared" si="4"/>
        <v>8.5366999999999997</v>
      </c>
      <c r="K27">
        <f t="shared" si="8"/>
        <v>1.1721566958217193</v>
      </c>
      <c r="L27" s="9"/>
      <c r="N27">
        <v>7.5350999999999999</v>
      </c>
      <c r="O27">
        <v>1.1815</v>
      </c>
      <c r="P27">
        <f t="shared" si="5"/>
        <v>8.7165999999999997</v>
      </c>
      <c r="Q27">
        <f t="shared" si="6"/>
        <v>1.1567995116189567</v>
      </c>
    </row>
    <row r="28" spans="1:21" x14ac:dyDescent="0.2">
      <c r="A28" s="3" t="s">
        <v>17</v>
      </c>
      <c r="B28">
        <v>0</v>
      </c>
      <c r="C28" s="1">
        <v>-5.7780999999999996E-7</v>
      </c>
      <c r="D28" s="3">
        <f t="shared" si="3"/>
        <v>-5.7780999999999996E-7</v>
      </c>
      <c r="F28" s="9"/>
      <c r="H28" s="3">
        <v>0</v>
      </c>
      <c r="I28" s="3">
        <v>-4.1152000000000002E-4</v>
      </c>
      <c r="J28" s="3">
        <f t="shared" si="4"/>
        <v>-4.1152000000000002E-4</v>
      </c>
      <c r="K28" s="3"/>
      <c r="L28" s="9"/>
      <c r="N28" s="3">
        <v>0</v>
      </c>
      <c r="O28" s="3">
        <v>-7.0693999999999998E-4</v>
      </c>
      <c r="P28" s="3">
        <f t="shared" si="5"/>
        <v>-7.0693999999999998E-4</v>
      </c>
      <c r="Q28" s="3"/>
    </row>
    <row r="29" spans="1:21" x14ac:dyDescent="0.2">
      <c r="A29" s="5" t="s">
        <v>18</v>
      </c>
      <c r="B29">
        <v>-1</v>
      </c>
      <c r="C29">
        <v>-0.18869</v>
      </c>
      <c r="D29" s="3">
        <f t="shared" si="3"/>
        <v>-1.18869</v>
      </c>
      <c r="E29">
        <f t="shared" si="7"/>
        <v>1.18869</v>
      </c>
      <c r="F29" s="9"/>
      <c r="H29" s="5">
        <v>-1</v>
      </c>
      <c r="I29" s="5">
        <v>-0.18140999999999999</v>
      </c>
      <c r="J29" s="5">
        <f t="shared" si="4"/>
        <v>-1.1814100000000001</v>
      </c>
      <c r="K29" s="5">
        <f t="shared" si="8"/>
        <v>1.1814100000000001</v>
      </c>
      <c r="L29" s="9"/>
      <c r="N29" s="5">
        <v>-1</v>
      </c>
      <c r="O29" s="5">
        <v>-0.17416000000000001</v>
      </c>
      <c r="P29" s="5">
        <f t="shared" si="5"/>
        <v>-1.1741600000000001</v>
      </c>
      <c r="Q29" s="5">
        <f t="shared" si="6"/>
        <v>1.1741600000000001</v>
      </c>
    </row>
    <row r="30" spans="1:21" x14ac:dyDescent="0.2">
      <c r="A30" t="s">
        <v>19</v>
      </c>
      <c r="B30">
        <v>7.0304000000000002</v>
      </c>
      <c r="C30">
        <v>1.3265</v>
      </c>
      <c r="D30" s="3">
        <f t="shared" si="3"/>
        <v>8.3568999999999996</v>
      </c>
      <c r="E30">
        <f t="shared" si="7"/>
        <v>1.1886805871643149</v>
      </c>
      <c r="F30" s="9"/>
      <c r="H30">
        <v>7.2828999999999997</v>
      </c>
      <c r="I30">
        <v>1.2535000000000001</v>
      </c>
      <c r="J30">
        <f t="shared" si="4"/>
        <v>8.5364000000000004</v>
      </c>
      <c r="K30">
        <f t="shared" si="8"/>
        <v>1.1721155034395641</v>
      </c>
      <c r="L30" s="9"/>
      <c r="N30">
        <v>7.5350999999999999</v>
      </c>
      <c r="O30">
        <v>1.181</v>
      </c>
      <c r="P30">
        <f t="shared" si="5"/>
        <v>8.7161000000000008</v>
      </c>
      <c r="Q30">
        <f t="shared" si="6"/>
        <v>1.1567331554989317</v>
      </c>
    </row>
    <row r="31" spans="1:21" x14ac:dyDescent="0.2">
      <c r="A31" s="3" t="s">
        <v>17</v>
      </c>
      <c r="B31">
        <v>-1</v>
      </c>
      <c r="C31">
        <v>-0.18869</v>
      </c>
      <c r="D31" s="3">
        <f t="shared" si="3"/>
        <v>-1.18869</v>
      </c>
      <c r="E31">
        <f t="shared" si="7"/>
        <v>1.18869</v>
      </c>
      <c r="F31" s="9"/>
      <c r="H31" s="3">
        <v>-1</v>
      </c>
      <c r="I31" s="3">
        <v>-0.18235999999999999</v>
      </c>
      <c r="J31" s="3">
        <f t="shared" si="4"/>
        <v>-1.1823600000000001</v>
      </c>
      <c r="K31" s="3">
        <f t="shared" si="8"/>
        <v>1.1823600000000001</v>
      </c>
      <c r="L31" s="9"/>
      <c r="N31" s="3">
        <v>-1</v>
      </c>
      <c r="O31" s="3">
        <v>-0.17585999999999999</v>
      </c>
      <c r="P31" s="3">
        <f t="shared" si="5"/>
        <v>-1.1758599999999999</v>
      </c>
      <c r="Q31" s="3">
        <f t="shared" si="6"/>
        <v>1.1758599999999999</v>
      </c>
    </row>
    <row r="32" spans="1:21" x14ac:dyDescent="0.2">
      <c r="A32" s="5" t="s">
        <v>18</v>
      </c>
      <c r="B32">
        <v>0</v>
      </c>
      <c r="C32" s="1">
        <v>-2.0966000000000001E-7</v>
      </c>
      <c r="D32" s="3">
        <f t="shared" si="3"/>
        <v>-2.0966000000000001E-7</v>
      </c>
      <c r="F32" s="9"/>
      <c r="H32" s="5">
        <v>0</v>
      </c>
      <c r="I32" s="5">
        <v>-1.6574E-4</v>
      </c>
      <c r="J32" s="5">
        <f t="shared" si="4"/>
        <v>-1.6574E-4</v>
      </c>
      <c r="K32" s="5"/>
      <c r="L32" s="9"/>
      <c r="N32" s="5">
        <v>0</v>
      </c>
      <c r="O32" s="5">
        <v>-3.2222000000000002E-4</v>
      </c>
      <c r="P32" s="5">
        <f t="shared" si="5"/>
        <v>-3.2222000000000002E-4</v>
      </c>
      <c r="Q32" s="5"/>
    </row>
    <row r="33" spans="1:17" x14ac:dyDescent="0.2">
      <c r="A33" t="s">
        <v>19</v>
      </c>
      <c r="B33">
        <v>7.0304000000000002</v>
      </c>
      <c r="C33">
        <v>1.3265</v>
      </c>
      <c r="D33" s="3">
        <f t="shared" si="3"/>
        <v>8.3568999999999996</v>
      </c>
      <c r="E33">
        <f t="shared" si="7"/>
        <v>1.1886805871643149</v>
      </c>
      <c r="F33" s="9"/>
      <c r="H33">
        <v>7.2828999999999997</v>
      </c>
      <c r="I33">
        <v>1.2531000000000001</v>
      </c>
      <c r="J33">
        <f t="shared" si="4"/>
        <v>8.5359999999999996</v>
      </c>
      <c r="K33">
        <f t="shared" si="8"/>
        <v>1.1720605802633566</v>
      </c>
      <c r="L33" s="9"/>
      <c r="N33">
        <v>7.5350999999999999</v>
      </c>
      <c r="O33">
        <v>1.1802999999999999</v>
      </c>
      <c r="P33">
        <f t="shared" si="5"/>
        <v>8.7153999999999989</v>
      </c>
      <c r="Q33">
        <f t="shared" si="6"/>
        <v>1.1566402569308967</v>
      </c>
    </row>
    <row r="34" spans="1:17" x14ac:dyDescent="0.2">
      <c r="A34" s="3" t="s">
        <v>17</v>
      </c>
      <c r="B34" s="1">
        <v>1</v>
      </c>
      <c r="C34">
        <v>0.18869</v>
      </c>
      <c r="D34" s="3">
        <f t="shared" si="3"/>
        <v>1.18869</v>
      </c>
      <c r="E34">
        <f t="shared" si="7"/>
        <v>1.18869</v>
      </c>
      <c r="F34" s="9"/>
      <c r="H34">
        <v>1</v>
      </c>
      <c r="I34">
        <v>0.18243000000000001</v>
      </c>
      <c r="J34">
        <f t="shared" si="4"/>
        <v>1.1824300000000001</v>
      </c>
      <c r="K34">
        <f t="shared" si="8"/>
        <v>1.1824300000000001</v>
      </c>
      <c r="N34">
        <v>1</v>
      </c>
      <c r="O34">
        <v>0.17612</v>
      </c>
      <c r="P34">
        <f t="shared" si="5"/>
        <v>1.1761200000000001</v>
      </c>
      <c r="Q34">
        <f t="shared" si="6"/>
        <v>1.1761200000000001</v>
      </c>
    </row>
    <row r="35" spans="1:17" x14ac:dyDescent="0.2">
      <c r="A35" s="5" t="s">
        <v>18</v>
      </c>
      <c r="B35">
        <v>0</v>
      </c>
      <c r="C35" s="1">
        <v>1.3458999999999999E-7</v>
      </c>
      <c r="D35" s="3">
        <f t="shared" si="3"/>
        <v>1.3458999999999999E-7</v>
      </c>
      <c r="F35" s="9"/>
      <c r="H35">
        <v>0</v>
      </c>
      <c r="I35">
        <v>1.0788E-4</v>
      </c>
      <c r="J35">
        <f t="shared" si="4"/>
        <v>1.0788E-4</v>
      </c>
      <c r="N35">
        <v>0</v>
      </c>
      <c r="O35">
        <v>2.1272000000000001E-4</v>
      </c>
      <c r="P35">
        <f t="shared" si="5"/>
        <v>2.1272000000000001E-4</v>
      </c>
    </row>
    <row r="36" spans="1:17" x14ac:dyDescent="0.2">
      <c r="A36" t="s">
        <v>19</v>
      </c>
      <c r="B36">
        <v>7.0304000000000002</v>
      </c>
      <c r="C36">
        <v>1.3265</v>
      </c>
      <c r="D36" s="3">
        <f t="shared" si="3"/>
        <v>8.3568999999999996</v>
      </c>
      <c r="E36">
        <f t="shared" si="7"/>
        <v>1.1886805871643149</v>
      </c>
      <c r="F36" s="9"/>
      <c r="H36">
        <v>7.2828999999999997</v>
      </c>
      <c r="I36">
        <v>1.2528999999999999</v>
      </c>
      <c r="J36">
        <f t="shared" si="4"/>
        <v>8.5358000000000001</v>
      </c>
      <c r="K36">
        <f t="shared" si="8"/>
        <v>1.1720331186752531</v>
      </c>
      <c r="N36">
        <v>7.5350999999999999</v>
      </c>
      <c r="O36">
        <v>1.18</v>
      </c>
      <c r="P36">
        <f t="shared" si="5"/>
        <v>8.7150999999999996</v>
      </c>
      <c r="Q36">
        <f t="shared" si="6"/>
        <v>1.1566004432588817</v>
      </c>
    </row>
    <row r="37" spans="1:17" x14ac:dyDescent="0.2">
      <c r="D37" s="3"/>
      <c r="F37" s="9"/>
    </row>
    <row r="38" spans="1:17" x14ac:dyDescent="0.2">
      <c r="B38" s="17" t="s">
        <v>37</v>
      </c>
      <c r="C38" s="17"/>
      <c r="D38" s="17"/>
      <c r="E38" s="17"/>
      <c r="F38" s="17"/>
      <c r="G38" s="17" t="s">
        <v>30</v>
      </c>
      <c r="H38" s="17"/>
      <c r="I38" s="17"/>
      <c r="J38" s="17"/>
      <c r="K38" s="17"/>
      <c r="L38" s="18" t="s">
        <v>29</v>
      </c>
      <c r="M38" s="18"/>
      <c r="N38" s="18"/>
      <c r="O38" s="18"/>
      <c r="P38" s="18"/>
      <c r="Q38" t="s">
        <v>38</v>
      </c>
    </row>
    <row r="39" spans="1:17" x14ac:dyDescent="0.2">
      <c r="A39" s="3" t="s">
        <v>17</v>
      </c>
      <c r="D39" s="9">
        <f>E29</f>
        <v>1.18869</v>
      </c>
      <c r="F39">
        <f>E34</f>
        <v>1.18869</v>
      </c>
      <c r="J39">
        <f>K31</f>
        <v>1.1823600000000001</v>
      </c>
      <c r="K39">
        <f>K34</f>
        <v>1.1824300000000001</v>
      </c>
      <c r="O39">
        <f>Q31</f>
        <v>1.1758599999999999</v>
      </c>
      <c r="P39">
        <f>Q34</f>
        <v>1.1761200000000001</v>
      </c>
      <c r="Q39" s="2">
        <f>AVERAGE(B39:P39)</f>
        <v>1.1823583333333334</v>
      </c>
    </row>
    <row r="40" spans="1:17" x14ac:dyDescent="0.2">
      <c r="A40" s="5" t="s">
        <v>18</v>
      </c>
      <c r="C40">
        <f t="shared" ref="C40:C41" si="9">E26</f>
        <v>1.18869</v>
      </c>
      <c r="D40" s="9">
        <f t="shared" ref="D40:D41" si="10">E30</f>
        <v>1.1886805871643149</v>
      </c>
      <c r="E40">
        <f t="shared" ref="E40:E41" si="11">E33</f>
        <v>1.1886805871643149</v>
      </c>
      <c r="H40">
        <f t="shared" ref="H40:H41" si="12">K26</f>
        <v>1.1809099999999999</v>
      </c>
      <c r="I40">
        <f t="shared" ref="I40:I41" si="13">K29</f>
        <v>1.1814100000000001</v>
      </c>
      <c r="M40">
        <f t="shared" ref="M40:M41" si="14">Q26</f>
        <v>1.1732199999999999</v>
      </c>
      <c r="N40">
        <f t="shared" ref="N40:N41" si="15">Q29</f>
        <v>1.1741600000000001</v>
      </c>
      <c r="Q40" s="2">
        <f t="shared" ref="Q40:Q41" si="16">AVERAGE(B40:P40)</f>
        <v>1.1822501677612327</v>
      </c>
    </row>
    <row r="41" spans="1:17" x14ac:dyDescent="0.2">
      <c r="A41" t="s">
        <v>19</v>
      </c>
      <c r="B41">
        <f>E24</f>
        <v>1.18870050132372</v>
      </c>
      <c r="C41">
        <f t="shared" si="9"/>
        <v>1.1886805871643149</v>
      </c>
      <c r="D41" s="9">
        <f t="shared" si="10"/>
        <v>1.18869</v>
      </c>
      <c r="E41">
        <f t="shared" si="11"/>
        <v>1.18869</v>
      </c>
      <c r="F41">
        <f>E36</f>
        <v>1.1886805871643149</v>
      </c>
      <c r="G41">
        <f>K24</f>
        <v>1.1725690806927798</v>
      </c>
      <c r="H41">
        <f t="shared" si="12"/>
        <v>1.1721566958217193</v>
      </c>
      <c r="I41">
        <f t="shared" si="13"/>
        <v>1.1721155034395641</v>
      </c>
      <c r="J41">
        <f>K33</f>
        <v>1.1720605802633566</v>
      </c>
      <c r="K41">
        <f>K36</f>
        <v>1.1720331186752531</v>
      </c>
      <c r="L41">
        <f>Q24</f>
        <v>1.1577645634899751</v>
      </c>
      <c r="M41">
        <f t="shared" si="14"/>
        <v>1.1567995116189567</v>
      </c>
      <c r="N41">
        <f t="shared" si="15"/>
        <v>1.1567331554989317</v>
      </c>
      <c r="O41">
        <f>Q33</f>
        <v>1.1566402569308967</v>
      </c>
      <c r="P41">
        <f>Q36</f>
        <v>1.1566004432588817</v>
      </c>
      <c r="Q41" s="2">
        <f t="shared" si="16"/>
        <v>1.172594305689511</v>
      </c>
    </row>
  </sheetData>
  <mergeCells count="7">
    <mergeCell ref="N1:R1"/>
    <mergeCell ref="B1:F1"/>
    <mergeCell ref="H1:L1"/>
    <mergeCell ref="T8:U8"/>
    <mergeCell ref="B38:F38"/>
    <mergeCell ref="G38:K38"/>
    <mergeCell ref="L38:P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DBF6-204B-1947-9771-D06609DE59E9}">
  <dimension ref="A1:T31"/>
  <sheetViews>
    <sheetView workbookViewId="0">
      <selection activeCell="B22" sqref="B22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4" width="11.83203125" bestFit="1" customWidth="1"/>
    <col min="6" max="6" width="9" bestFit="1" customWidth="1"/>
    <col min="10" max="10" width="11.83203125" bestFit="1" customWidth="1"/>
  </cols>
  <sheetData>
    <row r="1" spans="1:20" x14ac:dyDescent="0.2">
      <c r="B1" t="s">
        <v>28</v>
      </c>
      <c r="C1" t="s">
        <v>47</v>
      </c>
      <c r="D1" t="s">
        <v>29</v>
      </c>
      <c r="F1" t="s">
        <v>28</v>
      </c>
      <c r="G1" t="s">
        <v>47</v>
      </c>
      <c r="H1" t="s">
        <v>29</v>
      </c>
      <c r="J1" t="s">
        <v>28</v>
      </c>
      <c r="K1" t="s">
        <v>47</v>
      </c>
      <c r="L1" t="s">
        <v>29</v>
      </c>
      <c r="N1" t="s">
        <v>28</v>
      </c>
      <c r="O1" t="s">
        <v>47</v>
      </c>
      <c r="P1" t="s">
        <v>29</v>
      </c>
      <c r="R1" t="s">
        <v>28</v>
      </c>
      <c r="S1" t="s">
        <v>47</v>
      </c>
      <c r="T1" t="s">
        <v>29</v>
      </c>
    </row>
    <row r="2" spans="1:20" x14ac:dyDescent="0.2">
      <c r="A2" t="s">
        <v>54</v>
      </c>
      <c r="B2">
        <v>0</v>
      </c>
      <c r="C2">
        <v>1.0370999999999999E-4</v>
      </c>
      <c r="D2">
        <v>1.6260999999999999E-4</v>
      </c>
      <c r="F2" s="1">
        <v>1.0702E-7</v>
      </c>
      <c r="G2">
        <v>1.0177E-4</v>
      </c>
      <c r="H2">
        <v>2.3317999999999999E-4</v>
      </c>
      <c r="J2" s="1">
        <v>-5.7780999999999996E-7</v>
      </c>
      <c r="K2">
        <v>-4.1152000000000002E-4</v>
      </c>
      <c r="L2">
        <v>-7.0693999999999998E-4</v>
      </c>
      <c r="N2">
        <v>-0.18869</v>
      </c>
      <c r="O2">
        <v>-0.18235999999999999</v>
      </c>
      <c r="P2">
        <v>-0.17585999999999999</v>
      </c>
      <c r="R2">
        <v>0.18869</v>
      </c>
      <c r="S2">
        <v>0.18243000000000001</v>
      </c>
      <c r="T2">
        <v>0.17612</v>
      </c>
    </row>
    <row r="3" spans="1:20" x14ac:dyDescent="0.2">
      <c r="A3" t="s">
        <v>55</v>
      </c>
      <c r="B3">
        <v>0</v>
      </c>
      <c r="C3" s="1">
        <v>-6.8460000000000005E-5</v>
      </c>
      <c r="D3">
        <v>-1.0742E-4</v>
      </c>
      <c r="F3">
        <v>0.18869</v>
      </c>
      <c r="G3">
        <v>0.18090999999999999</v>
      </c>
      <c r="H3">
        <v>0.17322000000000001</v>
      </c>
      <c r="J3">
        <v>-0.18869</v>
      </c>
      <c r="K3">
        <v>-0.18140999999999999</v>
      </c>
      <c r="L3">
        <v>-0.17416000000000001</v>
      </c>
      <c r="N3" s="1">
        <v>-2.0966000000000001E-7</v>
      </c>
      <c r="O3">
        <v>-1.6574E-4</v>
      </c>
      <c r="P3">
        <v>-3.2222000000000002E-4</v>
      </c>
      <c r="R3" s="1">
        <v>1.3458999999999999E-7</v>
      </c>
      <c r="S3">
        <v>1.0788E-4</v>
      </c>
      <c r="T3">
        <v>2.1272000000000001E-4</v>
      </c>
    </row>
    <row r="4" spans="1:20" x14ac:dyDescent="0.2">
      <c r="A4" t="s">
        <v>56</v>
      </c>
      <c r="B4">
        <v>1.34</v>
      </c>
      <c r="C4">
        <v>1.2684</v>
      </c>
      <c r="D4">
        <v>1.1992</v>
      </c>
      <c r="F4">
        <v>1.3265</v>
      </c>
      <c r="G4">
        <v>1.2538</v>
      </c>
      <c r="H4">
        <v>1.1815</v>
      </c>
      <c r="J4">
        <v>1.3265</v>
      </c>
      <c r="K4">
        <v>1.2535000000000001</v>
      </c>
      <c r="L4">
        <v>1.181</v>
      </c>
      <c r="N4">
        <v>1.3265</v>
      </c>
      <c r="O4">
        <v>1.2531000000000001</v>
      </c>
      <c r="P4">
        <v>1.1802999999999999</v>
      </c>
      <c r="R4">
        <v>1.3265</v>
      </c>
      <c r="S4">
        <v>1.2528999999999999</v>
      </c>
      <c r="T4">
        <v>1.18</v>
      </c>
    </row>
    <row r="5" spans="1:20" x14ac:dyDescent="0.2">
      <c r="A5" t="s">
        <v>51</v>
      </c>
      <c r="B5" s="7">
        <v>0</v>
      </c>
      <c r="C5">
        <v>0</v>
      </c>
      <c r="D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N5">
        <v>-1</v>
      </c>
      <c r="O5">
        <v>-1</v>
      </c>
      <c r="P5">
        <v>-1</v>
      </c>
      <c r="R5" s="1">
        <v>1</v>
      </c>
      <c r="S5">
        <v>1</v>
      </c>
      <c r="T5">
        <v>1</v>
      </c>
    </row>
    <row r="6" spans="1:20" x14ac:dyDescent="0.2">
      <c r="A6" t="s">
        <v>52</v>
      </c>
      <c r="B6" s="7">
        <v>0</v>
      </c>
      <c r="C6">
        <v>0</v>
      </c>
      <c r="D6">
        <v>0</v>
      </c>
      <c r="F6">
        <v>1</v>
      </c>
      <c r="G6">
        <v>1</v>
      </c>
      <c r="H6">
        <v>1</v>
      </c>
      <c r="J6">
        <v>-1</v>
      </c>
      <c r="K6">
        <v>-1</v>
      </c>
      <c r="L6">
        <v>-1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</row>
    <row r="7" spans="1:20" x14ac:dyDescent="0.2">
      <c r="A7" t="s">
        <v>53</v>
      </c>
      <c r="B7" s="7">
        <v>7.1012000000000004</v>
      </c>
      <c r="C7">
        <v>7.3501000000000003</v>
      </c>
      <c r="D7">
        <v>7.6012000000000004</v>
      </c>
      <c r="F7">
        <v>7.0304000000000002</v>
      </c>
      <c r="G7">
        <v>7.2828999999999997</v>
      </c>
      <c r="H7">
        <v>7.5350999999999999</v>
      </c>
      <c r="J7">
        <v>7.0304000000000002</v>
      </c>
      <c r="K7">
        <v>7.2828999999999997</v>
      </c>
      <c r="L7">
        <v>7.5350999999999999</v>
      </c>
      <c r="N7">
        <v>7.0304000000000002</v>
      </c>
      <c r="O7">
        <v>7.2828999999999997</v>
      </c>
      <c r="P7">
        <v>7.5350999999999999</v>
      </c>
      <c r="R7">
        <v>7.0304000000000002</v>
      </c>
      <c r="S7">
        <v>7.2828999999999997</v>
      </c>
      <c r="T7">
        <v>7.5350999999999999</v>
      </c>
    </row>
    <row r="8" spans="1:20" x14ac:dyDescent="0.2">
      <c r="A8" t="s">
        <v>48</v>
      </c>
      <c r="B8">
        <f>B2+B5</f>
        <v>0</v>
      </c>
      <c r="C8">
        <f t="shared" ref="C8:D8" si="0">C2+C5</f>
        <v>1.0370999999999999E-4</v>
      </c>
      <c r="D8">
        <f t="shared" si="0"/>
        <v>1.6260999999999999E-4</v>
      </c>
      <c r="F8" s="1">
        <f t="shared" ref="F8:H10" si="1">F2+F5</f>
        <v>1.0702E-7</v>
      </c>
      <c r="G8" s="1">
        <f t="shared" si="1"/>
        <v>1.0177E-4</v>
      </c>
      <c r="H8" s="1">
        <f t="shared" si="1"/>
        <v>2.3317999999999999E-4</v>
      </c>
      <c r="J8">
        <f t="shared" ref="J8:L10" si="2">J2+J5</f>
        <v>-5.7780999999999996E-7</v>
      </c>
      <c r="K8" s="1">
        <f t="shared" si="2"/>
        <v>-4.1152000000000002E-4</v>
      </c>
      <c r="L8" s="1">
        <f t="shared" si="2"/>
        <v>-7.0693999999999998E-4</v>
      </c>
      <c r="N8">
        <f t="shared" ref="N8:P10" si="3">N2+N5</f>
        <v>-1.18869</v>
      </c>
      <c r="O8" s="1">
        <f t="shared" si="3"/>
        <v>-1.1823600000000001</v>
      </c>
      <c r="P8" s="1">
        <f t="shared" si="3"/>
        <v>-1.1758599999999999</v>
      </c>
      <c r="R8">
        <f t="shared" ref="R8:T10" si="4">R2+R5</f>
        <v>1.18869</v>
      </c>
      <c r="S8" s="1">
        <f t="shared" si="4"/>
        <v>1.1824300000000001</v>
      </c>
      <c r="T8" s="1">
        <f t="shared" si="4"/>
        <v>1.1761200000000001</v>
      </c>
    </row>
    <row r="9" spans="1:20" x14ac:dyDescent="0.2">
      <c r="A9" t="s">
        <v>49</v>
      </c>
      <c r="B9">
        <f t="shared" ref="B9:D9" si="5">B3+B6</f>
        <v>0</v>
      </c>
      <c r="C9">
        <f t="shared" si="5"/>
        <v>-6.8460000000000005E-5</v>
      </c>
      <c r="D9">
        <f t="shared" si="5"/>
        <v>-1.0742E-4</v>
      </c>
      <c r="F9">
        <f t="shared" si="1"/>
        <v>1.18869</v>
      </c>
      <c r="G9" s="1">
        <f t="shared" si="1"/>
        <v>1.1809099999999999</v>
      </c>
      <c r="H9" s="1">
        <f t="shared" si="1"/>
        <v>1.1732199999999999</v>
      </c>
      <c r="J9">
        <f t="shared" si="2"/>
        <v>-1.18869</v>
      </c>
      <c r="K9" s="1">
        <f t="shared" si="2"/>
        <v>-1.1814100000000001</v>
      </c>
      <c r="L9" s="1">
        <f t="shared" si="2"/>
        <v>-1.1741600000000001</v>
      </c>
      <c r="N9">
        <f t="shared" si="3"/>
        <v>-2.0966000000000001E-7</v>
      </c>
      <c r="O9" s="1">
        <f t="shared" si="3"/>
        <v>-1.6574E-4</v>
      </c>
      <c r="P9" s="1">
        <f t="shared" si="3"/>
        <v>-3.2222000000000002E-4</v>
      </c>
      <c r="R9">
        <f t="shared" si="4"/>
        <v>1.3458999999999999E-7</v>
      </c>
      <c r="S9" s="1">
        <f t="shared" si="4"/>
        <v>1.0788E-4</v>
      </c>
      <c r="T9" s="1">
        <f t="shared" si="4"/>
        <v>2.1272000000000001E-4</v>
      </c>
    </row>
    <row r="10" spans="1:20" x14ac:dyDescent="0.2">
      <c r="A10" s="9" t="s">
        <v>50</v>
      </c>
      <c r="B10">
        <f t="shared" ref="B10:D10" si="6">B4+B7</f>
        <v>8.4412000000000003</v>
      </c>
      <c r="C10">
        <f t="shared" si="6"/>
        <v>8.6185000000000009</v>
      </c>
      <c r="D10">
        <f t="shared" si="6"/>
        <v>8.8003999999999998</v>
      </c>
      <c r="F10">
        <f t="shared" si="1"/>
        <v>8.3568999999999996</v>
      </c>
      <c r="G10" s="1">
        <f t="shared" si="1"/>
        <v>8.5366999999999997</v>
      </c>
      <c r="H10" s="1">
        <f t="shared" si="1"/>
        <v>8.7165999999999997</v>
      </c>
      <c r="J10">
        <f t="shared" si="2"/>
        <v>8.3568999999999996</v>
      </c>
      <c r="K10" s="1">
        <f t="shared" si="2"/>
        <v>8.5364000000000004</v>
      </c>
      <c r="L10" s="1">
        <f t="shared" si="2"/>
        <v>8.7161000000000008</v>
      </c>
      <c r="N10">
        <f t="shared" si="3"/>
        <v>8.3568999999999996</v>
      </c>
      <c r="O10" s="1">
        <f t="shared" si="3"/>
        <v>8.5359999999999996</v>
      </c>
      <c r="P10" s="1">
        <f t="shared" si="3"/>
        <v>8.7153999999999989</v>
      </c>
      <c r="R10">
        <f t="shared" si="4"/>
        <v>8.3568999999999996</v>
      </c>
      <c r="S10" s="1">
        <f t="shared" si="4"/>
        <v>8.5358000000000001</v>
      </c>
      <c r="T10" s="1">
        <f t="shared" si="4"/>
        <v>8.7150999999999996</v>
      </c>
    </row>
    <row r="11" spans="1:20" s="9" customFormat="1" x14ac:dyDescent="0.2">
      <c r="B11" s="8"/>
      <c r="C11" s="8"/>
      <c r="D11" s="8"/>
    </row>
    <row r="12" spans="1:20" s="9" customFormat="1" x14ac:dyDescent="0.2">
      <c r="B12" s="8" t="s">
        <v>57</v>
      </c>
      <c r="C12" s="8" t="s">
        <v>58</v>
      </c>
      <c r="D12" s="8" t="s">
        <v>59</v>
      </c>
      <c r="F12" s="8" t="s">
        <v>57</v>
      </c>
      <c r="G12" s="8" t="s">
        <v>58</v>
      </c>
      <c r="H12" s="8" t="s">
        <v>59</v>
      </c>
      <c r="J12" s="8" t="s">
        <v>57</v>
      </c>
      <c r="K12" s="8" t="s">
        <v>58</v>
      </c>
      <c r="L12" s="8" t="s">
        <v>59</v>
      </c>
      <c r="N12" s="8" t="s">
        <v>57</v>
      </c>
      <c r="O12" s="8" t="s">
        <v>58</v>
      </c>
      <c r="P12" s="8" t="s">
        <v>59</v>
      </c>
      <c r="R12" s="8" t="s">
        <v>57</v>
      </c>
      <c r="S12" s="8" t="s">
        <v>58</v>
      </c>
      <c r="T12" s="8" t="s">
        <v>59</v>
      </c>
    </row>
    <row r="13" spans="1:20" s="9" customFormat="1" x14ac:dyDescent="0.2">
      <c r="A13" t="s">
        <v>51</v>
      </c>
      <c r="B13" s="9">
        <f>C5-B5</f>
        <v>0</v>
      </c>
      <c r="C13" s="9">
        <f>D5-C5</f>
        <v>0</v>
      </c>
      <c r="D13" s="9">
        <f>D5-B5</f>
        <v>0</v>
      </c>
      <c r="F13" s="9">
        <f>G5-F5</f>
        <v>0</v>
      </c>
      <c r="G13" s="9">
        <f>H5-G5</f>
        <v>0</v>
      </c>
      <c r="H13" s="9">
        <f>H5-F5</f>
        <v>0</v>
      </c>
      <c r="J13" s="9">
        <f>K5-J5</f>
        <v>0</v>
      </c>
      <c r="K13" s="9">
        <f>L5-K5</f>
        <v>0</v>
      </c>
      <c r="L13" s="9">
        <f>L5-J5</f>
        <v>0</v>
      </c>
      <c r="N13" s="9">
        <f>O5-N5</f>
        <v>0</v>
      </c>
      <c r="O13" s="9">
        <f>P5-O5</f>
        <v>0</v>
      </c>
      <c r="P13" s="9">
        <f>P5-N5</f>
        <v>0</v>
      </c>
      <c r="R13" s="9">
        <f>S5-R5</f>
        <v>0</v>
      </c>
      <c r="S13" s="9">
        <f>T5-S5</f>
        <v>0</v>
      </c>
      <c r="T13" s="9">
        <f>T5-R5</f>
        <v>0</v>
      </c>
    </row>
    <row r="14" spans="1:20" s="9" customFormat="1" x14ac:dyDescent="0.2">
      <c r="A14" t="s">
        <v>52</v>
      </c>
      <c r="B14" s="9">
        <f t="shared" ref="B14:C15" si="7">C6-B6</f>
        <v>0</v>
      </c>
      <c r="C14" s="9">
        <f t="shared" si="7"/>
        <v>0</v>
      </c>
      <c r="D14" s="9">
        <f t="shared" ref="D14:D15" si="8">D6-B6</f>
        <v>0</v>
      </c>
      <c r="F14" s="9">
        <f t="shared" ref="F14:G14" si="9">G6-F6</f>
        <v>0</v>
      </c>
      <c r="G14" s="9">
        <f t="shared" si="9"/>
        <v>0</v>
      </c>
      <c r="H14" s="9">
        <f t="shared" ref="H14" si="10">H6-F6</f>
        <v>0</v>
      </c>
      <c r="J14" s="9">
        <f t="shared" ref="J14:K14" si="11">K6-J6</f>
        <v>0</v>
      </c>
      <c r="K14" s="9">
        <f t="shared" si="11"/>
        <v>0</v>
      </c>
      <c r="L14" s="9">
        <f t="shared" ref="L14:L15" si="12">L6-J6</f>
        <v>0</v>
      </c>
      <c r="N14" s="9">
        <f t="shared" ref="N14:O14" si="13">O6-N6</f>
        <v>0</v>
      </c>
      <c r="O14" s="9">
        <f t="shared" si="13"/>
        <v>0</v>
      </c>
      <c r="P14" s="9">
        <f t="shared" ref="P14:P15" si="14">P6-N6</f>
        <v>0</v>
      </c>
      <c r="R14" s="9">
        <f t="shared" ref="R14:S14" si="15">S6-R6</f>
        <v>0</v>
      </c>
      <c r="S14" s="9">
        <f t="shared" si="15"/>
        <v>0</v>
      </c>
      <c r="T14" s="9">
        <f t="shared" ref="T14:T15" si="16">T6-R6</f>
        <v>0</v>
      </c>
    </row>
    <row r="15" spans="1:20" x14ac:dyDescent="0.2">
      <c r="A15" t="s">
        <v>53</v>
      </c>
      <c r="B15" s="9">
        <f t="shared" si="7"/>
        <v>0.2488999999999999</v>
      </c>
      <c r="C15" s="9">
        <f t="shared" si="7"/>
        <v>0.2511000000000001</v>
      </c>
      <c r="D15" s="9">
        <f t="shared" si="8"/>
        <v>0.5</v>
      </c>
      <c r="F15" s="9">
        <f t="shared" ref="F15:G18" si="17">G7-F7</f>
        <v>0.2524999999999995</v>
      </c>
      <c r="G15" s="9">
        <f t="shared" si="17"/>
        <v>0.2522000000000002</v>
      </c>
      <c r="H15" s="9">
        <f>H7-F7</f>
        <v>0.5046999999999997</v>
      </c>
      <c r="J15" s="9">
        <f t="shared" ref="J15:K15" si="18">K7-J7</f>
        <v>0.2524999999999995</v>
      </c>
      <c r="K15" s="9">
        <f t="shared" si="18"/>
        <v>0.2522000000000002</v>
      </c>
      <c r="L15" s="9">
        <f t="shared" si="12"/>
        <v>0.5046999999999997</v>
      </c>
      <c r="N15" s="9">
        <f t="shared" ref="N15:O15" si="19">O7-N7</f>
        <v>0.2524999999999995</v>
      </c>
      <c r="O15" s="9">
        <f t="shared" si="19"/>
        <v>0.2522000000000002</v>
      </c>
      <c r="P15" s="9">
        <f t="shared" si="14"/>
        <v>0.5046999999999997</v>
      </c>
      <c r="R15" s="9">
        <f t="shared" ref="R15:S15" si="20">S7-R7</f>
        <v>0.2524999999999995</v>
      </c>
      <c r="S15" s="9">
        <f t="shared" si="20"/>
        <v>0.2522000000000002</v>
      </c>
      <c r="T15" s="9">
        <f t="shared" si="16"/>
        <v>0.5046999999999997</v>
      </c>
    </row>
    <row r="16" spans="1:20" x14ac:dyDescent="0.2">
      <c r="A16" t="s">
        <v>48</v>
      </c>
      <c r="B16" s="8">
        <f t="shared" ref="B16:C18" si="21">C8-B8</f>
        <v>1.0370999999999999E-4</v>
      </c>
      <c r="C16" s="8">
        <f t="shared" si="21"/>
        <v>5.8899999999999995E-5</v>
      </c>
      <c r="D16" s="8">
        <f>D8-B8</f>
        <v>1.6260999999999999E-4</v>
      </c>
      <c r="E16" s="9"/>
      <c r="F16" s="8">
        <f t="shared" si="17"/>
        <v>1.0166297999999999E-4</v>
      </c>
      <c r="G16" s="8">
        <f t="shared" si="17"/>
        <v>1.3140999999999999E-4</v>
      </c>
      <c r="H16" s="8">
        <f>H8-F8</f>
        <v>2.3307297999999998E-4</v>
      </c>
      <c r="I16" s="9"/>
      <c r="J16" s="8">
        <f t="shared" ref="J16:K18" si="22">K8-J8</f>
        <v>-4.1094219000000002E-4</v>
      </c>
      <c r="K16" s="8">
        <f t="shared" si="22"/>
        <v>-2.9541999999999996E-4</v>
      </c>
      <c r="L16" s="8">
        <f>L8-J8</f>
        <v>-7.0636218999999998E-4</v>
      </c>
      <c r="M16" s="9"/>
      <c r="N16" s="8">
        <f t="shared" ref="N16:O18" si="23">O8-N8</f>
        <v>6.3299999999999468E-3</v>
      </c>
      <c r="O16" s="8">
        <f t="shared" si="23"/>
        <v>6.5000000000001723E-3</v>
      </c>
      <c r="P16" s="8">
        <f>P8-N8</f>
        <v>1.2830000000000119E-2</v>
      </c>
      <c r="Q16" s="9"/>
      <c r="R16" s="8">
        <f t="shared" ref="R16:S18" si="24">S8-R8</f>
        <v>-6.2599999999999323E-3</v>
      </c>
      <c r="S16" s="8">
        <f t="shared" si="24"/>
        <v>-6.3100000000000378E-3</v>
      </c>
      <c r="T16" s="8">
        <f>T8-R8</f>
        <v>-1.256999999999997E-2</v>
      </c>
    </row>
    <row r="17" spans="1:20" x14ac:dyDescent="0.2">
      <c r="A17" t="s">
        <v>49</v>
      </c>
      <c r="B17" s="8">
        <f t="shared" si="21"/>
        <v>-6.8460000000000005E-5</v>
      </c>
      <c r="C17" s="8">
        <f t="shared" si="21"/>
        <v>-3.8959999999999993E-5</v>
      </c>
      <c r="D17" s="8">
        <f>D9-B9</f>
        <v>-1.0742E-4</v>
      </c>
      <c r="E17" s="9"/>
      <c r="F17" s="8">
        <f t="shared" si="17"/>
        <v>-7.7800000000001202E-3</v>
      </c>
      <c r="G17" s="8">
        <f t="shared" si="17"/>
        <v>-7.6899999999999746E-3</v>
      </c>
      <c r="H17" s="8">
        <f>H9-F9</f>
        <v>-1.5470000000000095E-2</v>
      </c>
      <c r="I17" s="9"/>
      <c r="J17" s="8">
        <f t="shared" si="22"/>
        <v>7.2799999999999532E-3</v>
      </c>
      <c r="K17" s="8">
        <f t="shared" si="22"/>
        <v>7.2499999999999787E-3</v>
      </c>
      <c r="L17" s="8">
        <f>L9-J9</f>
        <v>1.4529999999999932E-2</v>
      </c>
      <c r="M17" s="9"/>
      <c r="N17" s="8">
        <f t="shared" si="23"/>
        <v>-1.6553033999999999E-4</v>
      </c>
      <c r="O17" s="8">
        <f t="shared" si="23"/>
        <v>-1.5648000000000002E-4</v>
      </c>
      <c r="P17" s="8">
        <f>P9-N9</f>
        <v>-3.2201034000000001E-4</v>
      </c>
      <c r="Q17" s="9"/>
      <c r="R17" s="8">
        <f t="shared" si="24"/>
        <v>1.0774541000000001E-4</v>
      </c>
      <c r="S17" s="8">
        <f t="shared" si="24"/>
        <v>1.0484000000000001E-4</v>
      </c>
      <c r="T17" s="8">
        <f>T9-R9</f>
        <v>2.1258541000000001E-4</v>
      </c>
    </row>
    <row r="18" spans="1:20" x14ac:dyDescent="0.2">
      <c r="A18" s="9" t="s">
        <v>50</v>
      </c>
      <c r="B18" s="8">
        <f t="shared" si="21"/>
        <v>0.17730000000000068</v>
      </c>
      <c r="C18" s="8">
        <f t="shared" si="21"/>
        <v>0.18189999999999884</v>
      </c>
      <c r="D18" s="8">
        <f>D10-B10</f>
        <v>0.35919999999999952</v>
      </c>
      <c r="F18" s="8">
        <f t="shared" si="17"/>
        <v>0.17980000000000018</v>
      </c>
      <c r="G18" s="8">
        <f t="shared" si="17"/>
        <v>0.17989999999999995</v>
      </c>
      <c r="H18" s="8">
        <f>H10-F10</f>
        <v>0.35970000000000013</v>
      </c>
      <c r="J18" s="8">
        <f t="shared" si="22"/>
        <v>0.17950000000000088</v>
      </c>
      <c r="K18" s="8">
        <f t="shared" si="22"/>
        <v>0.17970000000000041</v>
      </c>
      <c r="L18" s="8">
        <f>L10-J10</f>
        <v>0.3592000000000013</v>
      </c>
      <c r="N18" s="8">
        <f t="shared" si="23"/>
        <v>0.17910000000000004</v>
      </c>
      <c r="O18" s="8">
        <f t="shared" si="23"/>
        <v>0.17939999999999934</v>
      </c>
      <c r="P18" s="8">
        <f>P10-N10</f>
        <v>0.35849999999999937</v>
      </c>
      <c r="R18" s="8">
        <f t="shared" si="24"/>
        <v>0.1789000000000005</v>
      </c>
      <c r="S18" s="8">
        <f t="shared" si="24"/>
        <v>0.17929999999999957</v>
      </c>
      <c r="T18" s="8">
        <f>T10-R10</f>
        <v>0.35820000000000007</v>
      </c>
    </row>
    <row r="19" spans="1:20" x14ac:dyDescent="0.2">
      <c r="A19" s="9"/>
      <c r="B19" s="16"/>
      <c r="C19" s="16"/>
      <c r="D19" s="16"/>
      <c r="F19" s="16"/>
      <c r="G19" s="16"/>
      <c r="H19" s="16"/>
      <c r="J19" s="16"/>
      <c r="K19" s="16"/>
      <c r="L19" s="16"/>
      <c r="N19" s="16"/>
      <c r="O19" s="16"/>
      <c r="P19" s="16"/>
      <c r="R19" s="16"/>
      <c r="S19" s="16"/>
      <c r="T19" s="16"/>
    </row>
    <row r="20" spans="1:20" x14ac:dyDescent="0.2">
      <c r="A20" s="9"/>
      <c r="B20" s="16"/>
      <c r="C20" s="16"/>
      <c r="D20" s="16"/>
      <c r="F20" s="16"/>
      <c r="G20" s="16"/>
      <c r="H20" s="16"/>
      <c r="J20" s="16"/>
      <c r="K20" s="16"/>
      <c r="L20" s="16"/>
      <c r="N20" s="16"/>
      <c r="O20" s="16"/>
      <c r="P20" s="16"/>
      <c r="R20" s="16"/>
      <c r="S20" s="16"/>
      <c r="T20" s="16"/>
    </row>
    <row r="21" spans="1:20" x14ac:dyDescent="0.2">
      <c r="A21" s="9" t="s">
        <v>60</v>
      </c>
      <c r="B21" s="1">
        <f>B18/B15</f>
        <v>0.71233427079148559</v>
      </c>
      <c r="C21" s="16">
        <f t="shared" ref="C21:D21" si="25">C18/C15</f>
        <v>0.72441258462763347</v>
      </c>
      <c r="D21" s="16">
        <f t="shared" si="25"/>
        <v>0.71839999999999904</v>
      </c>
      <c r="F21" s="16">
        <f t="shared" ref="F21:H21" si="26">F18/F15</f>
        <v>0.71207920792079415</v>
      </c>
      <c r="G21" s="16">
        <f t="shared" si="26"/>
        <v>0.71332275971451153</v>
      </c>
      <c r="H21" s="16">
        <f t="shared" si="26"/>
        <v>0.71270061422627373</v>
      </c>
      <c r="J21" s="16">
        <f t="shared" ref="J21:L21" si="27">J18/J15</f>
        <v>0.71089108910891574</v>
      </c>
      <c r="K21" s="16">
        <f t="shared" si="27"/>
        <v>0.7125297383029352</v>
      </c>
      <c r="L21" s="16">
        <f t="shared" si="27"/>
        <v>0.71170992668912525</v>
      </c>
      <c r="N21" s="16">
        <f t="shared" ref="N21:P21" si="28">N18/N15</f>
        <v>0.70930693069307083</v>
      </c>
      <c r="O21" s="16">
        <f t="shared" si="28"/>
        <v>0.71134020618556382</v>
      </c>
      <c r="P21" s="16">
        <f t="shared" si="28"/>
        <v>0.71032296413711038</v>
      </c>
      <c r="R21" s="16">
        <f t="shared" ref="R21:T21" si="29">R18/R15</f>
        <v>0.70851485148515192</v>
      </c>
      <c r="S21" s="16">
        <f t="shared" si="29"/>
        <v>0.71094369547977565</v>
      </c>
      <c r="T21" s="16">
        <f t="shared" si="29"/>
        <v>0.70972855161482129</v>
      </c>
    </row>
    <row r="22" spans="1:20" x14ac:dyDescent="0.2">
      <c r="A22" t="s">
        <v>32</v>
      </c>
      <c r="B22" s="8" t="s">
        <v>57</v>
      </c>
      <c r="C22" s="8" t="s">
        <v>58</v>
      </c>
      <c r="D22" s="8" t="s">
        <v>59</v>
      </c>
    </row>
    <row r="23" spans="1:20" x14ac:dyDescent="0.2">
      <c r="A23" s="9"/>
      <c r="B23">
        <f>AVERAGE(B21,F21,J21,N21,R21)</f>
        <v>0.71062526999988362</v>
      </c>
      <c r="C23">
        <f>AVERAGE(C21,G21,K21,O21,S21)</f>
        <v>0.71450979686208382</v>
      </c>
      <c r="D23">
        <f t="shared" ref="D23" si="30">AVERAGE(D21,H21,L21,P21,T21)</f>
        <v>0.71257241133346594</v>
      </c>
    </row>
    <row r="25" spans="1:20" x14ac:dyDescent="0.2">
      <c r="B25" s="1"/>
      <c r="C25" s="1"/>
      <c r="D25" s="1"/>
      <c r="E25" s="1"/>
      <c r="G25" s="1"/>
      <c r="H25" s="1"/>
      <c r="I25" s="1"/>
      <c r="J25" s="1"/>
      <c r="L25" s="1"/>
      <c r="M25" s="1"/>
      <c r="N25" s="1"/>
      <c r="O25" s="1"/>
    </row>
    <row r="26" spans="1:20" x14ac:dyDescent="0.2">
      <c r="B26" s="1"/>
      <c r="C26" s="1"/>
      <c r="D26" s="1"/>
      <c r="E26" s="1"/>
      <c r="G26" s="1"/>
      <c r="H26" s="1"/>
      <c r="I26" s="1"/>
      <c r="J26" s="1"/>
      <c r="L26" s="1"/>
      <c r="M26" s="1"/>
      <c r="N26" s="1"/>
      <c r="O26" s="1"/>
    </row>
    <row r="27" spans="1:20" x14ac:dyDescent="0.2">
      <c r="B27" s="1"/>
      <c r="C27" s="1"/>
      <c r="D27" s="1"/>
      <c r="E27" s="1"/>
      <c r="G27" s="1"/>
      <c r="H27" s="1"/>
      <c r="I27" s="1"/>
      <c r="J27" s="1"/>
      <c r="L27" s="1"/>
      <c r="M27" s="1"/>
      <c r="N27" s="1"/>
      <c r="O27" s="1"/>
    </row>
    <row r="29" spans="1:20" x14ac:dyDescent="0.2">
      <c r="B29" s="16"/>
      <c r="C29" s="16"/>
      <c r="D29" s="1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20" x14ac:dyDescent="0.2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20" x14ac:dyDescent="0.2">
      <c r="B31" s="1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Points</vt:lpstr>
      <vt:lpstr>Tests</vt:lpstr>
      <vt:lpstr>StretchXY</vt:lpstr>
      <vt:lpstr>StretchZ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Ang, Ida Cee</dc:creator>
  <cp:lastModifiedBy>Ang, Ida Cee</cp:lastModifiedBy>
  <dcterms:created xsi:type="dcterms:W3CDTF">2021-06-17T20:06:24Z</dcterms:created>
  <dcterms:modified xsi:type="dcterms:W3CDTF">2021-07-06T15:17:04Z</dcterms:modified>
</cp:coreProperties>
</file>