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6031D93A-0288-7245-94E3-F668FAF54BCA}" xr6:coauthVersionLast="47" xr6:coauthVersionMax="47" xr10:uidLastSave="{00000000-0000-0000-0000-000000000000}"/>
  <bookViews>
    <workbookView xWindow="420" yWindow="500" windowWidth="20480" windowHeight="15320" activeTab="2" xr2:uid="{00000000-000D-0000-FFFF-FFFF00000000}"/>
  </bookViews>
  <sheets>
    <sheet name="RawData" sheetId="1" r:id="rId1"/>
    <sheet name="Material" sheetId="2" r:id="rId2"/>
    <sheet name="Test1" sheetId="5" r:id="rId3"/>
    <sheet name="Test2" sheetId="6" r:id="rId4"/>
    <sheet name="Test2_tem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  <c r="E11" i="6"/>
  <c r="W28" i="5"/>
  <c r="S28" i="5"/>
  <c r="R28" i="5" a="1"/>
  <c r="R28" i="5" s="1"/>
  <c r="J28" i="5"/>
  <c r="E20" i="2"/>
  <c r="H20" i="2"/>
  <c r="J24" i="5"/>
  <c r="E7" i="6" l="1"/>
  <c r="E2" i="6"/>
  <c r="F2" i="6" s="1"/>
  <c r="G2" i="6" s="1"/>
  <c r="C2" i="6"/>
  <c r="W26" i="5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W21" i="5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D8" i="2"/>
  <c r="E8" i="2"/>
  <c r="E39" i="2"/>
  <c r="E16" i="2"/>
  <c r="E19" i="2" s="1"/>
  <c r="H19" i="2" s="1"/>
  <c r="D16" i="2"/>
  <c r="D19" i="2" s="1"/>
  <c r="G19" i="2" s="1"/>
  <c r="C17" i="2"/>
  <c r="E17" i="2" s="1"/>
  <c r="B17" i="2"/>
  <c r="D17" i="2" s="1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<sst xmlns="http://schemas.openxmlformats.org/spreadsheetml/2006/main" count="204" uniqueCount="98">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</sst>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Test2!$K$6</c:f>
              <c:strCache>
                <c:ptCount val="1"/>
                <c:pt idx="0">
                  <c:v>Nominal Stress Magnitude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Test2!$B$7:$B$14</c:f>
              <c:numCache>
                <c:formatCode>General</c:formatCode>
                <c:ptCount val="8"/>
                <c:pt idx="0">
                  <c:v>2.3755369127516777E-4</c:v>
                </c:pt>
                <c:pt idx="1">
                  <c:v>4.890939597315436E-5</c:v>
                </c:pt>
                <c:pt idx="2">
                  <c:v>3.6815436241610732E-5</c:v>
                </c:pt>
                <c:pt idx="3">
                  <c:v>1.820671140939597E-5</c:v>
                </c:pt>
                <c:pt idx="4">
                  <c:v>2.3755369127516777E-4</c:v>
                </c:pt>
                <c:pt idx="5">
                  <c:v>4.890939597315436E-5</c:v>
                </c:pt>
                <c:pt idx="6">
                  <c:v>3.6815436241610732E-5</c:v>
                </c:pt>
                <c:pt idx="7">
                  <c:v>1.820671140939597E-5</c:v>
                </c:pt>
              </c:numCache>
            </c:numRef>
          </c:xVal>
          <c:yVal>
            <c:numRef>
              <c:f>Test2!$K$7:$K$14</c:f>
              <c:numCache>
                <c:formatCode>General</c:formatCode>
                <c:ptCount val="8"/>
                <c:pt idx="0">
                  <c:v>2.1443400000000001E-2</c:v>
                </c:pt>
                <c:pt idx="1">
                  <c:v>2.1516799999999999E-2</c:v>
                </c:pt>
                <c:pt idx="2">
                  <c:v>2.1522900000000001E-2</c:v>
                </c:pt>
                <c:pt idx="3">
                  <c:v>2.7537099999999998E-2</c:v>
                </c:pt>
                <c:pt idx="5">
                  <c:v>1.36075E-2</c:v>
                </c:pt>
                <c:pt idx="6">
                  <c:v>1.3575800000000001E-2</c:v>
                </c:pt>
                <c:pt idx="7">
                  <c:v>1.3524700000000001E-2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8-224A-B028-BF925DBBD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62271"/>
        <c:axId val="1306566623"/>
      </c:scatterChart>
      <c:valAx>
        <c:axId val="13066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6623"/>
        <c:crosses val="autoZero"/>
        <c:crossBetween val="midCat"/>
      </c:valAx>
      <c:valAx>
        <c:axId val="13065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15</xdr:row>
      <xdr:rowOff>133350</xdr:rowOff>
    </xdr:from>
    <xdr:to>
      <xdr:col>10</xdr:col>
      <xdr:colOff>679450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58762-EF57-4D4E-99DC-544ECE0F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71</v>
      </c>
      <c r="H2" s="2" t="s">
        <v>11</v>
      </c>
      <c r="I2" s="2" t="s">
        <v>71</v>
      </c>
      <c r="K2" s="2"/>
      <c r="M2" s="2" t="s">
        <v>11</v>
      </c>
      <c r="N2" s="2" t="s">
        <v>71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71</v>
      </c>
      <c r="W2" s="2" t="s">
        <v>11</v>
      </c>
      <c r="X2" s="2" t="s">
        <v>71</v>
      </c>
      <c r="Y2" s="2" t="s">
        <v>11</v>
      </c>
      <c r="Z2" s="2" t="s">
        <v>71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workbookViewId="0">
      <selection activeCell="E19" sqref="E19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29</v>
      </c>
      <c r="G1" s="3" t="s">
        <v>13</v>
      </c>
    </row>
    <row r="2" spans="1:8" x14ac:dyDescent="0.2">
      <c r="A2" s="3" t="s">
        <v>4</v>
      </c>
      <c r="B2" s="6">
        <v>0.47499999999999998</v>
      </c>
      <c r="C2">
        <v>480000000</v>
      </c>
      <c r="D2" s="6">
        <v>8000</v>
      </c>
      <c r="E2" s="6">
        <v>45000</v>
      </c>
      <c r="F2">
        <f>2*D2*(1+B2)</f>
        <v>23600</v>
      </c>
      <c r="G2">
        <f>2*E2*(1+B2)</f>
        <v>132750</v>
      </c>
    </row>
    <row r="3" spans="1:8" x14ac:dyDescent="0.2">
      <c r="A3" s="3" t="s">
        <v>76</v>
      </c>
      <c r="B3" s="6">
        <v>0.49</v>
      </c>
      <c r="C3">
        <f>G3/(3*(1-2*B3))</f>
        <v>11798.499999999989</v>
      </c>
      <c r="E3">
        <f>G3/(2*(1+B3))</f>
        <v>237.55369127516778</v>
      </c>
      <c r="G3" s="6">
        <v>707.91</v>
      </c>
    </row>
    <row r="4" spans="1:8" x14ac:dyDescent="0.2">
      <c r="A4" s="3" t="s">
        <v>77</v>
      </c>
      <c r="B4" s="6">
        <v>0.49</v>
      </c>
      <c r="C4">
        <f>G4/(3*(1-2*B4))</f>
        <v>2429.1666666666647</v>
      </c>
      <c r="E4">
        <f>G4/(2*(1+B4))</f>
        <v>48.909395973154361</v>
      </c>
      <c r="G4" s="6">
        <v>145.75</v>
      </c>
    </row>
    <row r="5" spans="1:8" x14ac:dyDescent="0.2">
      <c r="A5" s="3" t="s">
        <v>78</v>
      </c>
      <c r="B5" s="6">
        <v>0.49</v>
      </c>
      <c r="C5">
        <f>G5/(3*(1-2*B5))</f>
        <v>1828.4999999999982</v>
      </c>
      <c r="E5">
        <f>G5/(2*(1+B5))</f>
        <v>36.815436241610733</v>
      </c>
      <c r="G5" s="6">
        <v>109.71</v>
      </c>
    </row>
    <row r="6" spans="1:8" x14ac:dyDescent="0.2">
      <c r="A6" s="3" t="s">
        <v>79</v>
      </c>
      <c r="B6" s="6">
        <v>0.49</v>
      </c>
      <c r="C6">
        <f>G6/(3*(1-2*B6))</f>
        <v>904.26666666666586</v>
      </c>
      <c r="E6">
        <f>G6/(2*(1+B6))</f>
        <v>18.206711409395972</v>
      </c>
      <c r="G6" s="6">
        <v>54.256</v>
      </c>
    </row>
    <row r="7" spans="1:8" x14ac:dyDescent="0.2"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8" x14ac:dyDescent="0.2">
      <c r="A8" s="3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3" t="s">
        <v>76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3" t="s">
        <v>77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3" t="s">
        <v>78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3" t="s">
        <v>79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42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41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43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6</v>
      </c>
      <c r="C22" s="3" t="s">
        <v>58</v>
      </c>
      <c r="D22" s="3" t="s">
        <v>57</v>
      </c>
      <c r="E22" s="3" t="s">
        <v>54</v>
      </c>
      <c r="F22" s="3" t="s">
        <v>52</v>
      </c>
      <c r="G22" s="3"/>
    </row>
    <row r="23" spans="1:10" x14ac:dyDescent="0.2">
      <c r="A23" t="s">
        <v>69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53</v>
      </c>
    </row>
    <row r="24" spans="1:10" x14ac:dyDescent="0.2">
      <c r="C24" t="s">
        <v>40</v>
      </c>
      <c r="D24" t="s">
        <v>40</v>
      </c>
      <c r="E24" t="s">
        <v>40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13</v>
      </c>
    </row>
    <row r="27" spans="1:10" x14ac:dyDescent="0.2">
      <c r="A27" t="s">
        <v>68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10" x14ac:dyDescent="0.2">
      <c r="C29">
        <f>C27/(1000^2)</f>
        <v>480</v>
      </c>
      <c r="D29" s="6">
        <f t="shared" ref="D29:G29" si="3">D27/(1000^2)</f>
        <v>8.0000000000000002E-3</v>
      </c>
      <c r="E29" s="6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3" t="s">
        <v>6</v>
      </c>
      <c r="C30" s="3" t="s">
        <v>58</v>
      </c>
      <c r="D30" s="3" t="s">
        <v>57</v>
      </c>
      <c r="E30" s="3" t="s">
        <v>54</v>
      </c>
      <c r="F30" s="3" t="s">
        <v>52</v>
      </c>
      <c r="H30" s="3" t="s">
        <v>62</v>
      </c>
      <c r="I30" s="3" t="s">
        <v>63</v>
      </c>
      <c r="J30" s="3" t="s">
        <v>64</v>
      </c>
    </row>
    <row r="31" spans="1:10" x14ac:dyDescent="0.2">
      <c r="A31" t="s">
        <v>67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65</v>
      </c>
      <c r="J31" t="s">
        <v>66</v>
      </c>
    </row>
    <row r="32" spans="1:10" x14ac:dyDescent="0.2">
      <c r="C32" t="s">
        <v>40</v>
      </c>
      <c r="D32" t="s">
        <v>40</v>
      </c>
      <c r="E32" t="s">
        <v>40</v>
      </c>
    </row>
    <row r="33" spans="1:5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5" ht="16" thickBot="1" x14ac:dyDescent="0.25"/>
    <row r="35" spans="1:5" x14ac:dyDescent="0.2">
      <c r="A35" s="7" t="s">
        <v>39</v>
      </c>
      <c r="B35" s="8" t="s">
        <v>72</v>
      </c>
      <c r="C35" s="8" t="s">
        <v>73</v>
      </c>
      <c r="D35" s="8" t="s">
        <v>75</v>
      </c>
      <c r="E35" s="9" t="s">
        <v>74</v>
      </c>
    </row>
    <row r="36" spans="1:5" x14ac:dyDescent="0.2">
      <c r="A36" s="10" t="s">
        <v>69</v>
      </c>
      <c r="B36" s="11"/>
      <c r="C36" s="11">
        <v>0.1</v>
      </c>
      <c r="D36" s="11"/>
      <c r="E36" s="12">
        <f>E25</f>
        <v>0.29508196721311475</v>
      </c>
    </row>
    <row r="37" spans="1:5" x14ac:dyDescent="0.2">
      <c r="A37" s="10" t="s">
        <v>68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5" x14ac:dyDescent="0.2">
      <c r="A38" s="10" t="s">
        <v>67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5" ht="16" thickBot="1" x14ac:dyDescent="0.25">
      <c r="A39" s="13" t="s">
        <v>5</v>
      </c>
      <c r="B39" s="14"/>
      <c r="C39" s="14">
        <f>E12</f>
        <v>1.820671140939597E-5</v>
      </c>
      <c r="D39" s="14"/>
      <c r="E39" s="15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Y28"/>
  <sheetViews>
    <sheetView tabSelected="1" topLeftCell="E1" workbookViewId="0">
      <selection activeCell="X26" sqref="X26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46</v>
      </c>
      <c r="D1" t="s">
        <v>47</v>
      </c>
      <c r="E1" t="s">
        <v>23</v>
      </c>
      <c r="F1" t="s">
        <v>24</v>
      </c>
      <c r="G1" t="s">
        <v>35</v>
      </c>
      <c r="H1" t="s">
        <v>22</v>
      </c>
      <c r="I1" t="s">
        <v>28</v>
      </c>
      <c r="J1" t="s">
        <v>37</v>
      </c>
      <c r="K1" t="s">
        <v>38</v>
      </c>
      <c r="L1" s="16" t="s">
        <v>25</v>
      </c>
      <c r="M1" s="16"/>
      <c r="N1" s="16" t="s">
        <v>26</v>
      </c>
      <c r="O1" s="16"/>
      <c r="P1" s="16" t="s">
        <v>27</v>
      </c>
      <c r="Q1" s="16"/>
      <c r="R1" s="4" t="s">
        <v>33</v>
      </c>
      <c r="S1" s="4" t="s">
        <v>36</v>
      </c>
      <c r="T1" t="s">
        <v>82</v>
      </c>
      <c r="U1" t="s">
        <v>30</v>
      </c>
      <c r="V1" t="s">
        <v>55</v>
      </c>
      <c r="W1" t="s">
        <v>70</v>
      </c>
    </row>
    <row r="2" spans="1:23" x14ac:dyDescent="0.2">
      <c r="A2" t="s">
        <v>69</v>
      </c>
      <c r="B2">
        <v>0.8</v>
      </c>
      <c r="C2">
        <v>0.8</v>
      </c>
      <c r="D2">
        <v>0.8</v>
      </c>
      <c r="E2" t="s">
        <v>56</v>
      </c>
      <c r="F2" t="s">
        <v>56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3">
        <f>(K6-R6)/K6*100</f>
        <v>-0.15422445155329073</v>
      </c>
      <c r="T6" s="3">
        <v>0.2</v>
      </c>
      <c r="U6" s="3">
        <v>99</v>
      </c>
      <c r="V6" s="3">
        <v>66</v>
      </c>
      <c r="W6" s="3">
        <f>T6/U6*V6</f>
        <v>0.13333333333333333</v>
      </c>
    </row>
    <row r="8" spans="1:23" x14ac:dyDescent="0.2">
      <c r="A8" t="s">
        <v>67</v>
      </c>
      <c r="G8" s="6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5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5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5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5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3">
        <f>(K13-R13)/K13*100</f>
        <v>0.14645332963107127</v>
      </c>
      <c r="T13" s="3">
        <v>0.1</v>
      </c>
      <c r="U13" s="3">
        <v>199</v>
      </c>
      <c r="V13" s="3">
        <v>75</v>
      </c>
      <c r="W13" s="3">
        <f>T13/U13*V13</f>
        <v>3.768844221105528E-2</v>
      </c>
    </row>
    <row r="15" spans="1:23" x14ac:dyDescent="0.2">
      <c r="A15" t="s">
        <v>68</v>
      </c>
      <c r="B15">
        <v>0.8</v>
      </c>
      <c r="C15">
        <v>0.8</v>
      </c>
      <c r="D15">
        <v>0.8</v>
      </c>
      <c r="G15" s="6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3">
        <f>(K15-R15)/K15*100</f>
        <v>9.1734743114391767E-2</v>
      </c>
      <c r="T15" s="3">
        <v>0.06</v>
      </c>
      <c r="U15" s="3">
        <v>99</v>
      </c>
      <c r="V15" s="3">
        <v>98</v>
      </c>
      <c r="W15" s="3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5">
        <f>(K16-R16)/K16*100</f>
        <v>-0.15420552433556783</v>
      </c>
      <c r="T16" s="5">
        <v>0.06</v>
      </c>
      <c r="U16" s="5">
        <v>99</v>
      </c>
      <c r="V16" s="5">
        <v>99</v>
      </c>
      <c r="W16" s="5">
        <f>T16/U16*V16</f>
        <v>0.06</v>
      </c>
    </row>
    <row r="18" spans="1:25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5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5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3">
        <f>(K19-R19)/K19*100</f>
        <v>0.35739717146036226</v>
      </c>
      <c r="T19" s="3">
        <v>0.08</v>
      </c>
      <c r="U19" s="3">
        <v>79</v>
      </c>
      <c r="V19" s="3">
        <v>58</v>
      </c>
      <c r="W19" s="3">
        <f>T19/U19*V19</f>
        <v>5.8734177215189878E-2</v>
      </c>
    </row>
    <row r="21" spans="1:25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3">
        <f>(K21-R21)/K21*100</f>
        <v>0.66835243188329874</v>
      </c>
      <c r="T21" s="3">
        <v>0.06</v>
      </c>
      <c r="U21" s="3">
        <v>99</v>
      </c>
      <c r="V21" s="3">
        <v>16</v>
      </c>
      <c r="W21" s="3">
        <f>T21/U21*V21</f>
        <v>9.696969696969697E-3</v>
      </c>
    </row>
    <row r="22" spans="1:25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5">
        <f>(K22-R22)/K22*100</f>
        <v>-0.71356159051600943</v>
      </c>
      <c r="T22" s="5">
        <v>0.06</v>
      </c>
      <c r="U22" s="5">
        <v>99</v>
      </c>
      <c r="V22" s="5">
        <v>18</v>
      </c>
      <c r="W22" s="5">
        <f>T22/U22*V22</f>
        <v>1.090909090909091E-2</v>
      </c>
    </row>
    <row r="23" spans="1:25" x14ac:dyDescent="0.2">
      <c r="A23" t="s">
        <v>95</v>
      </c>
      <c r="B23" t="s">
        <v>21</v>
      </c>
      <c r="C23" t="s">
        <v>46</v>
      </c>
      <c r="D23" t="s">
        <v>47</v>
      </c>
      <c r="E23" t="s">
        <v>23</v>
      </c>
      <c r="F23" t="s">
        <v>24</v>
      </c>
      <c r="G23" t="s">
        <v>35</v>
      </c>
      <c r="H23" t="s">
        <v>22</v>
      </c>
      <c r="I23" t="s">
        <v>28</v>
      </c>
      <c r="J23" t="s">
        <v>37</v>
      </c>
      <c r="K23" t="s">
        <v>38</v>
      </c>
      <c r="L23" s="16" t="s">
        <v>25</v>
      </c>
      <c r="M23" s="16"/>
      <c r="N23" s="16" t="s">
        <v>26</v>
      </c>
      <c r="O23" s="16"/>
      <c r="P23" s="16" t="s">
        <v>27</v>
      </c>
      <c r="Q23" s="16"/>
      <c r="R23" s="4" t="s">
        <v>33</v>
      </c>
      <c r="S23" s="4" t="s">
        <v>36</v>
      </c>
      <c r="T23" t="s">
        <v>82</v>
      </c>
      <c r="U23" t="s">
        <v>30</v>
      </c>
      <c r="V23" t="s">
        <v>55</v>
      </c>
      <c r="W23" t="s">
        <v>70</v>
      </c>
      <c r="X23" t="s">
        <v>96</v>
      </c>
      <c r="Y23" t="s">
        <v>97</v>
      </c>
    </row>
    <row r="24" spans="1:25" x14ac:dyDescent="0.2">
      <c r="A24" t="s">
        <v>67</v>
      </c>
      <c r="B24">
        <v>0.8</v>
      </c>
      <c r="C24">
        <v>0.8</v>
      </c>
      <c r="D24">
        <v>0.8</v>
      </c>
      <c r="G24" s="6">
        <v>2.8620689655172414E-2</v>
      </c>
      <c r="H24">
        <v>0.5</v>
      </c>
      <c r="I24">
        <v>7.1012000000000004</v>
      </c>
      <c r="J24">
        <f>I24+H24</f>
        <v>7.6012000000000004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5">
        <f>T24/U24*V24</f>
        <v>1.3</v>
      </c>
    </row>
    <row r="25" spans="1:25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5">
        <f>T25/U25*V25</f>
        <v>1.33</v>
      </c>
    </row>
    <row r="26" spans="1:25" x14ac:dyDescent="0.2">
      <c r="K26" s="3">
        <v>8.8056611839999999</v>
      </c>
      <c r="L26" s="3">
        <v>-8.8017299999999992</v>
      </c>
      <c r="M26" s="3">
        <v>8.8017400000000006</v>
      </c>
      <c r="N26" s="3">
        <v>-8.8019499999999997</v>
      </c>
      <c r="O26" s="3">
        <v>8.8020499999999995</v>
      </c>
      <c r="P26" s="3">
        <v>-8.7995900000000002</v>
      </c>
      <c r="Q26" s="3">
        <v>8.8045799999999996</v>
      </c>
      <c r="R26" s="3" cm="1">
        <f t="array" ref="R26">AVERAGE((ABS(L26:Q26)))</f>
        <v>8.8019400000000001</v>
      </c>
      <c r="S26" s="3">
        <f>(K26-R26)/K26*100</f>
        <v>4.2258995914596469E-2</v>
      </c>
      <c r="T26" s="3">
        <v>1.4</v>
      </c>
      <c r="U26" s="3">
        <v>140</v>
      </c>
      <c r="V26" s="3">
        <v>134</v>
      </c>
      <c r="W26" s="3">
        <f>T26/U26*V26</f>
        <v>1.34</v>
      </c>
      <c r="X26">
        <v>1.2249982714468649E-2</v>
      </c>
      <c r="Y26">
        <v>1.2723444942381599E-2</v>
      </c>
    </row>
    <row r="28" spans="1:25" x14ac:dyDescent="0.2">
      <c r="B28">
        <v>0.1</v>
      </c>
      <c r="C28">
        <v>0.6</v>
      </c>
      <c r="D28">
        <v>1.2</v>
      </c>
      <c r="G28" s="6">
        <v>2.8620689655172414E-2</v>
      </c>
      <c r="H28">
        <v>0.5</v>
      </c>
      <c r="I28">
        <v>7.8159264179677201</v>
      </c>
      <c r="J28">
        <f>I28+H28</f>
        <v>8.3159264179677201</v>
      </c>
      <c r="K28">
        <v>9.3464656637351862</v>
      </c>
      <c r="L28">
        <v>-9.3408300000000004</v>
      </c>
      <c r="M28">
        <v>9.3407699999999991</v>
      </c>
      <c r="N28">
        <v>-9.3412600000000001</v>
      </c>
      <c r="O28">
        <v>9.3412000000000006</v>
      </c>
      <c r="P28">
        <v>-9.3392199999999992</v>
      </c>
      <c r="Q28">
        <v>9.3428500000000003</v>
      </c>
      <c r="R28" s="3" cm="1">
        <f t="array" ref="R28">AVERAGE((ABS(L28:Q28)))</f>
        <v>9.3410216666666663</v>
      </c>
      <c r="S28" s="3">
        <f>(K28-R28)/K28*100</f>
        <v>5.8246585012801694E-2</v>
      </c>
      <c r="T28">
        <v>1.4</v>
      </c>
      <c r="U28">
        <v>139</v>
      </c>
      <c r="V28">
        <v>113</v>
      </c>
      <c r="W28" s="3">
        <f>T28/U28*V28</f>
        <v>1.1381294964028776</v>
      </c>
    </row>
  </sheetData>
  <mergeCells count="6">
    <mergeCell ref="L1:M1"/>
    <mergeCell ref="N1:O1"/>
    <mergeCell ref="P1:Q1"/>
    <mergeCell ref="L23:M23"/>
    <mergeCell ref="N23:O23"/>
    <mergeCell ref="P23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J7" sqref="J7"/>
    </sheetView>
  </sheetViews>
  <sheetFormatPr baseColWidth="10" defaultRowHeight="15" x14ac:dyDescent="0.2"/>
  <sheetData>
    <row r="1" spans="1:11" x14ac:dyDescent="0.2">
      <c r="A1" t="s">
        <v>22</v>
      </c>
      <c r="B1" t="s">
        <v>28</v>
      </c>
      <c r="C1" t="s">
        <v>37</v>
      </c>
      <c r="D1" t="s">
        <v>86</v>
      </c>
      <c r="E1" t="s">
        <v>85</v>
      </c>
      <c r="F1" t="s">
        <v>84</v>
      </c>
      <c r="G1" t="s">
        <v>87</v>
      </c>
      <c r="H1" t="s">
        <v>88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t="s">
        <v>89</v>
      </c>
    </row>
    <row r="6" spans="1:11" x14ac:dyDescent="0.2">
      <c r="B6" t="s">
        <v>93</v>
      </c>
      <c r="C6" t="s">
        <v>22</v>
      </c>
      <c r="D6" t="s">
        <v>28</v>
      </c>
      <c r="E6" t="s">
        <v>37</v>
      </c>
      <c r="F6" t="s">
        <v>86</v>
      </c>
      <c r="G6" t="s">
        <v>90</v>
      </c>
      <c r="H6" t="s">
        <v>91</v>
      </c>
      <c r="I6" t="s">
        <v>84</v>
      </c>
      <c r="J6" t="s">
        <v>94</v>
      </c>
      <c r="K6" t="s">
        <v>92</v>
      </c>
    </row>
    <row r="7" spans="1:11" x14ac:dyDescent="0.2">
      <c r="A7" s="3" t="s">
        <v>76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3" t="s">
        <v>77</v>
      </c>
      <c r="B8">
        <v>4.890939597315436E-5</v>
      </c>
      <c r="J8">
        <v>1.34</v>
      </c>
      <c r="K8">
        <v>2.1516799999999999E-2</v>
      </c>
    </row>
    <row r="9" spans="1:11" x14ac:dyDescent="0.2">
      <c r="A9" s="3" t="s">
        <v>78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79</v>
      </c>
      <c r="B10">
        <v>1.820671140939597E-5</v>
      </c>
      <c r="J10">
        <v>1.34</v>
      </c>
      <c r="K10">
        <v>2.7537099999999998E-2</v>
      </c>
    </row>
    <row r="11" spans="1:11" x14ac:dyDescent="0.2">
      <c r="A11" s="3" t="s">
        <v>76</v>
      </c>
      <c r="B11">
        <v>2.3755369127516777E-4</v>
      </c>
      <c r="D11">
        <v>7.8159264179677201</v>
      </c>
      <c r="E11">
        <f>D11+0.5</f>
        <v>8.3159264179677201</v>
      </c>
      <c r="F11">
        <v>2.5</v>
      </c>
      <c r="G11">
        <v>0</v>
      </c>
      <c r="H11">
        <v>2.7</v>
      </c>
      <c r="I11">
        <v>7.6</v>
      </c>
    </row>
    <row r="12" spans="1:11" x14ac:dyDescent="0.2">
      <c r="A12" s="3" t="s">
        <v>77</v>
      </c>
      <c r="B12">
        <v>4.890939597315436E-5</v>
      </c>
      <c r="K12" s="3">
        <v>1.36075E-2</v>
      </c>
    </row>
    <row r="13" spans="1:11" x14ac:dyDescent="0.2">
      <c r="A13" s="3" t="s">
        <v>78</v>
      </c>
      <c r="B13">
        <v>3.6815436241610732E-5</v>
      </c>
      <c r="K13">
        <v>1.3575800000000001E-2</v>
      </c>
    </row>
    <row r="14" spans="1:11" x14ac:dyDescent="0.2">
      <c r="A14" s="3" t="s">
        <v>79</v>
      </c>
      <c r="B14">
        <v>1.820671140939597E-5</v>
      </c>
      <c r="K14" s="3">
        <v>1.3524700000000001E-2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44</v>
      </c>
      <c r="B1" t="s">
        <v>45</v>
      </c>
      <c r="C1" t="s">
        <v>22</v>
      </c>
      <c r="D1" t="s">
        <v>28</v>
      </c>
      <c r="E1" t="s">
        <v>37</v>
      </c>
      <c r="F1" t="s">
        <v>21</v>
      </c>
      <c r="G1" t="s">
        <v>46</v>
      </c>
      <c r="H1" t="s">
        <v>47</v>
      </c>
      <c r="I1" t="s">
        <v>48</v>
      </c>
      <c r="J1" t="s">
        <v>30</v>
      </c>
      <c r="K1" t="s">
        <v>34</v>
      </c>
      <c r="L1" t="s">
        <v>49</v>
      </c>
      <c r="M1" t="s">
        <v>50</v>
      </c>
      <c r="N1" t="s">
        <v>51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81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80</v>
      </c>
    </row>
    <row r="9" spans="1:14" x14ac:dyDescent="0.2">
      <c r="A9" t="s">
        <v>83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</vt:lpstr>
      <vt:lpstr>Test2_temp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2021-06-17T14:14:22Z</dcterms:modified>
</cp:coreProperties>
</file>