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sobin_cho_inl_gov/Documents/Desktop/PHD/LMB_LDRD/data_processing/"/>
    </mc:Choice>
  </mc:AlternateContent>
  <xr:revisionPtr revIDLastSave="101" documentId="8_{345DE55C-403C-A742-AA55-8D2F3FC82747}" xr6:coauthVersionLast="47" xr6:coauthVersionMax="47" xr10:uidLastSave="{A05DBD40-59C5-BC4D-B993-154B37CFF577}"/>
  <bookViews>
    <workbookView xWindow="-28340" yWindow="3540" windowWidth="27240" windowHeight="16440" firstSheet="7" activeTab="17" xr2:uid="{E717DF6B-76FA-8845-AB65-1CA97C6F9911}"/>
  </bookViews>
  <sheets>
    <sheet name="Low_HTGR" sheetId="1" r:id="rId1"/>
    <sheet name="Low_ITC6" sheetId="2" r:id="rId2"/>
    <sheet name="Low_ITC30" sheetId="3" r:id="rId3"/>
    <sheet name="Low_ITC40" sheetId="4" r:id="rId4"/>
    <sheet name="Low_ITC50" sheetId="5" r:id="rId5"/>
    <sheet name="Low_PTC55" sheetId="6" r:id="rId6"/>
    <sheet name="Low_PTC275" sheetId="7" r:id="rId7"/>
    <sheet name="Low_PTC3025" sheetId="8" r:id="rId8"/>
    <sheet name="Low_PTC33" sheetId="9" r:id="rId9"/>
    <sheet name="Base" sheetId="10" r:id="rId10"/>
    <sheet name="Base_ITC6" sheetId="11" r:id="rId11"/>
    <sheet name="Base_ITC30" sheetId="12" r:id="rId12"/>
    <sheet name="Base_ITC40" sheetId="13" r:id="rId13"/>
    <sheet name="Base_ITC50" sheetId="14" r:id="rId14"/>
    <sheet name="Base_PTC55" sheetId="15" r:id="rId15"/>
    <sheet name="Base_PTC275" sheetId="16" r:id="rId16"/>
    <sheet name="Base_PTC3025" sheetId="17" r:id="rId17"/>
    <sheet name="Base_PTC33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0" l="1"/>
  <c r="S8" i="10"/>
  <c r="S6" i="10"/>
  <c r="S6" i="18"/>
  <c r="I2" i="2"/>
  <c r="J2" i="2" s="1"/>
  <c r="AE4" i="1"/>
  <c r="AI4" i="1" s="1"/>
  <c r="AD4" i="1"/>
  <c r="AH4" i="1" s="1"/>
  <c r="AC4" i="1"/>
  <c r="AG4" i="1" s="1"/>
  <c r="AB4" i="1"/>
  <c r="AF4" i="1" s="1"/>
  <c r="AE3" i="1"/>
  <c r="AD3" i="1"/>
  <c r="AC3" i="1"/>
  <c r="AB3" i="1"/>
  <c r="AE2" i="1"/>
  <c r="AI2" i="1" s="1"/>
  <c r="AD2" i="1"/>
  <c r="AH2" i="1" s="1"/>
  <c r="AC2" i="1"/>
  <c r="AG2" i="1" s="1"/>
  <c r="AB2" i="1"/>
  <c r="AF2" i="1" s="1"/>
</calcChain>
</file>

<file path=xl/sharedStrings.xml><?xml version="1.0" encoding="utf-8"?>
<sst xmlns="http://schemas.openxmlformats.org/spreadsheetml/2006/main" count="717" uniqueCount="43">
  <si>
    <t>Market</t>
  </si>
  <si>
    <t>Credits</t>
  </si>
  <si>
    <t xml:space="preserve">LMB_Power </t>
  </si>
  <si>
    <t xml:space="preserve">HTGR_capacity </t>
  </si>
  <si>
    <t xml:space="preserve">LMB_capacity </t>
  </si>
  <si>
    <t xml:space="preserve">Duration </t>
  </si>
  <si>
    <t xml:space="preserve">mean_NPV </t>
  </si>
  <si>
    <t xml:space="preserve">E_Sales </t>
  </si>
  <si>
    <t xml:space="preserve">delta NPV </t>
  </si>
  <si>
    <t>delta_NPV%</t>
  </si>
  <si>
    <t xml:space="preserve">HTGR_CAPEX </t>
  </si>
  <si>
    <t xml:space="preserve">HTGR_FIXED </t>
  </si>
  <si>
    <t xml:space="preserve">HTGR_OM </t>
  </si>
  <si>
    <t xml:space="preserve">LMB_ENEGY </t>
  </si>
  <si>
    <t xml:space="preserve">LMB_POWER </t>
  </si>
  <si>
    <t xml:space="preserve">LMB_Fixed </t>
  </si>
  <si>
    <t xml:space="preserve">Max_allowable_HTGR_capex </t>
  </si>
  <si>
    <t xml:space="preserve">delta_NPV/Power  </t>
  </si>
  <si>
    <t xml:space="preserve">delta_NPV/Energy  </t>
  </si>
  <si>
    <t xml:space="preserve">delta_NPV/LMB_Investment </t>
  </si>
  <si>
    <t xml:space="preserve">MarNPV/Mar.LMB_Investment </t>
  </si>
  <si>
    <t xml:space="preserve">delta_E_Sales/Power  </t>
  </si>
  <si>
    <t xml:space="preserve">delta_E_Sales/Energy  </t>
  </si>
  <si>
    <t xml:space="preserve">delta_E_Sales/LMB_Investment </t>
  </si>
  <si>
    <t xml:space="preserve">MarE_Sale/Mar.LMB_Investment </t>
  </si>
  <si>
    <t>itc6</t>
  </si>
  <si>
    <t>itc30</t>
  </si>
  <si>
    <t>itc40</t>
  </si>
  <si>
    <t>itc50</t>
  </si>
  <si>
    <t>mean_NPV_itc6</t>
  </si>
  <si>
    <t>mean_NPV_itc30</t>
  </si>
  <si>
    <t>mean_NPV_itc40</t>
  </si>
  <si>
    <t>mean_NPV_itc50</t>
  </si>
  <si>
    <t>ERC</t>
  </si>
  <si>
    <t>PJM</t>
  </si>
  <si>
    <t>MIS</t>
  </si>
  <si>
    <t>PTC</t>
  </si>
  <si>
    <t>ITC6</t>
  </si>
  <si>
    <t>ITC30</t>
  </si>
  <si>
    <t>ITC40</t>
  </si>
  <si>
    <t>ITC50</t>
  </si>
  <si>
    <t>adjustment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</si>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</sst>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68" fontId="0" fillId="0" borderId="0" xfId="0" applyNumberFormat="1"/>
    <xf numFmtId="168" fontId="2" fillId="2" borderId="0" xfId="0" applyNumberFormat="1" applyFont="1" applyFill="1"/>
    <xf numFmtId="168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C437-B275-E94A-8CD8-04FB2D11D170}">
  <dimension ref="A1:AI4"/>
  <sheetViews>
    <sheetView workbookViewId="0">
      <selection activeCell="M2" sqref="M2:M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>
        <v>0</v>
      </c>
      <c r="C2">
        <v>100</v>
      </c>
      <c r="D2">
        <v>9.6</v>
      </c>
      <c r="E2">
        <v>300</v>
      </c>
      <c r="F2">
        <v>3</v>
      </c>
      <c r="G2">
        <v>40.097604842600006</v>
      </c>
      <c r="H2">
        <v>223.64474073618763</v>
      </c>
      <c r="I2">
        <v>112.5509665822</v>
      </c>
      <c r="J2">
        <v>0.91251718714503349</v>
      </c>
      <c r="K2">
        <v>0</v>
      </c>
      <c r="L2">
        <v>0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  <c r="S2">
        <v>12792.833837770831</v>
      </c>
      <c r="T2">
        <v>1.100586449393</v>
      </c>
      <c r="U2">
        <v>0.36686214979766663</v>
      </c>
      <c r="V2">
        <v>1.4696912014738186</v>
      </c>
      <c r="W2">
        <v>0.43908490956828194</v>
      </c>
      <c r="X2">
        <v>1.8494420241486511</v>
      </c>
      <c r="Y2">
        <v>0.61648067471621704</v>
      </c>
      <c r="Z2">
        <v>2.4696912014738186</v>
      </c>
      <c r="AA2">
        <v>1.4390849095682823</v>
      </c>
      <c r="AB2">
        <f t="shared" ref="AB2:AB4" si="0">0.95*M2</f>
        <v>-78.577919999999992</v>
      </c>
      <c r="AC2">
        <f t="shared" ref="AC2:AC4" si="1">0.73*M2</f>
        <v>-60.380927999999997</v>
      </c>
      <c r="AD2">
        <f t="shared" ref="AD2:AD4" si="2">0.63*M2</f>
        <v>-52.109568000000003</v>
      </c>
      <c r="AE2">
        <f t="shared" ref="AE2:AE4" si="3">0.54*M2</f>
        <v>-44.665344000000005</v>
      </c>
      <c r="AF2">
        <f t="shared" ref="AF2" si="4">SUM(N2:R2)+H2+AB2</f>
        <v>44.2332848426</v>
      </c>
      <c r="AG2">
        <f t="shared" ref="AG2" si="5">AC2+H2+SUM(N2:R2)</f>
        <v>62.43027684259998</v>
      </c>
      <c r="AH2">
        <f t="shared" ref="AH2" si="6">SUM(N2:R2)+H2+AD2</f>
        <v>70.701636842599981</v>
      </c>
      <c r="AI2">
        <f t="shared" ref="AI2" si="7">SUM(N2:R2)+H2+AE2</f>
        <v>78.145860842599987</v>
      </c>
    </row>
    <row r="3" spans="1:35" x14ac:dyDescent="0.2">
      <c r="A3" t="s">
        <v>34</v>
      </c>
      <c r="B3">
        <v>0</v>
      </c>
      <c r="C3">
        <v>100</v>
      </c>
      <c r="D3">
        <v>9.6</v>
      </c>
      <c r="E3">
        <v>100</v>
      </c>
      <c r="F3">
        <v>1</v>
      </c>
      <c r="G3">
        <v>-70.306493664900003</v>
      </c>
      <c r="H3">
        <v>70.261916320746394</v>
      </c>
      <c r="I3">
        <v>8.1020301519999958</v>
      </c>
      <c r="J3">
        <v>6.2299305748924338E-2</v>
      </c>
      <c r="K3">
        <v>0</v>
      </c>
      <c r="L3">
        <v>0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1292.4069099062483</v>
      </c>
      <c r="T3">
        <v>8.046258743000001E-2</v>
      </c>
      <c r="U3">
        <v>8.046258743000001E-2</v>
      </c>
      <c r="V3">
        <v>0.2521798106448338</v>
      </c>
      <c r="W3">
        <v>0.29477877777852496</v>
      </c>
      <c r="X3">
        <v>0.39953090310623901</v>
      </c>
      <c r="Y3">
        <v>0.39953090310623901</v>
      </c>
      <c r="Z3">
        <v>1.2521798106448336</v>
      </c>
      <c r="AA3">
        <v>1.2947787777785202</v>
      </c>
      <c r="AB3">
        <f t="shared" si="0"/>
        <v>-78.577919999999992</v>
      </c>
      <c r="AC3">
        <f t="shared" si="1"/>
        <v>-60.380927999999997</v>
      </c>
      <c r="AD3">
        <f t="shared" si="2"/>
        <v>-52.109568000000003</v>
      </c>
      <c r="AE3">
        <f t="shared" si="3"/>
        <v>-44.665344000000005</v>
      </c>
    </row>
    <row r="4" spans="1:35" x14ac:dyDescent="0.2">
      <c r="A4" t="s">
        <v>35</v>
      </c>
      <c r="B4">
        <v>0</v>
      </c>
      <c r="C4">
        <v>100</v>
      </c>
      <c r="D4">
        <v>9.6</v>
      </c>
      <c r="E4">
        <v>100</v>
      </c>
      <c r="F4">
        <v>1</v>
      </c>
      <c r="G4">
        <v>-72.596436617799995</v>
      </c>
      <c r="H4">
        <v>68</v>
      </c>
      <c r="I4">
        <v>7.7083125180000067</v>
      </c>
      <c r="J4">
        <v>5.8400210477704932E-2</v>
      </c>
      <c r="K4">
        <v>0</v>
      </c>
      <c r="L4">
        <v>0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1054</v>
      </c>
      <c r="T4">
        <v>7.697579810100004E-2</v>
      </c>
      <c r="U4">
        <v>7.697579810100004E-2</v>
      </c>
      <c r="V4">
        <v>0.2412517768737274</v>
      </c>
      <c r="W4">
        <v>0.30082255909230976</v>
      </c>
      <c r="X4">
        <v>0.39604411377723908</v>
      </c>
      <c r="Y4">
        <v>0.39604411377723908</v>
      </c>
      <c r="Z4">
        <v>1.2412517768737275</v>
      </c>
      <c r="AA4">
        <v>1.300822559092305</v>
      </c>
      <c r="AB4">
        <f t="shared" si="0"/>
        <v>-78.577919999999992</v>
      </c>
      <c r="AC4">
        <f t="shared" si="1"/>
        <v>-60.380927999999997</v>
      </c>
      <c r="AD4">
        <f t="shared" si="2"/>
        <v>-52.109568000000003</v>
      </c>
      <c r="AE4">
        <f t="shared" si="3"/>
        <v>-44.665344000000005</v>
      </c>
      <c r="AF4">
        <f t="shared" ref="AF4" si="8">SUM(N4:R4)+H4+AB4</f>
        <v>-68.432729985646404</v>
      </c>
      <c r="AG4">
        <f t="shared" ref="AG4" si="9">AC4+H4+SUM(N4:R4)</f>
        <v>-50.235737985646409</v>
      </c>
      <c r="AH4">
        <f t="shared" ref="AH4" si="10">SUM(N4:R4)+H4+AD4</f>
        <v>-41.964377985646415</v>
      </c>
      <c r="AI4">
        <f t="shared" ref="AI4" si="11">SUM(N4:R4)+H4+AE4</f>
        <v>-34.520153985646417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811A-A713-B346-8487-F94CE0467DED}">
  <dimension ref="A1:AI4"/>
  <sheetViews>
    <sheetView workbookViewId="0">
      <selection activeCell="M2" sqref="M2:M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 t="s">
        <v>37</v>
      </c>
      <c r="C2">
        <v>100</v>
      </c>
      <c r="D2">
        <v>9.6</v>
      </c>
      <c r="E2">
        <v>300</v>
      </c>
      <c r="F2">
        <v>3</v>
      </c>
      <c r="G2" s="2">
        <v>44.2332848426</v>
      </c>
      <c r="H2">
        <v>223.64474073618763</v>
      </c>
      <c r="I2">
        <f>G2-$G$2</f>
        <v>0</v>
      </c>
      <c r="J2">
        <f>ABS(I2/$G$2)</f>
        <v>0</v>
      </c>
      <c r="K2">
        <v>0</v>
      </c>
      <c r="L2">
        <v>4.1356800000000078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</row>
    <row r="3" spans="1:35" x14ac:dyDescent="0.2">
      <c r="A3" t="s">
        <v>34</v>
      </c>
      <c r="B3" t="s">
        <v>37</v>
      </c>
      <c r="C3">
        <v>100</v>
      </c>
      <c r="D3">
        <v>9.6</v>
      </c>
      <c r="E3">
        <v>100</v>
      </c>
      <c r="F3">
        <v>1</v>
      </c>
      <c r="G3" s="2">
        <v>-66.17081366490001</v>
      </c>
      <c r="H3">
        <v>70.261916320746394</v>
      </c>
      <c r="I3">
        <v>4.1356799999999936</v>
      </c>
      <c r="J3">
        <v>5.2782829867544123E-2</v>
      </c>
      <c r="K3">
        <v>0</v>
      </c>
      <c r="L3">
        <v>4.1356800000000078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</row>
    <row r="4" spans="1:35" x14ac:dyDescent="0.2">
      <c r="A4" s="3" t="s">
        <v>35</v>
      </c>
      <c r="B4" s="3" t="s">
        <v>37</v>
      </c>
      <c r="C4" s="3">
        <v>100</v>
      </c>
      <c r="D4" s="3">
        <v>9.6</v>
      </c>
      <c r="E4" s="3">
        <v>100</v>
      </c>
      <c r="F4" s="3">
        <v>1</v>
      </c>
      <c r="G4" s="2">
        <v>-68.432730000000006</v>
      </c>
      <c r="H4" s="3">
        <v>68</v>
      </c>
      <c r="I4" s="3">
        <v>11.861286399999999</v>
      </c>
      <c r="J4" s="3">
        <v>0.14772316999999999</v>
      </c>
      <c r="K4">
        <v>0</v>
      </c>
      <c r="L4">
        <v>4.1356800000000078</v>
      </c>
      <c r="M4">
        <v>-82.7136</v>
      </c>
      <c r="N4" s="3">
        <v>-13.831545</v>
      </c>
      <c r="O4" s="3">
        <v>-12.116433000000001</v>
      </c>
      <c r="P4" s="3">
        <v>-21.743969</v>
      </c>
      <c r="Q4" s="3">
        <v>-8.4800038999999998</v>
      </c>
      <c r="R4" s="3">
        <v>-1.6828592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1ECA-FDD4-7843-A126-F4ABEC09AD17}">
  <dimension ref="A1:AI4"/>
  <sheetViews>
    <sheetView workbookViewId="0">
      <selection activeCell="M2" sqref="M2:M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 t="s">
        <v>38</v>
      </c>
      <c r="C2">
        <v>100</v>
      </c>
      <c r="D2">
        <v>9.6</v>
      </c>
      <c r="E2">
        <v>300</v>
      </c>
      <c r="F2">
        <v>3</v>
      </c>
      <c r="G2" s="2">
        <v>62.43027684259998</v>
      </c>
      <c r="H2">
        <v>223.64474073618763</v>
      </c>
      <c r="I2">
        <v>132.3913169393</v>
      </c>
      <c r="J2">
        <v>1.8923577573505053</v>
      </c>
      <c r="K2">
        <v>0</v>
      </c>
      <c r="L2">
        <v>22.332672000000002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</row>
    <row r="3" spans="1:35" x14ac:dyDescent="0.2">
      <c r="A3" t="s">
        <v>34</v>
      </c>
      <c r="B3" t="s">
        <v>38</v>
      </c>
      <c r="C3">
        <v>100</v>
      </c>
      <c r="D3">
        <v>9.6</v>
      </c>
      <c r="E3">
        <v>100</v>
      </c>
      <c r="F3">
        <v>1</v>
      </c>
      <c r="G3" s="2">
        <v>-47.973821664900015</v>
      </c>
      <c r="H3">
        <v>70.261916320746394</v>
      </c>
      <c r="I3">
        <v>22.332671999999988</v>
      </c>
      <c r="J3">
        <v>0.28502728128473853</v>
      </c>
      <c r="K3">
        <v>0</v>
      </c>
      <c r="L3">
        <v>22.332672000000002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</row>
    <row r="4" spans="1:35" x14ac:dyDescent="0.2">
      <c r="A4" s="3" t="s">
        <v>35</v>
      </c>
      <c r="B4" s="3" t="s">
        <v>38</v>
      </c>
      <c r="C4" s="3">
        <v>100</v>
      </c>
      <c r="D4" s="3">
        <v>9.6</v>
      </c>
      <c r="E4" s="3">
        <v>100</v>
      </c>
      <c r="F4" s="3">
        <v>1</v>
      </c>
      <c r="G4" s="2">
        <v>-50.235737999999998</v>
      </c>
      <c r="H4" s="3">
        <v>68</v>
      </c>
      <c r="I4" s="3">
        <v>30.058278399999999</v>
      </c>
      <c r="J4" s="3">
        <v>0.37435266</v>
      </c>
      <c r="K4">
        <v>0</v>
      </c>
      <c r="L4">
        <v>22.332672000000002</v>
      </c>
      <c r="M4">
        <v>-82.7136</v>
      </c>
      <c r="N4" s="3">
        <v>-13.831545</v>
      </c>
      <c r="O4" s="3">
        <v>-12.116433000000001</v>
      </c>
      <c r="P4" s="3">
        <v>-21.743969</v>
      </c>
      <c r="Q4" s="3">
        <v>-8.4800038999999998</v>
      </c>
      <c r="R4" s="3">
        <v>-1.6828592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AB4-6CEC-3745-82EA-57EE6DE9B3DC}">
  <dimension ref="A1:AI4"/>
  <sheetViews>
    <sheetView workbookViewId="0">
      <selection activeCell="M2" sqref="M2:M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 t="s">
        <v>39</v>
      </c>
      <c r="C2">
        <v>100</v>
      </c>
      <c r="D2">
        <v>9.6</v>
      </c>
      <c r="E2">
        <v>300</v>
      </c>
      <c r="F2">
        <v>3</v>
      </c>
      <c r="G2" s="2">
        <v>70.701636842599981</v>
      </c>
      <c r="H2">
        <v>223.64474073618763</v>
      </c>
      <c r="I2">
        <v>140.66267693929998</v>
      </c>
      <c r="J2">
        <v>2.0105858452772618</v>
      </c>
      <c r="K2">
        <v>0</v>
      </c>
      <c r="L2">
        <v>30.604031999999997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</row>
    <row r="3" spans="1:35" x14ac:dyDescent="0.2">
      <c r="A3" t="s">
        <v>34</v>
      </c>
      <c r="B3" t="s">
        <v>39</v>
      </c>
      <c r="C3">
        <v>100</v>
      </c>
      <c r="D3">
        <v>9.6</v>
      </c>
      <c r="E3">
        <v>100</v>
      </c>
      <c r="F3">
        <v>1</v>
      </c>
      <c r="G3" s="2">
        <v>-39.702461664900021</v>
      </c>
      <c r="H3">
        <v>70.261916320746394</v>
      </c>
      <c r="I3">
        <v>30.604031999999982</v>
      </c>
      <c r="J3">
        <v>0.39059294101982689</v>
      </c>
      <c r="K3">
        <v>0</v>
      </c>
      <c r="L3">
        <v>30.604031999999997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</row>
    <row r="4" spans="1:35" x14ac:dyDescent="0.2">
      <c r="A4" t="s">
        <v>35</v>
      </c>
      <c r="B4" t="s">
        <v>39</v>
      </c>
      <c r="C4">
        <v>100</v>
      </c>
      <c r="D4">
        <v>9.6</v>
      </c>
      <c r="E4">
        <v>100</v>
      </c>
      <c r="F4">
        <v>1</v>
      </c>
      <c r="G4" s="2">
        <v>-41.964377985646415</v>
      </c>
      <c r="H4">
        <v>68</v>
      </c>
      <c r="I4">
        <v>38.329638442253589</v>
      </c>
      <c r="J4">
        <v>0.47736606222297623</v>
      </c>
      <c r="K4">
        <v>0</v>
      </c>
      <c r="L4">
        <v>30.604031999999997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F8D7-FED8-6D4D-95B1-2D28593C5A00}">
  <dimension ref="A1:AI4"/>
  <sheetViews>
    <sheetView workbookViewId="0">
      <selection activeCell="M2" sqref="M2:M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 t="s">
        <v>40</v>
      </c>
      <c r="C2">
        <v>100</v>
      </c>
      <c r="D2">
        <v>9.6</v>
      </c>
      <c r="E2">
        <v>300</v>
      </c>
      <c r="F2">
        <v>3</v>
      </c>
      <c r="G2" s="2">
        <v>78.145860842599987</v>
      </c>
      <c r="H2">
        <v>223.64474073618763</v>
      </c>
      <c r="I2">
        <v>148.10690093929998</v>
      </c>
      <c r="J2">
        <v>2.1169911244113426</v>
      </c>
      <c r="K2">
        <v>0</v>
      </c>
      <c r="L2">
        <v>38.048255999999995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</row>
    <row r="3" spans="1:35" x14ac:dyDescent="0.2">
      <c r="A3" t="s">
        <v>34</v>
      </c>
      <c r="B3" t="s">
        <v>40</v>
      </c>
      <c r="C3">
        <v>100</v>
      </c>
      <c r="D3">
        <v>9.6</v>
      </c>
      <c r="E3">
        <v>100</v>
      </c>
      <c r="F3">
        <v>1</v>
      </c>
      <c r="G3" s="2">
        <v>-32.258237664900022</v>
      </c>
      <c r="H3">
        <v>70.261916320746394</v>
      </c>
      <c r="I3">
        <v>38.048255999999981</v>
      </c>
      <c r="J3">
        <v>0.4856020347814064</v>
      </c>
      <c r="K3">
        <v>0</v>
      </c>
      <c r="L3">
        <v>38.048255999999995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</row>
    <row r="4" spans="1:35" x14ac:dyDescent="0.2">
      <c r="A4" t="s">
        <v>35</v>
      </c>
      <c r="B4" t="s">
        <v>40</v>
      </c>
      <c r="C4">
        <v>100</v>
      </c>
      <c r="D4">
        <v>9.6</v>
      </c>
      <c r="E4">
        <v>100</v>
      </c>
      <c r="F4">
        <v>1</v>
      </c>
      <c r="G4" s="2">
        <v>-34.520153985646417</v>
      </c>
      <c r="H4">
        <v>68</v>
      </c>
      <c r="I4">
        <v>45.773862442253588</v>
      </c>
      <c r="J4">
        <v>0.57007812634900656</v>
      </c>
      <c r="K4">
        <v>0</v>
      </c>
      <c r="L4">
        <v>38.048255999999995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168B-C796-0D41-ABAB-AEBAA0145ABC}">
  <dimension ref="A1:AI4"/>
  <sheetViews>
    <sheetView workbookViewId="0">
      <selection activeCell="H2" sqref="H2:H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>
        <v>5.5</v>
      </c>
      <c r="C2">
        <v>100</v>
      </c>
      <c r="D2">
        <v>9.6</v>
      </c>
      <c r="E2">
        <v>300</v>
      </c>
      <c r="F2">
        <v>3</v>
      </c>
      <c r="G2">
        <v>43.26162736201438</v>
      </c>
      <c r="H2" s="4">
        <v>223.56016013263749</v>
      </c>
      <c r="I2">
        <v>113.22266745871438</v>
      </c>
      <c r="J2">
        <v>1.6183674128088754</v>
      </c>
      <c r="K2" s="4">
        <v>3.2486031229644734</v>
      </c>
      <c r="L2">
        <v>0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  <c r="S2">
        <v>13294.442964583333</v>
      </c>
      <c r="T2">
        <v>1.148740925567</v>
      </c>
      <c r="U2">
        <v>0.38291364185566662</v>
      </c>
      <c r="V2">
        <v>1.5339952913374917</v>
      </c>
      <c r="W2">
        <v>0.62224398297000083</v>
      </c>
      <c r="X2">
        <v>1.8975965003226514</v>
      </c>
      <c r="Y2">
        <v>0.63253216677421709</v>
      </c>
      <c r="Z2">
        <v>2.5339952913374919</v>
      </c>
      <c r="AA2">
        <v>1.6222439829700013</v>
      </c>
    </row>
    <row r="3" spans="1:35" x14ac:dyDescent="0.2">
      <c r="A3" t="s">
        <v>34</v>
      </c>
      <c r="B3">
        <v>5.5</v>
      </c>
      <c r="C3">
        <v>100</v>
      </c>
      <c r="D3">
        <v>9.6</v>
      </c>
      <c r="E3">
        <v>100</v>
      </c>
      <c r="F3">
        <v>1</v>
      </c>
      <c r="G3">
        <v>-67.097067612585619</v>
      </c>
      <c r="H3" s="4">
        <v>70.222739250096296</v>
      </c>
      <c r="I3">
        <v>3.2094260523143845</v>
      </c>
      <c r="J3">
        <v>4.096124199449043E-2</v>
      </c>
      <c r="K3" s="4">
        <v>3.2486031229644734</v>
      </c>
      <c r="L3">
        <v>0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1798.7455713958309</v>
      </c>
      <c r="T3">
        <v>0.12907109893300006</v>
      </c>
      <c r="U3">
        <v>0.12907109893300006</v>
      </c>
      <c r="V3">
        <v>0.40452496406433985</v>
      </c>
      <c r="W3">
        <v>1.897494202828018</v>
      </c>
      <c r="X3">
        <v>0.44813941460923895</v>
      </c>
      <c r="Y3">
        <v>0.44813941460923895</v>
      </c>
      <c r="Z3">
        <v>1.4045249640643394</v>
      </c>
      <c r="AA3">
        <v>2.8974942028280086</v>
      </c>
    </row>
    <row r="4" spans="1:35" x14ac:dyDescent="0.2">
      <c r="A4" t="s">
        <v>35</v>
      </c>
      <c r="B4">
        <v>5.5</v>
      </c>
      <c r="C4">
        <v>100</v>
      </c>
      <c r="D4">
        <v>9.6</v>
      </c>
      <c r="E4">
        <v>100</v>
      </c>
      <c r="F4">
        <v>1</v>
      </c>
      <c r="G4">
        <v>-69.329277451885616</v>
      </c>
      <c r="H4" s="4">
        <v>67.990529410796299</v>
      </c>
      <c r="I4">
        <v>10.964738976014388</v>
      </c>
      <c r="J4">
        <v>0.13655736085714648</v>
      </c>
      <c r="K4" s="4">
        <v>3.2486031229644734</v>
      </c>
      <c r="L4">
        <v>0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1566.2237131354143</v>
      </c>
      <c r="T4">
        <v>0.12616164074</v>
      </c>
      <c r="U4">
        <v>0.12616164074</v>
      </c>
      <c r="V4">
        <v>0.39540635826722809</v>
      </c>
      <c r="W4">
        <v>1.9225736939057467</v>
      </c>
      <c r="X4">
        <v>0.44522995641623891</v>
      </c>
      <c r="Y4">
        <v>0.44522995641623891</v>
      </c>
      <c r="Z4">
        <v>1.3954063582672278</v>
      </c>
      <c r="AA4">
        <v>2.9225736939057376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3663-7E1A-B54C-8385-288136ABE110}">
  <dimension ref="A1:AI4"/>
  <sheetViews>
    <sheetView workbookViewId="0">
      <selection activeCell="H2" sqref="H2:H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>
        <v>27.5</v>
      </c>
      <c r="C2">
        <v>100</v>
      </c>
      <c r="D2">
        <v>9.6</v>
      </c>
      <c r="E2">
        <v>200</v>
      </c>
      <c r="F2">
        <v>2</v>
      </c>
      <c r="G2">
        <v>56.477051850071881</v>
      </c>
      <c r="H2" s="4">
        <v>202.62735116853278</v>
      </c>
      <c r="I2">
        <v>126.43809194677189</v>
      </c>
      <c r="J2">
        <v>1.8072643255733394</v>
      </c>
      <c r="K2" s="4">
        <v>16.243015614822369</v>
      </c>
      <c r="L2">
        <v>0</v>
      </c>
      <c r="M2">
        <v>-82.7136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15359.143472916667</v>
      </c>
      <c r="T2">
        <v>1.3469521743669999</v>
      </c>
      <c r="U2">
        <v>0.67347608718349994</v>
      </c>
      <c r="V2">
        <v>2.5068093118197297</v>
      </c>
      <c r="W2">
        <v>7.042796411972529</v>
      </c>
      <c r="X2">
        <v>1.8842695395196085</v>
      </c>
      <c r="Y2">
        <v>0.94213476975980426</v>
      </c>
      <c r="Z2">
        <v>3.506809311819731</v>
      </c>
      <c r="AA2">
        <v>8.042796411972537</v>
      </c>
    </row>
    <row r="3" spans="1:35" x14ac:dyDescent="0.2">
      <c r="A3" t="s">
        <v>34</v>
      </c>
      <c r="B3">
        <v>27.5</v>
      </c>
      <c r="C3">
        <v>100</v>
      </c>
      <c r="D3">
        <v>9.6</v>
      </c>
      <c r="E3">
        <v>100</v>
      </c>
      <c r="F3">
        <v>1</v>
      </c>
      <c r="G3">
        <v>-53.93979302722812</v>
      </c>
      <c r="H3" s="4">
        <v>70.385601343595908</v>
      </c>
      <c r="I3">
        <v>16.366700637671883</v>
      </c>
      <c r="J3">
        <v>0.20888482069484637</v>
      </c>
      <c r="K3" s="4">
        <v>16.243015614822369</v>
      </c>
      <c r="L3">
        <v>0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3857.3887981979165</v>
      </c>
      <c r="T3">
        <v>0.32670084870600008</v>
      </c>
      <c r="U3">
        <v>0.32670084870600008</v>
      </c>
      <c r="V3">
        <v>1.0239213129438582</v>
      </c>
      <c r="W3">
        <v>8.4137243570945071</v>
      </c>
      <c r="X3">
        <v>0.64576916438223919</v>
      </c>
      <c r="Y3">
        <v>0.64576916438223919</v>
      </c>
      <c r="Z3">
        <v>2.0239213129438585</v>
      </c>
      <c r="AA3">
        <v>9.4137243570945035</v>
      </c>
    </row>
    <row r="4" spans="1:35" x14ac:dyDescent="0.2">
      <c r="A4" t="s">
        <v>35</v>
      </c>
      <c r="B4">
        <v>27.5</v>
      </c>
      <c r="C4">
        <v>100</v>
      </c>
      <c r="D4">
        <v>9.6</v>
      </c>
      <c r="E4">
        <v>100</v>
      </c>
      <c r="F4">
        <v>1</v>
      </c>
      <c r="G4">
        <v>-56.440155626728121</v>
      </c>
      <c r="H4" s="4">
        <v>67.885238744095901</v>
      </c>
      <c r="I4">
        <v>23.853860801171884</v>
      </c>
      <c r="J4">
        <v>0.2970814247733074</v>
      </c>
      <c r="K4" s="4">
        <v>16.243015614822369</v>
      </c>
      <c r="L4">
        <v>0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3596.93436075</v>
      </c>
      <c r="T4">
        <v>0.32110986291100008</v>
      </c>
      <c r="U4">
        <v>0.32110986291100008</v>
      </c>
      <c r="V4">
        <v>1.0063984643239618</v>
      </c>
      <c r="W4">
        <v>8.3503887637038261</v>
      </c>
      <c r="X4">
        <v>0.64017817858723913</v>
      </c>
      <c r="Y4">
        <v>0.64017817858723913</v>
      </c>
      <c r="Z4">
        <v>2.0063984643239618</v>
      </c>
      <c r="AA4">
        <v>9.3503887637038261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AC69-7FE0-8E4C-B030-37957619FBE6}">
  <dimension ref="A1:AI4"/>
  <sheetViews>
    <sheetView workbookViewId="0">
      <selection activeCell="H2" sqref="H2:H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>
        <v>30.25</v>
      </c>
      <c r="C2">
        <v>100</v>
      </c>
      <c r="D2">
        <v>9.6</v>
      </c>
      <c r="E2">
        <v>200</v>
      </c>
      <c r="F2">
        <v>2</v>
      </c>
      <c r="G2">
        <v>57.976190772615304</v>
      </c>
      <c r="H2" s="4">
        <v>202.5317212852573</v>
      </c>
      <c r="I2">
        <v>127.9372308693153</v>
      </c>
      <c r="J2">
        <v>1.8286925221877881</v>
      </c>
      <c r="K2" s="4">
        <v>17.837784420641292</v>
      </c>
      <c r="L2">
        <v>0</v>
      </c>
      <c r="M2">
        <v>-82.7136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15599.751651677083</v>
      </c>
      <c r="T2">
        <v>1.3700505595280001</v>
      </c>
      <c r="U2">
        <v>0.68502527976400007</v>
      </c>
      <c r="V2">
        <v>2.5497976584823019</v>
      </c>
      <c r="W2">
        <v>7.4924221720673634</v>
      </c>
      <c r="X2">
        <v>1.9073679246806079</v>
      </c>
      <c r="Y2">
        <v>0.95368396234030395</v>
      </c>
      <c r="Z2">
        <v>3.5497976584823019</v>
      </c>
      <c r="AA2">
        <v>8.492422172067366</v>
      </c>
    </row>
    <row r="3" spans="1:35" x14ac:dyDescent="0.2">
      <c r="A3" t="s">
        <v>34</v>
      </c>
      <c r="B3">
        <v>30.25</v>
      </c>
      <c r="C3">
        <v>100</v>
      </c>
      <c r="D3">
        <v>9.6</v>
      </c>
      <c r="E3">
        <v>100</v>
      </c>
      <c r="F3">
        <v>1</v>
      </c>
      <c r="G3">
        <v>-52.367717493684701</v>
      </c>
      <c r="H3" s="4">
        <v>70.362908071320405</v>
      </c>
      <c r="I3">
        <v>17.938776171215302</v>
      </c>
      <c r="J3">
        <v>0.22894889611314542</v>
      </c>
      <c r="K3" s="4">
        <v>17.837784420641292</v>
      </c>
      <c r="L3">
        <v>0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4105.5945406041646</v>
      </c>
      <c r="T3">
        <v>0.35052859997700003</v>
      </c>
      <c r="U3">
        <v>0.35052859997700003</v>
      </c>
      <c r="V3">
        <v>1.0986004650260666</v>
      </c>
      <c r="W3">
        <v>9.1993708071800508</v>
      </c>
      <c r="X3">
        <v>0.66959691565323909</v>
      </c>
      <c r="Y3">
        <v>0.66959691565323909</v>
      </c>
      <c r="Z3">
        <v>2.0986004650260668</v>
      </c>
      <c r="AA3">
        <v>10.199370807180046</v>
      </c>
    </row>
    <row r="4" spans="1:35" x14ac:dyDescent="0.2">
      <c r="A4" t="s">
        <v>35</v>
      </c>
      <c r="B4">
        <v>30.25</v>
      </c>
      <c r="C4">
        <v>100</v>
      </c>
      <c r="D4">
        <v>9.6</v>
      </c>
      <c r="E4">
        <v>100</v>
      </c>
      <c r="F4">
        <v>1</v>
      </c>
      <c r="G4">
        <v>-54.772905083484702</v>
      </c>
      <c r="H4" s="4">
        <v>67.957720481520397</v>
      </c>
      <c r="I4">
        <v>25.521111344415303</v>
      </c>
      <c r="J4">
        <v>0.31784574342886407</v>
      </c>
      <c r="K4" s="4">
        <v>17.837784420641292</v>
      </c>
      <c r="L4">
        <v>0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3855.0541666666659</v>
      </c>
      <c r="T4">
        <v>0.34588936427900002</v>
      </c>
      <c r="U4">
        <v>0.34588936427900002</v>
      </c>
      <c r="V4">
        <v>1.0840605202240654</v>
      </c>
      <c r="W4">
        <v>9.1674162315183345</v>
      </c>
      <c r="X4">
        <v>0.66495767995523902</v>
      </c>
      <c r="Y4">
        <v>0.66495767995523902</v>
      </c>
      <c r="Z4">
        <v>2.0840605202240656</v>
      </c>
      <c r="AA4">
        <v>10.167416231518333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A493-BA2F-644A-8460-9BA6C7B0944A}">
  <dimension ref="A1:AI4"/>
  <sheetViews>
    <sheetView workbookViewId="0">
      <selection activeCell="H2" sqref="H2:H4"/>
    </sheetView>
  </sheetViews>
  <sheetFormatPr baseColWidth="10" defaultRowHeight="16" x14ac:dyDescent="0.2"/>
  <sheetData>
    <row r="1" spans="1:35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2">
      <c r="A2" t="s">
        <v>33</v>
      </c>
      <c r="B2">
        <v>33</v>
      </c>
      <c r="C2">
        <v>100</v>
      </c>
      <c r="D2">
        <v>9.6</v>
      </c>
      <c r="E2">
        <v>300</v>
      </c>
      <c r="F2">
        <v>3</v>
      </c>
      <c r="G2">
        <v>59.989331267686254</v>
      </c>
      <c r="H2" s="4">
        <v>224.04484842348703</v>
      </c>
      <c r="I2">
        <v>129.95037136438626</v>
      </c>
      <c r="J2">
        <v>1.8574676875124945</v>
      </c>
      <c r="K2" s="4">
        <v>19.49161873778684</v>
      </c>
      <c r="L2">
        <v>0</v>
      </c>
      <c r="M2">
        <v>-82.7136</v>
      </c>
      <c r="N2">
        <v>-13.831544998945899</v>
      </c>
      <c r="O2">
        <v>-12.116433419076607</v>
      </c>
      <c r="P2">
        <v>-62.427395285673718</v>
      </c>
      <c r="Q2">
        <v>-8.480003900557632</v>
      </c>
      <c r="R2">
        <v>-3.9781582893337735</v>
      </c>
      <c r="S2">
        <v>15897.029359958333</v>
      </c>
      <c r="T2">
        <v>1.3985892195230003</v>
      </c>
      <c r="U2">
        <v>0.46619640650766675</v>
      </c>
      <c r="V2">
        <v>1.8676354515746973</v>
      </c>
      <c r="W2">
        <v>1.5725602494501147</v>
      </c>
      <c r="X2">
        <v>2.1474447942786514</v>
      </c>
      <c r="Y2">
        <v>0.7158149314262171</v>
      </c>
      <c r="Z2">
        <v>2.8676354515746976</v>
      </c>
      <c r="AA2">
        <v>2.5725602494501154</v>
      </c>
    </row>
    <row r="3" spans="1:35" x14ac:dyDescent="0.2">
      <c r="A3" t="s">
        <v>34</v>
      </c>
      <c r="B3">
        <v>33</v>
      </c>
      <c r="C3">
        <v>100</v>
      </c>
      <c r="D3">
        <v>9.6</v>
      </c>
      <c r="E3">
        <v>100</v>
      </c>
      <c r="F3">
        <v>1</v>
      </c>
      <c r="G3">
        <v>-50.730209159813754</v>
      </c>
      <c r="H3" s="4">
        <v>70.346582088045807</v>
      </c>
      <c r="I3">
        <v>19.57628450508625</v>
      </c>
      <c r="J3">
        <v>0.24984807685087079</v>
      </c>
      <c r="K3" s="4">
        <v>19.49161873778684</v>
      </c>
      <c r="L3">
        <v>0</v>
      </c>
      <c r="M3">
        <v>-82.7136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4363.7438987604137</v>
      </c>
      <c r="T3">
        <v>0.37531093836000001</v>
      </c>
      <c r="U3">
        <v>0.37531093836000001</v>
      </c>
      <c r="V3">
        <v>1.1762714124859417</v>
      </c>
      <c r="W3">
        <v>10.016491816795389</v>
      </c>
      <c r="X3">
        <v>0.6943792540362389</v>
      </c>
      <c r="Y3">
        <v>0.6943792540362389</v>
      </c>
      <c r="Z3">
        <v>2.1762714124859412</v>
      </c>
      <c r="AA3">
        <v>11.016491816795378</v>
      </c>
    </row>
    <row r="4" spans="1:35" x14ac:dyDescent="0.2">
      <c r="A4" t="s">
        <v>35</v>
      </c>
      <c r="B4">
        <v>33</v>
      </c>
      <c r="C4">
        <v>100</v>
      </c>
      <c r="D4">
        <v>9.6</v>
      </c>
      <c r="E4">
        <v>100</v>
      </c>
      <c r="F4">
        <v>1</v>
      </c>
      <c r="G4">
        <v>-53.069351669213745</v>
      </c>
      <c r="H4" s="4">
        <v>68.007439578645815</v>
      </c>
      <c r="I4">
        <v>27.224664758686259</v>
      </c>
      <c r="J4">
        <v>0.33906218632284563</v>
      </c>
      <c r="K4" s="4">
        <v>19.49161873778684</v>
      </c>
      <c r="L4">
        <v>0</v>
      </c>
      <c r="M4">
        <v>-82.7136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4120.0832206979157</v>
      </c>
      <c r="T4">
        <v>0.37133215346600001</v>
      </c>
      <c r="U4">
        <v>0.37133215346600001</v>
      </c>
      <c r="V4">
        <v>1.1638014030913477</v>
      </c>
      <c r="W4">
        <v>10.006313565039248</v>
      </c>
      <c r="X4">
        <v>0.69040046914223907</v>
      </c>
      <c r="Y4">
        <v>0.69040046914223907</v>
      </c>
      <c r="Z4">
        <v>2.1638014030913477</v>
      </c>
      <c r="AA4">
        <v>11.006313565039244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EF2C-6B12-364E-9A99-32374D2D73A3}">
  <dimension ref="A1:AJ8"/>
  <sheetViews>
    <sheetView workbookViewId="0">
      <selection activeCell="M2" sqref="M2:M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>
        <v>0</v>
      </c>
      <c r="C2">
        <v>100</v>
      </c>
      <c r="D2">
        <v>9.6</v>
      </c>
      <c r="E2">
        <v>200</v>
      </c>
      <c r="F2">
        <v>2</v>
      </c>
      <c r="G2">
        <v>-10.790235279799999</v>
      </c>
      <c r="H2">
        <v>203.29907965348332</v>
      </c>
      <c r="I2">
        <v>112.5509665822</v>
      </c>
      <c r="J2">
        <v>0.91251718714503349</v>
      </c>
      <c r="K2">
        <v>0</v>
      </c>
      <c r="L2">
        <v>0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12877.017158354167</v>
      </c>
      <c r="T2">
        <v>1.1255096658220001</v>
      </c>
      <c r="U2">
        <v>0.56275483291100004</v>
      </c>
      <c r="V2">
        <v>2.0946832148302792</v>
      </c>
      <c r="W2">
        <v>2.2778910728360717</v>
      </c>
      <c r="X2">
        <v>1.662827030974608</v>
      </c>
      <c r="Y2">
        <v>0.83141351548730402</v>
      </c>
      <c r="Z2">
        <v>3.0946832148302788</v>
      </c>
      <c r="AA2">
        <v>3.2778910728360682</v>
      </c>
      <c r="AB2">
        <v>-127.68912</v>
      </c>
      <c r="AC2">
        <v>-98.119008000000008</v>
      </c>
      <c r="AD2">
        <v>-84.678048000000004</v>
      </c>
      <c r="AE2">
        <v>-72.581184000000007</v>
      </c>
      <c r="AF2">
        <v>-4.0697552798000061</v>
      </c>
      <c r="AG2">
        <v>25.500356720199989</v>
      </c>
      <c r="AH2">
        <v>38.941316720199993</v>
      </c>
      <c r="AI2">
        <v>51.038180720199989</v>
      </c>
      <c r="AJ2">
        <v>8.2571254899281232</v>
      </c>
    </row>
    <row r="3" spans="1:36" x14ac:dyDescent="0.2">
      <c r="A3" t="s">
        <v>34</v>
      </c>
      <c r="B3">
        <v>0</v>
      </c>
      <c r="C3">
        <v>100</v>
      </c>
      <c r="D3">
        <v>9.6</v>
      </c>
      <c r="E3">
        <v>100</v>
      </c>
      <c r="F3">
        <v>1</v>
      </c>
      <c r="G3">
        <v>-121.94805715800001</v>
      </c>
      <c r="H3">
        <v>70.316352827646426</v>
      </c>
      <c r="I3">
        <v>8.1020301519999958</v>
      </c>
      <c r="J3">
        <v>6.2299305748924338E-2</v>
      </c>
      <c r="K3">
        <v>0</v>
      </c>
      <c r="L3">
        <v>0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1298.0773793750016</v>
      </c>
      <c r="T3">
        <v>8.1020301519999963E-2</v>
      </c>
      <c r="U3">
        <v>8.1020301519999963E-2</v>
      </c>
      <c r="V3">
        <v>0.25392775634360337</v>
      </c>
      <c r="W3">
        <v>0.31446931839568726</v>
      </c>
      <c r="X3">
        <v>0.40008861719623917</v>
      </c>
      <c r="Y3">
        <v>0.40008861719623917</v>
      </c>
      <c r="Z3">
        <v>1.253927756343604</v>
      </c>
      <c r="AA3">
        <v>1.3144693183956966</v>
      </c>
      <c r="AB3">
        <v>-127.68912</v>
      </c>
      <c r="AC3">
        <v>-98.119008000000008</v>
      </c>
      <c r="AD3">
        <v>-84.678048000000004</v>
      </c>
      <c r="AE3">
        <v>-72.581184000000007</v>
      </c>
      <c r="AF3">
        <v>-115.22757715799999</v>
      </c>
      <c r="AG3">
        <v>-85.657465157999994</v>
      </c>
      <c r="AH3">
        <v>-72.21650515799999</v>
      </c>
      <c r="AI3">
        <v>-60.119641157999993</v>
      </c>
    </row>
    <row r="4" spans="1:36" x14ac:dyDescent="0.2">
      <c r="A4" t="s">
        <v>35</v>
      </c>
      <c r="B4">
        <v>0</v>
      </c>
      <c r="C4">
        <v>100</v>
      </c>
      <c r="D4">
        <v>9.6</v>
      </c>
      <c r="E4">
        <v>100</v>
      </c>
      <c r="F4">
        <v>1</v>
      </c>
      <c r="G4">
        <v>-124.28286448199999</v>
      </c>
      <c r="H4">
        <v>67.98154550364643</v>
      </c>
      <c r="I4">
        <v>7.7083125180000067</v>
      </c>
      <c r="J4">
        <v>5.8400210477704932E-2</v>
      </c>
      <c r="K4">
        <v>0</v>
      </c>
      <c r="L4">
        <v>0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1054.8682831250019</v>
      </c>
      <c r="T4">
        <v>7.7083125180000073E-2</v>
      </c>
      <c r="U4">
        <v>7.7083125180000073E-2</v>
      </c>
      <c r="V4">
        <v>0.24158815336028813</v>
      </c>
      <c r="W4">
        <v>0.32308591060629033</v>
      </c>
      <c r="X4">
        <v>0.39615144085623916</v>
      </c>
      <c r="Y4">
        <v>0.39615144085623916</v>
      </c>
      <c r="Z4">
        <v>1.2415881533602884</v>
      </c>
      <c r="AA4">
        <v>1.3230859106062927</v>
      </c>
      <c r="AB4">
        <v>-127.68912</v>
      </c>
      <c r="AC4">
        <v>-98.119008000000008</v>
      </c>
      <c r="AD4">
        <v>-84.678048000000004</v>
      </c>
      <c r="AE4">
        <v>-72.581184000000007</v>
      </c>
      <c r="AF4">
        <v>-117.56238448199998</v>
      </c>
      <c r="AG4">
        <v>-87.99227248199999</v>
      </c>
      <c r="AH4">
        <v>-74.551312481999986</v>
      </c>
      <c r="AI4">
        <v>-62.454448481999989</v>
      </c>
    </row>
    <row r="6" spans="1:36" x14ac:dyDescent="0.2">
      <c r="S6">
        <f>SUM(N2:R2,H2)*10^6/9.6/1000</f>
        <v>12877.017158354167</v>
      </c>
    </row>
    <row r="7" spans="1:36" x14ac:dyDescent="0.2">
      <c r="S7">
        <f t="shared" ref="S7:S8" si="0">SUM(N3:R3,H3)*10^6/9.6/1000</f>
        <v>1298.0773793750016</v>
      </c>
    </row>
    <row r="8" spans="1:36" x14ac:dyDescent="0.2">
      <c r="S8">
        <f t="shared" si="0"/>
        <v>1054.8682831250019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37FF-993B-8647-B34E-3C62177C04B5}">
  <dimension ref="A1:AJ4"/>
  <sheetViews>
    <sheetView workbookViewId="0">
      <selection activeCell="M2" sqref="M2:M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 t="s">
        <v>37</v>
      </c>
      <c r="C2">
        <v>100</v>
      </c>
      <c r="D2">
        <v>9.6</v>
      </c>
      <c r="E2">
        <v>200</v>
      </c>
      <c r="G2" s="2">
        <v>-4.0697552798000061</v>
      </c>
      <c r="H2">
        <v>203.29907965348332</v>
      </c>
      <c r="I2">
        <v>119.2714465822</v>
      </c>
      <c r="J2">
        <v>0.96700408932001947</v>
      </c>
      <c r="K2">
        <v>0</v>
      </c>
      <c r="L2">
        <v>6.7204800000000091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12877.017158354167</v>
      </c>
      <c r="T2">
        <v>1.1927144658219999</v>
      </c>
      <c r="U2">
        <v>0.59635723291099996</v>
      </c>
      <c r="V2">
        <v>2.2197578994738931</v>
      </c>
      <c r="AJ2">
        <v>9.067825083484701</v>
      </c>
    </row>
    <row r="3" spans="1:36" x14ac:dyDescent="0.2">
      <c r="A3" t="s">
        <v>34</v>
      </c>
      <c r="B3" t="s">
        <v>37</v>
      </c>
      <c r="C3">
        <v>100</v>
      </c>
      <c r="D3">
        <v>9.6</v>
      </c>
      <c r="E3">
        <v>100</v>
      </c>
      <c r="G3" s="2">
        <v>-115.22757715799999</v>
      </c>
      <c r="H3">
        <v>70.316352827646426</v>
      </c>
      <c r="I3">
        <v>6.7204800000000233</v>
      </c>
      <c r="J3">
        <v>5.1676089874360752E-2</v>
      </c>
      <c r="K3">
        <v>0</v>
      </c>
      <c r="L3">
        <v>6.7204800000000091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1298.0773793750016</v>
      </c>
      <c r="T3">
        <v>6.7204800000000231E-2</v>
      </c>
      <c r="U3">
        <v>6.7204800000000231E-2</v>
      </c>
      <c r="V3">
        <v>0.2106282469870604</v>
      </c>
    </row>
    <row r="4" spans="1:36" x14ac:dyDescent="0.2">
      <c r="A4" t="s">
        <v>35</v>
      </c>
      <c r="B4" t="s">
        <v>37</v>
      </c>
      <c r="C4">
        <v>100</v>
      </c>
      <c r="D4">
        <v>9.6</v>
      </c>
      <c r="E4">
        <v>100</v>
      </c>
      <c r="G4" s="2">
        <v>-117.56238448199998</v>
      </c>
      <c r="H4">
        <v>67.98154550364643</v>
      </c>
      <c r="I4">
        <v>14.428792518000009</v>
      </c>
      <c r="J4">
        <v>0.10931634103088579</v>
      </c>
      <c r="K4">
        <v>0</v>
      </c>
      <c r="L4">
        <v>6.7204800000000091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1054.8682831250021</v>
      </c>
      <c r="T4">
        <v>0.14428792518000008</v>
      </c>
      <c r="U4">
        <v>0.14428792518000008</v>
      </c>
      <c r="V4">
        <v>0.45221640034734789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26AA-F314-1F4D-9DD5-584F22F77A0F}">
  <dimension ref="A1:AJ4"/>
  <sheetViews>
    <sheetView workbookViewId="0">
      <selection activeCell="M2" sqref="M2:M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 t="s">
        <v>38</v>
      </c>
      <c r="C2">
        <v>100</v>
      </c>
      <c r="D2">
        <v>9.6</v>
      </c>
      <c r="E2">
        <v>200</v>
      </c>
      <c r="G2" s="2">
        <v>25.500356720199989</v>
      </c>
      <c r="H2">
        <v>203.29907965348332</v>
      </c>
      <c r="I2">
        <v>148.84155858219998</v>
      </c>
      <c r="J2">
        <v>1.2067464588899579</v>
      </c>
      <c r="K2">
        <v>0</v>
      </c>
      <c r="L2">
        <v>36.290592000000004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12877.017158354167</v>
      </c>
      <c r="T2">
        <v>1.4884155858219998</v>
      </c>
      <c r="U2">
        <v>0.74420779291099992</v>
      </c>
      <c r="V2">
        <v>2.7700865119057938</v>
      </c>
      <c r="AJ2">
        <v>9.9085505879137479</v>
      </c>
    </row>
    <row r="3" spans="1:36" x14ac:dyDescent="0.2">
      <c r="A3" t="s">
        <v>34</v>
      </c>
      <c r="B3" t="s">
        <v>38</v>
      </c>
      <c r="C3">
        <v>100</v>
      </c>
      <c r="D3">
        <v>9.6</v>
      </c>
      <c r="E3">
        <v>100</v>
      </c>
      <c r="G3" s="2">
        <v>-85.657465157999994</v>
      </c>
      <c r="H3">
        <v>70.316352827646426</v>
      </c>
      <c r="I3">
        <v>36.290592000000018</v>
      </c>
      <c r="J3">
        <v>0.27905088532154726</v>
      </c>
      <c r="K3">
        <v>0</v>
      </c>
      <c r="L3">
        <v>36.290592000000004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1298.0773793750016</v>
      </c>
      <c r="T3">
        <v>0.36290592000000016</v>
      </c>
      <c r="U3">
        <v>0.36290592000000016</v>
      </c>
      <c r="V3">
        <v>1.1373925337301227</v>
      </c>
    </row>
    <row r="4" spans="1:36" x14ac:dyDescent="0.2">
      <c r="A4" t="s">
        <v>35</v>
      </c>
      <c r="B4" t="s">
        <v>38</v>
      </c>
      <c r="C4">
        <v>100</v>
      </c>
      <c r="D4">
        <v>9.6</v>
      </c>
      <c r="E4">
        <v>100</v>
      </c>
      <c r="G4" s="2">
        <v>-87.99227248199999</v>
      </c>
      <c r="H4">
        <v>67.98154550364643</v>
      </c>
      <c r="I4">
        <v>43.998904518000003</v>
      </c>
      <c r="J4">
        <v>0.33334731546488144</v>
      </c>
      <c r="K4">
        <v>0</v>
      </c>
      <c r="L4">
        <v>36.290592000000004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1054.8682831250021</v>
      </c>
      <c r="T4">
        <v>0.43998904518000004</v>
      </c>
      <c r="U4">
        <v>0.43998904518000004</v>
      </c>
      <c r="V4">
        <v>1.3789806870904102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5FC-4427-A740-9729-7D51F7CF9F7D}">
  <dimension ref="A1:AJ4"/>
  <sheetViews>
    <sheetView workbookViewId="0">
      <selection activeCell="M2" sqref="M2:M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 t="s">
        <v>39</v>
      </c>
      <c r="C2">
        <v>100</v>
      </c>
      <c r="D2">
        <v>9.6</v>
      </c>
      <c r="E2">
        <v>200</v>
      </c>
      <c r="G2" s="2">
        <v>38.941316720199993</v>
      </c>
      <c r="H2">
        <v>203.29907965348332</v>
      </c>
      <c r="I2">
        <v>162.2825185822</v>
      </c>
      <c r="J2">
        <v>1.3157202632399301</v>
      </c>
      <c r="K2">
        <v>0</v>
      </c>
      <c r="L2">
        <v>49.731552000000008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12877.017158354167</v>
      </c>
      <c r="T2">
        <v>1.622825185822</v>
      </c>
      <c r="U2">
        <v>0.81141259291099999</v>
      </c>
      <c r="V2">
        <v>3.0202358811930221</v>
      </c>
    </row>
    <row r="3" spans="1:36" x14ac:dyDescent="0.2">
      <c r="A3" t="s">
        <v>34</v>
      </c>
      <c r="B3" t="s">
        <v>39</v>
      </c>
      <c r="C3">
        <v>100</v>
      </c>
      <c r="D3">
        <v>9.6</v>
      </c>
      <c r="E3">
        <v>100</v>
      </c>
      <c r="G3" s="2">
        <v>-72.21650515799999</v>
      </c>
      <c r="H3">
        <v>70.316352827646426</v>
      </c>
      <c r="I3">
        <v>49.731552000000022</v>
      </c>
      <c r="J3">
        <v>0.38240306507026839</v>
      </c>
      <c r="K3">
        <v>0</v>
      </c>
      <c r="L3">
        <v>49.731552000000008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1298.0773793750016</v>
      </c>
      <c r="T3">
        <v>0.49731552000000023</v>
      </c>
      <c r="U3">
        <v>0.49731552000000023</v>
      </c>
      <c r="V3">
        <v>1.5586490277042422</v>
      </c>
    </row>
    <row r="4" spans="1:36" x14ac:dyDescent="0.2">
      <c r="A4" t="s">
        <v>35</v>
      </c>
      <c r="B4" t="s">
        <v>39</v>
      </c>
      <c r="C4">
        <v>100</v>
      </c>
      <c r="D4">
        <v>9.6</v>
      </c>
      <c r="E4">
        <v>100</v>
      </c>
      <c r="G4" s="2">
        <v>-74.551312481999986</v>
      </c>
      <c r="H4">
        <v>67.98154550364643</v>
      </c>
      <c r="I4">
        <v>57.439864518000007</v>
      </c>
      <c r="J4">
        <v>0.43517957657124318</v>
      </c>
      <c r="K4">
        <v>0</v>
      </c>
      <c r="L4">
        <v>49.731552000000008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1054.8682831250021</v>
      </c>
      <c r="T4">
        <v>0.57439864518000006</v>
      </c>
      <c r="U4">
        <v>0.57439864518000006</v>
      </c>
      <c r="V4">
        <v>1.8002371810645297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D434-1F58-C34A-9F81-2EF40B658CF6}">
  <dimension ref="A1:AJ4"/>
  <sheetViews>
    <sheetView workbookViewId="0">
      <selection activeCell="M2" sqref="M2:M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 t="s">
        <v>40</v>
      </c>
      <c r="C2">
        <v>100</v>
      </c>
      <c r="D2">
        <v>9.6</v>
      </c>
      <c r="E2">
        <v>200</v>
      </c>
      <c r="G2" s="2">
        <v>51.038180720199989</v>
      </c>
      <c r="H2">
        <v>203.29907965348332</v>
      </c>
      <c r="I2">
        <v>174.37938258219998</v>
      </c>
      <c r="J2">
        <v>1.4137966871549048</v>
      </c>
      <c r="K2">
        <v>0</v>
      </c>
      <c r="L2">
        <v>61.828416000000004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12877.017158354167</v>
      </c>
      <c r="T2">
        <v>1.7437938258219998</v>
      </c>
      <c r="U2">
        <v>0.87189691291099991</v>
      </c>
      <c r="V2">
        <v>3.2453703135515268</v>
      </c>
    </row>
    <row r="3" spans="1:36" x14ac:dyDescent="0.2">
      <c r="A3" t="s">
        <v>34</v>
      </c>
      <c r="B3" t="s">
        <v>40</v>
      </c>
      <c r="C3">
        <v>100</v>
      </c>
      <c r="D3">
        <v>9.6</v>
      </c>
      <c r="E3">
        <v>100</v>
      </c>
      <c r="G3" s="2">
        <v>-60.119641157999993</v>
      </c>
      <c r="H3">
        <v>70.316352827646426</v>
      </c>
      <c r="I3">
        <v>61.828416000000018</v>
      </c>
      <c r="J3">
        <v>0.47542002684411744</v>
      </c>
      <c r="K3">
        <v>0</v>
      </c>
      <c r="L3">
        <v>61.828416000000004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1298.0773793750016</v>
      </c>
      <c r="T3">
        <v>0.61828416000000019</v>
      </c>
      <c r="U3">
        <v>0.61828416000000019</v>
      </c>
      <c r="V3">
        <v>1.9377798722809496</v>
      </c>
    </row>
    <row r="4" spans="1:36" x14ac:dyDescent="0.2">
      <c r="A4" t="s">
        <v>35</v>
      </c>
      <c r="B4" t="s">
        <v>40</v>
      </c>
      <c r="C4">
        <v>100</v>
      </c>
      <c r="D4">
        <v>9.6</v>
      </c>
      <c r="E4">
        <v>100</v>
      </c>
      <c r="G4" s="2">
        <v>-62.454448481999989</v>
      </c>
      <c r="H4">
        <v>67.98154550364643</v>
      </c>
      <c r="I4">
        <v>69.536728518000004</v>
      </c>
      <c r="J4">
        <v>0.5268286115669687</v>
      </c>
      <c r="K4">
        <v>0</v>
      </c>
      <c r="L4">
        <v>61.828416000000004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1054.8682831250021</v>
      </c>
      <c r="T4">
        <v>0.69536728518000002</v>
      </c>
      <c r="U4">
        <v>0.69536728518000002</v>
      </c>
      <c r="V4">
        <v>2.1793680256412369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71EC-9ED8-CF49-8F55-06E176D8F250}">
  <dimension ref="A1:AJ4"/>
  <sheetViews>
    <sheetView workbookViewId="0">
      <selection activeCell="H2" sqref="H2:H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>
        <v>5.5</v>
      </c>
      <c r="C2">
        <v>100</v>
      </c>
      <c r="D2">
        <v>9.6</v>
      </c>
      <c r="E2">
        <v>200</v>
      </c>
      <c r="F2">
        <v>2</v>
      </c>
      <c r="G2">
        <v>-8.5180503494356259</v>
      </c>
      <c r="H2" s="4">
        <v>202.32266146088321</v>
      </c>
      <c r="I2">
        <v>114.82315151256438</v>
      </c>
      <c r="J2">
        <v>0.93093913290251518</v>
      </c>
      <c r="K2" s="4">
        <v>3.2486031229644734</v>
      </c>
      <c r="L2">
        <v>0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13285.726536307291</v>
      </c>
      <c r="T2">
        <v>1.1647457661055001</v>
      </c>
      <c r="U2">
        <v>0.58237288305275003</v>
      </c>
      <c r="V2">
        <v>2.1677054226131158</v>
      </c>
      <c r="W2">
        <v>3.0416484216793305</v>
      </c>
      <c r="X2">
        <v>1.7020631312581083</v>
      </c>
      <c r="Y2">
        <v>0.85103156562905413</v>
      </c>
      <c r="Z2">
        <v>3.1677054226131158</v>
      </c>
      <c r="AA2">
        <v>4.0416484216793265</v>
      </c>
    </row>
    <row r="3" spans="1:36" x14ac:dyDescent="0.2">
      <c r="A3" t="s">
        <v>34</v>
      </c>
      <c r="B3">
        <v>5.5</v>
      </c>
      <c r="C3">
        <v>100</v>
      </c>
      <c r="D3">
        <v>9.6</v>
      </c>
      <c r="E3">
        <v>100</v>
      </c>
      <c r="F3">
        <v>1</v>
      </c>
      <c r="G3">
        <v>-118.66849781598562</v>
      </c>
      <c r="H3" s="4">
        <v>70.347309046696324</v>
      </c>
      <c r="I3">
        <v>3.2795593420143945</v>
      </c>
      <c r="J3">
        <v>2.5217663516033776E-2</v>
      </c>
      <c r="K3" s="4">
        <v>3.2486031229644734</v>
      </c>
      <c r="L3">
        <v>0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1811.7215918750019</v>
      </c>
      <c r="T3">
        <v>0.13033014592000008</v>
      </c>
      <c r="U3">
        <v>0.13033014592000008</v>
      </c>
      <c r="V3">
        <v>0.40847097476217925</v>
      </c>
      <c r="W3">
        <v>1.9403090280068938</v>
      </c>
      <c r="X3">
        <v>0.4493984615962392</v>
      </c>
      <c r="Y3">
        <v>0.4493984615962392</v>
      </c>
      <c r="Z3">
        <v>1.4084709747621795</v>
      </c>
      <c r="AA3">
        <v>2.9403090280068986</v>
      </c>
    </row>
    <row r="4" spans="1:36" x14ac:dyDescent="0.2">
      <c r="A4" t="s">
        <v>35</v>
      </c>
      <c r="B4">
        <v>5.5</v>
      </c>
      <c r="C4">
        <v>100</v>
      </c>
      <c r="D4">
        <v>9.6</v>
      </c>
      <c r="E4">
        <v>100</v>
      </c>
      <c r="F4">
        <v>1</v>
      </c>
      <c r="G4">
        <v>-121.13584323298562</v>
      </c>
      <c r="H4" s="5">
        <v>67.900000000000006</v>
      </c>
      <c r="I4">
        <v>10.855333767014372</v>
      </c>
      <c r="J4">
        <v>8.2242874211314695E-2</v>
      </c>
      <c r="K4" s="4">
        <v>3.2486031229644734</v>
      </c>
      <c r="L4">
        <v>0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1554.7064442708347</v>
      </c>
      <c r="T4">
        <v>0.12506758864999995</v>
      </c>
      <c r="U4">
        <v>0.12506758864999995</v>
      </c>
      <c r="V4">
        <v>0.39197746220877333</v>
      </c>
      <c r="W4">
        <v>1.9052252806083176</v>
      </c>
      <c r="X4">
        <v>0.44413590432623912</v>
      </c>
      <c r="Y4">
        <v>0.44413590432623912</v>
      </c>
      <c r="Z4">
        <v>1.3919774622087737</v>
      </c>
      <c r="AA4">
        <v>2.9052252806083199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1F18-0D77-E941-8AE2-C8811F400DD8}">
  <dimension ref="A1:AJ4"/>
  <sheetViews>
    <sheetView workbookViewId="0">
      <selection activeCell="H2" sqref="H2:H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>
        <v>27.5</v>
      </c>
      <c r="C2">
        <v>100</v>
      </c>
      <c r="D2">
        <v>9.6</v>
      </c>
      <c r="E2">
        <v>200</v>
      </c>
      <c r="F2">
        <v>2</v>
      </c>
      <c r="G2">
        <v>5.1057241035718768</v>
      </c>
      <c r="H2" s="4">
        <v>202.95202342203279</v>
      </c>
      <c r="I2">
        <v>128.44692596557189</v>
      </c>
      <c r="J2">
        <v>1.0413951220394659</v>
      </c>
      <c r="K2" s="4">
        <v>16.243015614822369</v>
      </c>
      <c r="L2">
        <v>0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15392.963499322917</v>
      </c>
      <c r="T2">
        <v>1.367040514555</v>
      </c>
      <c r="U2">
        <v>0.68352025727749999</v>
      </c>
      <c r="V2">
        <v>2.54419567133613</v>
      </c>
      <c r="W2">
        <v>6.9794531383646365</v>
      </c>
      <c r="X2">
        <v>1.9043578797076082</v>
      </c>
      <c r="Y2">
        <v>0.95217893985380408</v>
      </c>
      <c r="Z2">
        <v>3.54419567133613</v>
      </c>
      <c r="AA2">
        <v>7.9794531383646339</v>
      </c>
    </row>
    <row r="3" spans="1:36" x14ac:dyDescent="0.2">
      <c r="A3" t="s">
        <v>34</v>
      </c>
      <c r="B3">
        <v>27.5</v>
      </c>
      <c r="C3">
        <v>100</v>
      </c>
      <c r="D3">
        <v>9.6</v>
      </c>
      <c r="E3">
        <v>100</v>
      </c>
      <c r="F3">
        <v>1</v>
      </c>
      <c r="G3">
        <v>-105.60237635342813</v>
      </c>
      <c r="H3" s="4">
        <v>70.419018017395913</v>
      </c>
      <c r="I3">
        <v>16.345680804571884</v>
      </c>
      <c r="J3">
        <v>0.12568758039822558</v>
      </c>
      <c r="K3" s="4">
        <v>16.243015614822369</v>
      </c>
      <c r="L3">
        <v>0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3860.8697017187519</v>
      </c>
      <c r="T3">
        <v>0.32704836446500002</v>
      </c>
      <c r="U3">
        <v>0.32704836446500002</v>
      </c>
      <c r="V3">
        <v>1.0250104707885141</v>
      </c>
      <c r="W3">
        <v>8.4264842574390819</v>
      </c>
      <c r="X3">
        <v>0.64611668014123924</v>
      </c>
      <c r="Y3">
        <v>0.64611668014123924</v>
      </c>
      <c r="Z3">
        <v>2.0250104707885148</v>
      </c>
      <c r="AA3">
        <v>9.4264842574390855</v>
      </c>
    </row>
    <row r="4" spans="1:36" x14ac:dyDescent="0.2">
      <c r="A4" t="s">
        <v>35</v>
      </c>
      <c r="B4">
        <v>27.5</v>
      </c>
      <c r="C4">
        <v>100</v>
      </c>
      <c r="D4">
        <v>9.6</v>
      </c>
      <c r="E4">
        <v>100</v>
      </c>
      <c r="F4">
        <v>1</v>
      </c>
      <c r="G4">
        <v>-108.12643487462813</v>
      </c>
      <c r="H4" s="5">
        <v>67.900000000000006</v>
      </c>
      <c r="I4">
        <v>23.864742125371862</v>
      </c>
      <c r="J4">
        <v>0.18080558615953446</v>
      </c>
      <c r="K4" s="4">
        <v>16.243015614822369</v>
      </c>
      <c r="L4">
        <v>0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3597.9469390937511</v>
      </c>
      <c r="T4">
        <v>0.32121867615299998</v>
      </c>
      <c r="U4">
        <v>0.32121867615299998</v>
      </c>
      <c r="V4">
        <v>1.006739498631205</v>
      </c>
      <c r="W4">
        <v>8.3727011168492176</v>
      </c>
      <c r="X4">
        <v>0.64028699182923898</v>
      </c>
      <c r="Y4">
        <v>0.64028699182923898</v>
      </c>
      <c r="Z4">
        <v>2.0067394986312053</v>
      </c>
      <c r="AA4">
        <v>9.3727011168492211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DE53-1C89-BF43-8AEB-1BEA14D4E8DB}">
  <dimension ref="A1:AJ4"/>
  <sheetViews>
    <sheetView workbookViewId="0">
      <selection activeCell="H2" sqref="H2:H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>
        <v>30.25</v>
      </c>
      <c r="C2">
        <v>100</v>
      </c>
      <c r="D2">
        <v>9.6</v>
      </c>
      <c r="E2">
        <v>200</v>
      </c>
      <c r="F2">
        <v>2</v>
      </c>
      <c r="G2">
        <v>6.8124218206153007</v>
      </c>
      <c r="H2" s="4">
        <v>203.0639523332573</v>
      </c>
      <c r="I2">
        <v>130.15362368261532</v>
      </c>
      <c r="J2">
        <v>1.0552323288388041</v>
      </c>
      <c r="K2" s="4">
        <v>17.837784420641292</v>
      </c>
      <c r="L2">
        <v>0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15655.192385843755</v>
      </c>
      <c r="T2">
        <v>1.3922144876609999</v>
      </c>
      <c r="U2">
        <v>0.69610724383049993</v>
      </c>
      <c r="V2">
        <v>2.591046889514887</v>
      </c>
      <c r="W2">
        <v>7.4694816279537388</v>
      </c>
      <c r="X2">
        <v>1.9295318528136085</v>
      </c>
      <c r="Y2">
        <v>0.96476592640680425</v>
      </c>
      <c r="Z2">
        <v>3.5910468895148879</v>
      </c>
      <c r="AA2">
        <v>8.4694816279537388</v>
      </c>
    </row>
    <row r="3" spans="1:36" x14ac:dyDescent="0.2">
      <c r="A3" t="s">
        <v>34</v>
      </c>
      <c r="B3">
        <v>30.25</v>
      </c>
      <c r="C3">
        <v>100</v>
      </c>
      <c r="D3">
        <v>9.6</v>
      </c>
      <c r="E3">
        <v>100</v>
      </c>
      <c r="F3">
        <v>1</v>
      </c>
      <c r="G3">
        <v>-104.0364580834847</v>
      </c>
      <c r="H3" s="4">
        <v>70.390167481520407</v>
      </c>
      <c r="I3">
        <v>17.911599074515308</v>
      </c>
      <c r="J3">
        <v>0.13772846635480898</v>
      </c>
      <c r="K3" s="4">
        <v>17.837784420641292</v>
      </c>
      <c r="L3">
        <v>0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4108.4340625000013</v>
      </c>
      <c r="T3">
        <v>0.35081454310000004</v>
      </c>
      <c r="U3">
        <v>0.35081454310000004</v>
      </c>
      <c r="V3">
        <v>1.0994966465299993</v>
      </c>
      <c r="W3">
        <v>9.2101005401644915</v>
      </c>
      <c r="X3">
        <v>0.66988285877623921</v>
      </c>
      <c r="Y3">
        <v>0.66988285877623921</v>
      </c>
      <c r="Z3">
        <v>2.09949664653</v>
      </c>
      <c r="AA3">
        <v>10.210100540164495</v>
      </c>
    </row>
    <row r="4" spans="1:36" x14ac:dyDescent="0.2">
      <c r="A4" t="s">
        <v>35</v>
      </c>
      <c r="B4">
        <v>30.25</v>
      </c>
      <c r="C4">
        <v>100</v>
      </c>
      <c r="D4">
        <v>9.6</v>
      </c>
      <c r="E4">
        <v>100</v>
      </c>
      <c r="F4">
        <v>1</v>
      </c>
      <c r="G4">
        <v>-106.3973990533847</v>
      </c>
      <c r="H4" s="5">
        <v>68</v>
      </c>
      <c r="I4">
        <v>25.59377794661529</v>
      </c>
      <c r="J4">
        <v>0.1939052179723747</v>
      </c>
      <c r="K4" s="4">
        <v>17.837784420641292</v>
      </c>
      <c r="L4">
        <v>0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3862.5027114687518</v>
      </c>
      <c r="T4">
        <v>0.34661603030100002</v>
      </c>
      <c r="U4">
        <v>0.34661603030100002</v>
      </c>
      <c r="V4">
        <v>1.086337982404727</v>
      </c>
      <c r="W4">
        <v>9.2101003703921318</v>
      </c>
      <c r="X4">
        <v>0.66568434597723924</v>
      </c>
      <c r="Y4">
        <v>0.66568434597723924</v>
      </c>
      <c r="Z4">
        <v>2.0863379824047272</v>
      </c>
      <c r="AA4">
        <v>10.210100370392135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B98B-E460-8649-99B7-029523C1A7C0}">
  <dimension ref="A1:AJ6"/>
  <sheetViews>
    <sheetView tabSelected="1" workbookViewId="0">
      <selection activeCell="H2" sqref="H2:H4"/>
    </sheetView>
  </sheetViews>
  <sheetFormatPr baseColWidth="10" defaultRowHeight="16" x14ac:dyDescent="0.2"/>
  <sheetData>
    <row r="1" spans="1:36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42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41</v>
      </c>
    </row>
    <row r="2" spans="1:36" x14ac:dyDescent="0.2">
      <c r="A2" t="s">
        <v>33</v>
      </c>
      <c r="B2">
        <v>33</v>
      </c>
      <c r="C2">
        <v>100</v>
      </c>
      <c r="D2">
        <v>9.6</v>
      </c>
      <c r="E2">
        <v>200</v>
      </c>
      <c r="F2">
        <v>2</v>
      </c>
      <c r="G2">
        <v>8.5533160402862514</v>
      </c>
      <c r="H2" s="4">
        <v>203.1510122357827</v>
      </c>
      <c r="I2">
        <v>131.89451790228625</v>
      </c>
      <c r="J2">
        <v>1.0693467868900459</v>
      </c>
      <c r="K2" s="4">
        <v>19.49161873778684</v>
      </c>
      <c r="L2">
        <v>0</v>
      </c>
      <c r="M2">
        <v>-134.40960000000001</v>
      </c>
      <c r="N2">
        <v>-13.831544998945899</v>
      </c>
      <c r="O2">
        <v>-12.116433419076607</v>
      </c>
      <c r="P2">
        <v>-42.298757083908001</v>
      </c>
      <c r="Q2">
        <v>-8.480003900557632</v>
      </c>
      <c r="R2">
        <v>-2.9529755307951748</v>
      </c>
      <c r="S2">
        <v>15924.111107104171</v>
      </c>
      <c r="T2">
        <v>1.6679039999999999E-2</v>
      </c>
      <c r="U2">
        <v>8.3395199999999996E-3</v>
      </c>
      <c r="V2">
        <v>3.1041319491438443E-2</v>
      </c>
      <c r="W2">
        <v>7.9720114466547196</v>
      </c>
      <c r="X2">
        <v>1.9553480500546083</v>
      </c>
      <c r="Y2">
        <v>0.97767402502730416</v>
      </c>
      <c r="Z2">
        <v>3.6390933494197668</v>
      </c>
      <c r="AA2">
        <v>8.9720114466547205</v>
      </c>
    </row>
    <row r="3" spans="1:36" x14ac:dyDescent="0.2">
      <c r="A3" t="s">
        <v>34</v>
      </c>
      <c r="B3">
        <v>33</v>
      </c>
      <c r="C3">
        <v>100</v>
      </c>
      <c r="D3">
        <v>9.6</v>
      </c>
      <c r="E3">
        <v>100</v>
      </c>
      <c r="F3">
        <v>1</v>
      </c>
      <c r="G3">
        <v>-102.41291168861376</v>
      </c>
      <c r="H3" s="4">
        <v>70.359879559245812</v>
      </c>
      <c r="I3">
        <v>19.535145469386251</v>
      </c>
      <c r="J3">
        <v>0.15021247485071179</v>
      </c>
      <c r="K3" s="4">
        <v>19.49161873778684</v>
      </c>
      <c r="L3">
        <v>0</v>
      </c>
      <c r="M3">
        <v>-134.40960000000001</v>
      </c>
      <c r="N3">
        <v>-13.831544998945899</v>
      </c>
      <c r="O3">
        <v>-12.116433419076607</v>
      </c>
      <c r="P3">
        <v>-21.743968504166027</v>
      </c>
      <c r="Q3">
        <v>-8.480003900557632</v>
      </c>
      <c r="R3">
        <v>-1.6828591629002421</v>
      </c>
      <c r="S3">
        <v>4365.1290520104167</v>
      </c>
      <c r="T3">
        <v>0.37545726209300001</v>
      </c>
      <c r="U3">
        <v>0.37545726209300001</v>
      </c>
      <c r="V3">
        <v>1.1767300093625694</v>
      </c>
      <c r="W3">
        <v>10.022618031937581</v>
      </c>
      <c r="X3">
        <v>0.69452557776923896</v>
      </c>
      <c r="Y3">
        <v>0.69452557776923896</v>
      </c>
      <c r="Z3">
        <v>2.176730009362569</v>
      </c>
      <c r="AA3">
        <v>11.022618031937586</v>
      </c>
    </row>
    <row r="4" spans="1:36" x14ac:dyDescent="0.2">
      <c r="A4" t="s">
        <v>35</v>
      </c>
      <c r="B4">
        <v>33</v>
      </c>
      <c r="C4">
        <v>100</v>
      </c>
      <c r="D4">
        <v>9.6</v>
      </c>
      <c r="E4">
        <v>100</v>
      </c>
      <c r="F4">
        <v>1</v>
      </c>
      <c r="G4">
        <v>-104.84367075951376</v>
      </c>
      <c r="H4" s="6">
        <v>67.900000000000006</v>
      </c>
      <c r="I4">
        <v>27.147506240486237</v>
      </c>
      <c r="J4">
        <v>0.20567667368013726</v>
      </c>
      <c r="K4" s="4">
        <v>19.49161873778684</v>
      </c>
      <c r="L4">
        <v>0</v>
      </c>
      <c r="M4">
        <v>-134.40960000000001</v>
      </c>
      <c r="N4">
        <v>-13.831544998945899</v>
      </c>
      <c r="O4">
        <v>-12.116433419076607</v>
      </c>
      <c r="P4">
        <v>-21.743968504166027</v>
      </c>
      <c r="Q4">
        <v>-8.480003900557632</v>
      </c>
      <c r="R4">
        <v>-1.6828591629002421</v>
      </c>
      <c r="S4">
        <v>4111.9249821250023</v>
      </c>
      <c r="T4">
        <v>0.37056056828400002</v>
      </c>
      <c r="U4">
        <v>0.37056056828400002</v>
      </c>
      <c r="V4">
        <v>1.1613831586462209</v>
      </c>
      <c r="W4">
        <v>9.9995975013353195</v>
      </c>
      <c r="X4">
        <v>0.68962888396023914</v>
      </c>
      <c r="Y4">
        <v>0.68962888396023914</v>
      </c>
      <c r="Z4">
        <v>2.1613831586462213</v>
      </c>
      <c r="AA4">
        <v>10.999597501335327</v>
      </c>
    </row>
    <row r="6" spans="1:36" x14ac:dyDescent="0.2">
      <c r="S6">
        <f>SUM(N2:R2,H2)*10^6/9.6/1000</f>
        <v>12861.593469010353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Low_HTGR</vt:lpstr>
      <vt:lpstr>Low_ITC6</vt:lpstr>
      <vt:lpstr>Low_ITC30</vt:lpstr>
      <vt:lpstr>Low_ITC40</vt:lpstr>
      <vt:lpstr>Low_ITC50</vt:lpstr>
      <vt:lpstr>Low_PTC55</vt:lpstr>
      <vt:lpstr>Low_PTC275</vt:lpstr>
      <vt:lpstr>Low_PTC3025</vt:lpstr>
      <vt:lpstr>Low_PTC33</vt:lpstr>
      <vt:lpstr>Base</vt:lpstr>
      <vt:lpstr>Base_ITC6</vt:lpstr>
      <vt:lpstr>Base_ITC30</vt:lpstr>
      <vt:lpstr>Base_ITC40</vt:lpstr>
      <vt:lpstr>Base_ITC50</vt:lpstr>
      <vt:lpstr>Base_PTC55</vt:lpstr>
      <vt:lpstr>Base_PTC275</vt:lpstr>
      <vt:lpstr>Base_PTC3025</vt:lpstr>
      <vt:lpstr>Base_PTC33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So-Bin Cho</dc:creator>
  <cp:lastModifiedBy>So-Bin Cho</cp:lastModifiedBy>
  <dcterms:created xsi:type="dcterms:W3CDTF">2024-08-08T23:29:55Z</dcterms:created>
  <dcterms:modified xsi:type="dcterms:W3CDTF">2024-08-09T22:47:35Z</dcterms:modified>
</cp:coreProperties>
</file>