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DD5037D8-AB86-5B46-84A4-515CBC38AA6B}" xr6:coauthVersionLast="47" xr6:coauthVersionMax="47" xr10:uidLastSave="{00000000-0000-0000-0000-000000000000}"/>
  <bookViews>
    <workbookView xWindow="36140" yWindow="2000" windowWidth="35840" windowHeight="20200" activeTab="2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N3" i="1"/>
  <c r="L4" i="1"/>
  <c r="L5" i="1"/>
  <c r="L6" i="1"/>
  <c r="P6" i="1" s="1"/>
  <c r="R6" i="1" s="1"/>
  <c r="L7" i="1"/>
  <c r="P7" i="1" s="1"/>
  <c r="R7" i="1" s="1"/>
  <c r="L3" i="1"/>
  <c r="K4" i="1"/>
  <c r="K5" i="1"/>
  <c r="N5" i="1" s="1"/>
  <c r="Q5" i="1" s="1"/>
  <c r="K6" i="1"/>
  <c r="K7" i="1"/>
  <c r="M7" i="1" s="1"/>
  <c r="K3" i="1"/>
  <c r="F4" i="1"/>
  <c r="F5" i="1"/>
  <c r="F6" i="1"/>
  <c r="F7" i="1"/>
  <c r="G7" i="1" s="1"/>
  <c r="F3" i="1"/>
  <c r="E4" i="1"/>
  <c r="E5" i="1"/>
  <c r="E6" i="1"/>
  <c r="E7" i="1"/>
  <c r="E3" i="1"/>
  <c r="D7" i="1"/>
  <c r="C4" i="1"/>
  <c r="C5" i="1"/>
  <c r="C6" i="1"/>
  <c r="C7" i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7" i="2" s="1"/>
  <c r="E10" i="2"/>
  <c r="B17" i="2" s="1"/>
  <c r="E11" i="2"/>
  <c r="C17" i="2" s="1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F3" i="2"/>
  <c r="F4" i="2"/>
  <c r="D14" i="2" s="1"/>
  <c r="F5" i="2"/>
  <c r="E14" i="2" s="1"/>
  <c r="F6" i="2"/>
  <c r="D15" i="2" s="1"/>
  <c r="F7" i="2"/>
  <c r="F2" i="2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P4" i="1"/>
  <c r="R4" i="1" s="1"/>
  <c r="P5" i="1"/>
  <c r="R5" i="1" s="1"/>
  <c r="P3" i="1"/>
  <c r="J7" i="1"/>
  <c r="N7" i="1"/>
  <c r="Q7" i="1" s="1"/>
  <c r="N4" i="1"/>
  <c r="Q4" i="1" s="1"/>
  <c r="N6" i="1"/>
  <c r="Q6" i="1" s="1"/>
  <c r="M4" i="1"/>
  <c r="M5" i="1"/>
  <c r="M6" i="1"/>
  <c r="J4" i="1"/>
  <c r="J5" i="1"/>
  <c r="J6" i="1"/>
  <c r="M3" i="1"/>
  <c r="J3" i="1"/>
  <c r="G2" i="2" l="1"/>
  <c r="G3" i="2"/>
  <c r="G10" i="2"/>
  <c r="G3" i="1"/>
  <c r="D5" i="1"/>
  <c r="G5" i="1" s="1"/>
  <c r="D6" i="1"/>
  <c r="G6" i="1" s="1"/>
  <c r="D4" i="1"/>
  <c r="G4" i="1" s="1"/>
  <c r="G11" i="2"/>
  <c r="D17" i="2"/>
  <c r="O6" i="1"/>
  <c r="G9" i="2"/>
  <c r="G8" i="2"/>
  <c r="G7" i="2"/>
  <c r="E15" i="2"/>
  <c r="G6" i="2"/>
  <c r="G5" i="2"/>
  <c r="G4" i="2"/>
  <c r="O5" i="1"/>
  <c r="O4" i="1"/>
  <c r="O3" i="1"/>
  <c r="O7" i="1"/>
</calcChain>
</file>

<file path=xl/sharedStrings.xml><?xml version="1.0" encoding="utf-8"?>
<sst xmlns="http://schemas.openxmlformats.org/spreadsheetml/2006/main" count="109" uniqueCount="95">
  <si>
    <t>Location</t>
  </si>
  <si>
    <t>Baseline NPV</t>
  </si>
  <si>
    <t>Opt NPV</t>
  </si>
  <si>
    <t>Delta NPV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</si>
  <si>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</si>
  <si>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</si>
  <si>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</si>
  <si>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</si>
  <si>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</si>
  <si>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</si>
  <si>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</si>
  <si>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H2 storage (ton-H2)</t>
  </si>
  <si>
    <t>Delta NPV (M$)</t>
  </si>
  <si>
    <t>Std 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</si>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</sst>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cases!$Q$2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45333.174797</c:v>
                  </c:pt>
                  <c:pt idx="4">
                    <c:v>78308930.708383322</c:v>
                  </c:pt>
                </c:numCache>
              </c:numRef>
            </c:plus>
            <c:min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45333.174797</c:v>
                  </c:pt>
                  <c:pt idx="4">
                    <c:v>78308930.708383322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1678864838.25</c:v>
                </c:pt>
                <c:pt idx="2">
                  <c:v>591488449.03000021</c:v>
                </c:pt>
                <c:pt idx="3">
                  <c:v>96082313.309999943</c:v>
                </c:pt>
                <c:pt idx="4">
                  <c:v>159634546.57000017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1488603302.1199999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1123190020.5299997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19</xdr:row>
      <xdr:rowOff>0</xdr:rowOff>
    </xdr:from>
    <xdr:to>
      <xdr:col>11</xdr:col>
      <xdr:colOff>901700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95250</xdr:rowOff>
    </xdr:from>
    <xdr:to>
      <xdr:col>14</xdr:col>
      <xdr:colOff>571500</xdr:colOff>
      <xdr:row>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0.02051</cdr:x>
      <cdr:y>0.84537</cdr:y>
    </cdr:from>
    <cdr:to>
      <cdr:x>0.1047</cdr:x>
      <cdr:y>0.91953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254000" y="4536026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N16"/>
  <sheetViews>
    <sheetView workbookViewId="0">
      <selection activeCell="O35" sqref="O35"/>
    </sheetView>
  </sheetViews>
  <sheetFormatPr baseColWidth="10" defaultRowHeight="16" x14ac:dyDescent="0.2"/>
  <cols>
    <col min="1" max="1" width="17.33203125" bestFit="1" customWidth="1"/>
    <col min="2" max="3" width="11.83203125" customWidth="1"/>
    <col min="4" max="4" width="17.5" customWidth="1"/>
    <col min="5" max="5" width="11.83203125" customWidth="1"/>
    <col min="6" max="6" width="17.5" bestFit="1" customWidth="1"/>
    <col min="7" max="7" width="21" bestFit="1" customWidth="1"/>
    <col min="8" max="8" width="12.1640625" bestFit="1" customWidth="1"/>
    <col min="9" max="9" width="15.1640625" bestFit="1" customWidth="1"/>
    <col min="10" max="10" width="19" bestFit="1" customWidth="1"/>
    <col min="11" max="11" width="11.1640625" bestFit="1" customWidth="1"/>
    <col min="12" max="12" width="12.1640625" bestFit="1" customWidth="1"/>
    <col min="13" max="13" width="14.6640625" bestFit="1" customWidth="1"/>
    <col min="14" max="14" width="11.1640625" bestFit="1" customWidth="1"/>
    <col min="15" max="15" width="15.83203125" bestFit="1" customWidth="1"/>
    <col min="16" max="16" width="12.6640625" bestFit="1" customWidth="1"/>
    <col min="17" max="17" width="20.6640625" customWidth="1"/>
    <col min="18" max="18" width="23.33203125" customWidth="1"/>
    <col min="19" max="19" width="17.5" bestFit="1" customWidth="1"/>
    <col min="20" max="21" width="17.6640625" bestFit="1" customWidth="1"/>
    <col min="32" max="32" width="16" bestFit="1" customWidth="1"/>
    <col min="33" max="33" width="12.83203125" bestFit="1" customWidth="1"/>
  </cols>
  <sheetData>
    <row r="1" spans="1:40" x14ac:dyDescent="0.2">
      <c r="B1" s="11" t="s">
        <v>45</v>
      </c>
      <c r="C1" s="11"/>
      <c r="D1" s="11"/>
      <c r="E1" s="11"/>
      <c r="F1" s="11"/>
      <c r="G1" s="7"/>
    </row>
    <row r="2" spans="1:40" x14ac:dyDescent="0.2">
      <c r="A2" t="s">
        <v>0</v>
      </c>
      <c r="B2" t="s">
        <v>9</v>
      </c>
      <c r="C2" t="s">
        <v>10</v>
      </c>
      <c r="D2" t="s">
        <v>44</v>
      </c>
      <c r="E2" t="s">
        <v>43</v>
      </c>
      <c r="F2" t="s">
        <v>11</v>
      </c>
      <c r="G2" t="s">
        <v>85</v>
      </c>
      <c r="H2" t="s">
        <v>1</v>
      </c>
      <c r="I2" t="s">
        <v>4</v>
      </c>
      <c r="J2" t="s">
        <v>6</v>
      </c>
      <c r="K2" t="s">
        <v>2</v>
      </c>
      <c r="L2" t="s">
        <v>5</v>
      </c>
      <c r="M2" t="s">
        <v>7</v>
      </c>
      <c r="N2" t="s">
        <v>3</v>
      </c>
      <c r="O2" t="s">
        <v>8</v>
      </c>
      <c r="P2" t="s">
        <v>14</v>
      </c>
      <c r="Q2" t="s">
        <v>12</v>
      </c>
      <c r="R2" t="s">
        <v>13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I3/H3</f>
        <v>4.9665897586956935E-3</v>
      </c>
      <c r="K3">
        <f>data!P2</f>
        <v>3408381162.0100002</v>
      </c>
      <c r="L3">
        <f>data!Q2</f>
        <v>1225.80578418</v>
      </c>
      <c r="M3">
        <f>L3/K3</f>
        <v>3.5964457198710559E-7</v>
      </c>
      <c r="N3">
        <f>K3-H3</f>
        <v>1305897263.1300001</v>
      </c>
      <c r="O3">
        <f>100*SQRT(POWER(M3,2)+POWER(J3,2))</f>
        <v>0.49665897717171253</v>
      </c>
      <c r="P3">
        <f>SQRT(POWER(L3,2)+POWER(I3,2))</f>
        <v>10442175.071948605</v>
      </c>
      <c r="Q3" s="1">
        <f>N3</f>
        <v>1305897263.1300001</v>
      </c>
      <c r="R3" s="1">
        <f>P3</f>
        <v>10442175.071948605</v>
      </c>
      <c r="S3" s="1"/>
      <c r="T3" s="1"/>
      <c r="U3" s="5"/>
      <c r="V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262560457.34999999</v>
      </c>
      <c r="I4">
        <v>0</v>
      </c>
      <c r="J4">
        <f t="shared" ref="J4:J7" si="2">I4/H4</f>
        <v>0</v>
      </c>
      <c r="K4">
        <f>data!P3</f>
        <v>1941425295.5999999</v>
      </c>
      <c r="L4">
        <f>data!Q3</f>
        <v>6952.2878666099996</v>
      </c>
      <c r="M4">
        <f t="shared" ref="M4:M7" si="3">L4/K4</f>
        <v>3.5810226035307666E-6</v>
      </c>
      <c r="N4">
        <f t="shared" ref="N4:N7" si="4">K4-H4</f>
        <v>1678864838.25</v>
      </c>
      <c r="O4">
        <f t="shared" ref="O4:O7" si="5">100*SQRT(POWER(M4,2)+POWER(J4,2))</f>
        <v>3.5810226035307667E-4</v>
      </c>
      <c r="P4">
        <f t="shared" ref="P4:P7" si="6">SQRT(POWER(L4,2)+POWER(I4,2))</f>
        <v>6952.2878666099996</v>
      </c>
      <c r="Q4" s="1">
        <f t="shared" ref="Q4:Q7" si="7">N4</f>
        <v>1678864838.25</v>
      </c>
      <c r="R4" s="1">
        <f t="shared" ref="R4:R7" si="8">P4</f>
        <v>6952.2878666099996</v>
      </c>
      <c r="S4" s="1"/>
      <c r="T4" s="1"/>
      <c r="U4" s="5"/>
      <c r="V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 t="shared" si="2"/>
        <v>0</v>
      </c>
      <c r="K5">
        <f>data!P4</f>
        <v>2357253019.6300001</v>
      </c>
      <c r="L5">
        <f>data!Q4</f>
        <v>1077.46392866</v>
      </c>
      <c r="M5">
        <f t="shared" si="3"/>
        <v>4.5708454700765267E-7</v>
      </c>
      <c r="N5">
        <f t="shared" si="4"/>
        <v>591488449.03000021</v>
      </c>
      <c r="O5">
        <f t="shared" si="5"/>
        <v>4.5708454700765264E-5</v>
      </c>
      <c r="P5">
        <f t="shared" si="6"/>
        <v>1077.46392866</v>
      </c>
      <c r="Q5" s="1">
        <f t="shared" si="7"/>
        <v>591488449.03000021</v>
      </c>
      <c r="R5" s="1">
        <f t="shared" si="8"/>
        <v>1077.46392866</v>
      </c>
      <c r="S5" s="1"/>
      <c r="T5" s="1"/>
      <c r="U5" s="5"/>
      <c r="V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1080996406.4100001</v>
      </c>
      <c r="I6">
        <v>0</v>
      </c>
      <c r="J6">
        <f t="shared" si="2"/>
        <v>0</v>
      </c>
      <c r="K6">
        <f>data!P5</f>
        <v>1177078719.72</v>
      </c>
      <c r="L6">
        <f>data!Q5</f>
        <v>45333.174797</v>
      </c>
      <c r="M6">
        <f t="shared" si="3"/>
        <v>3.8513290604543185E-5</v>
      </c>
      <c r="N6">
        <f t="shared" si="4"/>
        <v>96082313.309999943</v>
      </c>
      <c r="O6">
        <f t="shared" si="5"/>
        <v>3.8513290604543183E-3</v>
      </c>
      <c r="P6">
        <f t="shared" si="6"/>
        <v>45333.174797</v>
      </c>
      <c r="Q6" s="1">
        <f t="shared" si="7"/>
        <v>96082313.309999943</v>
      </c>
      <c r="R6" s="1">
        <f t="shared" si="8"/>
        <v>45333.174797</v>
      </c>
      <c r="S6" s="1"/>
      <c r="T6" s="1"/>
      <c r="U6" s="5"/>
      <c r="V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2721027335.4499998</v>
      </c>
      <c r="I7">
        <v>76104994.533299997</v>
      </c>
      <c r="J7">
        <f t="shared" si="2"/>
        <v>2.7969213517920744E-2</v>
      </c>
      <c r="K7">
        <f>data!P6</f>
        <v>2880661882.02</v>
      </c>
      <c r="L7">
        <f>data!Q6</f>
        <v>18447721.6961</v>
      </c>
      <c r="M7">
        <f t="shared" si="3"/>
        <v>6.403987156994609E-3</v>
      </c>
      <c r="N7">
        <f t="shared" si="4"/>
        <v>159634546.57000017</v>
      </c>
      <c r="O7">
        <f t="shared" si="5"/>
        <v>2.8692994899765907</v>
      </c>
      <c r="P7">
        <f t="shared" si="6"/>
        <v>78308930.708383322</v>
      </c>
      <c r="Q7" s="1">
        <f t="shared" si="7"/>
        <v>159634546.57000017</v>
      </c>
      <c r="R7" s="1">
        <f t="shared" si="8"/>
        <v>78308930.708383322</v>
      </c>
      <c r="S7" s="1"/>
      <c r="T7" s="1"/>
      <c r="U7" s="5"/>
      <c r="V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Q8" s="1"/>
      <c r="R8" s="1"/>
      <c r="S8" s="1"/>
      <c r="T8" s="1"/>
      <c r="U8" s="4"/>
    </row>
    <row r="10" spans="1:40" x14ac:dyDescent="0.2">
      <c r="A10" t="s">
        <v>34</v>
      </c>
    </row>
    <row r="11" spans="1:40" x14ac:dyDescent="0.2">
      <c r="A11" t="s">
        <v>35</v>
      </c>
    </row>
    <row r="12" spans="1:40" x14ac:dyDescent="0.2">
      <c r="A12" t="s">
        <v>36</v>
      </c>
      <c r="B12">
        <v>39.799999999999997</v>
      </c>
      <c r="D12" t="s">
        <v>37</v>
      </c>
    </row>
    <row r="13" spans="1:40" x14ac:dyDescent="0.2">
      <c r="A13" t="s">
        <v>38</v>
      </c>
    </row>
    <row r="14" spans="1:40" x14ac:dyDescent="0.2">
      <c r="A14" t="s">
        <v>39</v>
      </c>
      <c r="B14">
        <v>2.5125628140703519E-2</v>
      </c>
      <c r="D14" t="s">
        <v>40</v>
      </c>
    </row>
    <row r="15" spans="1:40" x14ac:dyDescent="0.2">
      <c r="B15">
        <v>25.125628140703519</v>
      </c>
      <c r="D15" t="s">
        <v>41</v>
      </c>
    </row>
    <row r="16" spans="1:40" x14ac:dyDescent="0.2">
      <c r="B16">
        <f>B15/1000</f>
        <v>2.5125628140703519E-2</v>
      </c>
      <c r="D16" t="s">
        <v>42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P2" sqref="P2:Q2"/>
    </sheetView>
  </sheetViews>
  <sheetFormatPr baseColWidth="10" defaultRowHeight="16" x14ac:dyDescent="0.2"/>
  <sheetData>
    <row r="1" spans="1:30" x14ac:dyDescent="0.2">
      <c r="A1" t="s">
        <v>15</v>
      </c>
      <c r="B1" t="s">
        <v>78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2">
      <c r="A2" t="s">
        <v>21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74</v>
      </c>
      <c r="M2" t="s">
        <v>21</v>
      </c>
      <c r="N2" t="s">
        <v>75</v>
      </c>
      <c r="O2" t="s">
        <v>76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22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74</v>
      </c>
      <c r="M3" t="s">
        <v>22</v>
      </c>
      <c r="N3" t="s">
        <v>77</v>
      </c>
      <c r="O3" t="s">
        <v>76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79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74</v>
      </c>
      <c r="M4" t="s">
        <v>25</v>
      </c>
      <c r="N4" t="s">
        <v>80</v>
      </c>
      <c r="O4" t="s">
        <v>76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81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74</v>
      </c>
      <c r="M5" t="s">
        <v>23</v>
      </c>
      <c r="N5" t="s">
        <v>82</v>
      </c>
      <c r="O5" t="s">
        <v>76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24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74</v>
      </c>
      <c r="M6" t="s">
        <v>83</v>
      </c>
      <c r="N6" t="s">
        <v>84</v>
      </c>
      <c r="O6" t="s">
        <v>76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tabSelected="1" workbookViewId="0">
      <selection activeCell="A14" sqref="A14:XFD14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15</v>
      </c>
      <c r="B1" t="s">
        <v>16</v>
      </c>
      <c r="C1" t="s">
        <v>17</v>
      </c>
      <c r="D1" t="s">
        <v>18</v>
      </c>
      <c r="E1" t="s">
        <v>3</v>
      </c>
      <c r="F1" t="s">
        <v>19</v>
      </c>
      <c r="G1" t="s">
        <v>8</v>
      </c>
    </row>
    <row r="2" spans="1:7" x14ac:dyDescent="0.2">
      <c r="A2" t="s">
        <v>33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20</v>
      </c>
      <c r="B3">
        <v>3408381162.0100002</v>
      </c>
      <c r="C3">
        <v>1225.80578418</v>
      </c>
      <c r="D3" s="2">
        <f t="shared" ref="D3:D11" si="0">C3/B3</f>
        <v>3.5964457198710559E-7</v>
      </c>
      <c r="E3">
        <f>B3-$B$2</f>
        <v>1305897263.1300001</v>
      </c>
      <c r="F3">
        <f t="shared" ref="F3:F11" si="1">SQRT(POWER($C$2,2)+POWER(C3,2))</f>
        <v>10442175.553348601</v>
      </c>
      <c r="G3" s="2">
        <f>F3/E3</f>
        <v>7.9961692609115276E-3</v>
      </c>
    </row>
    <row r="4" spans="1:7" x14ac:dyDescent="0.2">
      <c r="A4" t="s">
        <v>86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1" si="2">B4-$B$2</f>
        <v>972150087.25999975</v>
      </c>
      <c r="F4">
        <f t="shared" si="1"/>
        <v>10442175.493971271</v>
      </c>
      <c r="G4" s="2">
        <f t="shared" ref="G4:G11" si="3">F4/E4</f>
        <v>1.0741320327813261E-2</v>
      </c>
    </row>
    <row r="5" spans="1:7" x14ac:dyDescent="0.2">
      <c r="A5" t="s">
        <v>87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88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89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90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91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92</v>
      </c>
      <c r="B10">
        <v>3591087201</v>
      </c>
      <c r="C10">
        <v>476.18838690899997</v>
      </c>
      <c r="D10" s="2">
        <f t="shared" si="0"/>
        <v>1.3260284706436457E-7</v>
      </c>
      <c r="E10">
        <f t="shared" si="2"/>
        <v>1488603302.1199999</v>
      </c>
      <c r="F10">
        <f t="shared" si="1"/>
        <v>10442175.49225767</v>
      </c>
      <c r="G10" s="2">
        <f t="shared" si="3"/>
        <v>7.0147469627310421E-3</v>
      </c>
    </row>
    <row r="11" spans="1:7" x14ac:dyDescent="0.2">
      <c r="A11" t="s">
        <v>93</v>
      </c>
      <c r="B11">
        <v>3225673919.4099998</v>
      </c>
      <c r="C11">
        <v>1255.44823124</v>
      </c>
      <c r="D11" s="2">
        <f t="shared" si="0"/>
        <v>3.8920494216279338E-7</v>
      </c>
      <c r="E11">
        <f t="shared" si="2"/>
        <v>1123190020.5299997</v>
      </c>
      <c r="F11">
        <f t="shared" si="1"/>
        <v>10442175.556870397</v>
      </c>
      <c r="G11" s="2">
        <f t="shared" si="3"/>
        <v>9.2968913238234141E-3</v>
      </c>
    </row>
    <row r="13" spans="1:7" x14ac:dyDescent="0.2">
      <c r="A13" t="s">
        <v>3</v>
      </c>
      <c r="B13" t="s">
        <v>26</v>
      </c>
      <c r="C13" t="s">
        <v>27</v>
      </c>
      <c r="D13" t="s">
        <v>28</v>
      </c>
      <c r="E13" t="s">
        <v>29</v>
      </c>
    </row>
    <row r="14" spans="1:7" x14ac:dyDescent="0.2">
      <c r="A14" t="s">
        <v>30</v>
      </c>
      <c r="B14">
        <f>E4</f>
        <v>972150087.25999975</v>
      </c>
      <c r="C14">
        <f>E5</f>
        <v>1639644093.5799999</v>
      </c>
      <c r="D14">
        <f>F4</f>
        <v>10442175.493971271</v>
      </c>
      <c r="E14">
        <f>F5</f>
        <v>10442175.486546619</v>
      </c>
    </row>
    <row r="15" spans="1:7" x14ac:dyDescent="0.2">
      <c r="A15" t="s">
        <v>31</v>
      </c>
      <c r="B15">
        <f>E6</f>
        <v>1535805647.1199999</v>
      </c>
      <c r="C15">
        <f>E7</f>
        <v>1075988715.1199999</v>
      </c>
      <c r="D15">
        <f>F6</f>
        <v>10442175.588435065</v>
      </c>
      <c r="E15">
        <f>F7</f>
        <v>10442175.505360482</v>
      </c>
    </row>
    <row r="16" spans="1:7" x14ac:dyDescent="0.2">
      <c r="A16" t="s">
        <v>32</v>
      </c>
      <c r="B16">
        <f>E8</f>
        <v>895252871.1500001</v>
      </c>
      <c r="C16">
        <f>E9</f>
        <v>484607417.11999989</v>
      </c>
      <c r="D16">
        <f>F8</f>
        <v>10442175.502742153</v>
      </c>
      <c r="E16">
        <f>F9</f>
        <v>10442175.576238554</v>
      </c>
    </row>
    <row r="17" spans="1:5" x14ac:dyDescent="0.2">
      <c r="A17" t="s">
        <v>94</v>
      </c>
      <c r="B17">
        <f>E10</f>
        <v>1488603302.1199999</v>
      </c>
      <c r="C17">
        <f>E11</f>
        <v>1123190020.5299997</v>
      </c>
      <c r="D17">
        <f>F10</f>
        <v>10442175.49225767</v>
      </c>
      <c r="E17">
        <f>F11</f>
        <v>10442175.556870397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2023-04-18T20:32:04Z</dcterms:modified>
</cp:coreProperties>
</file>