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data/"/>
    </mc:Choice>
  </mc:AlternateContent>
  <xr:revisionPtr revIDLastSave="0" documentId="13_ncr:1_{5DEF6994-BF94-D64B-ADBF-DC2D3CE21483}" xr6:coauthVersionLast="47" xr6:coauthVersionMax="47" xr10:uidLastSave="{00000000-0000-0000-0000-000000000000}"/>
  <bookViews>
    <workbookView xWindow="0" yWindow="500" windowWidth="30720" windowHeight="17000" activeTab="4" xr2:uid="{3CE7F202-39F9-48AF-B0C7-575379157397}"/>
  </bookViews>
  <sheets>
    <sheet name="MACRS" sheetId="1" r:id="rId1"/>
    <sheet name="Transfer_rates" sheetId="4" r:id="rId2"/>
    <sheet name="HTSE" sheetId="2" r:id="rId3"/>
    <sheet name="FT" sheetId="11" r:id="rId4"/>
    <sheet name="Boundaries" sheetId="10" r:id="rId5"/>
    <sheet name="Capacity_Market" sheetId="3" r:id="rId6"/>
    <sheet name="NPP_capaciti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I5" i="10" s="1"/>
  <c r="G6" i="10"/>
  <c r="I6" i="10" s="1"/>
  <c r="G7" i="10"/>
  <c r="I7" i="10" s="1"/>
  <c r="G8" i="10"/>
  <c r="I8" i="10" s="1"/>
  <c r="G2" i="10"/>
  <c r="I2" i="10" s="1"/>
  <c r="J2" i="10"/>
  <c r="B25" i="11"/>
  <c r="B21" i="11"/>
  <c r="J3" i="10"/>
  <c r="J4" i="10"/>
  <c r="J5" i="10"/>
  <c r="J6" i="10"/>
  <c r="J7" i="10"/>
  <c r="J8" i="10"/>
  <c r="I3" i="10"/>
  <c r="L3" i="10" s="1"/>
  <c r="I4" i="10"/>
  <c r="K4" i="10" s="1"/>
  <c r="J3" i="12"/>
  <c r="J4" i="12"/>
  <c r="J5" i="12"/>
  <c r="J6" i="12"/>
  <c r="J7" i="12"/>
  <c r="J8" i="12"/>
  <c r="J2" i="12"/>
  <c r="B17" i="10"/>
  <c r="C18" i="10" s="1"/>
  <c r="C17" i="10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  <c r="L8" i="10" l="1"/>
  <c r="K8" i="10"/>
  <c r="L6" i="10"/>
  <c r="K6" i="10"/>
  <c r="L5" i="10"/>
  <c r="K5" i="10"/>
  <c r="L7" i="10"/>
  <c r="K7" i="10"/>
  <c r="L4" i="10"/>
  <c r="K3" i="10"/>
  <c r="K2" i="10"/>
  <c r="L2" i="10"/>
</calcChain>
</file>

<file path=xl/sharedStrings.xml><?xml version="1.0" encoding="utf-8"?>
<sst xmlns="http://schemas.openxmlformats.org/spreadsheetml/2006/main" count="304" uniqueCount="219">
  <si>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</si>
  <si>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</si>
  <si>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</si>
  <si>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</si>
  <si>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</si>
  <si>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</si>
  <si>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</si>
  <si>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</si>
  <si>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</si>
  <si>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</si>
  <si>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</si>
  <si>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</si>
  <si>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</si>
  <si>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</si>
  <si>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</si>
  <si>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</si>
  <si>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</si>
  <si>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</si>
  <si>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</si>
  <si>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</si>
  <si>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</si>
  <si>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</si>
  <si>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</si>
  <si>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</si>
  <si>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</si>
  <si>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</si>
  <si>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</si>
  <si>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</si>
  <si>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</si>
  <si>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</si>
  <si>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</si>
  <si>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</si>
  <si>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</si>
  <si>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</si>
  <si>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</si>
  <si>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</si>
  <si>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</si>
  <si>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</si>
  <si>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</si>
  <si>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</si>
  <si>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</si>
  <si>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</si>
  <si>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</si>
  <si>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</si>
  <si>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</si>
  <si>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</si>
  <si>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</si>
  <si>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</si>
  <si>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</si>
  <si>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</si>
  <si>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</si>
  <si>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</si>
  <si>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</si>
  <si>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</si>
  <si>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</si>
  <si>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</si>
  <si>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</si>
  <si>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</si>
  <si>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</si>
  <si>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</si>
  <si>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</si>
  <si>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</si>
  <si>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</si>
  <si>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</si>
  <si>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</si>
  <si>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</si>
  <si>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</si>
  <si>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</si>
  <si>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</si>
  <si>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</si>
  <si>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</si>
  <si>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</si>
  <si>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</si>
  <si>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</si>
  <si>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</si>
  <si>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</si>
  <si>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</si>
  <si>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</si>
  <si>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</si>
  <si>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</si>
  <si>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</si>
  <si>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</si>
  <si>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</si>
  <si>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</si>
  <si>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</si>
  <si>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</si>
  <si>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</si>
  <si>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</si>
  <si>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</si>
  <si>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</si>
  <si>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</si>
  <si>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</si>
  <si>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</si>
  <si>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</si>
  <si>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</si>
  <si>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</si>
  <si>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</si>
  <si>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</si>
  <si>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Optimized components</t>
  </si>
  <si>
    <t>Lower</t>
  </si>
  <si>
    <t>Upper</t>
  </si>
  <si>
    <t>kg-H2</t>
  </si>
  <si>
    <t xml:space="preserve">Capacity  </t>
  </si>
  <si>
    <t>htse</t>
  </si>
  <si>
    <t>ft</t>
  </si>
  <si>
    <t>ft_elec_consumption</t>
  </si>
  <si>
    <t>jet_fuel_market</t>
  </si>
  <si>
    <t>diesel_market</t>
  </si>
  <si>
    <t>naphtha_market</t>
  </si>
  <si>
    <t>h2_storage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</si>
  <si>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</si>
  <si>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</si>
  <si>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</si>
  <si>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</si>
  <si>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</si>
  <si>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</si>
  <si>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</si>
  <si>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</si>
  <si>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</si>
  <si>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</si>
  <si>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</si>
  <si>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</si>
  <si>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</si>
  <si>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</si>
  <si>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</si>
  <si>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</si>
  <si>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</si>
  <si>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</si>
  <si>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</si>
  <si>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</si>
  <si>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</si>
  <si>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</si>
  <si>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</si>
  <si>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</si>
  <si>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</si>
  <si>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</si>
  <si>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</si>
  <si>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</si>
  <si>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</si>
  <si>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npp</t>
  </si>
  <si>
    <t>elec_market</t>
  </si>
  <si>
    <t>Elec to H2 rate (HTSE) = 25.13 kg-H2/MWh</t>
  </si>
  <si>
    <t>100 kg initially stored, upper bound ~ 4h of storage for max capacity of FT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</si>
  <si>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</si>
  <si>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</si>
  <si>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</si>
  <si>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</si>
  <si>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</si>
  <si>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</si>
  <si>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</si>
  <si>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</si>
  <si>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</si>
  <si>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</si>
  <si>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</si>
  <si>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</si>
  <si>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</si>
  <si>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</si>
  <si>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</si>
  <si>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</si>
  <si>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</si>
  <si>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</si>
  <si>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</si>
  <si>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</si>
  <si>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</si>
  <si>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</si>
  <si>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</si>
  <si>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</si>
  <si>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</si>
  <si>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</si>
  <si>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</si>
  <si>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</si>
  <si>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</si>
  <si>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</si>
  <si>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</si>
  <si>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</si>
  <si>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</si>
  <si>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</si>
  <si>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</si>
  <si>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</si>
  <si>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</si>
  <si>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</si>
  <si>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</si>
  <si>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</si>
  <si>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</si>
  <si>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</si>
  <si>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</si>
  <si>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Cooper</t>
  </si>
  <si>
    <t>HTSE Lower (MWe)</t>
  </si>
  <si>
    <t>HTSE Upper (MWe)</t>
  </si>
  <si>
    <t>FT Lower (kg-H2)</t>
  </si>
  <si>
    <t>FT Upper (kg-H2)</t>
  </si>
  <si>
    <t>H2 storage Lower (kg-H2)</t>
  </si>
  <si>
    <t>H2 storage Upper (kg-h2)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</si>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</sst>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44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</cellXfs>
  <cellStyles count="5"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32" t="s">
        <v>2</v>
      </c>
      <c r="B2" s="32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32" t="s">
        <v>61</v>
      </c>
      <c r="B5" s="32"/>
      <c r="C5" s="32"/>
      <c r="D5" s="32"/>
      <c r="E5" s="32"/>
      <c r="F5" s="32"/>
      <c r="G5" s="32"/>
    </row>
    <row r="6" spans="1:8" x14ac:dyDescent="0.2">
      <c r="A6" s="32" t="s">
        <v>62</v>
      </c>
      <c r="B6" s="32"/>
      <c r="C6" s="32"/>
      <c r="D6" s="32"/>
      <c r="E6" s="32"/>
      <c r="F6" s="32"/>
      <c r="G6" s="32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32" t="s">
        <v>68</v>
      </c>
      <c r="B10" s="32"/>
      <c r="C10" s="32"/>
      <c r="D10" s="32"/>
      <c r="E10" s="32"/>
      <c r="F10" s="32"/>
      <c r="G10" s="32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32" t="s">
        <v>17</v>
      </c>
      <c r="B15" s="32"/>
      <c r="C15" s="32"/>
      <c r="D15" s="32"/>
      <c r="E15" s="32"/>
      <c r="F15" s="32"/>
      <c r="G15" s="32"/>
    </row>
    <row r="16" spans="1:8" x14ac:dyDescent="0.2">
      <c r="A16" s="32" t="s">
        <v>62</v>
      </c>
      <c r="B16" s="32"/>
      <c r="C16" s="32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32" t="s">
        <v>68</v>
      </c>
      <c r="B18" s="32"/>
      <c r="C18" s="32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138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N27" sqref="N27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110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111</v>
      </c>
      <c r="M2" s="29" t="s">
        <v>26</v>
      </c>
      <c r="N2" s="27" t="s">
        <v>193</v>
      </c>
      <c r="O2" s="27" t="s">
        <v>27</v>
      </c>
      <c r="P2" s="28" t="s">
        <v>28</v>
      </c>
    </row>
    <row r="3" spans="1:16" ht="17" customHeight="1" x14ac:dyDescent="0.2">
      <c r="B3" s="8" t="s">
        <v>80</v>
      </c>
      <c r="M3" s="30" t="s">
        <v>194</v>
      </c>
      <c r="N3" t="s">
        <v>195</v>
      </c>
      <c r="O3" s="24">
        <v>257800644</v>
      </c>
      <c r="P3" s="14" t="s">
        <v>196</v>
      </c>
    </row>
    <row r="4" spans="1:16" x14ac:dyDescent="0.2">
      <c r="A4" t="s">
        <v>112</v>
      </c>
      <c r="M4" s="30" t="s">
        <v>197</v>
      </c>
      <c r="N4" t="s">
        <v>198</v>
      </c>
      <c r="O4" s="24">
        <v>5156012.88</v>
      </c>
      <c r="P4" s="14" t="s">
        <v>196</v>
      </c>
    </row>
    <row r="5" spans="1:16" x14ac:dyDescent="0.2">
      <c r="A5" t="s">
        <v>113</v>
      </c>
      <c r="B5">
        <v>2019</v>
      </c>
      <c r="H5" t="s">
        <v>131</v>
      </c>
      <c r="M5" s="30"/>
      <c r="N5" t="s">
        <v>199</v>
      </c>
      <c r="O5" s="24">
        <v>25780064.399999999</v>
      </c>
      <c r="P5" s="14" t="s">
        <v>196</v>
      </c>
    </row>
    <row r="6" spans="1:16" x14ac:dyDescent="0.2">
      <c r="A6" t="s">
        <v>114</v>
      </c>
      <c r="B6" t="s">
        <v>115</v>
      </c>
      <c r="H6" t="s">
        <v>132</v>
      </c>
      <c r="I6">
        <v>100</v>
      </c>
      <c r="J6">
        <v>400</v>
      </c>
      <c r="K6">
        <v>1000</v>
      </c>
      <c r="M6" s="30"/>
      <c r="N6" t="s">
        <v>200</v>
      </c>
      <c r="O6" s="24">
        <v>38670096.600000001</v>
      </c>
      <c r="P6" s="14" t="s">
        <v>196</v>
      </c>
    </row>
    <row r="7" spans="1:16" x14ac:dyDescent="0.2">
      <c r="A7" t="s">
        <v>116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30"/>
      <c r="N7" t="s">
        <v>201</v>
      </c>
      <c r="O7" s="24">
        <v>12251143</v>
      </c>
      <c r="P7" s="14" t="s">
        <v>196</v>
      </c>
    </row>
    <row r="8" spans="1:16" x14ac:dyDescent="0.2">
      <c r="A8" t="s">
        <v>117</v>
      </c>
      <c r="B8" t="s">
        <v>118</v>
      </c>
      <c r="H8" t="s">
        <v>82</v>
      </c>
      <c r="I8">
        <f>I6/J6</f>
        <v>0.25</v>
      </c>
      <c r="J8">
        <v>1</v>
      </c>
      <c r="K8">
        <f>K6/J6</f>
        <v>2.5</v>
      </c>
      <c r="M8" s="30"/>
      <c r="N8" t="s">
        <v>202</v>
      </c>
      <c r="O8" s="24">
        <v>38670096.600000001</v>
      </c>
      <c r="P8" s="14" t="s">
        <v>196</v>
      </c>
    </row>
    <row r="9" spans="1:16" x14ac:dyDescent="0.2">
      <c r="A9" t="s">
        <v>128</v>
      </c>
      <c r="B9" t="s">
        <v>129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30" t="s">
        <v>203</v>
      </c>
      <c r="O9" s="24">
        <v>120527413.48</v>
      </c>
      <c r="P9" s="14" t="s">
        <v>196</v>
      </c>
    </row>
    <row r="10" spans="1:16" x14ac:dyDescent="0.2">
      <c r="H10" t="s">
        <v>133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30" t="s">
        <v>204</v>
      </c>
      <c r="N10" t="s">
        <v>205</v>
      </c>
      <c r="O10" s="24">
        <v>550360</v>
      </c>
      <c r="P10" s="14" t="s">
        <v>196</v>
      </c>
    </row>
    <row r="11" spans="1:16" x14ac:dyDescent="0.2">
      <c r="A11" t="s">
        <v>119</v>
      </c>
      <c r="M11" s="30" t="s">
        <v>81</v>
      </c>
      <c r="N11" t="s">
        <v>206</v>
      </c>
      <c r="O11" s="25">
        <v>378878417.48000002</v>
      </c>
      <c r="P11" s="14" t="s">
        <v>196</v>
      </c>
    </row>
    <row r="12" spans="1:16" x14ac:dyDescent="0.2">
      <c r="A12" t="s">
        <v>123</v>
      </c>
      <c r="B12" t="s">
        <v>124</v>
      </c>
      <c r="C12" t="s">
        <v>125</v>
      </c>
      <c r="D12" t="s">
        <v>0</v>
      </c>
      <c r="M12" s="30" t="s">
        <v>207</v>
      </c>
      <c r="N12" t="s">
        <v>208</v>
      </c>
      <c r="O12" s="24">
        <v>9607972</v>
      </c>
      <c r="P12" s="14" t="s">
        <v>209</v>
      </c>
    </row>
    <row r="13" spans="1:16" x14ac:dyDescent="0.2">
      <c r="A13" t="s">
        <v>120</v>
      </c>
      <c r="B13" t="s">
        <v>121</v>
      </c>
      <c r="M13" s="30" t="s">
        <v>210</v>
      </c>
      <c r="N13" t="s">
        <v>211</v>
      </c>
      <c r="O13" s="24">
        <v>1921594.4</v>
      </c>
      <c r="P13" s="14" t="s">
        <v>209</v>
      </c>
    </row>
    <row r="14" spans="1:16" x14ac:dyDescent="0.2">
      <c r="A14" t="s">
        <v>122</v>
      </c>
      <c r="B14">
        <v>10625</v>
      </c>
      <c r="C14" s="1" t="s">
        <v>126</v>
      </c>
      <c r="D14" t="s">
        <v>127</v>
      </c>
      <c r="M14" s="30" t="s">
        <v>212</v>
      </c>
      <c r="N14" t="s">
        <v>213</v>
      </c>
      <c r="O14" s="24">
        <v>7577568.3499999996</v>
      </c>
      <c r="P14" s="14" t="s">
        <v>209</v>
      </c>
    </row>
    <row r="15" spans="1:16" x14ac:dyDescent="0.2">
      <c r="A15" t="s">
        <v>130</v>
      </c>
      <c r="B15">
        <f>155155000*(1+B7)</f>
        <v>158102945</v>
      </c>
      <c r="C15" s="1" t="s">
        <v>137</v>
      </c>
      <c r="M15" s="30" t="s">
        <v>214</v>
      </c>
      <c r="O15" s="24">
        <v>1049006</v>
      </c>
      <c r="P15" s="14" t="s">
        <v>209</v>
      </c>
    </row>
    <row r="16" spans="1:16" x14ac:dyDescent="0.2">
      <c r="A16" t="s">
        <v>85</v>
      </c>
      <c r="B16">
        <v>0.626</v>
      </c>
      <c r="C16" s="1"/>
      <c r="M16" s="30" t="s">
        <v>215</v>
      </c>
      <c r="O16" s="25">
        <v>20156140.75</v>
      </c>
      <c r="P16" s="14" t="s">
        <v>209</v>
      </c>
    </row>
    <row r="17" spans="1:16" x14ac:dyDescent="0.2">
      <c r="A17" t="s">
        <v>86</v>
      </c>
      <c r="B17">
        <v>20</v>
      </c>
      <c r="C17" s="1" t="s">
        <v>39</v>
      </c>
      <c r="M17" s="30" t="s">
        <v>216</v>
      </c>
      <c r="O17" s="24">
        <v>7085933</v>
      </c>
      <c r="P17" s="14" t="s">
        <v>209</v>
      </c>
    </row>
    <row r="18" spans="1:16" x14ac:dyDescent="0.2">
      <c r="M18" s="30" t="s">
        <v>217</v>
      </c>
      <c r="O18" s="25">
        <v>7085933</v>
      </c>
      <c r="P18" s="14" t="s">
        <v>209</v>
      </c>
    </row>
    <row r="19" spans="1:16" ht="16" thickBot="1" x14ac:dyDescent="0.25">
      <c r="A19" t="s">
        <v>134</v>
      </c>
      <c r="B19" t="s">
        <v>135</v>
      </c>
      <c r="M19" s="31" t="s">
        <v>218</v>
      </c>
      <c r="N19" s="26" t="s">
        <v>4</v>
      </c>
      <c r="O19" s="26">
        <v>20</v>
      </c>
      <c r="P19" s="17" t="s">
        <v>39</v>
      </c>
    </row>
    <row r="20" spans="1:16" x14ac:dyDescent="0.2">
      <c r="A20" t="s">
        <v>120</v>
      </c>
      <c r="B20">
        <v>1</v>
      </c>
    </row>
    <row r="21" spans="1:16" x14ac:dyDescent="0.2">
      <c r="A21" t="s">
        <v>130</v>
      </c>
      <c r="B21" s="20">
        <f>POWER(1+B7,4)*O18</f>
        <v>7640007.3719816608</v>
      </c>
    </row>
    <row r="23" spans="1:16" x14ac:dyDescent="0.2">
      <c r="A23" t="s">
        <v>40</v>
      </c>
    </row>
    <row r="24" spans="1:16" x14ac:dyDescent="0.2">
      <c r="A24" t="s">
        <v>120</v>
      </c>
      <c r="B24">
        <v>1</v>
      </c>
    </row>
    <row r="25" spans="1:16" x14ac:dyDescent="0.2">
      <c r="A25" t="s">
        <v>130</v>
      </c>
      <c r="B25" s="20">
        <f>POWER(1+B7,4)*O16</f>
        <v>21732221.278510533</v>
      </c>
      <c r="C25" t="s">
        <v>136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L19"/>
  <sheetViews>
    <sheetView tabSelected="1" zoomScale="120" zoomScaleNormal="120" workbookViewId="0">
      <selection activeCell="G11" sqref="G11"/>
    </sheetView>
  </sheetViews>
  <sheetFormatPr baseColWidth="10" defaultColWidth="8.83203125" defaultRowHeight="15" x14ac:dyDescent="0.2"/>
  <cols>
    <col min="1" max="1" width="19" bestFit="1" customWidth="1"/>
    <col min="2" max="2" width="47.6640625" bestFit="1" customWidth="1"/>
    <col min="6" max="6" width="13.33203125" bestFit="1" customWidth="1"/>
    <col min="7" max="8" width="15.1640625" bestFit="1" customWidth="1"/>
    <col min="9" max="9" width="13.5" bestFit="1" customWidth="1"/>
    <col min="10" max="10" width="8.33203125" customWidth="1"/>
    <col min="11" max="11" width="13.6640625" customWidth="1"/>
    <col min="12" max="12" width="11.83203125" customWidth="1"/>
  </cols>
  <sheetData>
    <row r="1" spans="1:12" x14ac:dyDescent="0.2">
      <c r="A1" t="s">
        <v>96</v>
      </c>
      <c r="B1" t="s">
        <v>94</v>
      </c>
      <c r="E1" s="6" t="s">
        <v>143</v>
      </c>
      <c r="F1" s="6" t="s">
        <v>148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</row>
    <row r="2" spans="1:12" x14ac:dyDescent="0.2">
      <c r="A2" t="s">
        <v>87</v>
      </c>
      <c r="B2" t="s">
        <v>97</v>
      </c>
      <c r="E2" t="s">
        <v>151</v>
      </c>
      <c r="F2">
        <v>1194</v>
      </c>
      <c r="G2">
        <f>-F2+14.9</f>
        <v>-1179.0999999999999</v>
      </c>
      <c r="H2">
        <v>-100</v>
      </c>
      <c r="I2">
        <f>G2*25.13</f>
        <v>-29630.782999999996</v>
      </c>
      <c r="J2">
        <f>H2*25.13</f>
        <v>-2513</v>
      </c>
      <c r="K2">
        <f>ABS(I2-25.13*H2)*2</f>
        <v>54235.565999999992</v>
      </c>
      <c r="L2">
        <f>ABS(I2)*4</f>
        <v>118523.13199999998</v>
      </c>
    </row>
    <row r="3" spans="1:12" x14ac:dyDescent="0.2">
      <c r="A3" t="s">
        <v>95</v>
      </c>
      <c r="E3" t="s">
        <v>156</v>
      </c>
      <c r="F3">
        <v>894</v>
      </c>
      <c r="G3">
        <f t="shared" ref="G3:G8" si="0">-F3+14.9</f>
        <v>-879.1</v>
      </c>
      <c r="H3">
        <v>-100</v>
      </c>
      <c r="I3">
        <f t="shared" ref="I3:I8" si="1">G3*25.13</f>
        <v>-22091.782999999999</v>
      </c>
      <c r="J3">
        <f t="shared" ref="J3:J8" si="2">H3*25.13</f>
        <v>-2513</v>
      </c>
      <c r="K3">
        <f t="shared" ref="K3:K8" si="3">ABS(I3-25.13*H3)*2</f>
        <v>39157.565999999999</v>
      </c>
      <c r="L3">
        <f t="shared" ref="L3:L8" si="4">ABS(I3)*4</f>
        <v>88367.131999999998</v>
      </c>
    </row>
    <row r="4" spans="1:12" x14ac:dyDescent="0.2">
      <c r="A4" t="s">
        <v>84</v>
      </c>
      <c r="B4" t="s">
        <v>102</v>
      </c>
      <c r="C4" t="s">
        <v>28</v>
      </c>
      <c r="E4" t="s">
        <v>159</v>
      </c>
      <c r="F4">
        <v>1280</v>
      </c>
      <c r="G4">
        <f t="shared" si="0"/>
        <v>-1265.0999999999999</v>
      </c>
      <c r="H4">
        <v>-100</v>
      </c>
      <c r="I4">
        <f t="shared" si="1"/>
        <v>-31791.962999999996</v>
      </c>
      <c r="J4">
        <f t="shared" si="2"/>
        <v>-2513</v>
      </c>
      <c r="K4">
        <f t="shared" si="3"/>
        <v>58557.925999999992</v>
      </c>
      <c r="L4">
        <f t="shared" si="4"/>
        <v>127167.85199999998</v>
      </c>
    </row>
    <row r="5" spans="1:12" x14ac:dyDescent="0.2">
      <c r="A5" t="s">
        <v>139</v>
      </c>
      <c r="B5">
        <v>1193</v>
      </c>
      <c r="C5" t="s">
        <v>66</v>
      </c>
      <c r="E5" t="s">
        <v>163</v>
      </c>
      <c r="F5">
        <v>1138</v>
      </c>
      <c r="G5">
        <f t="shared" si="0"/>
        <v>-1123.0999999999999</v>
      </c>
      <c r="H5">
        <v>-100</v>
      </c>
      <c r="I5">
        <f t="shared" si="1"/>
        <v>-28223.502999999997</v>
      </c>
      <c r="J5">
        <f t="shared" si="2"/>
        <v>-2513</v>
      </c>
      <c r="K5">
        <f t="shared" si="3"/>
        <v>51421.005999999994</v>
      </c>
      <c r="L5">
        <f t="shared" si="4"/>
        <v>112894.01199999999</v>
      </c>
    </row>
    <row r="6" spans="1:12" x14ac:dyDescent="0.2">
      <c r="A6" t="s">
        <v>105</v>
      </c>
      <c r="B6">
        <v>14.9</v>
      </c>
      <c r="C6" t="s">
        <v>66</v>
      </c>
      <c r="E6" t="s">
        <v>167</v>
      </c>
      <c r="F6">
        <v>522</v>
      </c>
      <c r="G6">
        <f t="shared" si="0"/>
        <v>-507.1</v>
      </c>
      <c r="H6">
        <v>-100</v>
      </c>
      <c r="I6">
        <f t="shared" si="1"/>
        <v>-12743.423000000001</v>
      </c>
      <c r="J6">
        <f t="shared" si="2"/>
        <v>-2513</v>
      </c>
      <c r="K6">
        <f t="shared" si="3"/>
        <v>20460.846000000001</v>
      </c>
      <c r="L6">
        <f t="shared" si="4"/>
        <v>50973.692000000003</v>
      </c>
    </row>
    <row r="7" spans="1:12" x14ac:dyDescent="0.2">
      <c r="A7" t="s">
        <v>140</v>
      </c>
      <c r="B7" s="2">
        <v>-9.9999999999999997E+199</v>
      </c>
      <c r="C7" t="s">
        <v>66</v>
      </c>
      <c r="E7" t="s">
        <v>171</v>
      </c>
      <c r="F7">
        <v>769</v>
      </c>
      <c r="G7">
        <f t="shared" si="0"/>
        <v>-754.1</v>
      </c>
      <c r="H7">
        <v>-100</v>
      </c>
      <c r="I7">
        <f t="shared" si="1"/>
        <v>-18950.532999999999</v>
      </c>
      <c r="J7">
        <f t="shared" si="2"/>
        <v>-2513</v>
      </c>
      <c r="K7">
        <f t="shared" si="3"/>
        <v>32875.065999999999</v>
      </c>
      <c r="L7">
        <f t="shared" si="4"/>
        <v>75802.131999999998</v>
      </c>
    </row>
    <row r="8" spans="1:12" x14ac:dyDescent="0.2">
      <c r="A8" t="s">
        <v>106</v>
      </c>
      <c r="B8" s="2">
        <v>-9.9999999999999997E+199</v>
      </c>
      <c r="C8" t="s">
        <v>66</v>
      </c>
      <c r="E8" t="s">
        <v>176</v>
      </c>
      <c r="F8">
        <v>1314</v>
      </c>
      <c r="G8">
        <f t="shared" si="0"/>
        <v>-1299.0999999999999</v>
      </c>
      <c r="H8">
        <v>-100</v>
      </c>
      <c r="I8">
        <f t="shared" si="1"/>
        <v>-32646.382999999998</v>
      </c>
      <c r="J8">
        <f t="shared" si="2"/>
        <v>-2513</v>
      </c>
      <c r="K8">
        <f t="shared" si="3"/>
        <v>60266.765999999996</v>
      </c>
      <c r="L8">
        <f t="shared" si="4"/>
        <v>130585.53199999999</v>
      </c>
    </row>
    <row r="9" spans="1:12" x14ac:dyDescent="0.2">
      <c r="A9" t="s">
        <v>107</v>
      </c>
      <c r="B9" s="2">
        <v>-9.9999999999999997E+199</v>
      </c>
      <c r="C9" t="s">
        <v>66</v>
      </c>
    </row>
    <row r="10" spans="1:12" x14ac:dyDescent="0.2">
      <c r="A10" t="s">
        <v>108</v>
      </c>
      <c r="B10" s="2">
        <v>-9.9999999999999997E+199</v>
      </c>
      <c r="C10" t="s">
        <v>66</v>
      </c>
    </row>
    <row r="11" spans="1:12" x14ac:dyDescent="0.2">
      <c r="B11" s="2"/>
    </row>
    <row r="12" spans="1:12" x14ac:dyDescent="0.2">
      <c r="B12" s="2"/>
    </row>
    <row r="13" spans="1:12" x14ac:dyDescent="0.2">
      <c r="A13" t="s">
        <v>98</v>
      </c>
    </row>
    <row r="14" spans="1:12" x14ac:dyDescent="0.2">
      <c r="A14" t="s">
        <v>84</v>
      </c>
      <c r="B14" t="s">
        <v>99</v>
      </c>
      <c r="C14" t="s">
        <v>100</v>
      </c>
      <c r="D14" t="s">
        <v>28</v>
      </c>
      <c r="E14" t="s">
        <v>87</v>
      </c>
    </row>
    <row r="15" spans="1:12" x14ac:dyDescent="0.2">
      <c r="A15" t="s">
        <v>151</v>
      </c>
    </row>
    <row r="16" spans="1:12" x14ac:dyDescent="0.2">
      <c r="A16" t="s">
        <v>103</v>
      </c>
      <c r="B16">
        <v>-1175</v>
      </c>
      <c r="C16">
        <v>-100</v>
      </c>
      <c r="D16" t="s">
        <v>66</v>
      </c>
    </row>
    <row r="17" spans="1:5" x14ac:dyDescent="0.2">
      <c r="A17" t="s">
        <v>104</v>
      </c>
      <c r="B17">
        <f>B16*25.13</f>
        <v>-29527.75</v>
      </c>
      <c r="C17">
        <f>C16*25.13</f>
        <v>-2513</v>
      </c>
      <c r="D17" t="s">
        <v>101</v>
      </c>
      <c r="E17" t="s">
        <v>141</v>
      </c>
    </row>
    <row r="18" spans="1:5" x14ac:dyDescent="0.2">
      <c r="A18" t="s">
        <v>109</v>
      </c>
      <c r="B18">
        <v>500</v>
      </c>
      <c r="C18">
        <f>ABS(B17)*4</f>
        <v>118111</v>
      </c>
      <c r="D18" t="s">
        <v>101</v>
      </c>
      <c r="E18" t="s">
        <v>142</v>
      </c>
    </row>
    <row r="19" spans="1:5" x14ac:dyDescent="0.2">
      <c r="A19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F1" sqref="F1:F8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6" t="s">
        <v>143</v>
      </c>
      <c r="B1" s="6" t="s">
        <v>144</v>
      </c>
      <c r="C1" s="6" t="s">
        <v>145</v>
      </c>
      <c r="D1" s="6" t="s">
        <v>146</v>
      </c>
      <c r="E1" s="6" t="s">
        <v>147</v>
      </c>
      <c r="F1" s="6" t="s">
        <v>148</v>
      </c>
      <c r="G1" s="6" t="s">
        <v>0</v>
      </c>
      <c r="H1" s="6" t="s">
        <v>149</v>
      </c>
      <c r="I1" s="6" t="s">
        <v>150</v>
      </c>
      <c r="J1" s="6" t="s">
        <v>184</v>
      </c>
    </row>
    <row r="2" spans="1:10" x14ac:dyDescent="0.2">
      <c r="A2" t="s">
        <v>151</v>
      </c>
      <c r="B2" t="s">
        <v>152</v>
      </c>
      <c r="C2" t="s">
        <v>153</v>
      </c>
      <c r="D2">
        <v>2</v>
      </c>
      <c r="E2">
        <v>3645</v>
      </c>
      <c r="F2" t="s">
        <v>180</v>
      </c>
      <c r="G2" s="18" t="s">
        <v>154</v>
      </c>
      <c r="H2" t="s">
        <v>155</v>
      </c>
      <c r="I2" s="23">
        <v>9.5000000000000001E-2</v>
      </c>
      <c r="J2" s="19">
        <f>$B$10+I2*(1-$B$10)</f>
        <v>0.28505000000000003</v>
      </c>
    </row>
    <row r="3" spans="1:10" x14ac:dyDescent="0.2">
      <c r="A3" t="s">
        <v>156</v>
      </c>
      <c r="B3" t="s">
        <v>152</v>
      </c>
      <c r="C3" t="s">
        <v>153</v>
      </c>
      <c r="D3">
        <v>1</v>
      </c>
      <c r="E3">
        <v>2817</v>
      </c>
      <c r="F3">
        <v>894</v>
      </c>
      <c r="G3" s="18" t="s">
        <v>157</v>
      </c>
      <c r="H3" t="s">
        <v>158</v>
      </c>
      <c r="I3" s="23">
        <v>0</v>
      </c>
      <c r="J3" s="19">
        <f t="shared" ref="J3:J8" si="0">$B$10+I3*(1-$B$10)</f>
        <v>0.21</v>
      </c>
    </row>
    <row r="4" spans="1:10" x14ac:dyDescent="0.2">
      <c r="A4" t="s">
        <v>159</v>
      </c>
      <c r="B4" t="s">
        <v>160</v>
      </c>
      <c r="C4" t="s">
        <v>153</v>
      </c>
      <c r="D4">
        <v>2</v>
      </c>
      <c r="E4">
        <v>3853</v>
      </c>
      <c r="F4">
        <v>1280</v>
      </c>
      <c r="G4" s="18" t="s">
        <v>161</v>
      </c>
      <c r="H4" t="s">
        <v>162</v>
      </c>
      <c r="I4" s="23">
        <v>0</v>
      </c>
      <c r="J4" s="19">
        <f t="shared" si="0"/>
        <v>0.21</v>
      </c>
    </row>
    <row r="5" spans="1:10" x14ac:dyDescent="0.2">
      <c r="A5" t="s">
        <v>163</v>
      </c>
      <c r="B5" t="s">
        <v>164</v>
      </c>
      <c r="C5" t="s">
        <v>153</v>
      </c>
      <c r="D5">
        <v>2</v>
      </c>
      <c r="E5">
        <v>3411</v>
      </c>
      <c r="F5" t="s">
        <v>181</v>
      </c>
      <c r="G5" s="18" t="s">
        <v>165</v>
      </c>
      <c r="H5" t="s">
        <v>166</v>
      </c>
      <c r="I5" s="23">
        <v>8.8400000000000006E-2</v>
      </c>
      <c r="J5" s="19">
        <f t="shared" si="0"/>
        <v>0.27983599999999997</v>
      </c>
    </row>
    <row r="6" spans="1:10" x14ac:dyDescent="0.2">
      <c r="A6" t="s">
        <v>167</v>
      </c>
      <c r="B6" t="s">
        <v>168</v>
      </c>
      <c r="C6" t="s">
        <v>153</v>
      </c>
      <c r="D6">
        <v>2</v>
      </c>
      <c r="E6">
        <v>1677</v>
      </c>
      <c r="F6" t="s">
        <v>182</v>
      </c>
      <c r="G6" s="18" t="s">
        <v>169</v>
      </c>
      <c r="H6" t="s">
        <v>170</v>
      </c>
      <c r="I6" s="23">
        <v>9.8000000000000004E-2</v>
      </c>
      <c r="J6" s="19">
        <f t="shared" si="0"/>
        <v>0.28742000000000001</v>
      </c>
    </row>
    <row r="7" spans="1:10" x14ac:dyDescent="0.2">
      <c r="A7" t="s">
        <v>171</v>
      </c>
      <c r="B7" t="s">
        <v>172</v>
      </c>
      <c r="C7" t="s">
        <v>173</v>
      </c>
      <c r="D7">
        <v>1</v>
      </c>
      <c r="E7">
        <v>2419</v>
      </c>
      <c r="F7">
        <v>769</v>
      </c>
      <c r="G7" s="18" t="s">
        <v>174</v>
      </c>
      <c r="H7" t="s">
        <v>175</v>
      </c>
      <c r="I7" s="23">
        <v>7.8100000000000003E-2</v>
      </c>
      <c r="J7" s="19">
        <f t="shared" si="0"/>
        <v>0.27169900000000002</v>
      </c>
    </row>
    <row r="8" spans="1:10" x14ac:dyDescent="0.2">
      <c r="A8" t="s">
        <v>176</v>
      </c>
      <c r="B8" t="s">
        <v>177</v>
      </c>
      <c r="C8" t="s">
        <v>153</v>
      </c>
      <c r="D8">
        <v>3</v>
      </c>
      <c r="E8">
        <v>3990</v>
      </c>
      <c r="F8" t="s">
        <v>183</v>
      </c>
      <c r="G8" s="18" t="s">
        <v>178</v>
      </c>
      <c r="H8" t="s">
        <v>179</v>
      </c>
      <c r="I8" s="23">
        <v>4.9000000000000002E-2</v>
      </c>
      <c r="J8" s="19">
        <f t="shared" si="0"/>
        <v>0.24870999999999999</v>
      </c>
    </row>
    <row r="9" spans="1:10" x14ac:dyDescent="0.2">
      <c r="H9" s="18"/>
    </row>
    <row r="10" spans="1:10" x14ac:dyDescent="0.2">
      <c r="A10" t="s">
        <v>185</v>
      </c>
      <c r="B10" s="22">
        <v>0.21</v>
      </c>
      <c r="G10" s="21"/>
      <c r="H10" s="18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MACRS</vt:lpstr>
      <vt:lpstr>Transfer_rates</vt:lpstr>
      <vt:lpstr>HTSE</vt:lpstr>
      <vt:lpstr>FT</vt:lpstr>
      <vt:lpstr>Boundaries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2023-03-31T18:04:37Z</dcterms:modified>
</cp:coreProperties>
</file>