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odj/"/>
    </mc:Choice>
  </mc:AlternateContent>
  <xr:revisionPtr revIDLastSave="0" documentId="13_ncr:1_{1025596E-274B-3C4B-873D-A08B9A613E29}" xr6:coauthVersionLast="47" xr6:coauthVersionMax="47" xr10:uidLastSave="{00000000-0000-0000-0000-000000000000}"/>
  <bookViews>
    <workbookView xWindow="40" yWindow="500" windowWidth="38360" windowHeight="21100" activeTab="1" xr2:uid="{C5D1EC3D-253D-D049-ACFA-71EC99873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5" i="2" l="1"/>
  <c r="B56" i="2"/>
  <c r="B4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M20" i="2"/>
  <c r="M21" i="2" s="1"/>
  <c r="L20" i="2"/>
  <c r="L21" i="2" s="1"/>
  <c r="K20" i="2"/>
  <c r="K21" i="2" s="1"/>
  <c r="J20" i="2"/>
  <c r="J21" i="2" s="1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C17" i="2"/>
  <c r="C18" i="2" s="1"/>
  <c r="M16" i="2"/>
  <c r="M18" i="2" s="1"/>
  <c r="L16" i="2"/>
  <c r="L18" i="2" s="1"/>
  <c r="K16" i="2"/>
  <c r="K18" i="2" s="1"/>
  <c r="J16" i="2"/>
  <c r="J18" i="2" s="1"/>
  <c r="I16" i="2"/>
  <c r="I18" i="2" s="1"/>
  <c r="H16" i="2"/>
  <c r="H18" i="2" s="1"/>
  <c r="G16" i="2"/>
  <c r="G18" i="2" s="1"/>
  <c r="W14" i="2"/>
  <c r="W16" i="2" s="1"/>
  <c r="W18" i="2" s="1"/>
  <c r="V14" i="2"/>
  <c r="V16" i="2" s="1"/>
  <c r="V18" i="2" s="1"/>
  <c r="U14" i="2"/>
  <c r="U16" i="2" s="1"/>
  <c r="U18" i="2" s="1"/>
  <c r="T14" i="2"/>
  <c r="T16" i="2" s="1"/>
  <c r="T18" i="2" s="1"/>
  <c r="S14" i="2"/>
  <c r="S20" i="2" s="1"/>
  <c r="R14" i="2"/>
  <c r="R16" i="2" s="1"/>
  <c r="R18" i="2" s="1"/>
  <c r="Q14" i="2"/>
  <c r="Q16" i="2" s="1"/>
  <c r="Q18" i="2" s="1"/>
  <c r="P14" i="2"/>
  <c r="P20" i="2" s="1"/>
  <c r="O14" i="2"/>
  <c r="O16" i="2" s="1"/>
  <c r="O18" i="2" s="1"/>
  <c r="N14" i="2"/>
  <c r="N16" i="2" s="1"/>
  <c r="N18" i="2" s="1"/>
  <c r="M14" i="2"/>
  <c r="L14" i="2"/>
  <c r="K14" i="2"/>
  <c r="J14" i="2"/>
  <c r="I14" i="2"/>
  <c r="I20" i="2" s="1"/>
  <c r="H14" i="2"/>
  <c r="H20" i="2" s="1"/>
  <c r="G14" i="2"/>
  <c r="G20" i="2" s="1"/>
  <c r="F14" i="2"/>
  <c r="F16" i="2" s="1"/>
  <c r="F18" i="2" s="1"/>
  <c r="E14" i="2"/>
  <c r="E16" i="2" s="1"/>
  <c r="E18" i="2" s="1"/>
  <c r="D14" i="2"/>
  <c r="D16" i="2" s="1"/>
  <c r="D18" i="2" s="1"/>
  <c r="C14" i="2"/>
  <c r="C16" i="2" s="1"/>
  <c r="B75" i="1"/>
  <c r="C24" i="1" s="1"/>
  <c r="D19" i="1"/>
  <c r="E19" i="1"/>
  <c r="F19" i="1"/>
  <c r="G19" i="1"/>
  <c r="H19" i="1"/>
  <c r="I19" i="1"/>
  <c r="J19" i="1"/>
  <c r="K19" i="1"/>
  <c r="K20" i="1" s="1"/>
  <c r="L19" i="1"/>
  <c r="L20" i="1" s="1"/>
  <c r="M19" i="1"/>
  <c r="M20" i="1" s="1"/>
  <c r="N19" i="1"/>
  <c r="N20" i="1" s="1"/>
  <c r="O19" i="1"/>
  <c r="O20" i="1" s="1"/>
  <c r="P19" i="1"/>
  <c r="P20" i="1" s="1"/>
  <c r="Q19" i="1"/>
  <c r="Q20" i="1" s="1"/>
  <c r="R19" i="1"/>
  <c r="R20" i="1" s="1"/>
  <c r="S19" i="1"/>
  <c r="T19" i="1"/>
  <c r="U19" i="1"/>
  <c r="V19" i="1"/>
  <c r="W19" i="1"/>
  <c r="C19" i="1"/>
  <c r="C17" i="1"/>
  <c r="B56" i="1"/>
  <c r="B4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C23" i="1"/>
  <c r="D14" i="1"/>
  <c r="D16" i="1" s="1"/>
  <c r="E14" i="1"/>
  <c r="E16" i="1" s="1"/>
  <c r="F14" i="1"/>
  <c r="F16" i="1" s="1"/>
  <c r="G14" i="1"/>
  <c r="H14" i="1"/>
  <c r="H16" i="1" s="1"/>
  <c r="I14" i="1"/>
  <c r="J14" i="1"/>
  <c r="J16" i="1" s="1"/>
  <c r="K14" i="1"/>
  <c r="L14" i="1"/>
  <c r="M14" i="1"/>
  <c r="M16" i="1" s="1"/>
  <c r="N14" i="1"/>
  <c r="N16" i="1" s="1"/>
  <c r="O14" i="1"/>
  <c r="O16" i="1" s="1"/>
  <c r="P14" i="1"/>
  <c r="P16" i="1" s="1"/>
  <c r="Q14" i="1"/>
  <c r="Q16" i="1" s="1"/>
  <c r="R14" i="1"/>
  <c r="R16" i="1" s="1"/>
  <c r="S14" i="1"/>
  <c r="S16" i="1" s="1"/>
  <c r="T14" i="1"/>
  <c r="T16" i="1" s="1"/>
  <c r="U14" i="1"/>
  <c r="U16" i="1" s="1"/>
  <c r="V14" i="1"/>
  <c r="V16" i="1" s="1"/>
  <c r="W14" i="1"/>
  <c r="W16" i="1" s="1"/>
  <c r="C14" i="1"/>
  <c r="B35" i="1" s="1"/>
  <c r="Q20" i="2" l="1"/>
  <c r="Q21" i="2" s="1"/>
  <c r="O20" i="2"/>
  <c r="O21" i="2" s="1"/>
  <c r="R20" i="2"/>
  <c r="R21" i="2" s="1"/>
  <c r="P16" i="2"/>
  <c r="P18" i="2" s="1"/>
  <c r="P21" i="2" s="1"/>
  <c r="P28" i="2" s="1"/>
  <c r="S16" i="2"/>
  <c r="S18" i="2" s="1"/>
  <c r="S21" i="2" s="1"/>
  <c r="S28" i="2" s="1"/>
  <c r="D25" i="2"/>
  <c r="F25" i="2"/>
  <c r="H25" i="2"/>
  <c r="J25" i="2"/>
  <c r="L25" i="2"/>
  <c r="N25" i="2"/>
  <c r="Q25" i="2"/>
  <c r="V20" i="2"/>
  <c r="S25" i="2"/>
  <c r="T25" i="2"/>
  <c r="C20" i="2"/>
  <c r="C21" i="2" s="1"/>
  <c r="X21" i="2" s="1"/>
  <c r="D20" i="2"/>
  <c r="D21" i="2" s="1"/>
  <c r="D28" i="2" s="1"/>
  <c r="N20" i="2"/>
  <c r="N21" i="2" s="1"/>
  <c r="C25" i="2"/>
  <c r="E25" i="2"/>
  <c r="G25" i="2"/>
  <c r="I25" i="2"/>
  <c r="K25" i="2"/>
  <c r="M25" i="2"/>
  <c r="O25" i="2"/>
  <c r="P25" i="2"/>
  <c r="T20" i="2"/>
  <c r="U20" i="2"/>
  <c r="R25" i="2"/>
  <c r="W20" i="2"/>
  <c r="U25" i="2"/>
  <c r="V25" i="2"/>
  <c r="E20" i="2"/>
  <c r="W25" i="2"/>
  <c r="F20" i="2"/>
  <c r="B35" i="2"/>
  <c r="M28" i="2"/>
  <c r="R28" i="2"/>
  <c r="X25" i="2"/>
  <c r="J28" i="2"/>
  <c r="Q28" i="2"/>
  <c r="L28" i="2"/>
  <c r="E21" i="2"/>
  <c r="E28" i="2" s="1"/>
  <c r="N28" i="2"/>
  <c r="F21" i="2"/>
  <c r="F28" i="2" s="1"/>
  <c r="H21" i="2"/>
  <c r="H28" i="2" s="1"/>
  <c r="K28" i="2"/>
  <c r="O28" i="2"/>
  <c r="T21" i="2"/>
  <c r="T28" i="2" s="1"/>
  <c r="U21" i="2"/>
  <c r="U28" i="2" s="1"/>
  <c r="V21" i="2"/>
  <c r="V28" i="2" s="1"/>
  <c r="W21" i="2"/>
  <c r="W28" i="2" s="1"/>
  <c r="G21" i="2"/>
  <c r="I21" i="2"/>
  <c r="S20" i="1"/>
  <c r="E20" i="1"/>
  <c r="I20" i="1"/>
  <c r="J20" i="1"/>
  <c r="G20" i="1"/>
  <c r="V20" i="1"/>
  <c r="F20" i="1"/>
  <c r="D20" i="1"/>
  <c r="U20" i="1"/>
  <c r="H20" i="1"/>
  <c r="C20" i="1"/>
  <c r="W20" i="1"/>
  <c r="T20" i="1"/>
  <c r="C18" i="1"/>
  <c r="D25" i="1"/>
  <c r="C16" i="1"/>
  <c r="G25" i="1"/>
  <c r="F25" i="1"/>
  <c r="H25" i="1"/>
  <c r="E25" i="1"/>
  <c r="T25" i="1"/>
  <c r="Q25" i="1"/>
  <c r="M25" i="1"/>
  <c r="K25" i="1"/>
  <c r="S25" i="1"/>
  <c r="P25" i="1"/>
  <c r="L25" i="1"/>
  <c r="J25" i="1"/>
  <c r="W25" i="1"/>
  <c r="V25" i="1"/>
  <c r="U25" i="1"/>
  <c r="R25" i="1"/>
  <c r="O25" i="1"/>
  <c r="N25" i="1"/>
  <c r="I25" i="1"/>
  <c r="C25" i="1"/>
  <c r="H18" i="1"/>
  <c r="H21" i="1" s="1"/>
  <c r="U18" i="1"/>
  <c r="V18" i="1"/>
  <c r="Q18" i="1"/>
  <c r="Q21" i="1" s="1"/>
  <c r="L16" i="1"/>
  <c r="L18" i="1" s="1"/>
  <c r="S18" i="1"/>
  <c r="S21" i="1" s="1"/>
  <c r="P18" i="1"/>
  <c r="P21" i="1" s="1"/>
  <c r="D18" i="1"/>
  <c r="D21" i="1" s="1"/>
  <c r="G16" i="1"/>
  <c r="G18" i="1" s="1"/>
  <c r="O18" i="1"/>
  <c r="K16" i="1"/>
  <c r="K18" i="1" s="1"/>
  <c r="N18" i="1"/>
  <c r="J18" i="1"/>
  <c r="J21" i="1" s="1"/>
  <c r="F18" i="1"/>
  <c r="F21" i="1" s="1"/>
  <c r="E18" i="1"/>
  <c r="I16" i="1"/>
  <c r="I18" i="1" s="1"/>
  <c r="W18" i="1"/>
  <c r="T18" i="1"/>
  <c r="R18" i="1"/>
  <c r="R21" i="1" s="1"/>
  <c r="M18" i="1"/>
  <c r="M21" i="1" s="1"/>
  <c r="I28" i="2" l="1"/>
  <c r="G28" i="2"/>
  <c r="C28" i="2"/>
  <c r="X28" i="2" s="1"/>
  <c r="C21" i="1"/>
  <c r="D28" i="1"/>
  <c r="S28" i="1"/>
  <c r="C28" i="1"/>
  <c r="X25" i="1"/>
  <c r="R28" i="1"/>
  <c r="P28" i="1"/>
  <c r="Q28" i="1"/>
  <c r="J28" i="1"/>
  <c r="M28" i="1"/>
  <c r="H28" i="1"/>
  <c r="F28" i="1"/>
  <c r="G21" i="1"/>
  <c r="G28" i="1" s="1"/>
  <c r="K21" i="1"/>
  <c r="K28" i="1" s="1"/>
  <c r="L21" i="1"/>
  <c r="L28" i="1" s="1"/>
  <c r="I21" i="1"/>
  <c r="I28" i="1" s="1"/>
  <c r="E21" i="1"/>
  <c r="E28" i="1" s="1"/>
  <c r="T21" i="1"/>
  <c r="T28" i="1" s="1"/>
  <c r="O21" i="1"/>
  <c r="O28" i="1" s="1"/>
  <c r="N21" i="1"/>
  <c r="N28" i="1" s="1"/>
  <c r="U21" i="1"/>
  <c r="U28" i="1" s="1"/>
  <c r="V21" i="1"/>
  <c r="V28" i="1" s="1"/>
  <c r="W21" i="1"/>
  <c r="W28" i="1" s="1"/>
  <c r="AF35" i="2" l="1"/>
  <c r="AE35" i="2"/>
  <c r="AD35" i="2"/>
  <c r="AC35" i="2"/>
  <c r="AB35" i="2"/>
  <c r="Z35" i="2"/>
  <c r="Y35" i="2"/>
  <c r="V35" i="2"/>
  <c r="U35" i="2"/>
  <c r="T35" i="2"/>
  <c r="Q35" i="2"/>
  <c r="N35" i="2"/>
  <c r="L35" i="2"/>
  <c r="F35" i="2"/>
  <c r="C35" i="2"/>
  <c r="AA35" i="2"/>
  <c r="X35" i="2"/>
  <c r="W35" i="2"/>
  <c r="S35" i="2"/>
  <c r="R35" i="2"/>
  <c r="O35" i="2"/>
  <c r="M35" i="2"/>
  <c r="J35" i="2"/>
  <c r="I35" i="2"/>
  <c r="G35" i="2"/>
  <c r="E35" i="2"/>
  <c r="D35" i="2"/>
  <c r="P35" i="2"/>
  <c r="K35" i="2"/>
  <c r="H35" i="2"/>
  <c r="X21" i="1"/>
  <c r="X28" i="1"/>
  <c r="B36" i="2" l="1"/>
  <c r="C35" i="1"/>
  <c r="Y35" i="1"/>
  <c r="AD35" i="1"/>
  <c r="V35" i="1"/>
  <c r="I35" i="1"/>
  <c r="M35" i="1"/>
  <c r="S35" i="1"/>
  <c r="AB35" i="1"/>
  <c r="AE35" i="1"/>
  <c r="L35" i="1"/>
  <c r="G35" i="1"/>
  <c r="J35" i="1"/>
  <c r="O35" i="1"/>
  <c r="R35" i="1"/>
  <c r="U35" i="1"/>
  <c r="AC35" i="1"/>
  <c r="N35" i="1"/>
  <c r="F35" i="1"/>
  <c r="Q35" i="1"/>
  <c r="T35" i="1"/>
  <c r="Z35" i="1"/>
  <c r="AF35" i="1"/>
  <c r="D35" i="1"/>
  <c r="H35" i="1"/>
  <c r="K35" i="1"/>
  <c r="P35" i="1"/>
  <c r="W35" i="1"/>
  <c r="AA35" i="1"/>
  <c r="E35" i="1"/>
  <c r="X35" i="1"/>
  <c r="B36" i="1" l="1"/>
</calcChain>
</file>

<file path=xl/sharedStrings.xml><?xml version="1.0" encoding="utf-8"?>
<sst xmlns="http://schemas.openxmlformats.org/spreadsheetml/2006/main" count="240" uniqueCount="82">
  <si>
    <t>CASE VARIABLES</t>
  </si>
  <si>
    <t>YEAR 1</t>
  </si>
  <si>
    <t>TOTAL</t>
  </si>
  <si>
    <t>a</t>
  </si>
  <si>
    <t>HOURLY TOTAL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</si>
  <si>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</si>
  <si>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</si>
  <si>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</si>
  <si>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</si>
  <si>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</si>
  <si>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</si>
  <si>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</si>
  <si>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</si>
  <si>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</si>
  <si>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</si>
  <si>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</si>
  <si>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</si>
  <si>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</si>
  <si>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</si>
  <si>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</si>
  <si>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</si>
  <si>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</si>
  <si>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</si>
  <si>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</si>
  <si>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</si>
  <si>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</si>
  <si>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</si>
  <si>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</si>
  <si>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</si>
  <si>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</si>
  <si>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</si>
  <si>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</si>
  <si>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</si>
  <si>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</si>
  <si>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</si>
  <si>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</si>
  <si>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NPV</t>
  </si>
  <si>
    <t>source capacity</t>
  </si>
  <si>
    <t>FOM</t>
  </si>
  <si>
    <t>VOM</t>
  </si>
  <si>
    <t>CAPEX</t>
  </si>
  <si>
    <t>reference_price (a)</t>
  </si>
  <si>
    <t>reference_driver (D')</t>
  </si>
  <si>
    <t>scaling_factor (X)</t>
  </si>
  <si>
    <t>driver (D)</t>
  </si>
  <si>
    <t>type</t>
  </si>
  <si>
    <t>repeating</t>
  </si>
  <si>
    <t xml:space="preserve">period </t>
  </si>
  <si>
    <t>year</t>
  </si>
  <si>
    <t>taxable</t>
  </si>
  <si>
    <t>inflation</t>
  </si>
  <si>
    <t>mult_target</t>
  </si>
  <si>
    <t>one-time</t>
  </si>
  <si>
    <t>-</t>
  </si>
  <si>
    <t>none</t>
  </si>
  <si>
    <t>CAPEX Price</t>
  </si>
  <si>
    <t>CAPEX Cashflow</t>
  </si>
  <si>
    <t>VOM Price</t>
  </si>
  <si>
    <t>VOM Cashflow</t>
  </si>
  <si>
    <t>FOM Price</t>
  </si>
  <si>
    <t>FOM Cashflow</t>
  </si>
  <si>
    <t>TOTAL Cashflow</t>
  </si>
  <si>
    <t>Sales</t>
  </si>
  <si>
    <t>Sales Price</t>
  </si>
  <si>
    <t>Sales Cashflow</t>
  </si>
  <si>
    <t>YEARS 2-30</t>
  </si>
  <si>
    <t>All years the same except years where we renew CAPEX</t>
  </si>
  <si>
    <t>TIME</t>
  </si>
  <si>
    <t>ARMA</t>
  </si>
  <si>
    <t>SOURCE</t>
  </si>
  <si>
    <t>SINK</t>
  </si>
  <si>
    <t>DISCOUNT RATE</t>
  </si>
  <si>
    <t>CASHFLOWS</t>
  </si>
  <si>
    <t>Cashflow</t>
  </si>
  <si>
    <t>SWEEP VALUE</t>
  </si>
  <si>
    <t>END TIME</t>
  </si>
  <si>
    <t>NUM STEPS</t>
  </si>
  <si>
    <t>PROJECT TIME</t>
  </si>
  <si>
    <t>Inflation</t>
  </si>
  <si>
    <t>depreciate</t>
  </si>
  <si>
    <t>Taxes, depreciation, inflation, and amortization are not computed in this analytic answer since they cancel each other out and have no effect on the final NPV.</t>
  </si>
  <si>
    <t>These numbers are hardcoded from the given heron input file. Changing these values will effect final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</si>
</sst>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ill="1"/>
    <xf numFmtId="164" fontId="0" fillId="2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0" fillId="2" borderId="1" xfId="0" applyFill="1" applyBorder="1"/>
    <xf numFmtId="164" fontId="0" fillId="2" borderId="1" xfId="1" applyNumberFormat="1" applyFon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5" borderId="0" xfId="0" applyNumberFormat="1" applyFill="1"/>
    <xf numFmtId="164" fontId="0" fillId="6" borderId="0" xfId="0" applyNumberFormat="1" applyFill="1" applyAlignment="1">
      <alignment horizontal="center"/>
    </xf>
    <xf numFmtId="9" fontId="0" fillId="0" borderId="0" xfId="2" applyFont="1"/>
    <xf numFmtId="16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0361-7298-9048-9EE6-65784B82D934}">
  <dimension ref="A1:AF83"/>
  <sheetViews>
    <sheetView topLeftCell="A28" workbookViewId="0">
      <selection activeCell="D53" sqref="A1:XFD1048576"/>
    </sheetView>
  </sheetViews>
  <sheetFormatPr baseColWidth="10" defaultRowHeight="16" x14ac:dyDescent="0.2"/>
  <cols>
    <col min="1" max="1" width="18.33203125" bestFit="1" customWidth="1"/>
    <col min="2" max="2" width="14.1640625" customWidth="1"/>
    <col min="3" max="3" width="12.1640625" bestFit="1" customWidth="1"/>
  </cols>
  <sheetData>
    <row r="1" spans="1:23" x14ac:dyDescent="0.2">
      <c r="A1" s="5" t="s">
        <v>0</v>
      </c>
      <c r="B1" t="s">
        <v>37</v>
      </c>
    </row>
    <row r="2" spans="1:23" x14ac:dyDescent="0.2">
      <c r="A2" s="5" t="s">
        <v>74</v>
      </c>
      <c r="B2" s="8">
        <v>1</v>
      </c>
    </row>
    <row r="3" spans="1:23" x14ac:dyDescent="0.2">
      <c r="A3" s="5"/>
      <c r="B3" s="6"/>
    </row>
    <row r="4" spans="1:23" x14ac:dyDescent="0.2">
      <c r="A4" s="5" t="s">
        <v>75</v>
      </c>
      <c r="B4" s="6">
        <v>2</v>
      </c>
    </row>
    <row r="5" spans="1:23" x14ac:dyDescent="0.2">
      <c r="A5" s="5" t="s">
        <v>76</v>
      </c>
      <c r="B5" s="6">
        <v>21</v>
      </c>
    </row>
    <row r="6" spans="1:23" x14ac:dyDescent="0.2">
      <c r="A6" s="5" t="s">
        <v>77</v>
      </c>
      <c r="B6" s="6">
        <v>30</v>
      </c>
    </row>
    <row r="7" spans="1:23" x14ac:dyDescent="0.2">
      <c r="A7" s="5" t="s">
        <v>71</v>
      </c>
      <c r="B7" s="20">
        <v>0.08</v>
      </c>
    </row>
    <row r="8" spans="1:23" x14ac:dyDescent="0.2">
      <c r="A8" s="5" t="s">
        <v>78</v>
      </c>
      <c r="B8" s="6">
        <v>0.03</v>
      </c>
    </row>
    <row r="10" spans="1:23" x14ac:dyDescent="0.2">
      <c r="A10" s="5" t="s">
        <v>1</v>
      </c>
    </row>
    <row r="11" spans="1:23" x14ac:dyDescent="0.2">
      <c r="A11" s="5" t="s">
        <v>67</v>
      </c>
      <c r="B11">
        <v>0</v>
      </c>
      <c r="C11">
        <v>0.1</v>
      </c>
      <c r="D11">
        <v>0.2</v>
      </c>
      <c r="E11">
        <v>0.3</v>
      </c>
      <c r="F11">
        <v>0.4</v>
      </c>
      <c r="G11">
        <v>0.5</v>
      </c>
      <c r="H11">
        <v>0.6</v>
      </c>
      <c r="I11">
        <v>0.7</v>
      </c>
      <c r="J11">
        <v>0.8</v>
      </c>
      <c r="K11">
        <v>0.9</v>
      </c>
      <c r="L11">
        <v>1</v>
      </c>
      <c r="M11">
        <v>1.1000000000000001</v>
      </c>
      <c r="N11">
        <v>1.2</v>
      </c>
      <c r="O11">
        <v>1.3</v>
      </c>
      <c r="P11">
        <v>1.4</v>
      </c>
      <c r="Q11">
        <v>1.5</v>
      </c>
      <c r="R11">
        <v>1.6</v>
      </c>
      <c r="S11">
        <v>1.7</v>
      </c>
      <c r="T11">
        <v>1.8</v>
      </c>
      <c r="U11">
        <v>1.9</v>
      </c>
      <c r="V11">
        <v>2</v>
      </c>
    </row>
    <row r="12" spans="1:23" x14ac:dyDescent="0.2">
      <c r="A12" s="5" t="s">
        <v>68</v>
      </c>
      <c r="B12" s="1">
        <v>-2.5120128297200001E-10</v>
      </c>
      <c r="C12">
        <v>6.2790520012699996E-2</v>
      </c>
      <c r="D12">
        <v>0.12533323400800001</v>
      </c>
      <c r="E12">
        <v>0.187381314977</v>
      </c>
      <c r="F12">
        <v>0.248689886838</v>
      </c>
      <c r="G12">
        <v>0.30901699472100003</v>
      </c>
      <c r="H12">
        <v>0.36812455240399999</v>
      </c>
      <c r="I12">
        <v>0.42577929116000002</v>
      </c>
      <c r="J12">
        <v>0.48175367469199998</v>
      </c>
      <c r="K12">
        <v>0.53582679451399995</v>
      </c>
      <c r="L12">
        <v>0.58778525289100003</v>
      </c>
      <c r="M12">
        <v>0.63742399032899999</v>
      </c>
      <c r="N12">
        <v>0.68454710626299997</v>
      </c>
      <c r="O12">
        <v>0.72896862687899999</v>
      </c>
      <c r="P12">
        <v>0.77051324301299995</v>
      </c>
      <c r="Q12">
        <v>0.80901699400100002</v>
      </c>
      <c r="R12">
        <v>0.84432792597799999</v>
      </c>
      <c r="S12">
        <v>0.87630668031000003</v>
      </c>
      <c r="T12">
        <v>0.90482705189799995</v>
      </c>
      <c r="U12">
        <v>0.929776485406</v>
      </c>
      <c r="V12">
        <v>0.95105651674500002</v>
      </c>
    </row>
    <row r="14" spans="1:23" x14ac:dyDescent="0.2">
      <c r="A14" s="5" t="s">
        <v>69</v>
      </c>
      <c r="B14" s="4" t="s">
        <v>3</v>
      </c>
      <c r="C14" s="4">
        <f>$B$2</f>
        <v>1</v>
      </c>
      <c r="D14" s="4">
        <f t="shared" ref="D14:W14" si="0">$B$2</f>
        <v>1</v>
      </c>
      <c r="E14" s="4">
        <f t="shared" si="0"/>
        <v>1</v>
      </c>
      <c r="F14" s="4">
        <f t="shared" si="0"/>
        <v>1</v>
      </c>
      <c r="G14" s="4">
        <f t="shared" si="0"/>
        <v>1</v>
      </c>
      <c r="H14" s="4">
        <f t="shared" si="0"/>
        <v>1</v>
      </c>
      <c r="I14" s="4">
        <f t="shared" si="0"/>
        <v>1</v>
      </c>
      <c r="J14" s="4">
        <f t="shared" si="0"/>
        <v>1</v>
      </c>
      <c r="K14" s="4">
        <f t="shared" si="0"/>
        <v>1</v>
      </c>
      <c r="L14" s="4">
        <f t="shared" si="0"/>
        <v>1</v>
      </c>
      <c r="M14" s="4">
        <f t="shared" si="0"/>
        <v>1</v>
      </c>
      <c r="N14" s="4">
        <f t="shared" si="0"/>
        <v>1</v>
      </c>
      <c r="O14" s="4">
        <f t="shared" si="0"/>
        <v>1</v>
      </c>
      <c r="P14" s="4">
        <f t="shared" si="0"/>
        <v>1</v>
      </c>
      <c r="Q14" s="4">
        <f t="shared" si="0"/>
        <v>1</v>
      </c>
      <c r="R14" s="4">
        <f t="shared" si="0"/>
        <v>1</v>
      </c>
      <c r="S14" s="4">
        <f t="shared" si="0"/>
        <v>1</v>
      </c>
      <c r="T14" s="4">
        <f t="shared" si="0"/>
        <v>1</v>
      </c>
      <c r="U14" s="4">
        <f t="shared" si="0"/>
        <v>1</v>
      </c>
      <c r="V14" s="4">
        <f t="shared" si="0"/>
        <v>1</v>
      </c>
      <c r="W14" s="4">
        <f t="shared" si="0"/>
        <v>1</v>
      </c>
    </row>
    <row r="15" spans="1:23" x14ac:dyDescent="0.2">
      <c r="B15" s="8" t="s">
        <v>55</v>
      </c>
      <c r="C15" s="9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 x14ac:dyDescent="0.2">
      <c r="B16" s="2" t="s">
        <v>56</v>
      </c>
      <c r="C16" s="7">
        <f>C15*(C14/$B$42)^$B$43</f>
        <v>0</v>
      </c>
      <c r="D16" s="10">
        <f>D15*(D14/$B$42)^$B$43</f>
        <v>0</v>
      </c>
      <c r="E16" s="10">
        <f>E15*(E14/$B$42)^$B$43</f>
        <v>0</v>
      </c>
      <c r="F16" s="10">
        <f>F15*(F14/$B$42)^$B$43</f>
        <v>0</v>
      </c>
      <c r="G16" s="10">
        <f>G15*(G14/$B$42)^$B$43</f>
        <v>0</v>
      </c>
      <c r="H16" s="10">
        <f>H15*(H14/$B$42)^$B$43</f>
        <v>0</v>
      </c>
      <c r="I16" s="10">
        <f>I15*(I14/$B$42)^$B$43</f>
        <v>0</v>
      </c>
      <c r="J16" s="10">
        <f>J15*(J14/$B$42)^$B$43</f>
        <v>0</v>
      </c>
      <c r="K16" s="10">
        <f>K15*(K14/$B$42)^$B$43</f>
        <v>0</v>
      </c>
      <c r="L16" s="10">
        <f>L15*(L14/$B$42)^$B$43</f>
        <v>0</v>
      </c>
      <c r="M16" s="10">
        <f>M15*(M14/$B$42)^$B$43</f>
        <v>0</v>
      </c>
      <c r="N16" s="10">
        <f>N15*(N14/$B$42)^$B$43</f>
        <v>0</v>
      </c>
      <c r="O16" s="10">
        <f>O15*(O14/$B$42)^$B$43</f>
        <v>0</v>
      </c>
      <c r="P16" s="10">
        <f>P15*(P14/$B$42)^$B$43</f>
        <v>0</v>
      </c>
      <c r="Q16" s="10">
        <f>Q15*(Q14/$B$42)^$B$43</f>
        <v>0</v>
      </c>
      <c r="R16" s="10">
        <f>R15*(R14/$B$42)^$B$43</f>
        <v>0</v>
      </c>
      <c r="S16" s="10">
        <f>S15*(S14/$B$42)^$B$43</f>
        <v>0</v>
      </c>
      <c r="T16" s="10">
        <f>T15*(T14/$B$42)^$B$43</f>
        <v>0</v>
      </c>
      <c r="U16" s="10">
        <f>U15*(U14/$B$42)^$B$43</f>
        <v>0</v>
      </c>
      <c r="V16" s="10">
        <f>V15*(V14/$B$42)^$B$43</f>
        <v>0</v>
      </c>
      <c r="W16" s="10">
        <f>W15*(W14/$B$42)^$B$43</f>
        <v>0</v>
      </c>
    </row>
    <row r="17" spans="1:24" x14ac:dyDescent="0.2">
      <c r="B17" s="8" t="s">
        <v>59</v>
      </c>
      <c r="C17" s="9">
        <f>$B$53</f>
        <v>-100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4" x14ac:dyDescent="0.2">
      <c r="B18" s="2" t="s">
        <v>60</v>
      </c>
      <c r="C18" s="7">
        <f>C17*(C14/$B$54)^$B$55</f>
        <v>-10.023052380778998</v>
      </c>
      <c r="D18" s="10">
        <f t="shared" ref="D18:W18" si="1">(D14*D15)+(D14*D16)+(D14*D17)</f>
        <v>0</v>
      </c>
      <c r="E18" s="10">
        <f t="shared" si="1"/>
        <v>0</v>
      </c>
      <c r="F18" s="10">
        <f t="shared" si="1"/>
        <v>0</v>
      </c>
      <c r="G18" s="10">
        <f t="shared" si="1"/>
        <v>0</v>
      </c>
      <c r="H18" s="10">
        <f t="shared" si="1"/>
        <v>0</v>
      </c>
      <c r="I18" s="10">
        <f t="shared" si="1"/>
        <v>0</v>
      </c>
      <c r="J18" s="10">
        <f t="shared" si="1"/>
        <v>0</v>
      </c>
      <c r="K18" s="10">
        <f t="shared" si="1"/>
        <v>0</v>
      </c>
      <c r="L18" s="10">
        <f t="shared" si="1"/>
        <v>0</v>
      </c>
      <c r="M18" s="10">
        <f t="shared" si="1"/>
        <v>0</v>
      </c>
      <c r="N18" s="10">
        <f t="shared" si="1"/>
        <v>0</v>
      </c>
      <c r="O18" s="10">
        <f t="shared" si="1"/>
        <v>0</v>
      </c>
      <c r="P18" s="10">
        <f t="shared" si="1"/>
        <v>0</v>
      </c>
      <c r="Q18" s="10">
        <f t="shared" si="1"/>
        <v>0</v>
      </c>
      <c r="R18" s="10">
        <f t="shared" si="1"/>
        <v>0</v>
      </c>
      <c r="S18" s="10">
        <f t="shared" si="1"/>
        <v>0</v>
      </c>
      <c r="T18" s="10">
        <f t="shared" si="1"/>
        <v>0</v>
      </c>
      <c r="U18" s="10">
        <f t="shared" si="1"/>
        <v>0</v>
      </c>
      <c r="V18" s="10">
        <f t="shared" si="1"/>
        <v>0</v>
      </c>
      <c r="W18" s="10">
        <f t="shared" si="1"/>
        <v>0</v>
      </c>
    </row>
    <row r="19" spans="1:24" x14ac:dyDescent="0.2">
      <c r="A19" s="6"/>
      <c r="B19" s="8" t="s">
        <v>57</v>
      </c>
      <c r="C19" s="9">
        <f>$B$64</f>
        <v>-1</v>
      </c>
      <c r="D19" s="18">
        <f>$B$64</f>
        <v>-1</v>
      </c>
      <c r="E19" s="18">
        <f>$B$64</f>
        <v>-1</v>
      </c>
      <c r="F19" s="18">
        <f>$B$64</f>
        <v>-1</v>
      </c>
      <c r="G19" s="18">
        <f>$B$64</f>
        <v>-1</v>
      </c>
      <c r="H19" s="18">
        <f>$B$64</f>
        <v>-1</v>
      </c>
      <c r="I19" s="18">
        <f>$B$64</f>
        <v>-1</v>
      </c>
      <c r="J19" s="18">
        <f>$B$64</f>
        <v>-1</v>
      </c>
      <c r="K19" s="18">
        <f>$B$64</f>
        <v>-1</v>
      </c>
      <c r="L19" s="18">
        <f>$B$64</f>
        <v>-1</v>
      </c>
      <c r="M19" s="18">
        <f>$B$64</f>
        <v>-1</v>
      </c>
      <c r="N19" s="18">
        <f>$B$64</f>
        <v>-1</v>
      </c>
      <c r="O19" s="18">
        <f>$B$64</f>
        <v>-1</v>
      </c>
      <c r="P19" s="18">
        <f>$B$64</f>
        <v>-1</v>
      </c>
      <c r="Q19" s="18">
        <f>$B$64</f>
        <v>-1</v>
      </c>
      <c r="R19" s="18">
        <f>$B$64</f>
        <v>-1</v>
      </c>
      <c r="S19" s="18">
        <f>$B$64</f>
        <v>-1</v>
      </c>
      <c r="T19" s="18">
        <f>$B$64</f>
        <v>-1</v>
      </c>
      <c r="U19" s="18">
        <f>$B$64</f>
        <v>-1</v>
      </c>
      <c r="V19" s="18">
        <f>$B$64</f>
        <v>-1</v>
      </c>
      <c r="W19" s="18">
        <f>$B$64</f>
        <v>-1</v>
      </c>
    </row>
    <row r="20" spans="1:24" x14ac:dyDescent="0.2">
      <c r="A20" s="6"/>
      <c r="B20" s="13" t="s">
        <v>58</v>
      </c>
      <c r="C20" s="14">
        <f>C19*(C14/1)^1</f>
        <v>-1</v>
      </c>
      <c r="D20" s="14">
        <f t="shared" ref="D20:W20" si="2">D19*(D14/1)^1</f>
        <v>-1</v>
      </c>
      <c r="E20" s="14">
        <f t="shared" si="2"/>
        <v>-1</v>
      </c>
      <c r="F20" s="14">
        <f t="shared" si="2"/>
        <v>-1</v>
      </c>
      <c r="G20" s="14">
        <f t="shared" si="2"/>
        <v>-1</v>
      </c>
      <c r="H20" s="14">
        <f t="shared" si="2"/>
        <v>-1</v>
      </c>
      <c r="I20" s="14">
        <f t="shared" si="2"/>
        <v>-1</v>
      </c>
      <c r="J20" s="14">
        <f t="shared" si="2"/>
        <v>-1</v>
      </c>
      <c r="K20" s="14">
        <f t="shared" si="2"/>
        <v>-1</v>
      </c>
      <c r="L20" s="14">
        <f t="shared" si="2"/>
        <v>-1</v>
      </c>
      <c r="M20" s="14">
        <f t="shared" si="2"/>
        <v>-1</v>
      </c>
      <c r="N20" s="14">
        <f t="shared" si="2"/>
        <v>-1</v>
      </c>
      <c r="O20" s="14">
        <f t="shared" si="2"/>
        <v>-1</v>
      </c>
      <c r="P20" s="14">
        <f t="shared" si="2"/>
        <v>-1</v>
      </c>
      <c r="Q20" s="14">
        <f t="shared" si="2"/>
        <v>-1</v>
      </c>
      <c r="R20" s="14">
        <f t="shared" si="2"/>
        <v>-1</v>
      </c>
      <c r="S20" s="14">
        <f t="shared" si="2"/>
        <v>-1</v>
      </c>
      <c r="T20" s="14">
        <f t="shared" si="2"/>
        <v>-1</v>
      </c>
      <c r="U20" s="14">
        <f t="shared" si="2"/>
        <v>-1</v>
      </c>
      <c r="V20" s="14">
        <f t="shared" si="2"/>
        <v>-1</v>
      </c>
      <c r="W20" s="14">
        <f t="shared" si="2"/>
        <v>-1</v>
      </c>
      <c r="X20" s="15" t="s">
        <v>2</v>
      </c>
    </row>
    <row r="21" spans="1:24" x14ac:dyDescent="0.2">
      <c r="A21" s="6"/>
      <c r="B21" s="11" t="s">
        <v>61</v>
      </c>
      <c r="C21" s="12">
        <f>C20+C18+C16</f>
        <v>-11.023052380778998</v>
      </c>
      <c r="D21" s="12">
        <f t="shared" ref="D21:W21" si="3">D20+D18+D16</f>
        <v>-1</v>
      </c>
      <c r="E21" s="12">
        <f t="shared" si="3"/>
        <v>-1</v>
      </c>
      <c r="F21" s="12">
        <f t="shared" si="3"/>
        <v>-1</v>
      </c>
      <c r="G21" s="12">
        <f t="shared" si="3"/>
        <v>-1</v>
      </c>
      <c r="H21" s="12">
        <f t="shared" si="3"/>
        <v>-1</v>
      </c>
      <c r="I21" s="12">
        <f t="shared" si="3"/>
        <v>-1</v>
      </c>
      <c r="J21" s="12">
        <f t="shared" si="3"/>
        <v>-1</v>
      </c>
      <c r="K21" s="12">
        <f t="shared" si="3"/>
        <v>-1</v>
      </c>
      <c r="L21" s="12">
        <f t="shared" si="3"/>
        <v>-1</v>
      </c>
      <c r="M21" s="12">
        <f t="shared" si="3"/>
        <v>-1</v>
      </c>
      <c r="N21" s="12">
        <f t="shared" si="3"/>
        <v>-1</v>
      </c>
      <c r="O21" s="12">
        <f t="shared" si="3"/>
        <v>-1</v>
      </c>
      <c r="P21" s="12">
        <f t="shared" si="3"/>
        <v>-1</v>
      </c>
      <c r="Q21" s="12">
        <f t="shared" si="3"/>
        <v>-1</v>
      </c>
      <c r="R21" s="12">
        <f t="shared" si="3"/>
        <v>-1</v>
      </c>
      <c r="S21" s="12">
        <f t="shared" si="3"/>
        <v>-1</v>
      </c>
      <c r="T21" s="12">
        <f t="shared" si="3"/>
        <v>-1</v>
      </c>
      <c r="U21" s="12">
        <f t="shared" si="3"/>
        <v>-1</v>
      </c>
      <c r="V21" s="12">
        <f t="shared" si="3"/>
        <v>-1</v>
      </c>
      <c r="W21" s="12">
        <f t="shared" si="3"/>
        <v>-1</v>
      </c>
      <c r="X21" s="16">
        <f>SUM(C21:W21)</f>
        <v>-31.023052380778999</v>
      </c>
    </row>
    <row r="22" spans="1:2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4" x14ac:dyDescent="0.2">
      <c r="A23" s="5" t="s">
        <v>70</v>
      </c>
      <c r="B23" s="3" t="s">
        <v>3</v>
      </c>
      <c r="C23" s="3">
        <f>-$B$2</f>
        <v>-1</v>
      </c>
      <c r="D23" s="3">
        <f t="shared" ref="D23:W23" si="4">-$B$2</f>
        <v>-1</v>
      </c>
      <c r="E23" s="3">
        <f t="shared" si="4"/>
        <v>-1</v>
      </c>
      <c r="F23" s="3">
        <f t="shared" si="4"/>
        <v>-1</v>
      </c>
      <c r="G23" s="3">
        <f t="shared" si="4"/>
        <v>-1</v>
      </c>
      <c r="H23" s="3">
        <f t="shared" si="4"/>
        <v>-1</v>
      </c>
      <c r="I23" s="3">
        <f t="shared" si="4"/>
        <v>-1</v>
      </c>
      <c r="J23" s="3">
        <f t="shared" si="4"/>
        <v>-1</v>
      </c>
      <c r="K23" s="3">
        <f t="shared" si="4"/>
        <v>-1</v>
      </c>
      <c r="L23" s="3">
        <f t="shared" si="4"/>
        <v>-1</v>
      </c>
      <c r="M23" s="3">
        <f t="shared" si="4"/>
        <v>-1</v>
      </c>
      <c r="N23" s="3">
        <f t="shared" si="4"/>
        <v>-1</v>
      </c>
      <c r="O23" s="3">
        <f t="shared" si="4"/>
        <v>-1</v>
      </c>
      <c r="P23" s="3">
        <f t="shared" si="4"/>
        <v>-1</v>
      </c>
      <c r="Q23" s="3">
        <f t="shared" si="4"/>
        <v>-1</v>
      </c>
      <c r="R23" s="3">
        <f t="shared" si="4"/>
        <v>-1</v>
      </c>
      <c r="S23" s="3">
        <f t="shared" si="4"/>
        <v>-1</v>
      </c>
      <c r="T23" s="3">
        <f t="shared" si="4"/>
        <v>-1</v>
      </c>
      <c r="U23" s="3">
        <f t="shared" si="4"/>
        <v>-1</v>
      </c>
      <c r="V23" s="3">
        <f t="shared" si="4"/>
        <v>-1</v>
      </c>
      <c r="W23" s="3">
        <f t="shared" si="4"/>
        <v>-1</v>
      </c>
    </row>
    <row r="24" spans="1:24" x14ac:dyDescent="0.2">
      <c r="B24" s="8" t="s">
        <v>63</v>
      </c>
      <c r="C24" s="18">
        <f>$B$75</f>
        <v>-31.400000000000002</v>
      </c>
      <c r="D24" s="18">
        <f t="shared" ref="D24:W24" si="5">10 * -3.14</f>
        <v>-31.400000000000002</v>
      </c>
      <c r="E24" s="18">
        <f t="shared" si="5"/>
        <v>-31.400000000000002</v>
      </c>
      <c r="F24" s="18">
        <f t="shared" si="5"/>
        <v>-31.400000000000002</v>
      </c>
      <c r="G24" s="18">
        <f t="shared" si="5"/>
        <v>-31.400000000000002</v>
      </c>
      <c r="H24" s="18">
        <f t="shared" si="5"/>
        <v>-31.400000000000002</v>
      </c>
      <c r="I24" s="18">
        <f t="shared" si="5"/>
        <v>-31.400000000000002</v>
      </c>
      <c r="J24" s="18">
        <f t="shared" si="5"/>
        <v>-31.400000000000002</v>
      </c>
      <c r="K24" s="18">
        <f t="shared" si="5"/>
        <v>-31.400000000000002</v>
      </c>
      <c r="L24" s="18">
        <f t="shared" si="5"/>
        <v>-31.400000000000002</v>
      </c>
      <c r="M24" s="18">
        <f t="shared" si="5"/>
        <v>-31.400000000000002</v>
      </c>
      <c r="N24" s="18">
        <f t="shared" si="5"/>
        <v>-31.400000000000002</v>
      </c>
      <c r="O24" s="18">
        <f t="shared" si="5"/>
        <v>-31.400000000000002</v>
      </c>
      <c r="P24" s="18">
        <f t="shared" si="5"/>
        <v>-31.400000000000002</v>
      </c>
      <c r="Q24" s="18">
        <f t="shared" si="5"/>
        <v>-31.400000000000002</v>
      </c>
      <c r="R24" s="18">
        <f t="shared" si="5"/>
        <v>-31.400000000000002</v>
      </c>
      <c r="S24" s="18">
        <f t="shared" si="5"/>
        <v>-31.400000000000002</v>
      </c>
      <c r="T24" s="18">
        <f t="shared" si="5"/>
        <v>-31.400000000000002</v>
      </c>
      <c r="U24" s="18">
        <f t="shared" si="5"/>
        <v>-31.400000000000002</v>
      </c>
      <c r="V24" s="18">
        <f t="shared" si="5"/>
        <v>-31.400000000000002</v>
      </c>
      <c r="W24" s="18">
        <f t="shared" si="5"/>
        <v>-31.400000000000002</v>
      </c>
      <c r="X24" s="15" t="s">
        <v>2</v>
      </c>
    </row>
    <row r="25" spans="1:24" x14ac:dyDescent="0.2">
      <c r="B25" s="2" t="s">
        <v>64</v>
      </c>
      <c r="C25" s="10">
        <f>C24*(C23/1)^1</f>
        <v>31.400000000000002</v>
      </c>
      <c r="D25" s="10">
        <f t="shared" ref="D25:W25" si="6">D24*(D23/1)^1</f>
        <v>31.400000000000002</v>
      </c>
      <c r="E25" s="10">
        <f t="shared" si="6"/>
        <v>31.400000000000002</v>
      </c>
      <c r="F25" s="10">
        <f t="shared" si="6"/>
        <v>31.400000000000002</v>
      </c>
      <c r="G25" s="10">
        <f t="shared" si="6"/>
        <v>31.400000000000002</v>
      </c>
      <c r="H25" s="10">
        <f t="shared" si="6"/>
        <v>31.400000000000002</v>
      </c>
      <c r="I25" s="10">
        <f t="shared" si="6"/>
        <v>31.400000000000002</v>
      </c>
      <c r="J25" s="10">
        <f t="shared" si="6"/>
        <v>31.400000000000002</v>
      </c>
      <c r="K25" s="10">
        <f t="shared" si="6"/>
        <v>31.400000000000002</v>
      </c>
      <c r="L25" s="10">
        <f t="shared" si="6"/>
        <v>31.400000000000002</v>
      </c>
      <c r="M25" s="10">
        <f t="shared" si="6"/>
        <v>31.400000000000002</v>
      </c>
      <c r="N25" s="10">
        <f t="shared" si="6"/>
        <v>31.400000000000002</v>
      </c>
      <c r="O25" s="10">
        <f t="shared" si="6"/>
        <v>31.400000000000002</v>
      </c>
      <c r="P25" s="10">
        <f t="shared" si="6"/>
        <v>31.400000000000002</v>
      </c>
      <c r="Q25" s="10">
        <f t="shared" si="6"/>
        <v>31.400000000000002</v>
      </c>
      <c r="R25" s="10">
        <f t="shared" si="6"/>
        <v>31.400000000000002</v>
      </c>
      <c r="S25" s="10">
        <f t="shared" si="6"/>
        <v>31.400000000000002</v>
      </c>
      <c r="T25" s="10">
        <f t="shared" si="6"/>
        <v>31.400000000000002</v>
      </c>
      <c r="U25" s="10">
        <f t="shared" si="6"/>
        <v>31.400000000000002</v>
      </c>
      <c r="V25" s="10">
        <f t="shared" si="6"/>
        <v>31.400000000000002</v>
      </c>
      <c r="W25" s="10">
        <f t="shared" si="6"/>
        <v>31.400000000000002</v>
      </c>
      <c r="X25" s="17">
        <f>SUM(C25:W25)</f>
        <v>659.39999999999975</v>
      </c>
    </row>
    <row r="26" spans="1:24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4" x14ac:dyDescent="0.2">
      <c r="A27" s="5" t="s">
        <v>4</v>
      </c>
      <c r="X27" s="15" t="s">
        <v>2</v>
      </c>
    </row>
    <row r="28" spans="1:24" x14ac:dyDescent="0.2">
      <c r="B28" s="11" t="s">
        <v>73</v>
      </c>
      <c r="C28" s="10">
        <f>C25+C21</f>
        <v>20.376947619221006</v>
      </c>
      <c r="D28" s="10">
        <f>D25+D21</f>
        <v>30.400000000000002</v>
      </c>
      <c r="E28" s="10">
        <f>E25+E21</f>
        <v>30.400000000000002</v>
      </c>
      <c r="F28" s="10">
        <f>F25+F21</f>
        <v>30.400000000000002</v>
      </c>
      <c r="G28" s="10">
        <f>G25+G21</f>
        <v>30.400000000000002</v>
      </c>
      <c r="H28" s="10">
        <f>H25+H21</f>
        <v>30.400000000000002</v>
      </c>
      <c r="I28" s="10">
        <f>I25+I21</f>
        <v>30.400000000000002</v>
      </c>
      <c r="J28" s="10">
        <f>J25+J21</f>
        <v>30.400000000000002</v>
      </c>
      <c r="K28" s="10">
        <f>K25+K21</f>
        <v>30.400000000000002</v>
      </c>
      <c r="L28" s="10">
        <f>L25+L21</f>
        <v>30.400000000000002</v>
      </c>
      <c r="M28" s="10">
        <f>M25+M21</f>
        <v>30.400000000000002</v>
      </c>
      <c r="N28" s="10">
        <f>N25+N21</f>
        <v>30.400000000000002</v>
      </c>
      <c r="O28" s="10">
        <f>O25+O21</f>
        <v>30.400000000000002</v>
      </c>
      <c r="P28" s="10">
        <f>P25+P21</f>
        <v>30.400000000000002</v>
      </c>
      <c r="Q28" s="10">
        <f>Q25+Q21</f>
        <v>30.400000000000002</v>
      </c>
      <c r="R28" s="10">
        <f>R25+R21</f>
        <v>30.400000000000002</v>
      </c>
      <c r="S28" s="10">
        <f>S25+S21</f>
        <v>30.400000000000002</v>
      </c>
      <c r="T28" s="10">
        <f>T25+T21</f>
        <v>30.400000000000002</v>
      </c>
      <c r="U28" s="10">
        <f>U25+U21</f>
        <v>30.400000000000002</v>
      </c>
      <c r="V28" s="10">
        <f>V25+V21</f>
        <v>30.400000000000002</v>
      </c>
      <c r="W28" s="10">
        <f>W25+W21</f>
        <v>30.400000000000002</v>
      </c>
      <c r="X28" s="16">
        <f>SUM(C28:W28)</f>
        <v>628.3769476192208</v>
      </c>
    </row>
    <row r="30" spans="1:24" x14ac:dyDescent="0.2">
      <c r="A30" s="5" t="s">
        <v>65</v>
      </c>
    </row>
    <row r="31" spans="1:24" x14ac:dyDescent="0.2">
      <c r="B31" s="5" t="s">
        <v>66</v>
      </c>
    </row>
    <row r="32" spans="1:24" x14ac:dyDescent="0.2">
      <c r="B32" s="5" t="s">
        <v>80</v>
      </c>
    </row>
    <row r="34" spans="1:32" x14ac:dyDescent="0.2">
      <c r="A34" s="22" t="s">
        <v>72</v>
      </c>
      <c r="B34" s="15" t="s">
        <v>5</v>
      </c>
      <c r="C34" s="15" t="s">
        <v>6</v>
      </c>
      <c r="D34" s="15" t="s">
        <v>7</v>
      </c>
      <c r="E34" s="15" t="s">
        <v>8</v>
      </c>
      <c r="F34" s="15" t="s">
        <v>9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14</v>
      </c>
      <c r="L34" s="15" t="s">
        <v>15</v>
      </c>
      <c r="M34" s="15" t="s">
        <v>16</v>
      </c>
      <c r="N34" s="15" t="s">
        <v>17</v>
      </c>
      <c r="O34" s="15" t="s">
        <v>18</v>
      </c>
      <c r="P34" s="15" t="s">
        <v>19</v>
      </c>
      <c r="Q34" s="15" t="s">
        <v>20</v>
      </c>
      <c r="R34" s="15" t="s">
        <v>21</v>
      </c>
      <c r="S34" s="15" t="s">
        <v>22</v>
      </c>
      <c r="T34" s="15" t="s">
        <v>23</v>
      </c>
      <c r="U34" s="15" t="s">
        <v>24</v>
      </c>
      <c r="V34" s="15" t="s">
        <v>25</v>
      </c>
      <c r="W34" s="15" t="s">
        <v>26</v>
      </c>
      <c r="X34" s="15" t="s">
        <v>27</v>
      </c>
      <c r="Y34" s="15" t="s">
        <v>28</v>
      </c>
      <c r="Z34" s="15" t="s">
        <v>29</v>
      </c>
      <c r="AA34" s="15" t="s">
        <v>30</v>
      </c>
      <c r="AB34" s="15" t="s">
        <v>31</v>
      </c>
      <c r="AC34" s="15" t="s">
        <v>32</v>
      </c>
      <c r="AD34" s="15" t="s">
        <v>33</v>
      </c>
      <c r="AE34" s="15" t="s">
        <v>34</v>
      </c>
      <c r="AF34" s="15" t="s">
        <v>35</v>
      </c>
    </row>
    <row r="35" spans="1:32" x14ac:dyDescent="0.2">
      <c r="A35" s="22"/>
      <c r="B35" s="19">
        <f>$B$41*($C$14/$B$42)^$B$43</f>
        <v>-1002.3052380778997</v>
      </c>
      <c r="C35" s="21">
        <f>$X$28</f>
        <v>628.3769476192208</v>
      </c>
      <c r="D35" s="21">
        <f t="shared" ref="D35:AF35" si="7">$X$28</f>
        <v>628.3769476192208</v>
      </c>
      <c r="E35" s="21">
        <f t="shared" si="7"/>
        <v>628.3769476192208</v>
      </c>
      <c r="F35" s="21">
        <f t="shared" si="7"/>
        <v>628.3769476192208</v>
      </c>
      <c r="G35" s="21">
        <f t="shared" si="7"/>
        <v>628.3769476192208</v>
      </c>
      <c r="H35" s="21">
        <f t="shared" si="7"/>
        <v>628.3769476192208</v>
      </c>
      <c r="I35" s="21">
        <f t="shared" si="7"/>
        <v>628.3769476192208</v>
      </c>
      <c r="J35" s="21">
        <f t="shared" si="7"/>
        <v>628.3769476192208</v>
      </c>
      <c r="K35" s="21">
        <f t="shared" si="7"/>
        <v>628.3769476192208</v>
      </c>
      <c r="L35" s="19">
        <f>$X$28+$B$35</f>
        <v>-373.92829045867893</v>
      </c>
      <c r="M35" s="21">
        <f t="shared" si="7"/>
        <v>628.3769476192208</v>
      </c>
      <c r="N35" s="21">
        <f t="shared" si="7"/>
        <v>628.3769476192208</v>
      </c>
      <c r="O35" s="21">
        <f t="shared" si="7"/>
        <v>628.3769476192208</v>
      </c>
      <c r="P35" s="21">
        <f t="shared" si="7"/>
        <v>628.3769476192208</v>
      </c>
      <c r="Q35" s="21">
        <f t="shared" si="7"/>
        <v>628.3769476192208</v>
      </c>
      <c r="R35" s="21">
        <f t="shared" si="7"/>
        <v>628.3769476192208</v>
      </c>
      <c r="S35" s="21">
        <f t="shared" si="7"/>
        <v>628.3769476192208</v>
      </c>
      <c r="T35" s="21">
        <f t="shared" si="7"/>
        <v>628.3769476192208</v>
      </c>
      <c r="U35" s="21">
        <f t="shared" si="7"/>
        <v>628.3769476192208</v>
      </c>
      <c r="V35" s="19">
        <f>$X$28+$B$35</f>
        <v>-373.92829045867893</v>
      </c>
      <c r="W35" s="21">
        <f t="shared" si="7"/>
        <v>628.3769476192208</v>
      </c>
      <c r="X35" s="21">
        <f t="shared" si="7"/>
        <v>628.3769476192208</v>
      </c>
      <c r="Y35" s="21">
        <f t="shared" si="7"/>
        <v>628.3769476192208</v>
      </c>
      <c r="Z35" s="21">
        <f t="shared" si="7"/>
        <v>628.3769476192208</v>
      </c>
      <c r="AA35" s="21">
        <f t="shared" si="7"/>
        <v>628.3769476192208</v>
      </c>
      <c r="AB35" s="21">
        <f t="shared" si="7"/>
        <v>628.3769476192208</v>
      </c>
      <c r="AC35" s="21">
        <f t="shared" si="7"/>
        <v>628.3769476192208</v>
      </c>
      <c r="AD35" s="21">
        <f t="shared" si="7"/>
        <v>628.3769476192208</v>
      </c>
      <c r="AE35" s="21">
        <f t="shared" si="7"/>
        <v>628.3769476192208</v>
      </c>
      <c r="AF35" s="21">
        <f t="shared" si="7"/>
        <v>628.3769476192208</v>
      </c>
    </row>
    <row r="36" spans="1:32" x14ac:dyDescent="0.2">
      <c r="A36" s="5" t="s">
        <v>36</v>
      </c>
      <c r="B36" s="28">
        <f>NPV($B$7,C35:AF35)+$B$35</f>
        <v>5392.5222445828877</v>
      </c>
    </row>
    <row r="39" spans="1:32" x14ac:dyDescent="0.2">
      <c r="A39" s="5" t="s">
        <v>81</v>
      </c>
    </row>
    <row r="40" spans="1:32" x14ac:dyDescent="0.2">
      <c r="A40" s="25" t="s">
        <v>40</v>
      </c>
      <c r="B40" s="26"/>
    </row>
    <row r="41" spans="1:32" x14ac:dyDescent="0.2">
      <c r="A41" s="23" t="s">
        <v>41</v>
      </c>
      <c r="B41" s="27">
        <v>-10000</v>
      </c>
    </row>
    <row r="42" spans="1:32" x14ac:dyDescent="0.2">
      <c r="A42" s="23" t="s">
        <v>42</v>
      </c>
      <c r="B42" s="24">
        <v>10</v>
      </c>
    </row>
    <row r="43" spans="1:32" x14ac:dyDescent="0.2">
      <c r="A43" s="23" t="s">
        <v>43</v>
      </c>
      <c r="B43" s="24">
        <v>0.999</v>
      </c>
    </row>
    <row r="44" spans="1:32" x14ac:dyDescent="0.2">
      <c r="A44" s="23" t="s">
        <v>44</v>
      </c>
      <c r="B44" s="24">
        <f>B2</f>
        <v>1</v>
      </c>
    </row>
    <row r="45" spans="1:32" x14ac:dyDescent="0.2">
      <c r="A45" s="23" t="s">
        <v>45</v>
      </c>
      <c r="B45" s="24" t="s">
        <v>52</v>
      </c>
    </row>
    <row r="46" spans="1:32" x14ac:dyDescent="0.2">
      <c r="A46" s="23" t="s">
        <v>47</v>
      </c>
      <c r="B46" s="24" t="s">
        <v>53</v>
      </c>
    </row>
    <row r="47" spans="1:32" x14ac:dyDescent="0.2">
      <c r="A47" s="23" t="s">
        <v>49</v>
      </c>
      <c r="B47" s="24" t="b">
        <v>0</v>
      </c>
    </row>
    <row r="48" spans="1:32" x14ac:dyDescent="0.2">
      <c r="A48" s="23" t="s">
        <v>50</v>
      </c>
      <c r="B48" s="24" t="s">
        <v>54</v>
      </c>
    </row>
    <row r="49" spans="1:2" x14ac:dyDescent="0.2">
      <c r="A49" s="23" t="s">
        <v>51</v>
      </c>
      <c r="B49" s="24" t="b">
        <v>0</v>
      </c>
    </row>
    <row r="50" spans="1:2" x14ac:dyDescent="0.2">
      <c r="A50" s="23" t="s">
        <v>79</v>
      </c>
      <c r="B50" s="24">
        <v>5</v>
      </c>
    </row>
    <row r="52" spans="1:2" ht="17" thickBot="1" x14ac:dyDescent="0.25">
      <c r="A52" s="32" t="s">
        <v>38</v>
      </c>
      <c r="B52" s="33"/>
    </row>
    <row r="53" spans="1:2" x14ac:dyDescent="0.2">
      <c r="A53" s="29" t="s">
        <v>41</v>
      </c>
      <c r="B53" s="30">
        <v>-100</v>
      </c>
    </row>
    <row r="54" spans="1:2" x14ac:dyDescent="0.2">
      <c r="A54" s="23" t="s">
        <v>42</v>
      </c>
      <c r="B54" s="24">
        <v>10</v>
      </c>
    </row>
    <row r="55" spans="1:2" x14ac:dyDescent="0.2">
      <c r="A55" s="23" t="s">
        <v>43</v>
      </c>
      <c r="B55" s="24">
        <v>0.999</v>
      </c>
    </row>
    <row r="56" spans="1:2" x14ac:dyDescent="0.2">
      <c r="A56" s="23" t="s">
        <v>44</v>
      </c>
      <c r="B56" s="24">
        <f>B2</f>
        <v>1</v>
      </c>
    </row>
    <row r="57" spans="1:2" x14ac:dyDescent="0.2">
      <c r="A57" s="23" t="s">
        <v>45</v>
      </c>
      <c r="B57" s="24" t="s">
        <v>46</v>
      </c>
    </row>
    <row r="58" spans="1:2" x14ac:dyDescent="0.2">
      <c r="A58" s="23" t="s">
        <v>47</v>
      </c>
      <c r="B58" s="24" t="s">
        <v>48</v>
      </c>
    </row>
    <row r="59" spans="1:2" x14ac:dyDescent="0.2">
      <c r="A59" s="23" t="s">
        <v>49</v>
      </c>
      <c r="B59" s="24" t="b">
        <v>0</v>
      </c>
    </row>
    <row r="60" spans="1:2" x14ac:dyDescent="0.2">
      <c r="A60" s="23" t="s">
        <v>50</v>
      </c>
      <c r="B60" s="24" t="s">
        <v>54</v>
      </c>
    </row>
    <row r="61" spans="1:2" x14ac:dyDescent="0.2">
      <c r="A61" s="23" t="s">
        <v>51</v>
      </c>
      <c r="B61" s="24" t="b">
        <v>0</v>
      </c>
    </row>
    <row r="63" spans="1:2" ht="17" thickBot="1" x14ac:dyDescent="0.25">
      <c r="A63" s="31" t="s">
        <v>39</v>
      </c>
      <c r="B63" s="31"/>
    </row>
    <row r="64" spans="1:2" x14ac:dyDescent="0.2">
      <c r="A64" s="29" t="s">
        <v>41</v>
      </c>
      <c r="B64" s="30">
        <v>-1</v>
      </c>
    </row>
    <row r="65" spans="1:2" x14ac:dyDescent="0.2">
      <c r="A65" s="23" t="s">
        <v>42</v>
      </c>
      <c r="B65" s="24">
        <v>1</v>
      </c>
    </row>
    <row r="66" spans="1:2" x14ac:dyDescent="0.2">
      <c r="A66" s="23" t="s">
        <v>43</v>
      </c>
      <c r="B66" s="24">
        <v>1</v>
      </c>
    </row>
    <row r="67" spans="1:2" x14ac:dyDescent="0.2">
      <c r="A67" s="23" t="s">
        <v>44</v>
      </c>
      <c r="B67" s="24">
        <v>1</v>
      </c>
    </row>
    <row r="68" spans="1:2" x14ac:dyDescent="0.2">
      <c r="A68" s="23" t="s">
        <v>45</v>
      </c>
      <c r="B68" s="24" t="s">
        <v>46</v>
      </c>
    </row>
    <row r="69" spans="1:2" x14ac:dyDescent="0.2">
      <c r="A69" s="23" t="s">
        <v>47</v>
      </c>
      <c r="B69" s="24" t="s">
        <v>53</v>
      </c>
    </row>
    <row r="70" spans="1:2" x14ac:dyDescent="0.2">
      <c r="A70" s="23" t="s">
        <v>49</v>
      </c>
      <c r="B70" s="24" t="b">
        <v>0</v>
      </c>
    </row>
    <row r="71" spans="1:2" x14ac:dyDescent="0.2">
      <c r="A71" s="23" t="s">
        <v>50</v>
      </c>
      <c r="B71" s="24" t="s">
        <v>54</v>
      </c>
    </row>
    <row r="72" spans="1:2" x14ac:dyDescent="0.2">
      <c r="A72" s="23" t="s">
        <v>51</v>
      </c>
      <c r="B72" s="24" t="b">
        <v>0</v>
      </c>
    </row>
    <row r="74" spans="1:2" ht="17" thickBot="1" x14ac:dyDescent="0.25">
      <c r="A74" s="32" t="s">
        <v>62</v>
      </c>
      <c r="B74" s="33"/>
    </row>
    <row r="75" spans="1:2" x14ac:dyDescent="0.2">
      <c r="A75" s="29" t="s">
        <v>41</v>
      </c>
      <c r="B75" s="30">
        <f>10 * -3.14</f>
        <v>-31.400000000000002</v>
      </c>
    </row>
    <row r="76" spans="1:2" x14ac:dyDescent="0.2">
      <c r="A76" s="23" t="s">
        <v>42</v>
      </c>
      <c r="B76" s="24" t="s">
        <v>53</v>
      </c>
    </row>
    <row r="77" spans="1:2" x14ac:dyDescent="0.2">
      <c r="A77" s="23" t="s">
        <v>43</v>
      </c>
      <c r="B77" s="24">
        <v>1</v>
      </c>
    </row>
    <row r="78" spans="1:2" x14ac:dyDescent="0.2">
      <c r="A78" s="23" t="s">
        <v>44</v>
      </c>
      <c r="B78" s="24">
        <v>-1</v>
      </c>
    </row>
    <row r="79" spans="1:2" x14ac:dyDescent="0.2">
      <c r="A79" s="23" t="s">
        <v>45</v>
      </c>
      <c r="B79" s="24" t="s">
        <v>46</v>
      </c>
    </row>
    <row r="80" spans="1:2" x14ac:dyDescent="0.2">
      <c r="A80" s="23" t="s">
        <v>47</v>
      </c>
      <c r="B80" s="24" t="s">
        <v>53</v>
      </c>
    </row>
    <row r="81" spans="1:2" x14ac:dyDescent="0.2">
      <c r="A81" s="23" t="s">
        <v>49</v>
      </c>
      <c r="B81" s="24" t="b">
        <v>0</v>
      </c>
    </row>
    <row r="82" spans="1:2" x14ac:dyDescent="0.2">
      <c r="A82" s="23" t="s">
        <v>50</v>
      </c>
      <c r="B82" s="24" t="s">
        <v>54</v>
      </c>
    </row>
    <row r="83" spans="1:2" x14ac:dyDescent="0.2">
      <c r="A83" s="23" t="s">
        <v>51</v>
      </c>
      <c r="B83" s="24" t="b">
        <v>0</v>
      </c>
    </row>
  </sheetData>
  <mergeCells count="5">
    <mergeCell ref="A34:A35"/>
    <mergeCell ref="A40:B40"/>
    <mergeCell ref="A52:B52"/>
    <mergeCell ref="A63:B63"/>
    <mergeCell ref="A74:B7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B21E-87E6-3E4C-AA68-DB605D851F3A}">
  <dimension ref="A1:AF83"/>
  <sheetViews>
    <sheetView tabSelected="1" workbookViewId="0">
      <selection activeCell="A40" sqref="A40:B40"/>
    </sheetView>
  </sheetViews>
  <sheetFormatPr baseColWidth="10" defaultRowHeight="16" x14ac:dyDescent="0.2"/>
  <cols>
    <col min="1" max="1" width="18.33203125" bestFit="1" customWidth="1"/>
    <col min="2" max="2" width="14.1640625" customWidth="1"/>
    <col min="3" max="3" width="12.1640625" bestFit="1" customWidth="1"/>
  </cols>
  <sheetData>
    <row r="1" spans="1:23" x14ac:dyDescent="0.2">
      <c r="A1" s="5" t="s">
        <v>0</v>
      </c>
      <c r="B1" t="s">
        <v>37</v>
      </c>
    </row>
    <row r="2" spans="1:23" x14ac:dyDescent="0.2">
      <c r="A2" s="5" t="s">
        <v>74</v>
      </c>
      <c r="B2" s="8">
        <v>2</v>
      </c>
    </row>
    <row r="3" spans="1:23" x14ac:dyDescent="0.2">
      <c r="A3" s="5"/>
      <c r="B3" s="6"/>
    </row>
    <row r="4" spans="1:23" x14ac:dyDescent="0.2">
      <c r="A4" s="5" t="s">
        <v>75</v>
      </c>
      <c r="B4" s="6">
        <v>2</v>
      </c>
    </row>
    <row r="5" spans="1:23" x14ac:dyDescent="0.2">
      <c r="A5" s="5" t="s">
        <v>76</v>
      </c>
      <c r="B5" s="6">
        <v>21</v>
      </c>
    </row>
    <row r="6" spans="1:23" x14ac:dyDescent="0.2">
      <c r="A6" s="5" t="s">
        <v>77</v>
      </c>
      <c r="B6" s="6">
        <v>30</v>
      </c>
    </row>
    <row r="7" spans="1:23" x14ac:dyDescent="0.2">
      <c r="A7" s="5" t="s">
        <v>71</v>
      </c>
      <c r="B7" s="20">
        <v>0.08</v>
      </c>
    </row>
    <row r="8" spans="1:23" x14ac:dyDescent="0.2">
      <c r="A8" s="5" t="s">
        <v>78</v>
      </c>
      <c r="B8" s="6">
        <v>0.03</v>
      </c>
    </row>
    <row r="10" spans="1:23" x14ac:dyDescent="0.2">
      <c r="A10" s="5" t="s">
        <v>1</v>
      </c>
    </row>
    <row r="11" spans="1:23" x14ac:dyDescent="0.2">
      <c r="A11" s="5" t="s">
        <v>67</v>
      </c>
      <c r="B11">
        <v>0</v>
      </c>
      <c r="C11">
        <v>0.1</v>
      </c>
      <c r="D11">
        <v>0.2</v>
      </c>
      <c r="E11">
        <v>0.3</v>
      </c>
      <c r="F11">
        <v>0.4</v>
      </c>
      <c r="G11">
        <v>0.5</v>
      </c>
      <c r="H11">
        <v>0.6</v>
      </c>
      <c r="I11">
        <v>0.7</v>
      </c>
      <c r="J11">
        <v>0.8</v>
      </c>
      <c r="K11">
        <v>0.9</v>
      </c>
      <c r="L11">
        <v>1</v>
      </c>
      <c r="M11">
        <v>1.1000000000000001</v>
      </c>
      <c r="N11">
        <v>1.2</v>
      </c>
      <c r="O11">
        <v>1.3</v>
      </c>
      <c r="P11">
        <v>1.4</v>
      </c>
      <c r="Q11">
        <v>1.5</v>
      </c>
      <c r="R11">
        <v>1.6</v>
      </c>
      <c r="S11">
        <v>1.7</v>
      </c>
      <c r="T11">
        <v>1.8</v>
      </c>
      <c r="U11">
        <v>1.9</v>
      </c>
      <c r="V11">
        <v>2</v>
      </c>
    </row>
    <row r="12" spans="1:23" x14ac:dyDescent="0.2">
      <c r="A12" s="5" t="s">
        <v>68</v>
      </c>
      <c r="B12" s="1">
        <v>-2.5120128297200001E-10</v>
      </c>
      <c r="C12">
        <v>6.2790520012699996E-2</v>
      </c>
      <c r="D12">
        <v>0.12533323400800001</v>
      </c>
      <c r="E12">
        <v>0.187381314977</v>
      </c>
      <c r="F12">
        <v>0.248689886838</v>
      </c>
      <c r="G12">
        <v>0.30901699472100003</v>
      </c>
      <c r="H12">
        <v>0.36812455240399999</v>
      </c>
      <c r="I12">
        <v>0.42577929116000002</v>
      </c>
      <c r="J12">
        <v>0.48175367469199998</v>
      </c>
      <c r="K12">
        <v>0.53582679451399995</v>
      </c>
      <c r="L12">
        <v>0.58778525289100003</v>
      </c>
      <c r="M12">
        <v>0.63742399032899999</v>
      </c>
      <c r="N12">
        <v>0.68454710626299997</v>
      </c>
      <c r="O12">
        <v>0.72896862687899999</v>
      </c>
      <c r="P12">
        <v>0.77051324301299995</v>
      </c>
      <c r="Q12">
        <v>0.80901699400100002</v>
      </c>
      <c r="R12">
        <v>0.84432792597799999</v>
      </c>
      <c r="S12">
        <v>0.87630668031000003</v>
      </c>
      <c r="T12">
        <v>0.90482705189799995</v>
      </c>
      <c r="U12">
        <v>0.929776485406</v>
      </c>
      <c r="V12">
        <v>0.95105651674500002</v>
      </c>
    </row>
    <row r="14" spans="1:23" x14ac:dyDescent="0.2">
      <c r="A14" s="5" t="s">
        <v>69</v>
      </c>
      <c r="B14" s="4" t="s">
        <v>3</v>
      </c>
      <c r="C14" s="4">
        <f>$B$2</f>
        <v>2</v>
      </c>
      <c r="D14" s="4">
        <f t="shared" ref="D14:W14" si="0">$B$2</f>
        <v>2</v>
      </c>
      <c r="E14" s="4">
        <f t="shared" si="0"/>
        <v>2</v>
      </c>
      <c r="F14" s="4">
        <f t="shared" si="0"/>
        <v>2</v>
      </c>
      <c r="G14" s="4">
        <f t="shared" si="0"/>
        <v>2</v>
      </c>
      <c r="H14" s="4">
        <f t="shared" si="0"/>
        <v>2</v>
      </c>
      <c r="I14" s="4">
        <f t="shared" si="0"/>
        <v>2</v>
      </c>
      <c r="J14" s="4">
        <f t="shared" si="0"/>
        <v>2</v>
      </c>
      <c r="K14" s="4">
        <f t="shared" si="0"/>
        <v>2</v>
      </c>
      <c r="L14" s="4">
        <f t="shared" si="0"/>
        <v>2</v>
      </c>
      <c r="M14" s="4">
        <f t="shared" si="0"/>
        <v>2</v>
      </c>
      <c r="N14" s="4">
        <f t="shared" si="0"/>
        <v>2</v>
      </c>
      <c r="O14" s="4">
        <f t="shared" si="0"/>
        <v>2</v>
      </c>
      <c r="P14" s="4">
        <f t="shared" si="0"/>
        <v>2</v>
      </c>
      <c r="Q14" s="4">
        <f t="shared" si="0"/>
        <v>2</v>
      </c>
      <c r="R14" s="4">
        <f t="shared" si="0"/>
        <v>2</v>
      </c>
      <c r="S14" s="4">
        <f t="shared" si="0"/>
        <v>2</v>
      </c>
      <c r="T14" s="4">
        <f t="shared" si="0"/>
        <v>2</v>
      </c>
      <c r="U14" s="4">
        <f t="shared" si="0"/>
        <v>2</v>
      </c>
      <c r="V14" s="4">
        <f t="shared" si="0"/>
        <v>2</v>
      </c>
      <c r="W14" s="4">
        <f t="shared" si="0"/>
        <v>2</v>
      </c>
    </row>
    <row r="15" spans="1:23" x14ac:dyDescent="0.2">
      <c r="B15" s="8" t="s">
        <v>55</v>
      </c>
      <c r="C15" s="9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 x14ac:dyDescent="0.2">
      <c r="B16" s="2" t="s">
        <v>56</v>
      </c>
      <c r="C16" s="7">
        <f>C15*(C14/$B$42)^$B$43</f>
        <v>0</v>
      </c>
      <c r="D16" s="10">
        <f>D15*(D14/$B$42)^$B$43</f>
        <v>0</v>
      </c>
      <c r="E16" s="10">
        <f>E15*(E14/$B$42)^$B$43</f>
        <v>0</v>
      </c>
      <c r="F16" s="10">
        <f>F15*(F14/$B$42)^$B$43</f>
        <v>0</v>
      </c>
      <c r="G16" s="10">
        <f>G15*(G14/$B$42)^$B$43</f>
        <v>0</v>
      </c>
      <c r="H16" s="10">
        <f>H15*(H14/$B$42)^$B$43</f>
        <v>0</v>
      </c>
      <c r="I16" s="10">
        <f>I15*(I14/$B$42)^$B$43</f>
        <v>0</v>
      </c>
      <c r="J16" s="10">
        <f>J15*(J14/$B$42)^$B$43</f>
        <v>0</v>
      </c>
      <c r="K16" s="10">
        <f>K15*(K14/$B$42)^$B$43</f>
        <v>0</v>
      </c>
      <c r="L16" s="10">
        <f>L15*(L14/$B$42)^$B$43</f>
        <v>0</v>
      </c>
      <c r="M16" s="10">
        <f>M15*(M14/$B$42)^$B$43</f>
        <v>0</v>
      </c>
      <c r="N16" s="10">
        <f>N15*(N14/$B$42)^$B$43</f>
        <v>0</v>
      </c>
      <c r="O16" s="10">
        <f>O15*(O14/$B$42)^$B$43</f>
        <v>0</v>
      </c>
      <c r="P16" s="10">
        <f>P15*(P14/$B$42)^$B$43</f>
        <v>0</v>
      </c>
      <c r="Q16" s="10">
        <f>Q15*(Q14/$B$42)^$B$43</f>
        <v>0</v>
      </c>
      <c r="R16" s="10">
        <f>R15*(R14/$B$42)^$B$43</f>
        <v>0</v>
      </c>
      <c r="S16" s="10">
        <f>S15*(S14/$B$42)^$B$43</f>
        <v>0</v>
      </c>
      <c r="T16" s="10">
        <f>T15*(T14/$B$42)^$B$43</f>
        <v>0</v>
      </c>
      <c r="U16" s="10">
        <f>U15*(U14/$B$42)^$B$43</f>
        <v>0</v>
      </c>
      <c r="V16" s="10">
        <f>V15*(V14/$B$42)^$B$43</f>
        <v>0</v>
      </c>
      <c r="W16" s="10">
        <f>W15*(W14/$B$42)^$B$43</f>
        <v>0</v>
      </c>
    </row>
    <row r="17" spans="1:24" x14ac:dyDescent="0.2">
      <c r="B17" s="8" t="s">
        <v>59</v>
      </c>
      <c r="C17" s="9">
        <f>$B$53</f>
        <v>-100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4" x14ac:dyDescent="0.2">
      <c r="B18" s="2" t="s">
        <v>60</v>
      </c>
      <c r="C18" s="7">
        <f>C17*(C14/$B$54)^$B$55</f>
        <v>-20.03221467505459</v>
      </c>
      <c r="D18" s="10">
        <f t="shared" ref="D18:W18" si="1">(D14*D15)+(D14*D16)+(D14*D17)</f>
        <v>0</v>
      </c>
      <c r="E18" s="10">
        <f t="shared" si="1"/>
        <v>0</v>
      </c>
      <c r="F18" s="10">
        <f t="shared" si="1"/>
        <v>0</v>
      </c>
      <c r="G18" s="10">
        <f t="shared" si="1"/>
        <v>0</v>
      </c>
      <c r="H18" s="10">
        <f t="shared" si="1"/>
        <v>0</v>
      </c>
      <c r="I18" s="10">
        <f t="shared" si="1"/>
        <v>0</v>
      </c>
      <c r="J18" s="10">
        <f t="shared" si="1"/>
        <v>0</v>
      </c>
      <c r="K18" s="10">
        <f t="shared" si="1"/>
        <v>0</v>
      </c>
      <c r="L18" s="10">
        <f t="shared" si="1"/>
        <v>0</v>
      </c>
      <c r="M18" s="10">
        <f t="shared" si="1"/>
        <v>0</v>
      </c>
      <c r="N18" s="10">
        <f t="shared" si="1"/>
        <v>0</v>
      </c>
      <c r="O18" s="10">
        <f t="shared" si="1"/>
        <v>0</v>
      </c>
      <c r="P18" s="10">
        <f t="shared" si="1"/>
        <v>0</v>
      </c>
      <c r="Q18" s="10">
        <f t="shared" si="1"/>
        <v>0</v>
      </c>
      <c r="R18" s="10">
        <f t="shared" si="1"/>
        <v>0</v>
      </c>
      <c r="S18" s="10">
        <f t="shared" si="1"/>
        <v>0</v>
      </c>
      <c r="T18" s="10">
        <f t="shared" si="1"/>
        <v>0</v>
      </c>
      <c r="U18" s="10">
        <f t="shared" si="1"/>
        <v>0</v>
      </c>
      <c r="V18" s="10">
        <f t="shared" si="1"/>
        <v>0</v>
      </c>
      <c r="W18" s="10">
        <f t="shared" si="1"/>
        <v>0</v>
      </c>
    </row>
    <row r="19" spans="1:24" x14ac:dyDescent="0.2">
      <c r="A19" s="6"/>
      <c r="B19" s="8" t="s">
        <v>57</v>
      </c>
      <c r="C19" s="9">
        <f>$B$64</f>
        <v>-1</v>
      </c>
      <c r="D19" s="18">
        <f>$B$64</f>
        <v>-1</v>
      </c>
      <c r="E19" s="18">
        <f>$B$64</f>
        <v>-1</v>
      </c>
      <c r="F19" s="18">
        <f>$B$64</f>
        <v>-1</v>
      </c>
      <c r="G19" s="18">
        <f>$B$64</f>
        <v>-1</v>
      </c>
      <c r="H19" s="18">
        <f>$B$64</f>
        <v>-1</v>
      </c>
      <c r="I19" s="18">
        <f>$B$64</f>
        <v>-1</v>
      </c>
      <c r="J19" s="18">
        <f>$B$64</f>
        <v>-1</v>
      </c>
      <c r="K19" s="18">
        <f>$B$64</f>
        <v>-1</v>
      </c>
      <c r="L19" s="18">
        <f>$B$64</f>
        <v>-1</v>
      </c>
      <c r="M19" s="18">
        <f>$B$64</f>
        <v>-1</v>
      </c>
      <c r="N19" s="18">
        <f>$B$64</f>
        <v>-1</v>
      </c>
      <c r="O19" s="18">
        <f>$B$64</f>
        <v>-1</v>
      </c>
      <c r="P19" s="18">
        <f>$B$64</f>
        <v>-1</v>
      </c>
      <c r="Q19" s="18">
        <f>$B$64</f>
        <v>-1</v>
      </c>
      <c r="R19" s="18">
        <f>$B$64</f>
        <v>-1</v>
      </c>
      <c r="S19" s="18">
        <f>$B$64</f>
        <v>-1</v>
      </c>
      <c r="T19" s="18">
        <f>$B$64</f>
        <v>-1</v>
      </c>
      <c r="U19" s="18">
        <f>$B$64</f>
        <v>-1</v>
      </c>
      <c r="V19" s="18">
        <f>$B$64</f>
        <v>-1</v>
      </c>
      <c r="W19" s="18">
        <f>$B$64</f>
        <v>-1</v>
      </c>
    </row>
    <row r="20" spans="1:24" x14ac:dyDescent="0.2">
      <c r="A20" s="6"/>
      <c r="B20" s="13" t="s">
        <v>58</v>
      </c>
      <c r="C20" s="14">
        <f>C19*(C14/1)^1</f>
        <v>-2</v>
      </c>
      <c r="D20" s="14">
        <f t="shared" ref="D20:W20" si="2">D19*(D14/1)^1</f>
        <v>-2</v>
      </c>
      <c r="E20" s="14">
        <f t="shared" si="2"/>
        <v>-2</v>
      </c>
      <c r="F20" s="14">
        <f t="shared" si="2"/>
        <v>-2</v>
      </c>
      <c r="G20" s="14">
        <f t="shared" si="2"/>
        <v>-2</v>
      </c>
      <c r="H20" s="14">
        <f t="shared" si="2"/>
        <v>-2</v>
      </c>
      <c r="I20" s="14">
        <f t="shared" si="2"/>
        <v>-2</v>
      </c>
      <c r="J20" s="14">
        <f t="shared" si="2"/>
        <v>-2</v>
      </c>
      <c r="K20" s="14">
        <f t="shared" si="2"/>
        <v>-2</v>
      </c>
      <c r="L20" s="14">
        <f t="shared" si="2"/>
        <v>-2</v>
      </c>
      <c r="M20" s="14">
        <f t="shared" si="2"/>
        <v>-2</v>
      </c>
      <c r="N20" s="14">
        <f t="shared" si="2"/>
        <v>-2</v>
      </c>
      <c r="O20" s="14">
        <f t="shared" si="2"/>
        <v>-2</v>
      </c>
      <c r="P20" s="14">
        <f t="shared" si="2"/>
        <v>-2</v>
      </c>
      <c r="Q20" s="14">
        <f t="shared" si="2"/>
        <v>-2</v>
      </c>
      <c r="R20" s="14">
        <f t="shared" si="2"/>
        <v>-2</v>
      </c>
      <c r="S20" s="14">
        <f t="shared" si="2"/>
        <v>-2</v>
      </c>
      <c r="T20" s="14">
        <f t="shared" si="2"/>
        <v>-2</v>
      </c>
      <c r="U20" s="14">
        <f t="shared" si="2"/>
        <v>-2</v>
      </c>
      <c r="V20" s="14">
        <f t="shared" si="2"/>
        <v>-2</v>
      </c>
      <c r="W20" s="14">
        <f t="shared" si="2"/>
        <v>-2</v>
      </c>
      <c r="X20" s="15" t="s">
        <v>2</v>
      </c>
    </row>
    <row r="21" spans="1:24" x14ac:dyDescent="0.2">
      <c r="A21" s="6"/>
      <c r="B21" s="11" t="s">
        <v>61</v>
      </c>
      <c r="C21" s="12">
        <f>C20+C18+C16</f>
        <v>-22.03221467505459</v>
      </c>
      <c r="D21" s="12">
        <f t="shared" ref="D21:W21" si="3">D20+D18+D16</f>
        <v>-2</v>
      </c>
      <c r="E21" s="12">
        <f t="shared" si="3"/>
        <v>-2</v>
      </c>
      <c r="F21" s="12">
        <f t="shared" si="3"/>
        <v>-2</v>
      </c>
      <c r="G21" s="12">
        <f t="shared" si="3"/>
        <v>-2</v>
      </c>
      <c r="H21" s="12">
        <f t="shared" si="3"/>
        <v>-2</v>
      </c>
      <c r="I21" s="12">
        <f t="shared" si="3"/>
        <v>-2</v>
      </c>
      <c r="J21" s="12">
        <f t="shared" si="3"/>
        <v>-2</v>
      </c>
      <c r="K21" s="12">
        <f t="shared" si="3"/>
        <v>-2</v>
      </c>
      <c r="L21" s="12">
        <f t="shared" si="3"/>
        <v>-2</v>
      </c>
      <c r="M21" s="12">
        <f t="shared" si="3"/>
        <v>-2</v>
      </c>
      <c r="N21" s="12">
        <f t="shared" si="3"/>
        <v>-2</v>
      </c>
      <c r="O21" s="12">
        <f t="shared" si="3"/>
        <v>-2</v>
      </c>
      <c r="P21" s="12">
        <f t="shared" si="3"/>
        <v>-2</v>
      </c>
      <c r="Q21" s="12">
        <f t="shared" si="3"/>
        <v>-2</v>
      </c>
      <c r="R21" s="12">
        <f t="shared" si="3"/>
        <v>-2</v>
      </c>
      <c r="S21" s="12">
        <f t="shared" si="3"/>
        <v>-2</v>
      </c>
      <c r="T21" s="12">
        <f t="shared" si="3"/>
        <v>-2</v>
      </c>
      <c r="U21" s="12">
        <f t="shared" si="3"/>
        <v>-2</v>
      </c>
      <c r="V21" s="12">
        <f t="shared" si="3"/>
        <v>-2</v>
      </c>
      <c r="W21" s="12">
        <f t="shared" si="3"/>
        <v>-2</v>
      </c>
      <c r="X21" s="16">
        <f>SUM(C21:W21)</f>
        <v>-62.03221467505459</v>
      </c>
    </row>
    <row r="22" spans="1:2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4" x14ac:dyDescent="0.2">
      <c r="A23" s="5" t="s">
        <v>70</v>
      </c>
      <c r="B23" s="3" t="s">
        <v>3</v>
      </c>
      <c r="C23" s="3">
        <f>-$B$2</f>
        <v>-2</v>
      </c>
      <c r="D23" s="3">
        <f t="shared" ref="D23:W23" si="4">-$B$2</f>
        <v>-2</v>
      </c>
      <c r="E23" s="3">
        <f t="shared" si="4"/>
        <v>-2</v>
      </c>
      <c r="F23" s="3">
        <f t="shared" si="4"/>
        <v>-2</v>
      </c>
      <c r="G23" s="3">
        <f t="shared" si="4"/>
        <v>-2</v>
      </c>
      <c r="H23" s="3">
        <f t="shared" si="4"/>
        <v>-2</v>
      </c>
      <c r="I23" s="3">
        <f t="shared" si="4"/>
        <v>-2</v>
      </c>
      <c r="J23" s="3">
        <f t="shared" si="4"/>
        <v>-2</v>
      </c>
      <c r="K23" s="3">
        <f t="shared" si="4"/>
        <v>-2</v>
      </c>
      <c r="L23" s="3">
        <f t="shared" si="4"/>
        <v>-2</v>
      </c>
      <c r="M23" s="3">
        <f t="shared" si="4"/>
        <v>-2</v>
      </c>
      <c r="N23" s="3">
        <f t="shared" si="4"/>
        <v>-2</v>
      </c>
      <c r="O23" s="3">
        <f t="shared" si="4"/>
        <v>-2</v>
      </c>
      <c r="P23" s="3">
        <f t="shared" si="4"/>
        <v>-2</v>
      </c>
      <c r="Q23" s="3">
        <f t="shared" si="4"/>
        <v>-2</v>
      </c>
      <c r="R23" s="3">
        <f t="shared" si="4"/>
        <v>-2</v>
      </c>
      <c r="S23" s="3">
        <f t="shared" si="4"/>
        <v>-2</v>
      </c>
      <c r="T23" s="3">
        <f t="shared" si="4"/>
        <v>-2</v>
      </c>
      <c r="U23" s="3">
        <f t="shared" si="4"/>
        <v>-2</v>
      </c>
      <c r="V23" s="3">
        <f t="shared" si="4"/>
        <v>-2</v>
      </c>
      <c r="W23" s="3">
        <f t="shared" si="4"/>
        <v>-2</v>
      </c>
    </row>
    <row r="24" spans="1:24" x14ac:dyDescent="0.2">
      <c r="B24" s="8" t="s">
        <v>63</v>
      </c>
      <c r="C24" s="18">
        <f>$B$75</f>
        <v>-31.400000000000002</v>
      </c>
      <c r="D24" s="18">
        <f t="shared" ref="D24:W24" si="5">10 * -3.14</f>
        <v>-31.400000000000002</v>
      </c>
      <c r="E24" s="18">
        <f t="shared" si="5"/>
        <v>-31.400000000000002</v>
      </c>
      <c r="F24" s="18">
        <f t="shared" si="5"/>
        <v>-31.400000000000002</v>
      </c>
      <c r="G24" s="18">
        <f t="shared" si="5"/>
        <v>-31.400000000000002</v>
      </c>
      <c r="H24" s="18">
        <f t="shared" si="5"/>
        <v>-31.400000000000002</v>
      </c>
      <c r="I24" s="18">
        <f t="shared" si="5"/>
        <v>-31.400000000000002</v>
      </c>
      <c r="J24" s="18">
        <f t="shared" si="5"/>
        <v>-31.400000000000002</v>
      </c>
      <c r="K24" s="18">
        <f t="shared" si="5"/>
        <v>-31.400000000000002</v>
      </c>
      <c r="L24" s="18">
        <f t="shared" si="5"/>
        <v>-31.400000000000002</v>
      </c>
      <c r="M24" s="18">
        <f t="shared" si="5"/>
        <v>-31.400000000000002</v>
      </c>
      <c r="N24" s="18">
        <f t="shared" si="5"/>
        <v>-31.400000000000002</v>
      </c>
      <c r="O24" s="18">
        <f t="shared" si="5"/>
        <v>-31.400000000000002</v>
      </c>
      <c r="P24" s="18">
        <f t="shared" si="5"/>
        <v>-31.400000000000002</v>
      </c>
      <c r="Q24" s="18">
        <f t="shared" si="5"/>
        <v>-31.400000000000002</v>
      </c>
      <c r="R24" s="18">
        <f t="shared" si="5"/>
        <v>-31.400000000000002</v>
      </c>
      <c r="S24" s="18">
        <f t="shared" si="5"/>
        <v>-31.400000000000002</v>
      </c>
      <c r="T24" s="18">
        <f t="shared" si="5"/>
        <v>-31.400000000000002</v>
      </c>
      <c r="U24" s="18">
        <f t="shared" si="5"/>
        <v>-31.400000000000002</v>
      </c>
      <c r="V24" s="18">
        <f t="shared" si="5"/>
        <v>-31.400000000000002</v>
      </c>
      <c r="W24" s="18">
        <f t="shared" si="5"/>
        <v>-31.400000000000002</v>
      </c>
      <c r="X24" s="15" t="s">
        <v>2</v>
      </c>
    </row>
    <row r="25" spans="1:24" x14ac:dyDescent="0.2">
      <c r="B25" s="2" t="s">
        <v>64</v>
      </c>
      <c r="C25" s="10">
        <f>C24*(C23/1)^1</f>
        <v>62.800000000000004</v>
      </c>
      <c r="D25" s="10">
        <f t="shared" ref="D25:W25" si="6">D24*(D23/1)^1</f>
        <v>62.800000000000004</v>
      </c>
      <c r="E25" s="10">
        <f t="shared" si="6"/>
        <v>62.800000000000004</v>
      </c>
      <c r="F25" s="10">
        <f t="shared" si="6"/>
        <v>62.800000000000004</v>
      </c>
      <c r="G25" s="10">
        <f t="shared" si="6"/>
        <v>62.800000000000004</v>
      </c>
      <c r="H25" s="10">
        <f t="shared" si="6"/>
        <v>62.800000000000004</v>
      </c>
      <c r="I25" s="10">
        <f t="shared" si="6"/>
        <v>62.800000000000004</v>
      </c>
      <c r="J25" s="10">
        <f t="shared" si="6"/>
        <v>62.800000000000004</v>
      </c>
      <c r="K25" s="10">
        <f t="shared" si="6"/>
        <v>62.800000000000004</v>
      </c>
      <c r="L25" s="10">
        <f t="shared" si="6"/>
        <v>62.800000000000004</v>
      </c>
      <c r="M25" s="10">
        <f t="shared" si="6"/>
        <v>62.800000000000004</v>
      </c>
      <c r="N25" s="10">
        <f t="shared" si="6"/>
        <v>62.800000000000004</v>
      </c>
      <c r="O25" s="10">
        <f t="shared" si="6"/>
        <v>62.800000000000004</v>
      </c>
      <c r="P25" s="10">
        <f t="shared" si="6"/>
        <v>62.800000000000004</v>
      </c>
      <c r="Q25" s="10">
        <f t="shared" si="6"/>
        <v>62.800000000000004</v>
      </c>
      <c r="R25" s="10">
        <f t="shared" si="6"/>
        <v>62.800000000000004</v>
      </c>
      <c r="S25" s="10">
        <f t="shared" si="6"/>
        <v>62.800000000000004</v>
      </c>
      <c r="T25" s="10">
        <f t="shared" si="6"/>
        <v>62.800000000000004</v>
      </c>
      <c r="U25" s="10">
        <f t="shared" si="6"/>
        <v>62.800000000000004</v>
      </c>
      <c r="V25" s="10">
        <f t="shared" si="6"/>
        <v>62.800000000000004</v>
      </c>
      <c r="W25" s="10">
        <f t="shared" si="6"/>
        <v>62.800000000000004</v>
      </c>
      <c r="X25" s="17">
        <f>SUM(C25:W25)</f>
        <v>1318.7999999999995</v>
      </c>
    </row>
    <row r="26" spans="1:24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4" x14ac:dyDescent="0.2">
      <c r="A27" s="5" t="s">
        <v>4</v>
      </c>
      <c r="X27" s="15" t="s">
        <v>2</v>
      </c>
    </row>
    <row r="28" spans="1:24" x14ac:dyDescent="0.2">
      <c r="B28" s="11" t="s">
        <v>73</v>
      </c>
      <c r="C28" s="10">
        <f>C25+C21</f>
        <v>40.767785324945415</v>
      </c>
      <c r="D28" s="10">
        <f>D25+D21</f>
        <v>60.800000000000004</v>
      </c>
      <c r="E28" s="10">
        <f>E25+E21</f>
        <v>60.800000000000004</v>
      </c>
      <c r="F28" s="10">
        <f>F25+F21</f>
        <v>60.800000000000004</v>
      </c>
      <c r="G28" s="10">
        <f>G25+G21</f>
        <v>60.800000000000004</v>
      </c>
      <c r="H28" s="10">
        <f>H25+H21</f>
        <v>60.800000000000004</v>
      </c>
      <c r="I28" s="10">
        <f>I25+I21</f>
        <v>60.800000000000004</v>
      </c>
      <c r="J28" s="10">
        <f>J25+J21</f>
        <v>60.800000000000004</v>
      </c>
      <c r="K28" s="10">
        <f>K25+K21</f>
        <v>60.800000000000004</v>
      </c>
      <c r="L28" s="10">
        <f>L25+L21</f>
        <v>60.800000000000004</v>
      </c>
      <c r="M28" s="10">
        <f>M25+M21</f>
        <v>60.800000000000004</v>
      </c>
      <c r="N28" s="10">
        <f>N25+N21</f>
        <v>60.800000000000004</v>
      </c>
      <c r="O28" s="10">
        <f>O25+O21</f>
        <v>60.800000000000004</v>
      </c>
      <c r="P28" s="10">
        <f>P25+P21</f>
        <v>60.800000000000004</v>
      </c>
      <c r="Q28" s="10">
        <f>Q25+Q21</f>
        <v>60.800000000000004</v>
      </c>
      <c r="R28" s="10">
        <f>R25+R21</f>
        <v>60.800000000000004</v>
      </c>
      <c r="S28" s="10">
        <f>S25+S21</f>
        <v>60.800000000000004</v>
      </c>
      <c r="T28" s="10">
        <f>T25+T21</f>
        <v>60.800000000000004</v>
      </c>
      <c r="U28" s="10">
        <f>U25+U21</f>
        <v>60.800000000000004</v>
      </c>
      <c r="V28" s="10">
        <f>V25+V21</f>
        <v>60.800000000000004</v>
      </c>
      <c r="W28" s="10">
        <f>W25+W21</f>
        <v>60.800000000000004</v>
      </c>
      <c r="X28" s="16">
        <f>SUM(C28:W28)</f>
        <v>1256.767785324945</v>
      </c>
    </row>
    <row r="30" spans="1:24" x14ac:dyDescent="0.2">
      <c r="A30" s="5" t="s">
        <v>65</v>
      </c>
    </row>
    <row r="31" spans="1:24" x14ac:dyDescent="0.2">
      <c r="B31" s="5" t="s">
        <v>66</v>
      </c>
    </row>
    <row r="32" spans="1:24" x14ac:dyDescent="0.2">
      <c r="B32" s="5" t="s">
        <v>80</v>
      </c>
    </row>
    <row r="34" spans="1:32" x14ac:dyDescent="0.2">
      <c r="A34" s="22" t="s">
        <v>72</v>
      </c>
      <c r="B34" s="15" t="s">
        <v>5</v>
      </c>
      <c r="C34" s="15" t="s">
        <v>6</v>
      </c>
      <c r="D34" s="15" t="s">
        <v>7</v>
      </c>
      <c r="E34" s="15" t="s">
        <v>8</v>
      </c>
      <c r="F34" s="15" t="s">
        <v>9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14</v>
      </c>
      <c r="L34" s="15" t="s">
        <v>15</v>
      </c>
      <c r="M34" s="15" t="s">
        <v>16</v>
      </c>
      <c r="N34" s="15" t="s">
        <v>17</v>
      </c>
      <c r="O34" s="15" t="s">
        <v>18</v>
      </c>
      <c r="P34" s="15" t="s">
        <v>19</v>
      </c>
      <c r="Q34" s="15" t="s">
        <v>20</v>
      </c>
      <c r="R34" s="15" t="s">
        <v>21</v>
      </c>
      <c r="S34" s="15" t="s">
        <v>22</v>
      </c>
      <c r="T34" s="15" t="s">
        <v>23</v>
      </c>
      <c r="U34" s="15" t="s">
        <v>24</v>
      </c>
      <c r="V34" s="15" t="s">
        <v>25</v>
      </c>
      <c r="W34" s="15" t="s">
        <v>26</v>
      </c>
      <c r="X34" s="15" t="s">
        <v>27</v>
      </c>
      <c r="Y34" s="15" t="s">
        <v>28</v>
      </c>
      <c r="Z34" s="15" t="s">
        <v>29</v>
      </c>
      <c r="AA34" s="15" t="s">
        <v>30</v>
      </c>
      <c r="AB34" s="15" t="s">
        <v>31</v>
      </c>
      <c r="AC34" s="15" t="s">
        <v>32</v>
      </c>
      <c r="AD34" s="15" t="s">
        <v>33</v>
      </c>
      <c r="AE34" s="15" t="s">
        <v>34</v>
      </c>
      <c r="AF34" s="15" t="s">
        <v>35</v>
      </c>
    </row>
    <row r="35" spans="1:32" x14ac:dyDescent="0.2">
      <c r="A35" s="22"/>
      <c r="B35" s="19">
        <f>$B$41*($C$14/$B$42)^$B$43</f>
        <v>-2003.2214675054588</v>
      </c>
      <c r="C35" s="21">
        <f>$X$28</f>
        <v>1256.767785324945</v>
      </c>
      <c r="D35" s="21">
        <f t="shared" ref="D35:AF35" si="7">$X$28</f>
        <v>1256.767785324945</v>
      </c>
      <c r="E35" s="21">
        <f t="shared" si="7"/>
        <v>1256.767785324945</v>
      </c>
      <c r="F35" s="21">
        <f t="shared" si="7"/>
        <v>1256.767785324945</v>
      </c>
      <c r="G35" s="21">
        <f t="shared" si="7"/>
        <v>1256.767785324945</v>
      </c>
      <c r="H35" s="21">
        <f t="shared" si="7"/>
        <v>1256.767785324945</v>
      </c>
      <c r="I35" s="21">
        <f t="shared" si="7"/>
        <v>1256.767785324945</v>
      </c>
      <c r="J35" s="21">
        <f t="shared" si="7"/>
        <v>1256.767785324945</v>
      </c>
      <c r="K35" s="21">
        <f t="shared" si="7"/>
        <v>1256.767785324945</v>
      </c>
      <c r="L35" s="19">
        <f>$X$28+$B$35</f>
        <v>-746.45368218051385</v>
      </c>
      <c r="M35" s="21">
        <f t="shared" si="7"/>
        <v>1256.767785324945</v>
      </c>
      <c r="N35" s="21">
        <f t="shared" si="7"/>
        <v>1256.767785324945</v>
      </c>
      <c r="O35" s="21">
        <f t="shared" si="7"/>
        <v>1256.767785324945</v>
      </c>
      <c r="P35" s="21">
        <f t="shared" si="7"/>
        <v>1256.767785324945</v>
      </c>
      <c r="Q35" s="21">
        <f t="shared" si="7"/>
        <v>1256.767785324945</v>
      </c>
      <c r="R35" s="21">
        <f t="shared" si="7"/>
        <v>1256.767785324945</v>
      </c>
      <c r="S35" s="21">
        <f t="shared" si="7"/>
        <v>1256.767785324945</v>
      </c>
      <c r="T35" s="21">
        <f t="shared" si="7"/>
        <v>1256.767785324945</v>
      </c>
      <c r="U35" s="21">
        <f t="shared" si="7"/>
        <v>1256.767785324945</v>
      </c>
      <c r="V35" s="19">
        <f>$X$28+$B$35</f>
        <v>-746.45368218051385</v>
      </c>
      <c r="W35" s="21">
        <f t="shared" si="7"/>
        <v>1256.767785324945</v>
      </c>
      <c r="X35" s="21">
        <f t="shared" si="7"/>
        <v>1256.767785324945</v>
      </c>
      <c r="Y35" s="21">
        <f t="shared" si="7"/>
        <v>1256.767785324945</v>
      </c>
      <c r="Z35" s="21">
        <f t="shared" si="7"/>
        <v>1256.767785324945</v>
      </c>
      <c r="AA35" s="21">
        <f t="shared" si="7"/>
        <v>1256.767785324945</v>
      </c>
      <c r="AB35" s="21">
        <f t="shared" si="7"/>
        <v>1256.767785324945</v>
      </c>
      <c r="AC35" s="21">
        <f t="shared" si="7"/>
        <v>1256.767785324945</v>
      </c>
      <c r="AD35" s="21">
        <f t="shared" si="7"/>
        <v>1256.767785324945</v>
      </c>
      <c r="AE35" s="21">
        <f t="shared" si="7"/>
        <v>1256.767785324945</v>
      </c>
      <c r="AF35" s="21">
        <f t="shared" si="7"/>
        <v>1256.767785324945</v>
      </c>
    </row>
    <row r="36" spans="1:32" x14ac:dyDescent="0.2">
      <c r="A36" s="5" t="s">
        <v>36</v>
      </c>
      <c r="B36" s="28">
        <f>NPV($B$7,C35:AF35)+$B$35</f>
        <v>10787.531258478319</v>
      </c>
    </row>
    <row r="39" spans="1:32" x14ac:dyDescent="0.2">
      <c r="A39" s="5" t="s">
        <v>81</v>
      </c>
    </row>
    <row r="40" spans="1:32" x14ac:dyDescent="0.2">
      <c r="A40" s="25" t="s">
        <v>40</v>
      </c>
      <c r="B40" s="26"/>
    </row>
    <row r="41" spans="1:32" x14ac:dyDescent="0.2">
      <c r="A41" s="23" t="s">
        <v>41</v>
      </c>
      <c r="B41" s="27">
        <v>-10000</v>
      </c>
    </row>
    <row r="42" spans="1:32" x14ac:dyDescent="0.2">
      <c r="A42" s="23" t="s">
        <v>42</v>
      </c>
      <c r="B42" s="24">
        <v>10</v>
      </c>
    </row>
    <row r="43" spans="1:32" x14ac:dyDescent="0.2">
      <c r="A43" s="23" t="s">
        <v>43</v>
      </c>
      <c r="B43" s="24">
        <v>0.999</v>
      </c>
    </row>
    <row r="44" spans="1:32" x14ac:dyDescent="0.2">
      <c r="A44" s="23" t="s">
        <v>44</v>
      </c>
      <c r="B44" s="24">
        <f>B2</f>
        <v>2</v>
      </c>
    </row>
    <row r="45" spans="1:32" x14ac:dyDescent="0.2">
      <c r="A45" s="23" t="s">
        <v>45</v>
      </c>
      <c r="B45" s="24" t="s">
        <v>52</v>
      </c>
    </row>
    <row r="46" spans="1:32" x14ac:dyDescent="0.2">
      <c r="A46" s="23" t="s">
        <v>47</v>
      </c>
      <c r="B46" s="24" t="s">
        <v>53</v>
      </c>
    </row>
    <row r="47" spans="1:32" x14ac:dyDescent="0.2">
      <c r="A47" s="23" t="s">
        <v>49</v>
      </c>
      <c r="B47" s="24" t="b">
        <v>0</v>
      </c>
    </row>
    <row r="48" spans="1:32" x14ac:dyDescent="0.2">
      <c r="A48" s="23" t="s">
        <v>50</v>
      </c>
      <c r="B48" s="24" t="s">
        <v>54</v>
      </c>
    </row>
    <row r="49" spans="1:2" x14ac:dyDescent="0.2">
      <c r="A49" s="23" t="s">
        <v>51</v>
      </c>
      <c r="B49" s="24" t="b">
        <v>0</v>
      </c>
    </row>
    <row r="50" spans="1:2" x14ac:dyDescent="0.2">
      <c r="A50" s="23" t="s">
        <v>79</v>
      </c>
      <c r="B50" s="24">
        <v>5</v>
      </c>
    </row>
    <row r="52" spans="1:2" ht="17" thickBot="1" x14ac:dyDescent="0.25">
      <c r="A52" s="32" t="s">
        <v>38</v>
      </c>
      <c r="B52" s="33"/>
    </row>
    <row r="53" spans="1:2" x14ac:dyDescent="0.2">
      <c r="A53" s="29" t="s">
        <v>41</v>
      </c>
      <c r="B53" s="30">
        <v>-100</v>
      </c>
    </row>
    <row r="54" spans="1:2" x14ac:dyDescent="0.2">
      <c r="A54" s="23" t="s">
        <v>42</v>
      </c>
      <c r="B54" s="24">
        <v>10</v>
      </c>
    </row>
    <row r="55" spans="1:2" x14ac:dyDescent="0.2">
      <c r="A55" s="23" t="s">
        <v>43</v>
      </c>
      <c r="B55" s="24">
        <v>0.999</v>
      </c>
    </row>
    <row r="56" spans="1:2" x14ac:dyDescent="0.2">
      <c r="A56" s="23" t="s">
        <v>44</v>
      </c>
      <c r="B56" s="24">
        <f>B2</f>
        <v>2</v>
      </c>
    </row>
    <row r="57" spans="1:2" x14ac:dyDescent="0.2">
      <c r="A57" s="23" t="s">
        <v>45</v>
      </c>
      <c r="B57" s="24" t="s">
        <v>46</v>
      </c>
    </row>
    <row r="58" spans="1:2" x14ac:dyDescent="0.2">
      <c r="A58" s="23" t="s">
        <v>47</v>
      </c>
      <c r="B58" s="24" t="s">
        <v>48</v>
      </c>
    </row>
    <row r="59" spans="1:2" x14ac:dyDescent="0.2">
      <c r="A59" s="23" t="s">
        <v>49</v>
      </c>
      <c r="B59" s="24" t="b">
        <v>0</v>
      </c>
    </row>
    <row r="60" spans="1:2" x14ac:dyDescent="0.2">
      <c r="A60" s="23" t="s">
        <v>50</v>
      </c>
      <c r="B60" s="24" t="s">
        <v>54</v>
      </c>
    </row>
    <row r="61" spans="1:2" x14ac:dyDescent="0.2">
      <c r="A61" s="23" t="s">
        <v>51</v>
      </c>
      <c r="B61" s="24" t="b">
        <v>0</v>
      </c>
    </row>
    <row r="63" spans="1:2" ht="17" thickBot="1" x14ac:dyDescent="0.25">
      <c r="A63" s="31" t="s">
        <v>39</v>
      </c>
      <c r="B63" s="31"/>
    </row>
    <row r="64" spans="1:2" x14ac:dyDescent="0.2">
      <c r="A64" s="29" t="s">
        <v>41</v>
      </c>
      <c r="B64" s="30">
        <v>-1</v>
      </c>
    </row>
    <row r="65" spans="1:2" x14ac:dyDescent="0.2">
      <c r="A65" s="23" t="s">
        <v>42</v>
      </c>
      <c r="B65" s="24">
        <v>1</v>
      </c>
    </row>
    <row r="66" spans="1:2" x14ac:dyDescent="0.2">
      <c r="A66" s="23" t="s">
        <v>43</v>
      </c>
      <c r="B66" s="24">
        <v>1</v>
      </c>
    </row>
    <row r="67" spans="1:2" x14ac:dyDescent="0.2">
      <c r="A67" s="23" t="s">
        <v>44</v>
      </c>
      <c r="B67" s="24">
        <v>1</v>
      </c>
    </row>
    <row r="68" spans="1:2" x14ac:dyDescent="0.2">
      <c r="A68" s="23" t="s">
        <v>45</v>
      </c>
      <c r="B68" s="24" t="s">
        <v>46</v>
      </c>
    </row>
    <row r="69" spans="1:2" x14ac:dyDescent="0.2">
      <c r="A69" s="23" t="s">
        <v>47</v>
      </c>
      <c r="B69" s="24" t="s">
        <v>53</v>
      </c>
    </row>
    <row r="70" spans="1:2" x14ac:dyDescent="0.2">
      <c r="A70" s="23" t="s">
        <v>49</v>
      </c>
      <c r="B70" s="24" t="b">
        <v>0</v>
      </c>
    </row>
    <row r="71" spans="1:2" x14ac:dyDescent="0.2">
      <c r="A71" s="23" t="s">
        <v>50</v>
      </c>
      <c r="B71" s="24" t="s">
        <v>54</v>
      </c>
    </row>
    <row r="72" spans="1:2" x14ac:dyDescent="0.2">
      <c r="A72" s="23" t="s">
        <v>51</v>
      </c>
      <c r="B72" s="24" t="b">
        <v>0</v>
      </c>
    </row>
    <row r="74" spans="1:2" ht="17" thickBot="1" x14ac:dyDescent="0.25">
      <c r="A74" s="32" t="s">
        <v>62</v>
      </c>
      <c r="B74" s="33"/>
    </row>
    <row r="75" spans="1:2" x14ac:dyDescent="0.2">
      <c r="A75" s="29" t="s">
        <v>41</v>
      </c>
      <c r="B75" s="30">
        <f>10 * -3.14</f>
        <v>-31.400000000000002</v>
      </c>
    </row>
    <row r="76" spans="1:2" x14ac:dyDescent="0.2">
      <c r="A76" s="23" t="s">
        <v>42</v>
      </c>
      <c r="B76" s="24" t="s">
        <v>53</v>
      </c>
    </row>
    <row r="77" spans="1:2" x14ac:dyDescent="0.2">
      <c r="A77" s="23" t="s">
        <v>43</v>
      </c>
      <c r="B77" s="24">
        <v>1</v>
      </c>
    </row>
    <row r="78" spans="1:2" x14ac:dyDescent="0.2">
      <c r="A78" s="23" t="s">
        <v>44</v>
      </c>
      <c r="B78" s="24">
        <v>-1</v>
      </c>
    </row>
    <row r="79" spans="1:2" x14ac:dyDescent="0.2">
      <c r="A79" s="23" t="s">
        <v>45</v>
      </c>
      <c r="B79" s="24" t="s">
        <v>46</v>
      </c>
    </row>
    <row r="80" spans="1:2" x14ac:dyDescent="0.2">
      <c r="A80" s="23" t="s">
        <v>47</v>
      </c>
      <c r="B80" s="24" t="s">
        <v>53</v>
      </c>
    </row>
    <row r="81" spans="1:2" x14ac:dyDescent="0.2">
      <c r="A81" s="23" t="s">
        <v>49</v>
      </c>
      <c r="B81" s="24" t="b">
        <v>0</v>
      </c>
    </row>
    <row r="82" spans="1:2" x14ac:dyDescent="0.2">
      <c r="A82" s="23" t="s">
        <v>50</v>
      </c>
      <c r="B82" s="24" t="s">
        <v>54</v>
      </c>
    </row>
    <row r="83" spans="1:2" x14ac:dyDescent="0.2">
      <c r="A83" s="23" t="s">
        <v>51</v>
      </c>
      <c r="B83" s="24" t="b">
        <v>0</v>
      </c>
    </row>
  </sheetData>
  <mergeCells count="5">
    <mergeCell ref="A74:B74"/>
    <mergeCell ref="A34:A35"/>
    <mergeCell ref="A40:B40"/>
    <mergeCell ref="A52:B52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2022-04-06T16:09:02Z</dcterms:created>
  <dcterms:modified xsi:type="dcterms:W3CDTF">2022-04-11T23:03:14Z</dcterms:modified>
</cp:coreProperties>
</file>