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bpw/projects/HERON/tests/integration_tests/mechanics/pyomo_options/"/>
    </mc:Choice>
  </mc:AlternateContent>
  <xr:revisionPtr revIDLastSave="0" documentId="13_ncr:1_{C1F2CBFF-02EF-F840-8B10-E49F96F3E026}" xr6:coauthVersionLast="47" xr6:coauthVersionMax="47" xr10:uidLastSave="{00000000-0000-0000-0000-000000000000}"/>
  <bookViews>
    <workbookView xWindow="-1520" yWindow="-21100" windowWidth="30160" windowHeight="20500" activeTab="1" xr2:uid="{D0FB268D-148C-FA40-8069-E11220FC7D23}"/>
  </bookViews>
  <sheets>
    <sheet name="Case 1" sheetId="2" r:id="rId1"/>
    <sheet name="Case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J29" i="1"/>
  <c r="M29" i="1"/>
  <c r="N29" i="1"/>
  <c r="Q29" i="1"/>
  <c r="U29" i="1"/>
  <c r="D30" i="1"/>
  <c r="C30" i="1"/>
  <c r="W26" i="1"/>
  <c r="W29" i="1" s="1"/>
  <c r="V26" i="1"/>
  <c r="V29" i="1" s="1"/>
  <c r="U26" i="1"/>
  <c r="T26" i="1"/>
  <c r="S26" i="1"/>
  <c r="R26" i="1"/>
  <c r="R29" i="1" s="1"/>
  <c r="Q26" i="1"/>
  <c r="P26" i="1"/>
  <c r="P29" i="1" s="1"/>
  <c r="O26" i="1"/>
  <c r="O29" i="1" s="1"/>
  <c r="N26" i="1"/>
  <c r="M26" i="1"/>
  <c r="L26" i="1"/>
  <c r="L29" i="1" s="1"/>
  <c r="K26" i="1"/>
  <c r="K29" i="1" s="1"/>
  <c r="J26" i="1"/>
  <c r="I26" i="1"/>
  <c r="H26" i="1"/>
  <c r="G26" i="1"/>
  <c r="F26" i="1"/>
  <c r="E26" i="1"/>
  <c r="D26" i="1"/>
  <c r="D29" i="1" s="1"/>
  <c r="C26" i="1"/>
  <c r="Y25" i="1"/>
  <c r="Y24" i="1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D30" i="2"/>
  <c r="E30" i="2"/>
  <c r="F30" i="2"/>
  <c r="G30" i="2"/>
  <c r="H30" i="2"/>
  <c r="I30" i="2"/>
  <c r="J30" i="2"/>
  <c r="Q30" i="2"/>
  <c r="R30" i="2"/>
  <c r="S30" i="2"/>
  <c r="T30" i="2"/>
  <c r="U30" i="2"/>
  <c r="D29" i="2"/>
  <c r="E29" i="2"/>
  <c r="F29" i="2"/>
  <c r="G29" i="2"/>
  <c r="H29" i="2"/>
  <c r="I29" i="2"/>
  <c r="J29" i="2"/>
  <c r="N29" i="2"/>
  <c r="O29" i="2"/>
  <c r="Q29" i="2"/>
  <c r="V29" i="2"/>
  <c r="C30" i="2"/>
  <c r="N26" i="2"/>
  <c r="M26" i="2"/>
  <c r="L26" i="2"/>
  <c r="K26" i="2"/>
  <c r="J26" i="2"/>
  <c r="I26" i="2"/>
  <c r="W26" i="2"/>
  <c r="V26" i="2"/>
  <c r="U26" i="2"/>
  <c r="T26" i="2"/>
  <c r="S26" i="2"/>
  <c r="R26" i="2"/>
  <c r="Q26" i="2"/>
  <c r="P26" i="2"/>
  <c r="O26" i="2"/>
  <c r="H26" i="2"/>
  <c r="G26" i="2"/>
  <c r="F26" i="2"/>
  <c r="E26" i="2"/>
  <c r="D26" i="2"/>
  <c r="C26" i="2"/>
  <c r="C29" i="2" s="1"/>
  <c r="Y24" i="2"/>
  <c r="E11" i="2"/>
  <c r="F11" i="2"/>
  <c r="G11" i="2"/>
  <c r="H11" i="2"/>
  <c r="I11" i="2"/>
  <c r="Q11" i="2"/>
  <c r="R11" i="2"/>
  <c r="U11" i="2"/>
  <c r="V11" i="2"/>
  <c r="V30" i="2" s="1"/>
  <c r="W11" i="2"/>
  <c r="W30" i="2" s="1"/>
  <c r="D11" i="2"/>
  <c r="C31" i="1"/>
  <c r="E11" i="1"/>
  <c r="E30" i="1" s="1"/>
  <c r="F11" i="1"/>
  <c r="F30" i="1" s="1"/>
  <c r="G11" i="1"/>
  <c r="G30" i="1" s="1"/>
  <c r="H11" i="1"/>
  <c r="H30" i="1" s="1"/>
  <c r="I11" i="1"/>
  <c r="I30" i="1" s="1"/>
  <c r="J11" i="1"/>
  <c r="J30" i="1" s="1"/>
  <c r="K30" i="1"/>
  <c r="L11" i="1"/>
  <c r="L30" i="1" s="1"/>
  <c r="M11" i="1"/>
  <c r="M30" i="1" s="1"/>
  <c r="N11" i="1"/>
  <c r="N30" i="1" s="1"/>
  <c r="O11" i="1"/>
  <c r="O30" i="1" s="1"/>
  <c r="P11" i="1"/>
  <c r="P30" i="1" s="1"/>
  <c r="Q11" i="1"/>
  <c r="Q30" i="1" s="1"/>
  <c r="R11" i="1"/>
  <c r="R30" i="1" s="1"/>
  <c r="S11" i="1"/>
  <c r="S30" i="1" s="1"/>
  <c r="T11" i="1"/>
  <c r="T30" i="1" s="1"/>
  <c r="U11" i="1"/>
  <c r="U30" i="1" s="1"/>
  <c r="V11" i="1"/>
  <c r="V30" i="1" s="1"/>
  <c r="W11" i="1"/>
  <c r="W30" i="1" s="1"/>
  <c r="D11" i="1"/>
  <c r="C11" i="1"/>
  <c r="J11" i="2"/>
  <c r="Y26" i="1" l="1"/>
  <c r="C29" i="1"/>
  <c r="Y26" i="2"/>
  <c r="Y25" i="2"/>
  <c r="M30" i="2"/>
  <c r="L30" i="2"/>
  <c r="K30" i="2"/>
  <c r="C31" i="2"/>
  <c r="W21" i="2"/>
  <c r="W22" i="2" s="1"/>
  <c r="V21" i="2"/>
  <c r="V22" i="2" s="1"/>
  <c r="U21" i="2"/>
  <c r="U22" i="2" s="1"/>
  <c r="T21" i="2"/>
  <c r="T22" i="2" s="1"/>
  <c r="S21" i="2"/>
  <c r="S22" i="2" s="1"/>
  <c r="R21" i="2"/>
  <c r="R22" i="2" s="1"/>
  <c r="Q21" i="2"/>
  <c r="Q22" i="2" s="1"/>
  <c r="P21" i="2"/>
  <c r="P22" i="2" s="1"/>
  <c r="O21" i="2"/>
  <c r="O22" i="2" s="1"/>
  <c r="N21" i="2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G21" i="2"/>
  <c r="G22" i="2" s="1"/>
  <c r="F21" i="2"/>
  <c r="F22" i="2" s="1"/>
  <c r="E21" i="2"/>
  <c r="E22" i="2" s="1"/>
  <c r="D21" i="2"/>
  <c r="D22" i="2" s="1"/>
  <c r="C21" i="2"/>
  <c r="C22" i="2" s="1"/>
  <c r="Y20" i="2"/>
  <c r="W18" i="2"/>
  <c r="W29" i="2" s="1"/>
  <c r="V18" i="2"/>
  <c r="U18" i="2"/>
  <c r="U29" i="2" s="1"/>
  <c r="T18" i="2"/>
  <c r="T29" i="2" s="1"/>
  <c r="S18" i="2"/>
  <c r="S29" i="2" s="1"/>
  <c r="R18" i="2"/>
  <c r="R29" i="2" s="1"/>
  <c r="Q18" i="2"/>
  <c r="P18" i="2"/>
  <c r="P29" i="2" s="1"/>
  <c r="O18" i="2"/>
  <c r="N18" i="2"/>
  <c r="M18" i="2"/>
  <c r="M29" i="2" s="1"/>
  <c r="L18" i="2"/>
  <c r="L29" i="2" s="1"/>
  <c r="K18" i="2"/>
  <c r="K29" i="2" s="1"/>
  <c r="J18" i="2"/>
  <c r="I18" i="2"/>
  <c r="H18" i="2"/>
  <c r="G18" i="2"/>
  <c r="F18" i="2"/>
  <c r="E18" i="2"/>
  <c r="D18" i="2"/>
  <c r="C18" i="2"/>
  <c r="Y17" i="2"/>
  <c r="Y16" i="2"/>
  <c r="Y14" i="2"/>
  <c r="Y13" i="2"/>
  <c r="Y8" i="2"/>
  <c r="Y6" i="2"/>
  <c r="Y8" i="1"/>
  <c r="Y13" i="1"/>
  <c r="Y14" i="1"/>
  <c r="Y16" i="1"/>
  <c r="Y17" i="1"/>
  <c r="Y20" i="1"/>
  <c r="Y6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C18" i="1"/>
  <c r="D21" i="1"/>
  <c r="D22" i="1" s="1"/>
  <c r="E21" i="1"/>
  <c r="E22" i="1" s="1"/>
  <c r="F21" i="1"/>
  <c r="F22" i="1" s="1"/>
  <c r="G21" i="1"/>
  <c r="G22" i="1" s="1"/>
  <c r="H21" i="1"/>
  <c r="H22" i="1" s="1"/>
  <c r="I21" i="1"/>
  <c r="I22" i="1" s="1"/>
  <c r="J21" i="1"/>
  <c r="J22" i="1" s="1"/>
  <c r="K21" i="1"/>
  <c r="K22" i="1" s="1"/>
  <c r="L21" i="1"/>
  <c r="L22" i="1" s="1"/>
  <c r="M21" i="1"/>
  <c r="M22" i="1" s="1"/>
  <c r="N21" i="1"/>
  <c r="N22" i="1" s="1"/>
  <c r="O21" i="1"/>
  <c r="O22" i="1" s="1"/>
  <c r="P21" i="1"/>
  <c r="P22" i="1" s="1"/>
  <c r="Q21" i="1"/>
  <c r="Q22" i="1" s="1"/>
  <c r="R21" i="1"/>
  <c r="R22" i="1" s="1"/>
  <c r="S21" i="1"/>
  <c r="S22" i="1" s="1"/>
  <c r="S29" i="1" s="1"/>
  <c r="T21" i="1"/>
  <c r="T22" i="1" s="1"/>
  <c r="T29" i="1" s="1"/>
  <c r="U21" i="1"/>
  <c r="U22" i="1" s="1"/>
  <c r="V21" i="1"/>
  <c r="V22" i="1" s="1"/>
  <c r="W21" i="1"/>
  <c r="W22" i="1" s="1"/>
  <c r="C21" i="1"/>
  <c r="C22" i="1" s="1"/>
  <c r="N11" i="2" l="1"/>
  <c r="N30" i="2" s="1"/>
  <c r="Y18" i="1"/>
  <c r="Y31" i="1"/>
  <c r="Y30" i="1"/>
  <c r="Y22" i="1"/>
  <c r="Y21" i="1"/>
  <c r="Y18" i="2"/>
  <c r="Y31" i="2"/>
  <c r="Y22" i="2"/>
  <c r="Y21" i="2"/>
  <c r="P11" i="2" l="1"/>
  <c r="P30" i="2" s="1"/>
  <c r="O11" i="2"/>
  <c r="Y29" i="2"/>
  <c r="D38" i="2" s="1"/>
  <c r="Y29" i="1"/>
  <c r="O30" i="2" l="1"/>
  <c r="Y30" i="2" s="1"/>
  <c r="C38" i="2"/>
  <c r="E38" i="2"/>
  <c r="E38" i="1"/>
  <c r="D38" i="1"/>
  <c r="C38" i="1"/>
  <c r="B39" i="1" s="1"/>
  <c r="B39" i="2" l="1"/>
</calcChain>
</file>

<file path=xl/sharedStrings.xml><?xml version="1.0" encoding="utf-8"?>
<sst xmlns="http://schemas.openxmlformats.org/spreadsheetml/2006/main" count="87" uniqueCount="35">
  <si>
    <t>ARMA Signal</t>
  </si>
  <si>
    <t>time</t>
  </si>
  <si>
    <t>steamer</t>
  </si>
  <si>
    <t>steam</t>
  </si>
  <si>
    <t>signal</t>
  </si>
  <si>
    <t>price</t>
  </si>
  <si>
    <t>generator</t>
  </si>
  <si>
    <t>electricity</t>
  </si>
  <si>
    <t>e fixed market</t>
  </si>
  <si>
    <t>e flex market</t>
  </si>
  <si>
    <t>cashflow</t>
  </si>
  <si>
    <t>TOTAL</t>
  </si>
  <si>
    <t>HOURLY TOTAL</t>
  </si>
  <si>
    <t>All years are the same.</t>
  </si>
  <si>
    <t>CashFlows</t>
  </si>
  <si>
    <t>Year 1</t>
  </si>
  <si>
    <t>Year 0</t>
  </si>
  <si>
    <t>Year 2</t>
  </si>
  <si>
    <t>Year 3</t>
  </si>
  <si>
    <t>YEAR 1</t>
  </si>
  <si>
    <t>YEARS 2-3</t>
  </si>
  <si>
    <t>Not Discounted</t>
  </si>
  <si>
    <t>Discount Rate:</t>
  </si>
  <si>
    <t>NPV</t>
  </si>
  <si>
    <t>CASE VARIABLES</t>
  </si>
  <si>
    <t>VALUE</t>
  </si>
  <si>
    <t>steamer capacity</t>
  </si>
  <si>
    <t>steam storage</t>
  </si>
  <si>
    <t>level</t>
  </si>
  <si>
    <t>production</t>
  </si>
  <si>
    <t>NOTE this isn't a unique solution; flexible use of the storage can result in numerous solutions that are equally profitable.</t>
  </si>
  <si>
    <t>activity</t>
  </si>
  <si>
    <t>storage capacity</t>
  </si>
  <si>
    <t>Note the Steamer is making more steam than the Generator can possibly convert into electricity. The Storage is used to mitigate large expenses in the end of the history.</t>
  </si>
  <si>
    <t>steam_offload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</si>
</sst>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8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9901-C9EE-9948-846C-E17303C6B6B5}">
  <dimension ref="A1:Y39"/>
  <sheetViews>
    <sheetView workbookViewId="0">
      <selection activeCell="A24" sqref="A24:XFD26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24</v>
      </c>
      <c r="B1" t="s">
        <v>26</v>
      </c>
    </row>
    <row r="2" spans="1:25" x14ac:dyDescent="0.2">
      <c r="A2" t="s">
        <v>25</v>
      </c>
      <c r="B2">
        <v>1</v>
      </c>
    </row>
    <row r="4" spans="1:25" x14ac:dyDescent="0.2">
      <c r="A4" t="s">
        <v>19</v>
      </c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 s="6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 s="6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2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7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7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7" spans="1:25" x14ac:dyDescent="0.2">
      <c r="J7" s="6"/>
      <c r="R7" s="6"/>
    </row>
    <row r="8" spans="1:25" x14ac:dyDescent="0.2">
      <c r="A8" t="s">
        <v>2</v>
      </c>
      <c r="B8" s="2" t="s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8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8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Y8">
        <f t="shared" ref="Y8:Y22" si="0">SUM(C8:W8)</f>
        <v>21</v>
      </c>
    </row>
    <row r="9" spans="1:25" x14ac:dyDescent="0.2">
      <c r="J9" s="6"/>
      <c r="R9" s="6"/>
    </row>
    <row r="10" spans="1:25" x14ac:dyDescent="0.2">
      <c r="A10" t="s">
        <v>27</v>
      </c>
      <c r="B10" s="11" t="s">
        <v>28</v>
      </c>
      <c r="C10" s="11">
        <v>0.3</v>
      </c>
      <c r="D10" s="11">
        <v>0.4</v>
      </c>
      <c r="E10" s="11">
        <v>0.5</v>
      </c>
      <c r="F10" s="11">
        <v>0.6</v>
      </c>
      <c r="G10" s="11">
        <v>0.7</v>
      </c>
      <c r="H10" s="11">
        <v>0.8</v>
      </c>
      <c r="I10" s="11">
        <v>0.9</v>
      </c>
      <c r="J10" s="12">
        <v>1</v>
      </c>
      <c r="K10" s="11">
        <v>0.7</v>
      </c>
      <c r="L10" s="11">
        <v>0.5</v>
      </c>
      <c r="M10" s="11">
        <v>0.5</v>
      </c>
      <c r="N10" s="11">
        <v>0.6</v>
      </c>
      <c r="O10" s="11">
        <v>0.7</v>
      </c>
      <c r="P10" s="11">
        <v>0.8</v>
      </c>
      <c r="Q10" s="11">
        <v>0.9</v>
      </c>
      <c r="R10" s="12">
        <v>1</v>
      </c>
      <c r="S10" s="11">
        <v>0.7</v>
      </c>
      <c r="T10" s="11">
        <v>0.7</v>
      </c>
      <c r="U10" s="11">
        <v>0.8</v>
      </c>
      <c r="V10" s="11">
        <v>0.9</v>
      </c>
      <c r="W10" s="11">
        <v>1</v>
      </c>
    </row>
    <row r="11" spans="1:25" x14ac:dyDescent="0.2">
      <c r="A11">
        <v>1</v>
      </c>
      <c r="B11" s="2" t="s">
        <v>29</v>
      </c>
      <c r="C11" s="2">
        <v>7</v>
      </c>
      <c r="D11" s="2">
        <f>-(D10-C10)/0.1</f>
        <v>-1.0000000000000002</v>
      </c>
      <c r="E11" s="2">
        <f t="shared" ref="E11:W11" si="1">-(E10-D10)/0.1</f>
        <v>-0.99999999999999978</v>
      </c>
      <c r="F11" s="2">
        <f t="shared" si="1"/>
        <v>-0.99999999999999978</v>
      </c>
      <c r="G11" s="2">
        <f t="shared" si="1"/>
        <v>-0.99999999999999978</v>
      </c>
      <c r="H11" s="2">
        <f t="shared" si="1"/>
        <v>-1.0000000000000009</v>
      </c>
      <c r="I11" s="2">
        <f t="shared" si="1"/>
        <v>-0.99999999999999978</v>
      </c>
      <c r="J11" s="8">
        <f t="shared" si="1"/>
        <v>-0.99999999999999978</v>
      </c>
      <c r="K11" s="2">
        <v>3</v>
      </c>
      <c r="L11" s="2">
        <v>2</v>
      </c>
      <c r="M11" s="2">
        <v>0</v>
      </c>
      <c r="N11" s="2">
        <f t="shared" si="1"/>
        <v>-0.99999999999999978</v>
      </c>
      <c r="O11" s="2">
        <f t="shared" si="1"/>
        <v>-0.99999999999999978</v>
      </c>
      <c r="P11" s="2">
        <f t="shared" si="1"/>
        <v>-1.0000000000000009</v>
      </c>
      <c r="Q11" s="2">
        <f t="shared" si="1"/>
        <v>-0.99999999999999978</v>
      </c>
      <c r="R11" s="8">
        <f t="shared" si="1"/>
        <v>-0.99999999999999978</v>
      </c>
      <c r="S11" s="2">
        <v>3</v>
      </c>
      <c r="T11" s="2">
        <v>0</v>
      </c>
      <c r="U11" s="2">
        <f t="shared" si="1"/>
        <v>-1.0000000000000009</v>
      </c>
      <c r="V11" s="2">
        <f t="shared" si="1"/>
        <v>-0.99999999999999978</v>
      </c>
      <c r="W11" s="2">
        <f t="shared" si="1"/>
        <v>-0.99999999999999978</v>
      </c>
    </row>
    <row r="12" spans="1:25" x14ac:dyDescent="0.2">
      <c r="J12" s="6"/>
      <c r="R12" s="6"/>
    </row>
    <row r="13" spans="1:25" x14ac:dyDescent="0.2">
      <c r="A13" t="s">
        <v>6</v>
      </c>
      <c r="B13" s="2" t="s">
        <v>3</v>
      </c>
      <c r="C13" s="2">
        <v>-8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8">
        <v>0</v>
      </c>
      <c r="K13" s="2">
        <v>-4</v>
      </c>
      <c r="L13" s="2">
        <v>-3</v>
      </c>
      <c r="M13" s="2">
        <v>-1</v>
      </c>
      <c r="N13" s="2">
        <v>0</v>
      </c>
      <c r="O13" s="2">
        <v>0</v>
      </c>
      <c r="P13" s="2">
        <v>0</v>
      </c>
      <c r="Q13" s="2">
        <v>0</v>
      </c>
      <c r="R13" s="8">
        <v>0</v>
      </c>
      <c r="S13" s="2">
        <v>-4</v>
      </c>
      <c r="T13" s="2">
        <v>-1</v>
      </c>
      <c r="U13" s="2">
        <v>0</v>
      </c>
      <c r="V13" s="2">
        <v>0</v>
      </c>
      <c r="W13" s="2">
        <v>0</v>
      </c>
      <c r="Y13">
        <f t="shared" si="0"/>
        <v>-21</v>
      </c>
    </row>
    <row r="14" spans="1:25" x14ac:dyDescent="0.2">
      <c r="B14" s="1" t="s">
        <v>7</v>
      </c>
      <c r="C14" s="1">
        <v>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9">
        <v>0</v>
      </c>
      <c r="K14" s="1">
        <v>2</v>
      </c>
      <c r="L14" s="1">
        <v>1.5</v>
      </c>
      <c r="M14" s="1">
        <v>0.5</v>
      </c>
      <c r="N14" s="1">
        <v>0</v>
      </c>
      <c r="O14" s="1">
        <v>0</v>
      </c>
      <c r="P14" s="1">
        <v>0</v>
      </c>
      <c r="Q14" s="1">
        <v>0</v>
      </c>
      <c r="R14" s="9">
        <v>0</v>
      </c>
      <c r="S14" s="1">
        <v>2</v>
      </c>
      <c r="T14" s="1">
        <v>0.5</v>
      </c>
      <c r="U14" s="1">
        <v>0</v>
      </c>
      <c r="V14" s="1">
        <v>0</v>
      </c>
      <c r="W14" s="1">
        <v>0</v>
      </c>
      <c r="Y14">
        <f t="shared" si="0"/>
        <v>10.5</v>
      </c>
    </row>
    <row r="15" spans="1:25" x14ac:dyDescent="0.2">
      <c r="J15" s="6"/>
      <c r="R15" s="6"/>
    </row>
    <row r="16" spans="1:25" x14ac:dyDescent="0.2">
      <c r="A16" t="s">
        <v>8</v>
      </c>
      <c r="B16" s="1" t="s">
        <v>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9">
        <v>0</v>
      </c>
      <c r="K16" s="1">
        <v>-2</v>
      </c>
      <c r="L16" s="1">
        <v>-1.5</v>
      </c>
      <c r="M16" s="1">
        <v>-0.5</v>
      </c>
      <c r="N16" s="1">
        <v>0</v>
      </c>
      <c r="O16" s="1">
        <v>0</v>
      </c>
      <c r="P16" s="1">
        <v>0</v>
      </c>
      <c r="Q16" s="1">
        <v>0</v>
      </c>
      <c r="R16" s="9">
        <v>0</v>
      </c>
      <c r="S16" s="1">
        <v>-2</v>
      </c>
      <c r="T16" s="1">
        <v>-0.5</v>
      </c>
      <c r="U16" s="1">
        <v>0</v>
      </c>
      <c r="V16" s="1">
        <v>0</v>
      </c>
      <c r="W16" s="1">
        <v>0</v>
      </c>
      <c r="Y16">
        <f t="shared" si="0"/>
        <v>-6.5</v>
      </c>
    </row>
    <row r="17" spans="1:25" x14ac:dyDescent="0.2">
      <c r="B17" s="3" t="s">
        <v>5</v>
      </c>
      <c r="C17" s="3">
        <v>0.5</v>
      </c>
      <c r="D17" s="3">
        <v>0.5</v>
      </c>
      <c r="E17" s="3">
        <v>0.5</v>
      </c>
      <c r="F17" s="3">
        <v>0.5</v>
      </c>
      <c r="G17" s="3">
        <v>0.5</v>
      </c>
      <c r="H17" s="3">
        <v>0.5</v>
      </c>
      <c r="I17" s="3">
        <v>0.5</v>
      </c>
      <c r="J17" s="7">
        <v>0.5</v>
      </c>
      <c r="K17" s="3">
        <v>0.5</v>
      </c>
      <c r="L17" s="3">
        <v>0.5</v>
      </c>
      <c r="M17" s="3">
        <v>0.5</v>
      </c>
      <c r="N17" s="3">
        <v>0.5</v>
      </c>
      <c r="O17" s="3">
        <v>0.5</v>
      </c>
      <c r="P17" s="3">
        <v>0.5</v>
      </c>
      <c r="Q17" s="3">
        <v>0.5</v>
      </c>
      <c r="R17" s="7">
        <v>0.5</v>
      </c>
      <c r="S17" s="3">
        <v>0.5</v>
      </c>
      <c r="T17" s="3">
        <v>0.5</v>
      </c>
      <c r="U17" s="3">
        <v>0.5</v>
      </c>
      <c r="V17" s="3">
        <v>0.5</v>
      </c>
      <c r="W17" s="3">
        <v>0.5</v>
      </c>
      <c r="Y17">
        <f t="shared" si="0"/>
        <v>10.5</v>
      </c>
    </row>
    <row r="18" spans="1:25" x14ac:dyDescent="0.2">
      <c r="B18" s="4" t="s">
        <v>10</v>
      </c>
      <c r="C18" s="4">
        <f>C17*C16*-1</f>
        <v>0</v>
      </c>
      <c r="D18" s="4">
        <f t="shared" ref="D18:W18" si="2">D17*D16*-1</f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10">
        <f t="shared" si="2"/>
        <v>0</v>
      </c>
      <c r="K18" s="4">
        <f t="shared" si="2"/>
        <v>1</v>
      </c>
      <c r="L18" s="4">
        <f t="shared" si="2"/>
        <v>0.75</v>
      </c>
      <c r="M18" s="4">
        <f t="shared" si="2"/>
        <v>0.25</v>
      </c>
      <c r="N18" s="4">
        <f t="shared" si="2"/>
        <v>0</v>
      </c>
      <c r="O18" s="4">
        <f t="shared" si="2"/>
        <v>0</v>
      </c>
      <c r="P18" s="4">
        <f t="shared" si="2"/>
        <v>0</v>
      </c>
      <c r="Q18" s="4">
        <f t="shared" si="2"/>
        <v>0</v>
      </c>
      <c r="R18" s="10">
        <f t="shared" si="2"/>
        <v>0</v>
      </c>
      <c r="S18" s="4">
        <f t="shared" si="2"/>
        <v>1</v>
      </c>
      <c r="T18" s="4">
        <f t="shared" si="2"/>
        <v>0.25</v>
      </c>
      <c r="U18" s="4">
        <f t="shared" si="2"/>
        <v>0</v>
      </c>
      <c r="V18" s="4">
        <f t="shared" si="2"/>
        <v>0</v>
      </c>
      <c r="W18" s="4">
        <f t="shared" si="2"/>
        <v>0</v>
      </c>
      <c r="Y18">
        <f t="shared" si="0"/>
        <v>3.25</v>
      </c>
    </row>
    <row r="19" spans="1:25" x14ac:dyDescent="0.2">
      <c r="J19" s="6"/>
      <c r="R19" s="6"/>
    </row>
    <row r="20" spans="1:25" x14ac:dyDescent="0.2">
      <c r="A20" t="s">
        <v>9</v>
      </c>
      <c r="B20" s="1" t="s">
        <v>7</v>
      </c>
      <c r="C20" s="1">
        <v>-4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9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9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Y20">
        <f t="shared" si="0"/>
        <v>-4</v>
      </c>
    </row>
    <row r="21" spans="1:25" x14ac:dyDescent="0.2">
      <c r="B21" s="3" t="s">
        <v>5</v>
      </c>
      <c r="C21" s="3">
        <f>-2*(C6-0.5)</f>
        <v>1</v>
      </c>
      <c r="D21" s="3">
        <f t="shared" ref="D21:W21" si="3">-2*(D6-0.5)</f>
        <v>0.87441895999999997</v>
      </c>
      <c r="E21" s="3">
        <f t="shared" si="3"/>
        <v>0.74933353200000008</v>
      </c>
      <c r="F21" s="3">
        <f t="shared" si="3"/>
        <v>0.62523737000000001</v>
      </c>
      <c r="G21" s="3">
        <f t="shared" si="3"/>
        <v>0.502620226</v>
      </c>
      <c r="H21" s="3">
        <f t="shared" si="3"/>
        <v>0.38196601200000002</v>
      </c>
      <c r="I21" s="3">
        <f t="shared" si="3"/>
        <v>0.26375089399999996</v>
      </c>
      <c r="J21" s="7">
        <f t="shared" si="3"/>
        <v>0.14844141600000005</v>
      </c>
      <c r="K21" s="3">
        <f t="shared" si="3"/>
        <v>3.6492651999999959E-2</v>
      </c>
      <c r="L21" s="3">
        <f t="shared" si="3"/>
        <v>-7.1653589999999934E-2</v>
      </c>
      <c r="M21" s="3">
        <f t="shared" si="3"/>
        <v>-0.17557050399999996</v>
      </c>
      <c r="N21" s="3">
        <f t="shared" si="3"/>
        <v>-0.2748479800000001</v>
      </c>
      <c r="O21" s="3">
        <f t="shared" si="3"/>
        <v>-0.36909421200000003</v>
      </c>
      <c r="P21" s="3">
        <f t="shared" si="3"/>
        <v>-0.45793725399999996</v>
      </c>
      <c r="Q21" s="3">
        <f t="shared" si="3"/>
        <v>-0.54102648600000003</v>
      </c>
      <c r="R21" s="7">
        <f t="shared" si="3"/>
        <v>-0.61803398800000009</v>
      </c>
      <c r="S21" s="3">
        <f t="shared" si="3"/>
        <v>-0.6886558519999999</v>
      </c>
      <c r="T21" s="3">
        <f t="shared" si="3"/>
        <v>-0.75261336000000001</v>
      </c>
      <c r="U21" s="3">
        <f t="shared" si="3"/>
        <v>-0.80965410400000004</v>
      </c>
      <c r="V21" s="3">
        <f t="shared" si="3"/>
        <v>-0.85955297199999992</v>
      </c>
      <c r="W21" s="3">
        <f t="shared" si="3"/>
        <v>-0.90211303199999993</v>
      </c>
      <c r="Y21">
        <f t="shared" si="0"/>
        <v>-1.9384922719999997</v>
      </c>
    </row>
    <row r="22" spans="1:25" x14ac:dyDescent="0.2">
      <c r="B22" s="4" t="s">
        <v>10</v>
      </c>
      <c r="C22" s="4">
        <f>C21*C20*-1</f>
        <v>4</v>
      </c>
      <c r="D22" s="4">
        <f t="shared" ref="D22:W22" si="4">D21*D20*-1</f>
        <v>0</v>
      </c>
      <c r="E22" s="4">
        <f t="shared" si="4"/>
        <v>0</v>
      </c>
      <c r="F22" s="4">
        <f t="shared" si="4"/>
        <v>0</v>
      </c>
      <c r="G22" s="4">
        <f t="shared" si="4"/>
        <v>0</v>
      </c>
      <c r="H22" s="4">
        <f t="shared" si="4"/>
        <v>0</v>
      </c>
      <c r="I22" s="4">
        <f t="shared" si="4"/>
        <v>0</v>
      </c>
      <c r="J22" s="10">
        <f t="shared" si="4"/>
        <v>0</v>
      </c>
      <c r="K22" s="4">
        <f t="shared" si="4"/>
        <v>0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10">
        <f t="shared" si="4"/>
        <v>0</v>
      </c>
      <c r="S22" s="4">
        <f t="shared" si="4"/>
        <v>0</v>
      </c>
      <c r="T22" s="4">
        <f t="shared" si="4"/>
        <v>0</v>
      </c>
      <c r="U22" s="4">
        <f t="shared" si="4"/>
        <v>0</v>
      </c>
      <c r="V22" s="4">
        <f t="shared" si="4"/>
        <v>0</v>
      </c>
      <c r="W22" s="4">
        <f t="shared" si="4"/>
        <v>0</v>
      </c>
      <c r="Y22">
        <f t="shared" si="0"/>
        <v>4</v>
      </c>
    </row>
    <row r="23" spans="1:25" x14ac:dyDescent="0.2">
      <c r="J23" s="6"/>
      <c r="R23" s="6"/>
    </row>
    <row r="24" spans="1:25" x14ac:dyDescent="0.2">
      <c r="A24" t="s">
        <v>34</v>
      </c>
      <c r="B24" s="2" t="s">
        <v>3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8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8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Y24">
        <f t="shared" ref="Y24:Y26" si="5">SUM(C24:W24)</f>
        <v>0</v>
      </c>
    </row>
    <row r="25" spans="1:25" x14ac:dyDescent="0.2">
      <c r="B25" s="3" t="s">
        <v>5</v>
      </c>
      <c r="C25" s="3">
        <v>-0.01</v>
      </c>
      <c r="D25" s="3">
        <v>-0.01</v>
      </c>
      <c r="E25" s="3">
        <v>-0.01</v>
      </c>
      <c r="F25" s="3">
        <v>-0.01</v>
      </c>
      <c r="G25" s="3">
        <v>-0.01</v>
      </c>
      <c r="H25" s="3">
        <v>-0.01</v>
      </c>
      <c r="I25" s="3">
        <v>-0.01</v>
      </c>
      <c r="J25" s="3">
        <v>-0.01</v>
      </c>
      <c r="K25" s="3">
        <v>-0.01</v>
      </c>
      <c r="L25" s="3">
        <v>-0.01</v>
      </c>
      <c r="M25" s="3">
        <v>-0.01</v>
      </c>
      <c r="N25" s="3">
        <v>-0.01</v>
      </c>
      <c r="O25" s="3">
        <v>-0.01</v>
      </c>
      <c r="P25" s="3">
        <v>-0.01</v>
      </c>
      <c r="Q25" s="3">
        <v>-0.01</v>
      </c>
      <c r="R25" s="3">
        <v>-0.01</v>
      </c>
      <c r="S25" s="3">
        <v>-0.01</v>
      </c>
      <c r="T25" s="3">
        <v>-0.01</v>
      </c>
      <c r="U25" s="3">
        <v>-0.01</v>
      </c>
      <c r="V25" s="3">
        <v>-0.01</v>
      </c>
      <c r="W25" s="3">
        <v>-0.01</v>
      </c>
      <c r="Y25">
        <f t="shared" si="5"/>
        <v>-0.21000000000000005</v>
      </c>
    </row>
    <row r="26" spans="1:25" x14ac:dyDescent="0.2">
      <c r="B26" s="4" t="s">
        <v>10</v>
      </c>
      <c r="C26" s="4">
        <f>C25*C24*-1</f>
        <v>0</v>
      </c>
      <c r="D26" s="4">
        <f t="shared" ref="D26:W26" si="6">D25*D24*-1</f>
        <v>0</v>
      </c>
      <c r="E26" s="4">
        <f t="shared" si="6"/>
        <v>0</v>
      </c>
      <c r="F26" s="4">
        <f t="shared" si="6"/>
        <v>0</v>
      </c>
      <c r="G26" s="4">
        <f t="shared" si="6"/>
        <v>0</v>
      </c>
      <c r="H26" s="4">
        <f t="shared" si="6"/>
        <v>0</v>
      </c>
      <c r="I26" s="4">
        <f t="shared" si="6"/>
        <v>0</v>
      </c>
      <c r="J26" s="10">
        <f t="shared" si="6"/>
        <v>0</v>
      </c>
      <c r="K26" s="4">
        <f t="shared" si="6"/>
        <v>0</v>
      </c>
      <c r="L26" s="4">
        <f t="shared" si="6"/>
        <v>0</v>
      </c>
      <c r="M26" s="4">
        <f t="shared" si="6"/>
        <v>0</v>
      </c>
      <c r="N26" s="4">
        <f t="shared" si="6"/>
        <v>0</v>
      </c>
      <c r="O26" s="4">
        <f t="shared" si="6"/>
        <v>0</v>
      </c>
      <c r="P26" s="4">
        <f t="shared" si="6"/>
        <v>0</v>
      </c>
      <c r="Q26" s="4">
        <f t="shared" si="6"/>
        <v>0</v>
      </c>
      <c r="R26" s="10">
        <f t="shared" si="6"/>
        <v>0</v>
      </c>
      <c r="S26" s="4">
        <f t="shared" si="6"/>
        <v>0</v>
      </c>
      <c r="T26" s="4">
        <f t="shared" si="6"/>
        <v>0</v>
      </c>
      <c r="U26" s="4">
        <f t="shared" si="6"/>
        <v>0</v>
      </c>
      <c r="V26" s="4">
        <f t="shared" si="6"/>
        <v>0</v>
      </c>
      <c r="W26" s="4">
        <f t="shared" si="6"/>
        <v>0</v>
      </c>
      <c r="Y26">
        <f t="shared" si="5"/>
        <v>0</v>
      </c>
    </row>
    <row r="27" spans="1:25" x14ac:dyDescent="0.2">
      <c r="J27" s="6"/>
      <c r="R27" s="6"/>
    </row>
    <row r="28" spans="1:25" x14ac:dyDescent="0.2">
      <c r="J28" s="6"/>
      <c r="R28" s="6"/>
    </row>
    <row r="29" spans="1:25" x14ac:dyDescent="0.2">
      <c r="A29" t="s">
        <v>12</v>
      </c>
      <c r="B29" t="s">
        <v>10</v>
      </c>
      <c r="C29">
        <f>C22+C18+C26</f>
        <v>4</v>
      </c>
      <c r="D29">
        <f t="shared" ref="D29:W29" si="7">D22+D18+D26</f>
        <v>0</v>
      </c>
      <c r="E29">
        <f t="shared" si="7"/>
        <v>0</v>
      </c>
      <c r="F29">
        <f t="shared" si="7"/>
        <v>0</v>
      </c>
      <c r="G29">
        <f t="shared" si="7"/>
        <v>0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1</v>
      </c>
      <c r="L29">
        <f t="shared" si="7"/>
        <v>0.75</v>
      </c>
      <c r="M29">
        <f t="shared" si="7"/>
        <v>0.25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1</v>
      </c>
      <c r="T29">
        <f t="shared" si="7"/>
        <v>0.25</v>
      </c>
      <c r="U29">
        <f t="shared" si="7"/>
        <v>0</v>
      </c>
      <c r="V29">
        <f t="shared" si="7"/>
        <v>0</v>
      </c>
      <c r="W29">
        <f t="shared" si="7"/>
        <v>0</v>
      </c>
      <c r="Y29">
        <f t="shared" ref="Y29:Y31" si="8">SUM(C29:W29)</f>
        <v>7.25</v>
      </c>
    </row>
    <row r="30" spans="1:25" x14ac:dyDescent="0.2">
      <c r="B30" t="s">
        <v>3</v>
      </c>
      <c r="C30">
        <f>C8+C13+C11+C24</f>
        <v>0</v>
      </c>
      <c r="D30">
        <f t="shared" ref="D30:W30" si="9">D8+D13+D11+D24</f>
        <v>-2.2204460492503131E-16</v>
      </c>
      <c r="E30">
        <f t="shared" si="9"/>
        <v>2.2204460492503131E-16</v>
      </c>
      <c r="F30">
        <f t="shared" si="9"/>
        <v>2.2204460492503131E-16</v>
      </c>
      <c r="G30">
        <f t="shared" si="9"/>
        <v>2.2204460492503131E-16</v>
      </c>
      <c r="H30">
        <f t="shared" si="9"/>
        <v>-8.8817841970012523E-16</v>
      </c>
      <c r="I30">
        <f t="shared" si="9"/>
        <v>2.2204460492503131E-16</v>
      </c>
      <c r="J30">
        <f t="shared" si="9"/>
        <v>2.2204460492503131E-16</v>
      </c>
      <c r="K30">
        <f t="shared" si="9"/>
        <v>0</v>
      </c>
      <c r="L30">
        <f t="shared" si="9"/>
        <v>0</v>
      </c>
      <c r="M30">
        <f t="shared" si="9"/>
        <v>0</v>
      </c>
      <c r="N30">
        <f t="shared" si="9"/>
        <v>2.2204460492503131E-16</v>
      </c>
      <c r="O30">
        <f t="shared" si="9"/>
        <v>2.2204460492503131E-16</v>
      </c>
      <c r="P30">
        <f t="shared" si="9"/>
        <v>-8.8817841970012523E-16</v>
      </c>
      <c r="Q30">
        <f t="shared" si="9"/>
        <v>2.2204460492503131E-16</v>
      </c>
      <c r="R30">
        <f t="shared" si="9"/>
        <v>2.2204460492503131E-16</v>
      </c>
      <c r="S30">
        <f t="shared" si="9"/>
        <v>0</v>
      </c>
      <c r="T30">
        <f t="shared" si="9"/>
        <v>0</v>
      </c>
      <c r="U30">
        <f t="shared" si="9"/>
        <v>-8.8817841970012523E-16</v>
      </c>
      <c r="V30">
        <f t="shared" si="9"/>
        <v>2.2204460492503131E-16</v>
      </c>
      <c r="W30">
        <f t="shared" si="9"/>
        <v>2.2204460492503131E-16</v>
      </c>
      <c r="Y30">
        <f t="shared" si="8"/>
        <v>-4.4408920985006262E-16</v>
      </c>
    </row>
    <row r="31" spans="1:25" x14ac:dyDescent="0.2">
      <c r="B31" t="s">
        <v>7</v>
      </c>
      <c r="C31">
        <f>C20+C16+C14</f>
        <v>0</v>
      </c>
      <c r="D31">
        <f t="shared" ref="D31:W31" si="10">D20+D16+D14</f>
        <v>0</v>
      </c>
      <c r="E31">
        <f t="shared" si="10"/>
        <v>0</v>
      </c>
      <c r="F31">
        <f t="shared" si="10"/>
        <v>0</v>
      </c>
      <c r="G31">
        <f t="shared" si="10"/>
        <v>0</v>
      </c>
      <c r="H31">
        <f t="shared" si="10"/>
        <v>0</v>
      </c>
      <c r="I31">
        <f t="shared" si="10"/>
        <v>0</v>
      </c>
      <c r="J31">
        <f t="shared" si="10"/>
        <v>0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0</v>
      </c>
      <c r="Y31">
        <f t="shared" si="8"/>
        <v>0</v>
      </c>
    </row>
    <row r="34" spans="1:10" x14ac:dyDescent="0.2">
      <c r="A34" t="s">
        <v>20</v>
      </c>
      <c r="B34" t="s">
        <v>13</v>
      </c>
      <c r="J34" t="s">
        <v>30</v>
      </c>
    </row>
    <row r="37" spans="1:10" x14ac:dyDescent="0.2">
      <c r="A37" t="s">
        <v>14</v>
      </c>
      <c r="B37" t="s">
        <v>16</v>
      </c>
      <c r="C37" t="s">
        <v>15</v>
      </c>
      <c r="D37" t="s">
        <v>17</v>
      </c>
      <c r="E37" t="s">
        <v>18</v>
      </c>
      <c r="G37" t="s">
        <v>22</v>
      </c>
    </row>
    <row r="38" spans="1:10" x14ac:dyDescent="0.2">
      <c r="A38" t="s">
        <v>21</v>
      </c>
      <c r="B38">
        <v>0</v>
      </c>
      <c r="C38">
        <f>Y29</f>
        <v>7.25</v>
      </c>
      <c r="D38">
        <f>Y29</f>
        <v>7.25</v>
      </c>
      <c r="E38">
        <f>Y29</f>
        <v>7.25</v>
      </c>
      <c r="G38">
        <v>0.08</v>
      </c>
    </row>
    <row r="39" spans="1:10" x14ac:dyDescent="0.2">
      <c r="A39" t="s">
        <v>23</v>
      </c>
      <c r="B39" s="5">
        <f>NPV(G38,C38:E38) + B38</f>
        <v>18.683953157547119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9E27-8097-774F-8230-3D9ED6209ECF}">
  <dimension ref="A1:Y39"/>
  <sheetViews>
    <sheetView tabSelected="1" zoomScale="110" zoomScaleNormal="110" workbookViewId="0">
      <pane xSplit="9" ySplit="21" topLeftCell="J22" activePane="bottomRight" state="frozen"/>
      <selection pane="topRight" activeCell="J1" sqref="J1"/>
      <selection pane="bottomLeft" activeCell="A22" sqref="A22"/>
      <selection pane="bottomRight" activeCell="G29" sqref="G29"/>
    </sheetView>
  </sheetViews>
  <sheetFormatPr baseColWidth="10" defaultRowHeight="16" x14ac:dyDescent="0.2"/>
  <cols>
    <col min="1" max="1" width="15.33203125" customWidth="1"/>
    <col min="2" max="2" width="12.6640625" customWidth="1"/>
    <col min="3" max="3" width="13" bestFit="1" customWidth="1"/>
    <col min="24" max="24" width="3.6640625" customWidth="1"/>
  </cols>
  <sheetData>
    <row r="1" spans="1:25" x14ac:dyDescent="0.2">
      <c r="A1" t="s">
        <v>24</v>
      </c>
      <c r="B1" t="s">
        <v>26</v>
      </c>
      <c r="D1" t="s">
        <v>32</v>
      </c>
    </row>
    <row r="2" spans="1:25" x14ac:dyDescent="0.2">
      <c r="A2" t="s">
        <v>25</v>
      </c>
      <c r="B2">
        <v>100</v>
      </c>
      <c r="D2">
        <v>100</v>
      </c>
    </row>
    <row r="4" spans="1:25" x14ac:dyDescent="0.2">
      <c r="A4" t="s">
        <v>19</v>
      </c>
      <c r="J4" s="6"/>
      <c r="R4" s="6"/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 s="6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 s="6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2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7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7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7" spans="1:25" x14ac:dyDescent="0.2">
      <c r="J7" s="6"/>
      <c r="R7" s="6"/>
    </row>
    <row r="8" spans="1:25" x14ac:dyDescent="0.2">
      <c r="A8" t="s">
        <v>2</v>
      </c>
      <c r="B8" s="2" t="s">
        <v>3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8">
        <v>100</v>
      </c>
      <c r="K8" s="2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8">
        <v>100</v>
      </c>
      <c r="S8" s="2">
        <v>100</v>
      </c>
      <c r="T8" s="2">
        <v>100</v>
      </c>
      <c r="U8" s="2">
        <v>100</v>
      </c>
      <c r="V8" s="2">
        <v>100</v>
      </c>
      <c r="W8" s="2">
        <v>100</v>
      </c>
      <c r="Y8">
        <f t="shared" ref="Y8:Y22" si="0">SUM(C8:W8)</f>
        <v>2100</v>
      </c>
    </row>
    <row r="9" spans="1:25" x14ac:dyDescent="0.2">
      <c r="J9" s="6"/>
      <c r="R9" s="6"/>
    </row>
    <row r="10" spans="1:25" x14ac:dyDescent="0.2">
      <c r="A10" t="s">
        <v>27</v>
      </c>
      <c r="B10" s="11" t="s">
        <v>28</v>
      </c>
      <c r="C10" s="11">
        <v>0.4</v>
      </c>
      <c r="D10" s="11">
        <v>0.4</v>
      </c>
      <c r="E10" s="11">
        <v>0.5</v>
      </c>
      <c r="F10" s="11">
        <v>0.6</v>
      </c>
      <c r="G10" s="11">
        <v>0.7</v>
      </c>
      <c r="H10" s="11">
        <v>0.8</v>
      </c>
      <c r="I10" s="11">
        <v>0.9</v>
      </c>
      <c r="J10" s="12">
        <v>1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2">
        <v>1</v>
      </c>
      <c r="S10" s="11">
        <v>0.6</v>
      </c>
      <c r="T10" s="11">
        <v>0.2</v>
      </c>
      <c r="U10" s="11">
        <v>0.2</v>
      </c>
      <c r="V10" s="11">
        <v>0.2</v>
      </c>
      <c r="W10" s="11">
        <v>1</v>
      </c>
    </row>
    <row r="11" spans="1:25" x14ac:dyDescent="0.2">
      <c r="A11">
        <v>1</v>
      </c>
      <c r="B11" s="2" t="s">
        <v>31</v>
      </c>
      <c r="C11" s="2">
        <f>-(C10-A11)/0.1</f>
        <v>5.9999999999999991</v>
      </c>
      <c r="D11" s="2">
        <f>-(D10-C10)/0.1</f>
        <v>0</v>
      </c>
      <c r="E11" s="2">
        <f t="shared" ref="E11:W11" si="1">-(E10-D10)/0.1</f>
        <v>-0.99999999999999978</v>
      </c>
      <c r="F11" s="2">
        <f t="shared" si="1"/>
        <v>-0.99999999999999978</v>
      </c>
      <c r="G11" s="2">
        <f t="shared" si="1"/>
        <v>-0.99999999999999978</v>
      </c>
      <c r="H11" s="2">
        <f t="shared" si="1"/>
        <v>-1.0000000000000009</v>
      </c>
      <c r="I11" s="2">
        <f t="shared" si="1"/>
        <v>-0.99999999999999978</v>
      </c>
      <c r="J11" s="8">
        <f t="shared" si="1"/>
        <v>-0.99999999999999978</v>
      </c>
      <c r="K11" s="2">
        <v>10</v>
      </c>
      <c r="L11" s="2">
        <f t="shared" si="1"/>
        <v>0</v>
      </c>
      <c r="M11" s="2">
        <f t="shared" si="1"/>
        <v>0</v>
      </c>
      <c r="N11" s="2">
        <f t="shared" si="1"/>
        <v>0</v>
      </c>
      <c r="O11" s="2">
        <f t="shared" si="1"/>
        <v>0</v>
      </c>
      <c r="P11" s="2">
        <f t="shared" si="1"/>
        <v>0</v>
      </c>
      <c r="Q11" s="2">
        <f t="shared" si="1"/>
        <v>0</v>
      </c>
      <c r="R11" s="8">
        <f t="shared" si="1"/>
        <v>-10</v>
      </c>
      <c r="S11" s="2">
        <f t="shared" si="1"/>
        <v>4</v>
      </c>
      <c r="T11" s="2">
        <f t="shared" si="1"/>
        <v>3.9999999999999996</v>
      </c>
      <c r="U11" s="2">
        <f t="shared" si="1"/>
        <v>0</v>
      </c>
      <c r="V11" s="2">
        <f t="shared" si="1"/>
        <v>0</v>
      </c>
      <c r="W11" s="2">
        <f t="shared" si="1"/>
        <v>-8</v>
      </c>
    </row>
    <row r="12" spans="1:25" x14ac:dyDescent="0.2">
      <c r="J12" s="6"/>
      <c r="R12" s="6"/>
    </row>
    <row r="13" spans="1:25" x14ac:dyDescent="0.2">
      <c r="A13" t="s">
        <v>6</v>
      </c>
      <c r="B13" s="2" t="s">
        <v>3</v>
      </c>
      <c r="C13" s="2">
        <v>-99</v>
      </c>
      <c r="D13" s="2">
        <v>-99</v>
      </c>
      <c r="E13" s="2">
        <v>-99</v>
      </c>
      <c r="F13" s="2">
        <v>-99</v>
      </c>
      <c r="G13" s="2">
        <v>-99</v>
      </c>
      <c r="H13" s="2">
        <v>-99</v>
      </c>
      <c r="I13" s="2">
        <v>-99</v>
      </c>
      <c r="J13" s="8">
        <v>-99</v>
      </c>
      <c r="K13" s="2">
        <v>-99</v>
      </c>
      <c r="L13" s="2">
        <v>-4</v>
      </c>
      <c r="M13" s="2">
        <v>-4</v>
      </c>
      <c r="N13" s="2">
        <v>-4</v>
      </c>
      <c r="O13" s="2">
        <v>-4</v>
      </c>
      <c r="P13" s="2">
        <v>-4</v>
      </c>
      <c r="Q13" s="2">
        <v>-4</v>
      </c>
      <c r="R13" s="8">
        <v>-4</v>
      </c>
      <c r="S13" s="2">
        <v>-4</v>
      </c>
      <c r="T13" s="2">
        <v>-4</v>
      </c>
      <c r="U13" s="2">
        <v>-4</v>
      </c>
      <c r="V13" s="2">
        <v>-4</v>
      </c>
      <c r="W13" s="2">
        <v>-4</v>
      </c>
      <c r="Y13">
        <f t="shared" si="0"/>
        <v>-939</v>
      </c>
    </row>
    <row r="14" spans="1:25" x14ac:dyDescent="0.2">
      <c r="B14" s="1" t="s">
        <v>7</v>
      </c>
      <c r="C14" s="1">
        <v>49.5</v>
      </c>
      <c r="D14" s="1">
        <v>49.5</v>
      </c>
      <c r="E14" s="1">
        <v>49.5</v>
      </c>
      <c r="F14" s="1">
        <v>49.5</v>
      </c>
      <c r="G14" s="1">
        <v>49.5</v>
      </c>
      <c r="H14" s="1">
        <v>49.5</v>
      </c>
      <c r="I14" s="1">
        <v>49.5</v>
      </c>
      <c r="J14" s="9">
        <v>49.5</v>
      </c>
      <c r="K14" s="1">
        <v>49.5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9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Y14">
        <f t="shared" si="0"/>
        <v>469.5</v>
      </c>
    </row>
    <row r="15" spans="1:25" x14ac:dyDescent="0.2">
      <c r="J15" s="6"/>
      <c r="R15" s="6"/>
    </row>
    <row r="16" spans="1:25" x14ac:dyDescent="0.2">
      <c r="A16" t="s">
        <v>8</v>
      </c>
      <c r="B16" s="1" t="s">
        <v>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-2</v>
      </c>
      <c r="I16" s="1">
        <v>-2</v>
      </c>
      <c r="J16" s="9">
        <v>-2</v>
      </c>
      <c r="K16" s="1">
        <v>-2</v>
      </c>
      <c r="L16" s="1">
        <v>-2</v>
      </c>
      <c r="M16" s="1">
        <v>-2</v>
      </c>
      <c r="N16" s="1">
        <v>-2</v>
      </c>
      <c r="O16" s="1">
        <v>-2</v>
      </c>
      <c r="P16" s="1">
        <v>-2</v>
      </c>
      <c r="Q16" s="1">
        <v>-2</v>
      </c>
      <c r="R16" s="9">
        <v>-2</v>
      </c>
      <c r="S16" s="1">
        <v>-2</v>
      </c>
      <c r="T16" s="1">
        <v>-2</v>
      </c>
      <c r="U16" s="1">
        <v>-2</v>
      </c>
      <c r="V16" s="1">
        <v>-2</v>
      </c>
      <c r="W16" s="1">
        <v>-2</v>
      </c>
      <c r="Y16">
        <f t="shared" si="0"/>
        <v>-32</v>
      </c>
    </row>
    <row r="17" spans="1:25" x14ac:dyDescent="0.2">
      <c r="B17" s="3" t="s">
        <v>5</v>
      </c>
      <c r="C17" s="3">
        <v>0.5</v>
      </c>
      <c r="D17" s="3">
        <v>0.5</v>
      </c>
      <c r="E17" s="3">
        <v>0.5</v>
      </c>
      <c r="F17" s="3">
        <v>0.5</v>
      </c>
      <c r="G17" s="3">
        <v>0.5</v>
      </c>
      <c r="H17" s="3">
        <v>0.5</v>
      </c>
      <c r="I17" s="3">
        <v>0.5</v>
      </c>
      <c r="J17" s="7">
        <v>0.5</v>
      </c>
      <c r="K17" s="3">
        <v>0.5</v>
      </c>
      <c r="L17" s="3">
        <v>0.5</v>
      </c>
      <c r="M17" s="3">
        <v>0.5</v>
      </c>
      <c r="N17" s="3">
        <v>0.5</v>
      </c>
      <c r="O17" s="3">
        <v>0.5</v>
      </c>
      <c r="P17" s="3">
        <v>0.5</v>
      </c>
      <c r="Q17" s="3">
        <v>0.5</v>
      </c>
      <c r="R17" s="7">
        <v>0.5</v>
      </c>
      <c r="S17" s="3">
        <v>0.5</v>
      </c>
      <c r="T17" s="3">
        <v>0.5</v>
      </c>
      <c r="U17" s="3">
        <v>0.5</v>
      </c>
      <c r="V17" s="3">
        <v>0.5</v>
      </c>
      <c r="W17" s="3">
        <v>0.5</v>
      </c>
      <c r="Y17">
        <f t="shared" si="0"/>
        <v>10.5</v>
      </c>
    </row>
    <row r="18" spans="1:25" x14ac:dyDescent="0.2">
      <c r="B18" s="4" t="s">
        <v>10</v>
      </c>
      <c r="C18" s="4">
        <f>C17*C16*-1</f>
        <v>0</v>
      </c>
      <c r="D18" s="4">
        <f t="shared" ref="D18:W18" si="2">D17*D16*-1</f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1</v>
      </c>
      <c r="I18" s="4">
        <f t="shared" si="2"/>
        <v>1</v>
      </c>
      <c r="J18" s="10">
        <f t="shared" si="2"/>
        <v>1</v>
      </c>
      <c r="K18" s="4">
        <f t="shared" si="2"/>
        <v>1</v>
      </c>
      <c r="L18" s="4">
        <f t="shared" si="2"/>
        <v>1</v>
      </c>
      <c r="M18" s="4">
        <f t="shared" si="2"/>
        <v>1</v>
      </c>
      <c r="N18" s="4">
        <f t="shared" si="2"/>
        <v>1</v>
      </c>
      <c r="O18" s="4">
        <f t="shared" si="2"/>
        <v>1</v>
      </c>
      <c r="P18" s="4">
        <f t="shared" si="2"/>
        <v>1</v>
      </c>
      <c r="Q18" s="4">
        <f t="shared" si="2"/>
        <v>1</v>
      </c>
      <c r="R18" s="10">
        <f t="shared" si="2"/>
        <v>1</v>
      </c>
      <c r="S18" s="4">
        <f t="shared" si="2"/>
        <v>1</v>
      </c>
      <c r="T18" s="4">
        <f t="shared" si="2"/>
        <v>1</v>
      </c>
      <c r="U18" s="4">
        <f t="shared" si="2"/>
        <v>1</v>
      </c>
      <c r="V18" s="4">
        <f t="shared" si="2"/>
        <v>1</v>
      </c>
      <c r="W18" s="4">
        <f t="shared" si="2"/>
        <v>1</v>
      </c>
      <c r="Y18">
        <f t="shared" si="0"/>
        <v>16</v>
      </c>
    </row>
    <row r="19" spans="1:25" x14ac:dyDescent="0.2">
      <c r="J19" s="6"/>
      <c r="R19" s="6"/>
    </row>
    <row r="20" spans="1:25" x14ac:dyDescent="0.2">
      <c r="A20" t="s">
        <v>9</v>
      </c>
      <c r="B20" s="1" t="s">
        <v>7</v>
      </c>
      <c r="C20" s="1">
        <v>-49.5</v>
      </c>
      <c r="D20" s="1">
        <v>-49.5</v>
      </c>
      <c r="E20" s="1">
        <v>-49.5</v>
      </c>
      <c r="F20" s="1">
        <v>-49.5</v>
      </c>
      <c r="G20" s="1">
        <v>-49.5</v>
      </c>
      <c r="H20" s="1">
        <v>-47.5</v>
      </c>
      <c r="I20" s="1">
        <v>-47.5</v>
      </c>
      <c r="J20" s="9">
        <v>-47.5</v>
      </c>
      <c r="K20" s="1">
        <v>-47.5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9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Y20">
        <f t="shared" si="0"/>
        <v>-437.5</v>
      </c>
    </row>
    <row r="21" spans="1:25" x14ac:dyDescent="0.2">
      <c r="B21" s="3" t="s">
        <v>5</v>
      </c>
      <c r="C21" s="3">
        <f>-2*(C6-0.5)</f>
        <v>1</v>
      </c>
      <c r="D21" s="3">
        <f t="shared" ref="D21:W21" si="3">-2*(D6-0.5)</f>
        <v>0.87441895999999997</v>
      </c>
      <c r="E21" s="3">
        <f t="shared" si="3"/>
        <v>0.74933353200000008</v>
      </c>
      <c r="F21" s="3">
        <f t="shared" si="3"/>
        <v>0.62523737000000001</v>
      </c>
      <c r="G21" s="3">
        <f t="shared" si="3"/>
        <v>0.502620226</v>
      </c>
      <c r="H21" s="3">
        <f t="shared" si="3"/>
        <v>0.38196601200000002</v>
      </c>
      <c r="I21" s="3">
        <f t="shared" si="3"/>
        <v>0.26375089399999996</v>
      </c>
      <c r="J21" s="7">
        <f t="shared" si="3"/>
        <v>0.14844141600000005</v>
      </c>
      <c r="K21" s="3">
        <f t="shared" si="3"/>
        <v>3.6492651999999959E-2</v>
      </c>
      <c r="L21" s="3">
        <f t="shared" si="3"/>
        <v>-7.1653589999999934E-2</v>
      </c>
      <c r="M21" s="3">
        <f t="shared" si="3"/>
        <v>-0.17557050399999996</v>
      </c>
      <c r="N21" s="3">
        <f t="shared" si="3"/>
        <v>-0.2748479800000001</v>
      </c>
      <c r="O21" s="3">
        <f t="shared" si="3"/>
        <v>-0.36909421200000003</v>
      </c>
      <c r="P21" s="3">
        <f t="shared" si="3"/>
        <v>-0.45793725399999996</v>
      </c>
      <c r="Q21" s="3">
        <f t="shared" si="3"/>
        <v>-0.54102648600000003</v>
      </c>
      <c r="R21" s="7">
        <f t="shared" si="3"/>
        <v>-0.61803398800000009</v>
      </c>
      <c r="S21" s="3">
        <f t="shared" si="3"/>
        <v>-0.6886558519999999</v>
      </c>
      <c r="T21" s="3">
        <f t="shared" si="3"/>
        <v>-0.75261336000000001</v>
      </c>
      <c r="U21" s="3">
        <f t="shared" si="3"/>
        <v>-0.80965410400000004</v>
      </c>
      <c r="V21" s="3">
        <f t="shared" si="3"/>
        <v>-0.85955297199999992</v>
      </c>
      <c r="W21" s="3">
        <f t="shared" si="3"/>
        <v>-0.90211303199999993</v>
      </c>
      <c r="Y21">
        <f t="shared" si="0"/>
        <v>-1.9384922719999997</v>
      </c>
    </row>
    <row r="22" spans="1:25" x14ac:dyDescent="0.2">
      <c r="B22" s="4" t="s">
        <v>10</v>
      </c>
      <c r="C22" s="4">
        <f>C21*C20*-1</f>
        <v>49.5</v>
      </c>
      <c r="D22" s="4">
        <f t="shared" ref="D22:W22" si="4">D21*D20*-1</f>
        <v>43.28373852</v>
      </c>
      <c r="E22" s="4">
        <f t="shared" si="4"/>
        <v>37.092009834000002</v>
      </c>
      <c r="F22" s="4">
        <f t="shared" si="4"/>
        <v>30.949249815000002</v>
      </c>
      <c r="G22" s="4">
        <f t="shared" si="4"/>
        <v>24.879701186999998</v>
      </c>
      <c r="H22" s="4">
        <f t="shared" si="4"/>
        <v>18.14338557</v>
      </c>
      <c r="I22" s="4">
        <f t="shared" si="4"/>
        <v>12.528167464999997</v>
      </c>
      <c r="J22" s="10">
        <f t="shared" si="4"/>
        <v>7.050967260000002</v>
      </c>
      <c r="K22" s="4">
        <f t="shared" si="4"/>
        <v>1.7334009699999982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10">
        <f t="shared" si="4"/>
        <v>0</v>
      </c>
      <c r="S22" s="4">
        <f t="shared" si="4"/>
        <v>0</v>
      </c>
      <c r="T22" s="4">
        <f t="shared" si="4"/>
        <v>0</v>
      </c>
      <c r="U22" s="4">
        <f t="shared" si="4"/>
        <v>0</v>
      </c>
      <c r="V22" s="4">
        <f t="shared" si="4"/>
        <v>0</v>
      </c>
      <c r="W22" s="4">
        <f t="shared" si="4"/>
        <v>0</v>
      </c>
      <c r="Y22">
        <f t="shared" si="0"/>
        <v>225.16062062099996</v>
      </c>
    </row>
    <row r="23" spans="1:25" x14ac:dyDescent="0.2">
      <c r="J23" s="6"/>
      <c r="R23" s="6"/>
    </row>
    <row r="24" spans="1:25" x14ac:dyDescent="0.2">
      <c r="A24" t="s">
        <v>34</v>
      </c>
      <c r="B24" s="2" t="s">
        <v>3</v>
      </c>
      <c r="C24" s="2">
        <v>-7</v>
      </c>
      <c r="D24" s="2">
        <v>-1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8">
        <v>0</v>
      </c>
      <c r="K24" s="2">
        <v>-11</v>
      </c>
      <c r="L24" s="2">
        <v>-96</v>
      </c>
      <c r="M24" s="2">
        <v>-96</v>
      </c>
      <c r="N24" s="2">
        <v>-96</v>
      </c>
      <c r="O24" s="2">
        <v>-96</v>
      </c>
      <c r="P24" s="2">
        <v>-96</v>
      </c>
      <c r="Q24" s="2">
        <v>-96</v>
      </c>
      <c r="R24" s="8">
        <v>-86</v>
      </c>
      <c r="S24" s="2">
        <v>-100</v>
      </c>
      <c r="T24" s="2">
        <v>-100</v>
      </c>
      <c r="U24" s="2">
        <v>-96</v>
      </c>
      <c r="V24" s="2">
        <v>-96</v>
      </c>
      <c r="W24" s="2">
        <v>-88</v>
      </c>
      <c r="Y24">
        <f t="shared" ref="Y24:Y26" si="5">SUM(C24:W24)</f>
        <v>-1161</v>
      </c>
    </row>
    <row r="25" spans="1:25" x14ac:dyDescent="0.2">
      <c r="B25" s="3" t="s">
        <v>5</v>
      </c>
      <c r="C25" s="3">
        <v>-0.01</v>
      </c>
      <c r="D25" s="3">
        <v>-0.01</v>
      </c>
      <c r="E25" s="3">
        <v>-0.01</v>
      </c>
      <c r="F25" s="3">
        <v>-0.01</v>
      </c>
      <c r="G25" s="3">
        <v>-0.01</v>
      </c>
      <c r="H25" s="3">
        <v>-0.01</v>
      </c>
      <c r="I25" s="3">
        <v>-0.01</v>
      </c>
      <c r="J25" s="3">
        <v>-0.01</v>
      </c>
      <c r="K25" s="3">
        <v>-0.01</v>
      </c>
      <c r="L25" s="3">
        <v>-0.01</v>
      </c>
      <c r="M25" s="3">
        <v>-0.01</v>
      </c>
      <c r="N25" s="3">
        <v>-0.01</v>
      </c>
      <c r="O25" s="3">
        <v>-0.01</v>
      </c>
      <c r="P25" s="3">
        <v>-0.01</v>
      </c>
      <c r="Q25" s="3">
        <v>-0.01</v>
      </c>
      <c r="R25" s="3">
        <v>-0.01</v>
      </c>
      <c r="S25" s="3">
        <v>-0.01</v>
      </c>
      <c r="T25" s="3">
        <v>-0.01</v>
      </c>
      <c r="U25" s="3">
        <v>-0.01</v>
      </c>
      <c r="V25" s="3">
        <v>-0.01</v>
      </c>
      <c r="W25" s="3">
        <v>-0.01</v>
      </c>
      <c r="Y25">
        <f t="shared" si="5"/>
        <v>-0.21000000000000005</v>
      </c>
    </row>
    <row r="26" spans="1:25" x14ac:dyDescent="0.2">
      <c r="B26" s="4" t="s">
        <v>10</v>
      </c>
      <c r="C26" s="4">
        <f>C25*C24*-1</f>
        <v>-7.0000000000000007E-2</v>
      </c>
      <c r="D26" s="4">
        <f t="shared" ref="D26:W26" si="6">D25*D24*-1</f>
        <v>-0.01</v>
      </c>
      <c r="E26" s="4">
        <f t="shared" si="6"/>
        <v>0</v>
      </c>
      <c r="F26" s="4">
        <f t="shared" si="6"/>
        <v>0</v>
      </c>
      <c r="G26" s="4">
        <f t="shared" si="6"/>
        <v>0</v>
      </c>
      <c r="H26" s="4">
        <f t="shared" si="6"/>
        <v>0</v>
      </c>
      <c r="I26" s="4">
        <f t="shared" si="6"/>
        <v>0</v>
      </c>
      <c r="J26" s="10">
        <f t="shared" si="6"/>
        <v>0</v>
      </c>
      <c r="K26" s="4">
        <f t="shared" si="6"/>
        <v>-0.11</v>
      </c>
      <c r="L26" s="4">
        <f t="shared" si="6"/>
        <v>-0.96</v>
      </c>
      <c r="M26" s="4">
        <f t="shared" si="6"/>
        <v>-0.96</v>
      </c>
      <c r="N26" s="4">
        <f t="shared" si="6"/>
        <v>-0.96</v>
      </c>
      <c r="O26" s="4">
        <f t="shared" si="6"/>
        <v>-0.96</v>
      </c>
      <c r="P26" s="4">
        <f t="shared" si="6"/>
        <v>-0.96</v>
      </c>
      <c r="Q26" s="4">
        <f t="shared" si="6"/>
        <v>-0.96</v>
      </c>
      <c r="R26" s="10">
        <f t="shared" si="6"/>
        <v>-0.86</v>
      </c>
      <c r="S26" s="4">
        <f t="shared" si="6"/>
        <v>-1</v>
      </c>
      <c r="T26" s="4">
        <f t="shared" si="6"/>
        <v>-1</v>
      </c>
      <c r="U26" s="4">
        <f t="shared" si="6"/>
        <v>-0.96</v>
      </c>
      <c r="V26" s="4">
        <f t="shared" si="6"/>
        <v>-0.96</v>
      </c>
      <c r="W26" s="4">
        <f t="shared" si="6"/>
        <v>-0.88</v>
      </c>
      <c r="Y26">
        <f t="shared" si="5"/>
        <v>-11.610000000000001</v>
      </c>
    </row>
    <row r="27" spans="1:25" x14ac:dyDescent="0.2">
      <c r="J27" s="6"/>
      <c r="R27" s="6"/>
    </row>
    <row r="29" spans="1:25" x14ac:dyDescent="0.2">
      <c r="A29" t="s">
        <v>12</v>
      </c>
      <c r="B29" t="s">
        <v>10</v>
      </c>
      <c r="C29">
        <f>C22+C18+C26</f>
        <v>49.43</v>
      </c>
      <c r="D29">
        <f t="shared" ref="D29:W29" si="7">D22+D18+D26</f>
        <v>43.273738520000002</v>
      </c>
      <c r="E29">
        <f t="shared" si="7"/>
        <v>37.092009834000002</v>
      </c>
      <c r="F29">
        <f t="shared" si="7"/>
        <v>30.949249815000002</v>
      </c>
      <c r="G29">
        <f t="shared" si="7"/>
        <v>24.879701186999998</v>
      </c>
      <c r="H29">
        <f t="shared" si="7"/>
        <v>19.14338557</v>
      </c>
      <c r="I29">
        <f t="shared" si="7"/>
        <v>13.528167464999997</v>
      </c>
      <c r="J29">
        <f t="shared" si="7"/>
        <v>8.050967260000002</v>
      </c>
      <c r="K29">
        <f t="shared" si="7"/>
        <v>2.6234009699999983</v>
      </c>
      <c r="L29">
        <f t="shared" si="7"/>
        <v>4.0000000000000036E-2</v>
      </c>
      <c r="M29">
        <f t="shared" si="7"/>
        <v>4.0000000000000036E-2</v>
      </c>
      <c r="N29">
        <f t="shared" si="7"/>
        <v>4.0000000000000036E-2</v>
      </c>
      <c r="O29">
        <f t="shared" si="7"/>
        <v>4.0000000000000036E-2</v>
      </c>
      <c r="P29">
        <f t="shared" si="7"/>
        <v>4.0000000000000036E-2</v>
      </c>
      <c r="Q29">
        <f t="shared" si="7"/>
        <v>4.0000000000000036E-2</v>
      </c>
      <c r="R29">
        <f t="shared" si="7"/>
        <v>0.14000000000000001</v>
      </c>
      <c r="S29">
        <f t="shared" si="7"/>
        <v>0</v>
      </c>
      <c r="T29">
        <f t="shared" si="7"/>
        <v>0</v>
      </c>
      <c r="U29">
        <f t="shared" si="7"/>
        <v>4.0000000000000036E-2</v>
      </c>
      <c r="V29">
        <f t="shared" si="7"/>
        <v>4.0000000000000036E-2</v>
      </c>
      <c r="W29">
        <f t="shared" si="7"/>
        <v>0.12</v>
      </c>
      <c r="Y29">
        <f t="shared" ref="Y29:Y31" si="8">SUM(C29:W29)</f>
        <v>229.55062062099992</v>
      </c>
    </row>
    <row r="30" spans="1:25" x14ac:dyDescent="0.2">
      <c r="B30" t="s">
        <v>3</v>
      </c>
      <c r="C30">
        <f>C8+C13+C11+C24</f>
        <v>0</v>
      </c>
      <c r="D30">
        <f t="shared" ref="D30:W30" si="9">D8+D13+D11+D24</f>
        <v>0</v>
      </c>
      <c r="E30">
        <f t="shared" si="9"/>
        <v>2.2204460492503131E-16</v>
      </c>
      <c r="F30">
        <f t="shared" si="9"/>
        <v>2.2204460492503131E-16</v>
      </c>
      <c r="G30">
        <f t="shared" si="9"/>
        <v>2.2204460492503131E-16</v>
      </c>
      <c r="H30">
        <f t="shared" si="9"/>
        <v>-8.8817841970012523E-16</v>
      </c>
      <c r="I30">
        <f t="shared" si="9"/>
        <v>2.2204460492503131E-16</v>
      </c>
      <c r="J30">
        <f t="shared" si="9"/>
        <v>2.2204460492503131E-16</v>
      </c>
      <c r="K30">
        <f t="shared" si="9"/>
        <v>0</v>
      </c>
      <c r="L30">
        <f t="shared" si="9"/>
        <v>0</v>
      </c>
      <c r="M30">
        <f t="shared" si="9"/>
        <v>0</v>
      </c>
      <c r="N30">
        <f t="shared" si="9"/>
        <v>0</v>
      </c>
      <c r="O30">
        <f t="shared" si="9"/>
        <v>0</v>
      </c>
      <c r="P30">
        <f t="shared" si="9"/>
        <v>0</v>
      </c>
      <c r="Q30">
        <f t="shared" si="9"/>
        <v>0</v>
      </c>
      <c r="R30">
        <f t="shared" si="9"/>
        <v>0</v>
      </c>
      <c r="S30">
        <f t="shared" si="9"/>
        <v>0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Y30">
        <f t="shared" si="8"/>
        <v>2.2204460492503131E-16</v>
      </c>
    </row>
    <row r="31" spans="1:25" x14ac:dyDescent="0.2">
      <c r="B31" t="s">
        <v>7</v>
      </c>
      <c r="C31">
        <f>C20+C16+C14</f>
        <v>0</v>
      </c>
      <c r="D31">
        <f t="shared" ref="D31:W31" si="10">D20+D16+D14</f>
        <v>0</v>
      </c>
      <c r="E31">
        <f t="shared" si="10"/>
        <v>0</v>
      </c>
      <c r="F31">
        <f t="shared" si="10"/>
        <v>0</v>
      </c>
      <c r="G31">
        <f t="shared" si="10"/>
        <v>0</v>
      </c>
      <c r="H31">
        <f t="shared" si="10"/>
        <v>0</v>
      </c>
      <c r="I31">
        <f t="shared" si="10"/>
        <v>0</v>
      </c>
      <c r="J31">
        <f t="shared" si="10"/>
        <v>0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0</v>
      </c>
      <c r="Y31">
        <f t="shared" si="8"/>
        <v>0</v>
      </c>
    </row>
    <row r="34" spans="1:9" x14ac:dyDescent="0.2">
      <c r="A34" t="s">
        <v>20</v>
      </c>
      <c r="B34" t="s">
        <v>13</v>
      </c>
      <c r="I34" t="s">
        <v>33</v>
      </c>
    </row>
    <row r="37" spans="1:9" x14ac:dyDescent="0.2">
      <c r="A37" t="s">
        <v>14</v>
      </c>
      <c r="B37" t="s">
        <v>16</v>
      </c>
      <c r="C37" t="s">
        <v>15</v>
      </c>
      <c r="D37" t="s">
        <v>17</v>
      </c>
      <c r="E37" t="s">
        <v>18</v>
      </c>
      <c r="G37" t="s">
        <v>22</v>
      </c>
    </row>
    <row r="38" spans="1:9" x14ac:dyDescent="0.2">
      <c r="A38" t="s">
        <v>21</v>
      </c>
      <c r="B38">
        <v>0</v>
      </c>
      <c r="C38">
        <f>Y29</f>
        <v>229.55062062099992</v>
      </c>
      <c r="D38">
        <f>Y29</f>
        <v>229.55062062099992</v>
      </c>
      <c r="E38">
        <f>Y29</f>
        <v>229.55062062099992</v>
      </c>
      <c r="G38">
        <v>0.08</v>
      </c>
    </row>
    <row r="39" spans="1:9" x14ac:dyDescent="0.2">
      <c r="A39" t="s">
        <v>23</v>
      </c>
      <c r="B39" s="5">
        <f>NPV(G38,C38:E38) + B38</f>
        <v>591.57421282325959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2020-07-07T15:15:46Z</dcterms:created>
  <dcterms:modified xsi:type="dcterms:W3CDTF">2023-08-17T17:50:53Z</dcterms:modified>
</cp:coreProperties>
</file>