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mc:AlternateContent xmlns:mc="http://schemas.openxmlformats.org/markup-compatibility/2006">
    <mc:Choice Requires="x15">
      <x15ac:absPath xmlns:x15ac="http://schemas.microsoft.com/office/spreadsheetml/2010/11/ac" url="C:\Users\i.gidron\Dropbox\EUTO\09. Atlas of Offshore World\08. profit shifting\stata-project-profit-shifting\raw-data\"/>
    </mc:Choice>
  </mc:AlternateContent>
  <xr:revisionPtr revIDLastSave="0" documentId="13_ncr:1_{E518F9ED-808C-4641-B714-DDB61ED11854}" xr6:coauthVersionLast="36" xr6:coauthVersionMax="47" xr10:uidLastSave="{00000000-0000-0000-0000-000000000000}"/>
  <bookViews>
    <workbookView xWindow="1120" yWindow="500" windowWidth="28660" windowHeight="15460" activeTab="3" xr2:uid="{00000000-000D-0000-FFFF-FFFF00000000}"/>
  </bookViews>
  <sheets>
    <sheet name="PRI" sheetId="1" r:id="rId1"/>
    <sheet name="dataF3" sheetId="2" r:id="rId2"/>
    <sheet name="PRI_trade_balance" sheetId="3" r:id="rId3"/>
    <sheet name="PRI_exports" sheetId="4" r:id="rId4"/>
  </sheets>
  <externalReferences>
    <externalReference r:id="rId5"/>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52" i="2" l="1"/>
  <c r="Y82" i="1" l="1"/>
  <c r="Z82" i="1" s="1"/>
  <c r="V82" i="1"/>
  <c r="U82" i="1"/>
  <c r="S82" i="1" s="1"/>
  <c r="Z81" i="1"/>
  <c r="U81" i="1"/>
  <c r="W81" i="1" s="1"/>
  <c r="X81" i="1" s="1"/>
  <c r="S81" i="1"/>
  <c r="Q81" i="1"/>
  <c r="Z80" i="1"/>
  <c r="U80" i="1"/>
  <c r="W80" i="1" s="1"/>
  <c r="X80" i="1" s="1"/>
  <c r="Q80" i="1"/>
  <c r="Z79" i="1"/>
  <c r="U79" i="1"/>
  <c r="W79" i="1" s="1"/>
  <c r="X79" i="1" s="1"/>
  <c r="Q79" i="1"/>
  <c r="Y78" i="1"/>
  <c r="Z78" i="1" s="1"/>
  <c r="U78" i="1"/>
  <c r="W78" i="1" s="1"/>
  <c r="X78" i="1" s="1"/>
  <c r="S78" i="1"/>
  <c r="Q78" i="1"/>
  <c r="V77" i="1"/>
  <c r="U77" i="1"/>
  <c r="S77" i="1"/>
  <c r="Q77" i="1"/>
  <c r="Q76" i="1"/>
  <c r="Q75" i="1"/>
  <c r="Q74" i="1"/>
  <c r="Q73" i="1"/>
  <c r="Q72" i="1"/>
  <c r="Q71" i="1"/>
  <c r="Q70" i="1"/>
  <c r="Q69" i="1"/>
  <c r="Q68" i="1"/>
  <c r="Q67" i="1"/>
  <c r="Q66" i="1"/>
  <c r="Q65" i="1"/>
  <c r="Q64" i="1"/>
  <c r="Q63" i="1"/>
  <c r="Q62" i="1"/>
  <c r="Q61" i="1"/>
  <c r="Q60" i="1"/>
  <c r="Q59" i="1"/>
  <c r="Q58" i="1"/>
  <c r="Q57" i="1"/>
  <c r="Q56" i="1"/>
  <c r="Q55" i="1"/>
  <c r="Q54" i="1"/>
  <c r="Q53" i="1"/>
  <c r="Q52" i="1"/>
  <c r="Q51" i="1"/>
  <c r="Q50" i="1"/>
  <c r="Q49" i="1"/>
  <c r="Q48" i="1"/>
  <c r="Q47" i="1"/>
  <c r="Q46" i="1"/>
  <c r="Q45" i="1"/>
  <c r="Q44" i="1"/>
  <c r="Q43" i="1"/>
  <c r="Q42" i="1"/>
  <c r="Q41" i="1"/>
  <c r="Q40" i="1"/>
  <c r="Q39" i="1"/>
  <c r="Q38" i="1"/>
  <c r="Q37" i="1"/>
  <c r="Q36" i="1"/>
  <c r="Q35" i="1"/>
  <c r="Q34" i="1"/>
  <c r="Q33" i="1"/>
  <c r="Q32" i="1"/>
  <c r="Q31" i="1"/>
  <c r="Q30" i="1"/>
  <c r="Q29" i="1"/>
  <c r="Q28" i="1"/>
  <c r="Q25" i="1"/>
  <c r="N25" i="1"/>
  <c r="M25" i="1"/>
  <c r="L25" i="1"/>
  <c r="K25" i="1"/>
  <c r="J25" i="1"/>
  <c r="I25" i="1"/>
  <c r="H25" i="1" s="1"/>
  <c r="Q24" i="1"/>
  <c r="N24" i="1"/>
  <c r="M24" i="1"/>
  <c r="L24" i="1"/>
  <c r="K24" i="1"/>
  <c r="J24" i="1"/>
  <c r="I24" i="1"/>
  <c r="Q23" i="1"/>
  <c r="N23" i="1"/>
  <c r="M23" i="1"/>
  <c r="L23" i="1"/>
  <c r="K23" i="1"/>
  <c r="J23" i="1"/>
  <c r="I23" i="1"/>
  <c r="Q22" i="1"/>
  <c r="N22" i="1"/>
  <c r="M22" i="1"/>
  <c r="L22" i="1"/>
  <c r="K22" i="1"/>
  <c r="H22" i="1" s="1"/>
  <c r="J22" i="1"/>
  <c r="I22" i="1"/>
  <c r="Q21" i="1"/>
  <c r="N21" i="1"/>
  <c r="M21" i="1"/>
  <c r="L21" i="1"/>
  <c r="K21" i="1"/>
  <c r="J21" i="1"/>
  <c r="I21" i="1"/>
  <c r="Q20" i="1"/>
  <c r="N20" i="1"/>
  <c r="M20" i="1"/>
  <c r="H20" i="1" s="1"/>
  <c r="L20" i="1"/>
  <c r="K20" i="1"/>
  <c r="J20" i="1"/>
  <c r="I20" i="1"/>
  <c r="Q19" i="1"/>
  <c r="N19" i="1"/>
  <c r="M19" i="1"/>
  <c r="L19" i="1"/>
  <c r="K19" i="1"/>
  <c r="J19" i="1"/>
  <c r="I19" i="1"/>
  <c r="Q18" i="1"/>
  <c r="N18" i="1"/>
  <c r="M18" i="1"/>
  <c r="L18" i="1"/>
  <c r="K18" i="1"/>
  <c r="J18" i="1"/>
  <c r="I18" i="1"/>
  <c r="Q17" i="1"/>
  <c r="N17" i="1"/>
  <c r="M17" i="1"/>
  <c r="L17" i="1"/>
  <c r="K17" i="1"/>
  <c r="J17" i="1"/>
  <c r="I17" i="1"/>
  <c r="H17" i="1"/>
  <c r="Q16" i="1"/>
  <c r="N16" i="1"/>
  <c r="M16" i="1"/>
  <c r="L16" i="1"/>
  <c r="K16" i="1"/>
  <c r="J16" i="1"/>
  <c r="I16" i="1"/>
  <c r="Q15" i="1"/>
  <c r="N15" i="1"/>
  <c r="M15" i="1"/>
  <c r="L15" i="1"/>
  <c r="K15" i="1"/>
  <c r="J15" i="1"/>
  <c r="I15" i="1"/>
  <c r="H15" i="1"/>
  <c r="Q14" i="1"/>
  <c r="N14" i="1"/>
  <c r="M14" i="1"/>
  <c r="L14" i="1"/>
  <c r="K14" i="1"/>
  <c r="H14" i="1" s="1"/>
  <c r="J14" i="1"/>
  <c r="I14" i="1"/>
  <c r="Q13" i="1"/>
  <c r="N13" i="1"/>
  <c r="M13" i="1"/>
  <c r="L13" i="1"/>
  <c r="K13" i="1"/>
  <c r="J13" i="1"/>
  <c r="I13" i="1"/>
  <c r="Q12" i="1"/>
  <c r="N12" i="1"/>
  <c r="M12" i="1"/>
  <c r="L12" i="1"/>
  <c r="K12" i="1"/>
  <c r="J12" i="1"/>
  <c r="I12" i="1"/>
  <c r="H12" i="1"/>
  <c r="Q11" i="1"/>
  <c r="N11" i="1"/>
  <c r="M11" i="1"/>
  <c r="L11" i="1"/>
  <c r="K11" i="1"/>
  <c r="J11" i="1"/>
  <c r="I11" i="1"/>
  <c r="Q10" i="1"/>
  <c r="N10" i="1"/>
  <c r="M10" i="1"/>
  <c r="L10" i="1"/>
  <c r="K10" i="1"/>
  <c r="J10" i="1"/>
  <c r="I10" i="1"/>
  <c r="H10" i="1"/>
  <c r="S79" i="1" l="1"/>
  <c r="S80" i="1"/>
  <c r="H23" i="1"/>
  <c r="H21" i="1"/>
  <c r="H16" i="1"/>
  <c r="H18" i="1"/>
  <c r="H13" i="1"/>
  <c r="H11" i="1"/>
  <c r="W82" i="1"/>
  <c r="X82" i="1" s="1"/>
  <c r="H24" i="1"/>
  <c r="H19" i="1"/>
  <c r="W77" i="1"/>
  <c r="X7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tc={6C6359BA-02A8-1241-AFAF-6F517F2E7AB4}</author>
    <author>tc={BF77F5A8-B0D5-7647-AF9E-305C93CEE323}</author>
  </authors>
  <commentList>
    <comment ref="T8" authorId="0" shapeId="0" xr:uid="{9180ADA7-BF1B-4054-8E04-1ABC438C308F}">
      <text>
        <r>
          <rPr>
            <sz val="12"/>
            <color theme="1"/>
            <rFont val="Garamond"/>
            <family val="2"/>
          </rPr>
          <t>[Threaded comment]
Your version of Excel allows you to read this threaded comment; however, any edits to it will get removed if the file is opened in a newer version of Excel. Learn more: https://go.microsoft.com/fwlink/?linkid=870924
Comment:
    Total non-farm employment, BLS, retrieved from Fred: https://fred.stlouisfed.org/series/SMS72000000000000001#0</t>
        </r>
      </text>
    </comment>
    <comment ref="U8" authorId="1" shapeId="0" xr:uid="{3568AB46-B3B7-4F9E-A3D0-626B522FDBA9}">
      <text>
        <r>
          <rPr>
            <sz val="12"/>
            <color theme="1"/>
            <rFont val="Garamond"/>
            <family val="2"/>
          </rPr>
          <t>[Threaded comment]
Your version of Excel allows you to read this threaded comment; however, any edits to it will get removed if the file is opened in a newer version of Excel. Learn more: https://go.microsoft.com/fwlink/?linkid=870924
Comment:
    Average hourly earnings of all employees x 2080 hours/year, BLS, retrieved from Fred: https://fred.stlouisfed.org/series/SMU72000000500000003#0</t>
        </r>
      </text>
    </comment>
  </commentList>
</comments>
</file>

<file path=xl/sharedStrings.xml><?xml version="1.0" encoding="utf-8"?>
<sst xmlns="http://schemas.openxmlformats.org/spreadsheetml/2006/main" count="183" uniqueCount="153">
  <si>
    <t>Profits of U.S. multinationals abroad: country breakdown (Wright-Zucman, updated in July 2023)</t>
  </si>
  <si>
    <t>[1]</t>
  </si>
  <si>
    <t>[2]</t>
  </si>
  <si>
    <t>[3]</t>
  </si>
  <si>
    <t>[4]</t>
  </si>
  <si>
    <t>[5]</t>
  </si>
  <si>
    <t>[6]</t>
  </si>
  <si>
    <t>[7]</t>
  </si>
  <si>
    <t>[8]</t>
  </si>
  <si>
    <t>[9]</t>
  </si>
  <si>
    <t>[10]</t>
  </si>
  <si>
    <t>[11]</t>
  </si>
  <si>
    <t>[12]</t>
  </si>
  <si>
    <t>[13]</t>
  </si>
  <si>
    <t>[14]</t>
  </si>
  <si>
    <t>[15]</t>
  </si>
  <si>
    <t>Excluding Puerto Rico</t>
  </si>
  <si>
    <t>Including Puerto Rico</t>
  </si>
  <si>
    <t>Memo: MOFA foreign pre-tax profits, excl. Puerto Rico ($bn)</t>
  </si>
  <si>
    <t>Memo: Puerto Rico profits ($bn)</t>
  </si>
  <si>
    <t>Supplementary Puerto Rico data from CBCR</t>
  </si>
  <si>
    <t>% of foreign pre-tax profits</t>
  </si>
  <si>
    <t>All corporations</t>
  </si>
  <si>
    <t>Affiliates of US multinationals</t>
  </si>
  <si>
    <t>Total havens (excl. Puerto Rico)</t>
  </si>
  <si>
    <t>Ireland</t>
  </si>
  <si>
    <t>Netherlands + Luxembourg</t>
  </si>
  <si>
    <t>Switzerland</t>
  </si>
  <si>
    <t>Bermuda and Carribbean havens</t>
  </si>
  <si>
    <t>Singapore</t>
  </si>
  <si>
    <t>Total havens (incl. Puerto Rico)</t>
  </si>
  <si>
    <t>Puerto Rico</t>
  </si>
  <si>
    <t>Employee compensation ($bn)</t>
  </si>
  <si>
    <t>Number of employees (thousands)</t>
  </si>
  <si>
    <t>Average wage ($)</t>
  </si>
  <si>
    <t>Number of employeess</t>
  </si>
  <si>
    <t>Profit / compensation ratio</t>
  </si>
  <si>
    <t>Cash tax paid  ($bn)</t>
  </si>
  <si>
    <t>Effective tax rate</t>
  </si>
  <si>
    <r>
      <rPr>
        <u/>
        <sz val="12"/>
        <color theme="1"/>
        <rFont val="Arial"/>
        <family val="2"/>
      </rPr>
      <t>Notes</t>
    </r>
    <r>
      <rPr>
        <sz val="12"/>
        <color theme="1"/>
        <rFont val="Arial"/>
        <family val="2"/>
      </rPr>
      <t>: Tax havens include Bermuda, Bermuda and Caribbean tax havens, Ireland, Luxembourg, Netherlands, Singapore, and Switzerland. All sectors are included.</t>
    </r>
  </si>
  <si>
    <t xml:space="preserve">Profit measure is profit-type return in the BEA survey since 1994; and net income plus foreign income taxes paid minus income from equity investment minus capital gains before. </t>
  </si>
  <si>
    <t xml:space="preserve">Puerto Rico profits are from SOI tabulations of form 8975 (CBCR) in 2016–2020; before that they are taken from Saez-Zucman 2019. </t>
  </si>
  <si>
    <t>Computations with links to the raw data can be found in file WrightZucman2018Appendix sheet T.A3c; last updated in July 2023 using the 2020 BEA survey.</t>
  </si>
  <si>
    <t>Data for Fig 3 and Table 1</t>
  </si>
  <si>
    <t>Computation of global foreign profits</t>
  </si>
  <si>
    <t>Computation of US foreign profits</t>
  </si>
  <si>
    <t>Computation of shifted profits of US multinationals</t>
  </si>
  <si>
    <t>Share of foreign profits of non-US MNEs shifted to havens</t>
  </si>
  <si>
    <t>Fraction of global foreign profits shifted to havens, and global tax loss: bounds</t>
  </si>
  <si>
    <t>From TWZ Replication Guide Table C6 and updates (Table U1)</t>
  </si>
  <si>
    <t>Accounting for havens in TWZ but not in Wright-Zucman + removing share explained by wages</t>
  </si>
  <si>
    <t>Different scenarios before 2015</t>
  </si>
  <si>
    <t>Foreign share of global pre-tax corporate profits</t>
  </si>
  <si>
    <t>Foreign share of global net-of-tax corporate profits</t>
  </si>
  <si>
    <t>Corporate share of global income</t>
  </si>
  <si>
    <t>Global income</t>
  </si>
  <si>
    <t>Global pre-tax profits</t>
  </si>
  <si>
    <t>Global corporate tax payments</t>
  </si>
  <si>
    <t>Global net-of-tax profits</t>
  </si>
  <si>
    <t>Global shifted profits</t>
  </si>
  <si>
    <t>Global foreign net-of-tax profits</t>
  </si>
  <si>
    <t>Global corporate income tax rate (our series)</t>
  </si>
  <si>
    <t>Global corporate income tax rate BFJZ</t>
  </si>
  <si>
    <t>Global foreign pre-tax profits</t>
  </si>
  <si>
    <t>ETR of US MOFA</t>
  </si>
  <si>
    <t>ETR of US MOFA, adjusted for capital gains</t>
  </si>
  <si>
    <t>ETR of US MOFA, adjusted for capital gains and  Puerto Rico</t>
  </si>
  <si>
    <t>Assumed ETR on non-US MNE's foreign profits</t>
  </si>
  <si>
    <t>Implied ETR on global foreign profits</t>
  </si>
  <si>
    <t>Share US in global DI (excl NL etc, adding PR) equity income</t>
  </si>
  <si>
    <t>US foreign pre-tax profits</t>
  </si>
  <si>
    <t>US DI equity income (without CCAdj)</t>
  </si>
  <si>
    <t>Memo: current-cost adjustment</t>
  </si>
  <si>
    <t>Global DI (after tax) equity income, excluding NL, HK, SG, Lux</t>
  </si>
  <si>
    <t>Share US in global pre-tax foreign profits</t>
  </si>
  <si>
    <t>Share US in global foreign net-of-tax profits</t>
  </si>
  <si>
    <t>Share of US foreign profits shifted to havens</t>
  </si>
  <si>
    <t>Share of profits in havens not shifted</t>
  </si>
  <si>
    <t>Share of foreign profits in havens, corrected to match TWZ list of havens</t>
  </si>
  <si>
    <t>Fraction of haven profits/wage which is above-normal</t>
  </si>
  <si>
    <t>Profits/wage ratio in havens</t>
  </si>
  <si>
    <t>Corrected for Puerto Rico</t>
  </si>
  <si>
    <t>Profit/wage in Non-havens</t>
  </si>
  <si>
    <t>Dollar amount of profits shifted by US MNEs</t>
  </si>
  <si>
    <t>Share of non-US foreign profits shifted to havens (main)</t>
  </si>
  <si>
    <t>Upper bound</t>
  </si>
  <si>
    <t>Lower bound</t>
  </si>
  <si>
    <t>High end</t>
  </si>
  <si>
    <t>Low end</t>
  </si>
  <si>
    <t>Share of global foreign profits shifted to havens (main)</t>
  </si>
  <si>
    <t>Tax loss (% of corp. tax revenue)</t>
  </si>
  <si>
    <t>Residual in reg</t>
  </si>
  <si>
    <t>Includes Puerto Rico</t>
  </si>
  <si>
    <t>2015: -Tørsløv et al. (Restud 2023, Table 1), updated.  1975-2014: foreign pre-tax profits of US multinationals + foreign pre-tax profits of non-US multinationals (estimating by grossing up their DI equity income by an assumed ETR, average of the ETR of US multinationals on their foreign profits and of the global average corporate ETR)</t>
  </si>
  <si>
    <t>This is foreign income taxes paid divided by profit-type return, for majority-owned affiliates of US multinatationals. Taken from Wright-Zucman Table A1 col. 11</t>
  </si>
  <si>
    <t>Add positive realized capital gains (which are not in profit-type return) at denominator (since taxes are typically paid on those)</t>
  </si>
  <si>
    <t xml:space="preserve">Add PR profits. Negligible taxes paid in PR according to CBCR data, assume 0. </t>
  </si>
  <si>
    <t>average of the ETR of US multinationals on their foreign profits and of the global average corporate ETR</t>
  </si>
  <si>
    <t>DI based (not MOFA): Computed as DI equity income / (1 - ETR) + current cost adjustment</t>
  </si>
  <si>
    <t>DI equity income / (1 - ETR) + current cost adjustment [ = GJZ2022, data, col. AI.]</t>
  </si>
  <si>
    <t>ITA Table 4.2 line 12 minus 16 since 1982, Wright-Zucman Table A1 col. 1 before  [NB: Wright-Zucman Table A1 col. 1 is less up to date than ITA Table 4.2]</t>
  </si>
  <si>
    <t>ITA Table 4.2 line 16</t>
  </si>
  <si>
    <t>Increased haven share to reflect havens not included in Wright-Zucman list of havens but included in TWZ, the most important ones being: Cyprus, Hong Kong, Macao, Mauritius, Malta, Jersey, Guernsey, Isle of Man. Correction factor of 1.1 is computed in 2020 CBCR as ratio of TWZ havens' revenue by Wright-Zucman's havens' revenue. Assume constant correction over time, and assume same profit/wage ratio in these missing havens as in the Wright-Zucman havens.</t>
  </si>
  <si>
    <t>Wright-Zucman</t>
  </si>
  <si>
    <t>Wage bill in PR is negligible according to CBCR: assume 0</t>
  </si>
  <si>
    <t>Assumes share of foreign profits of non-US MNEs shifted to havens follows share of foreign profits of US MNEs shifted to havens pre-2015</t>
  </si>
  <si>
    <t>Assumes  share of foreign profits of non-US MNEs shifted to havens is equal to global 2015 share of foreign profits shifted (36%) back to 1975</t>
  </si>
  <si>
    <t>Assumes no shifting by non-US multinationals before 2015</t>
  </si>
  <si>
    <t>Assumes  share of foreign profits of non-US MNEs shifted to havens is equal to US share before 2015</t>
  </si>
  <si>
    <t>Assumes  share of foreign profits of non-US MNEs shifted to havens is equal to half US share before 2015</t>
  </si>
  <si>
    <t>Puerto Rico exports in Pharmaceuticals and Medicines</t>
  </si>
  <si>
    <t>TABLA 25 - BALANCE COMERCIAL: AÑOS FISCALES</t>
  </si>
  <si>
    <t xml:space="preserve">TABLE 25 - TRADE BALANCE: FISCAL YEARS </t>
  </si>
  <si>
    <t>(En millones de dólares - In  millions of dollars)</t>
  </si>
  <si>
    <t>2014r</t>
  </si>
  <si>
    <t>2015r</t>
  </si>
  <si>
    <t>2016p</t>
  </si>
  <si>
    <t>Exportaciones registradas, total</t>
  </si>
  <si>
    <t xml:space="preserve">      Recorded exports, total</t>
  </si>
  <si>
    <t xml:space="preserve">  Estados Unidos </t>
  </si>
  <si>
    <t xml:space="preserve">        United States</t>
  </si>
  <si>
    <t xml:space="preserve">  Países extranjeros  </t>
  </si>
  <si>
    <t xml:space="preserve">        Foreign countries</t>
  </si>
  <si>
    <t xml:space="preserve">  Islas Vírgenes </t>
  </si>
  <si>
    <t xml:space="preserve">        Virgin Islands</t>
  </si>
  <si>
    <t>Importaciones registradas, total</t>
  </si>
  <si>
    <t xml:space="preserve">      Recorded imports, total</t>
  </si>
  <si>
    <t>Balance comercial</t>
  </si>
  <si>
    <t xml:space="preserve">      Trade balance</t>
  </si>
  <si>
    <t xml:space="preserve"> ( ) Cifras negativas.</t>
  </si>
  <si>
    <t xml:space="preserve">      ( ) Negative figures.</t>
  </si>
  <si>
    <t xml:space="preserve"> Fuente: Junta de Planificación, Programa de Planificación Económica y Social,</t>
  </si>
  <si>
    <t xml:space="preserve">  Source: Puerto Rico Planning Board, Program of Economic and Social Planning,</t>
  </si>
  <si>
    <t xml:space="preserve">              Subprograma de Análisis Económico.</t>
  </si>
  <si>
    <t xml:space="preserve">                  Subprogram of Economic Analysis.</t>
  </si>
  <si>
    <t>ISO3</t>
  </si>
  <si>
    <t>PRI</t>
  </si>
  <si>
    <t>exports</t>
  </si>
  <si>
    <t>pharmaceuticals and organic chemicals</t>
  </si>
  <si>
    <t>y_2012</t>
  </si>
  <si>
    <t>y_2013</t>
  </si>
  <si>
    <t>y_2014</t>
  </si>
  <si>
    <t>y_2015</t>
  </si>
  <si>
    <t>y_2016</t>
  </si>
  <si>
    <t>y_2017</t>
  </si>
  <si>
    <t>y_2018</t>
  </si>
  <si>
    <t>y_2019</t>
  </si>
  <si>
    <t>y_2020</t>
  </si>
  <si>
    <t>y_2021</t>
  </si>
  <si>
    <t>Source</t>
  </si>
  <si>
    <t>table 3.1, line 4</t>
  </si>
  <si>
    <t>y_2022</t>
  </si>
  <si>
    <t>https://www.bea.gov/sites/default/files/2024-07/prgdp0724.pdf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</si>
</sst>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
    <numFmt numFmtId="165" formatCode="#,##0.0"/>
    <numFmt numFmtId="166" formatCode="0.0"/>
    <numFmt numFmtId="167" formatCode="_-* #,##0.00_-;\-* #,##0.00_-;_-* &quot;-&quot;??_-;_-@_-"/>
    <numFmt numFmtId="168" formatCode="_ * #,##0.00_ ;_ * \-#,##0.00_ ;_ * &quot;-&quot;??_ ;_ @_ "/>
    <numFmt numFmtId="169" formatCode="_-* #,##0.00\ _k_r_._-;\-* #,##0.00\ _k_r_._-;_-* &quot;-&quot;??\ _k_r_._-;_-@_-"/>
    <numFmt numFmtId="170" formatCode="#,##0.0_);\(#,##0.0\)"/>
  </numFmts>
  <fonts count="50"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2"/>
      <color theme="1"/>
      <name val="Garamond"/>
      <family val="2"/>
    </font>
    <font>
      <sz val="12"/>
      <color theme="1"/>
      <name val="Arial"/>
      <family val="2"/>
    </font>
    <font>
      <b/>
      <sz val="16"/>
      <color theme="1"/>
      <name val="Arial"/>
      <family val="2"/>
    </font>
    <font>
      <sz val="10"/>
      <color theme="1"/>
      <name val="Arial"/>
      <family val="2"/>
    </font>
    <font>
      <b/>
      <sz val="12"/>
      <color theme="1"/>
      <name val="Arial"/>
      <family val="2"/>
    </font>
    <font>
      <sz val="12"/>
      <color theme="1"/>
      <name val="Arial Narrow"/>
      <family val="2"/>
    </font>
    <font>
      <b/>
      <sz val="12"/>
      <name val="Arial"/>
      <family val="2"/>
    </font>
    <font>
      <sz val="12"/>
      <name val="Arial"/>
      <family val="2"/>
    </font>
    <font>
      <sz val="12"/>
      <color rgb="FFFF0000"/>
      <name val="Arial"/>
      <family val="2"/>
    </font>
    <font>
      <u/>
      <sz val="12"/>
      <color theme="1"/>
      <name val="Arial"/>
      <family val="2"/>
    </font>
    <font>
      <i/>
      <sz val="11"/>
      <color theme="1"/>
      <name val="Calibri"/>
      <family val="2"/>
      <scheme val="minor"/>
    </font>
    <font>
      <sz val="12"/>
      <color theme="1"/>
      <name val="Calibri"/>
      <family val="2"/>
    </font>
    <font>
      <b/>
      <sz val="11"/>
      <color theme="1"/>
      <name val="Calibri"/>
      <family val="2"/>
    </font>
    <font>
      <i/>
      <sz val="12"/>
      <color theme="1"/>
      <name val="Calibri"/>
      <family val="2"/>
    </font>
    <font>
      <sz val="8"/>
      <color theme="1"/>
      <name val="Calibri"/>
      <family val="2"/>
      <scheme val="minor"/>
    </font>
    <font>
      <b/>
      <sz val="8"/>
      <color theme="1"/>
      <name val="Calibri"/>
      <family val="2"/>
      <scheme val="minor"/>
    </font>
    <font>
      <sz val="8"/>
      <color theme="1"/>
      <name val="Arial"/>
      <family val="2"/>
    </font>
    <font>
      <b/>
      <sz val="8"/>
      <color theme="1"/>
      <name val="Arial"/>
      <family val="2"/>
    </font>
    <font>
      <sz val="8"/>
      <color theme="1"/>
      <name val="Calibri"/>
      <family val="2"/>
    </font>
    <font>
      <b/>
      <sz val="12"/>
      <color rgb="FFFF0000"/>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2"/>
      <color theme="1"/>
      <name val="Calibri"/>
      <family val="2"/>
      <scheme val="minor"/>
    </font>
    <font>
      <sz val="12"/>
      <color theme="1"/>
      <name val="Arial"/>
      <family val="2"/>
      <charset val="204"/>
    </font>
    <font>
      <sz val="10"/>
      <name val="Arial"/>
      <family val="2"/>
    </font>
    <font>
      <sz val="11"/>
      <color indexed="8"/>
      <name val="Calibri"/>
      <family val="2"/>
      <scheme val="minor"/>
    </font>
    <font>
      <sz val="11"/>
      <name val="Arial"/>
      <family val="2"/>
    </font>
    <font>
      <b/>
      <sz val="11"/>
      <name val="Arial"/>
      <family val="2"/>
    </font>
    <font>
      <u/>
      <sz val="11"/>
      <color theme="10"/>
      <name val="Calibri"/>
      <family val="2"/>
      <scheme val="minor"/>
    </font>
    <font>
      <u/>
      <sz val="10"/>
      <color indexed="12"/>
      <name val="Verdana"/>
      <family val="2"/>
    </font>
    <font>
      <sz val="10"/>
      <name val="Arial"/>
      <family val="2"/>
    </font>
    <font>
      <u/>
      <sz val="10"/>
      <color indexed="12"/>
      <name val="Arial"/>
      <family val="2"/>
    </font>
    <font>
      <sz val="11"/>
      <name val="Arial"/>
      <family val="2"/>
    </font>
    <font>
      <sz val="12"/>
      <color rgb="FF000000"/>
      <name val="Times New Roman"/>
      <family val="1"/>
    </font>
  </fonts>
  <fills count="38">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9" tint="0.39997558519241921"/>
        <bgColor indexed="64"/>
      </patternFill>
    </fill>
    <fill>
      <patternFill patternType="solid">
        <fgColor indexed="9"/>
        <bgColor indexed="9"/>
      </patternFill>
    </fill>
    <fill>
      <patternFill patternType="solid">
        <fgColor theme="9" tint="0.39997558519241921"/>
        <bgColor indexed="9"/>
      </patternFill>
    </fill>
  </fills>
  <borders count="50">
    <border>
      <left/>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medium">
        <color auto="1"/>
      </left>
      <right/>
      <top style="thin">
        <color indexed="64"/>
      </top>
      <bottom/>
      <diagonal/>
    </border>
    <border>
      <left/>
      <right/>
      <top style="thin">
        <color indexed="64"/>
      </top>
      <bottom/>
      <diagonal/>
    </border>
    <border>
      <left/>
      <right style="thick">
        <color auto="1"/>
      </right>
      <top style="thin">
        <color auto="1"/>
      </top>
      <bottom/>
      <diagonal/>
    </border>
    <border>
      <left style="thick">
        <color auto="1"/>
      </left>
      <right/>
      <top style="thin">
        <color auto="1"/>
      </top>
      <bottom style="thin">
        <color auto="1"/>
      </bottom>
      <diagonal/>
    </border>
    <border>
      <left/>
      <right/>
      <top style="thin">
        <color indexed="64"/>
      </top>
      <bottom style="thin">
        <color indexed="64"/>
      </bottom>
      <diagonal/>
    </border>
    <border>
      <left/>
      <right style="thick">
        <color auto="1"/>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top/>
      <bottom/>
      <diagonal/>
    </border>
    <border>
      <left style="thin">
        <color auto="1"/>
      </left>
      <right/>
      <top/>
      <bottom/>
      <diagonal/>
    </border>
    <border>
      <left style="medium">
        <color auto="1"/>
      </left>
      <right/>
      <top/>
      <bottom style="thin">
        <color indexed="64"/>
      </bottom>
      <diagonal/>
    </border>
    <border>
      <left/>
      <right/>
      <top/>
      <bottom style="thin">
        <color indexed="64"/>
      </bottom>
      <diagonal/>
    </border>
    <border>
      <left/>
      <right style="thick">
        <color auto="1"/>
      </right>
      <top/>
      <bottom style="thin">
        <color auto="1"/>
      </bottom>
      <diagonal/>
    </border>
    <border>
      <left style="thick">
        <color auto="1"/>
      </left>
      <right/>
      <top style="thin">
        <color auto="1"/>
      </top>
      <bottom/>
      <diagonal/>
    </border>
    <border>
      <left style="thick">
        <color auto="1"/>
      </left>
      <right/>
      <top/>
      <bottom style="dashed">
        <color auto="1"/>
      </bottom>
      <diagonal/>
    </border>
    <border>
      <left style="medium">
        <color auto="1"/>
      </left>
      <right/>
      <top/>
      <bottom style="dashed">
        <color auto="1"/>
      </bottom>
      <diagonal/>
    </border>
    <border>
      <left/>
      <right/>
      <top/>
      <bottom style="dashed">
        <color auto="1"/>
      </bottom>
      <diagonal/>
    </border>
    <border>
      <left/>
      <right style="thick">
        <color auto="1"/>
      </right>
      <top/>
      <bottom style="dashed">
        <color auto="1"/>
      </bottom>
      <diagonal/>
    </border>
    <border>
      <left style="thick">
        <color auto="1"/>
      </left>
      <right/>
      <top style="dashed">
        <color auto="1"/>
      </top>
      <bottom/>
      <diagonal/>
    </border>
    <border>
      <left style="medium">
        <color auto="1"/>
      </left>
      <right/>
      <top style="dashed">
        <color auto="1"/>
      </top>
      <bottom/>
      <diagonal/>
    </border>
    <border>
      <left/>
      <right/>
      <top style="dashed">
        <color auto="1"/>
      </top>
      <bottom/>
      <diagonal/>
    </border>
    <border>
      <left/>
      <right style="thick">
        <color auto="1"/>
      </right>
      <top style="dashed">
        <color auto="1"/>
      </top>
      <bottom/>
      <diagonal/>
    </border>
    <border>
      <left style="thick">
        <color auto="1"/>
      </left>
      <right/>
      <top/>
      <bottom style="thick">
        <color auto="1"/>
      </bottom>
      <diagonal/>
    </border>
    <border>
      <left style="medium">
        <color auto="1"/>
      </left>
      <right/>
      <top/>
      <bottom style="thick">
        <color auto="1"/>
      </bottom>
      <diagonal/>
    </border>
    <border>
      <left/>
      <right/>
      <top/>
      <bottom style="thick">
        <color auto="1"/>
      </bottom>
      <diagonal/>
    </border>
    <border>
      <left/>
      <right style="thick">
        <color auto="1"/>
      </right>
      <top/>
      <bottom style="thick">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8"/>
      </top>
      <bottom/>
      <diagonal/>
    </border>
    <border>
      <left/>
      <right/>
      <top/>
      <bottom style="thin">
        <color indexed="8"/>
      </bottom>
      <diagonal/>
    </border>
  </borders>
  <cellStyleXfs count="91">
    <xf numFmtId="0" fontId="0" fillId="0" borderId="0"/>
    <xf numFmtId="9" fontId="1" fillId="0" borderId="0" applyFont="0" applyFill="0" applyBorder="0" applyAlignment="0" applyProtection="0"/>
    <xf numFmtId="0" fontId="4" fillId="0" borderId="0"/>
    <xf numFmtId="0" fontId="5" fillId="0" borderId="0"/>
    <xf numFmtId="9" fontId="5"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24" fillId="0" borderId="0" applyNumberFormat="0" applyFill="0" applyBorder="0" applyAlignment="0" applyProtection="0"/>
    <xf numFmtId="0" fontId="25" fillId="0" borderId="39" applyNumberFormat="0" applyFill="0" applyAlignment="0" applyProtection="0"/>
    <xf numFmtId="0" fontId="26" fillId="0" borderId="40" applyNumberFormat="0" applyFill="0" applyAlignment="0" applyProtection="0"/>
    <xf numFmtId="0" fontId="27" fillId="0" borderId="41" applyNumberFormat="0" applyFill="0" applyAlignment="0" applyProtection="0"/>
    <xf numFmtId="0" fontId="27" fillId="0" borderId="0" applyNumberFormat="0" applyFill="0" applyBorder="0" applyAlignment="0" applyProtection="0"/>
    <xf numFmtId="0" fontId="28" fillId="3" borderId="0" applyNumberFormat="0" applyBorder="0" applyAlignment="0" applyProtection="0"/>
    <xf numFmtId="0" fontId="29" fillId="4" borderId="0" applyNumberFormat="0" applyBorder="0" applyAlignment="0" applyProtection="0"/>
    <xf numFmtId="0" fontId="30" fillId="5" borderId="0" applyNumberFormat="0" applyBorder="0" applyAlignment="0" applyProtection="0"/>
    <xf numFmtId="0" fontId="31" fillId="6" borderId="42" applyNumberFormat="0" applyAlignment="0" applyProtection="0"/>
    <xf numFmtId="0" fontId="32" fillId="7" borderId="43" applyNumberFormat="0" applyAlignment="0" applyProtection="0"/>
    <xf numFmtId="0" fontId="33" fillId="7" borderId="42" applyNumberFormat="0" applyAlignment="0" applyProtection="0"/>
    <xf numFmtId="0" fontId="34" fillId="0" borderId="44" applyNumberFormat="0" applyFill="0" applyAlignment="0" applyProtection="0"/>
    <xf numFmtId="0" fontId="35" fillId="8" borderId="45" applyNumberFormat="0" applyAlignment="0" applyProtection="0"/>
    <xf numFmtId="0" fontId="2" fillId="0" borderId="0" applyNumberFormat="0" applyFill="0" applyBorder="0" applyAlignment="0" applyProtection="0"/>
    <xf numFmtId="0" fontId="1" fillId="9" borderId="46" applyNumberFormat="0" applyFont="0" applyAlignment="0" applyProtection="0"/>
    <xf numFmtId="0" fontId="36" fillId="0" borderId="0" applyNumberFormat="0" applyFill="0" applyBorder="0" applyAlignment="0" applyProtection="0"/>
    <xf numFmtId="0" fontId="3" fillId="0" borderId="47" applyNumberFormat="0" applyFill="0" applyAlignment="0" applyProtection="0"/>
    <xf numFmtId="0" fontId="37"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37"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37"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37"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37"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37"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38" fillId="0" borderId="0"/>
    <xf numFmtId="0" fontId="38" fillId="0" borderId="0"/>
    <xf numFmtId="0" fontId="39" fillId="0" borderId="0"/>
    <xf numFmtId="0" fontId="38" fillId="0" borderId="0"/>
    <xf numFmtId="167" fontId="4" fillId="0" borderId="0" applyFont="0" applyFill="0" applyBorder="0" applyAlignment="0" applyProtection="0"/>
    <xf numFmtId="0" fontId="1" fillId="0" borderId="0"/>
    <xf numFmtId="0" fontId="40" fillId="0" borderId="0"/>
    <xf numFmtId="9" fontId="1" fillId="0" borderId="0" applyFont="0" applyFill="0" applyBorder="0" applyAlignment="0" applyProtection="0"/>
    <xf numFmtId="0" fontId="40" fillId="0" borderId="0"/>
    <xf numFmtId="0" fontId="40" fillId="0" borderId="0"/>
    <xf numFmtId="0" fontId="41" fillId="0" borderId="0"/>
    <xf numFmtId="0" fontId="42" fillId="0" borderId="0"/>
    <xf numFmtId="9" fontId="42" fillId="0" borderId="0" applyFont="0" applyFill="0" applyBorder="0" applyAlignment="0" applyProtection="0"/>
    <xf numFmtId="0" fontId="1" fillId="0" borderId="0"/>
    <xf numFmtId="43" fontId="40" fillId="0" borderId="0" applyFont="0" applyFill="0" applyBorder="0" applyAlignment="0" applyProtection="0"/>
    <xf numFmtId="0" fontId="44" fillId="0" borderId="0" applyNumberFormat="0" applyFill="0" applyBorder="0" applyAlignment="0" applyProtection="0"/>
    <xf numFmtId="168" fontId="1" fillId="0" borderId="0" applyFont="0" applyFill="0" applyBorder="0" applyAlignment="0" applyProtection="0"/>
    <xf numFmtId="0" fontId="1" fillId="0" borderId="0"/>
    <xf numFmtId="0" fontId="40" fillId="0" borderId="0"/>
    <xf numFmtId="0" fontId="1" fillId="0" borderId="0"/>
    <xf numFmtId="9" fontId="1" fillId="0" borderId="0" applyFont="0" applyFill="0" applyBorder="0" applyAlignment="0" applyProtection="0"/>
    <xf numFmtId="169" fontId="1" fillId="0" borderId="0" applyFont="0" applyFill="0" applyBorder="0" applyAlignment="0" applyProtection="0"/>
    <xf numFmtId="9" fontId="39" fillId="0" borderId="0" applyFont="0" applyFill="0" applyBorder="0" applyAlignment="0" applyProtection="0"/>
    <xf numFmtId="0" fontId="1" fillId="0" borderId="0"/>
    <xf numFmtId="9" fontId="38" fillId="0" borderId="0" applyFont="0" applyFill="0" applyBorder="0" applyAlignment="0" applyProtection="0"/>
    <xf numFmtId="167" fontId="39" fillId="0" borderId="0" applyFont="0" applyFill="0" applyBorder="0" applyAlignment="0" applyProtection="0"/>
    <xf numFmtId="168" fontId="38" fillId="0" borderId="0" applyFont="0" applyFill="0" applyBorder="0" applyAlignment="0" applyProtection="0"/>
    <xf numFmtId="9" fontId="1" fillId="0" borderId="0" applyFont="0" applyFill="0" applyBorder="0" applyAlignment="0" applyProtection="0"/>
    <xf numFmtId="0" fontId="38" fillId="0" borderId="0"/>
    <xf numFmtId="0" fontId="45" fillId="0" borderId="0" applyNumberFormat="0" applyFill="0" applyBorder="0" applyAlignment="0" applyProtection="0">
      <alignment vertical="top"/>
      <protection locked="0"/>
    </xf>
    <xf numFmtId="0" fontId="1" fillId="0" borderId="0"/>
    <xf numFmtId="0" fontId="1" fillId="0" borderId="0"/>
    <xf numFmtId="9" fontId="1" fillId="0" borderId="0" applyFont="0" applyFill="0" applyBorder="0" applyAlignment="0" applyProtection="0"/>
    <xf numFmtId="0" fontId="1" fillId="0" borderId="0"/>
    <xf numFmtId="0" fontId="40" fillId="0" borderId="0"/>
    <xf numFmtId="0" fontId="46" fillId="0" borderId="0"/>
    <xf numFmtId="0" fontId="47" fillId="0" borderId="0" applyNumberFormat="0" applyFill="0" applyBorder="0" applyAlignment="0" applyProtection="0">
      <alignment vertical="top"/>
      <protection locked="0"/>
    </xf>
    <xf numFmtId="0" fontId="48" fillId="0" borderId="0"/>
    <xf numFmtId="0" fontId="44" fillId="0" borderId="0" applyNumberFormat="0" applyFill="0" applyBorder="0" applyAlignment="0" applyProtection="0"/>
  </cellStyleXfs>
  <cellXfs count="181">
    <xf numFmtId="0" fontId="0" fillId="0" borderId="0" xfId="0"/>
    <xf numFmtId="0" fontId="5" fillId="0" borderId="0" xfId="2" applyFont="1"/>
    <xf numFmtId="0" fontId="5" fillId="0" borderId="1" xfId="2" applyFont="1" applyBorder="1"/>
    <xf numFmtId="0" fontId="5" fillId="0" borderId="2" xfId="2" applyFont="1" applyBorder="1"/>
    <xf numFmtId="0" fontId="5" fillId="0" borderId="3" xfId="2" applyFont="1" applyBorder="1"/>
    <xf numFmtId="0" fontId="6" fillId="0" borderId="4" xfId="2" applyFont="1" applyBorder="1" applyAlignment="1">
      <alignment horizontal="center" vertical="center"/>
    </xf>
    <xf numFmtId="0" fontId="6" fillId="0" borderId="0" xfId="2" applyFont="1" applyAlignment="1">
      <alignment horizontal="center" vertical="center"/>
    </xf>
    <xf numFmtId="0" fontId="5" fillId="0" borderId="5" xfId="2" applyFont="1" applyBorder="1"/>
    <xf numFmtId="0" fontId="5" fillId="0" borderId="4" xfId="2" applyFont="1" applyBorder="1"/>
    <xf numFmtId="0" fontId="7" fillId="0" borderId="0" xfId="3" applyFont="1" applyAlignment="1">
      <alignment horizontal="center"/>
    </xf>
    <xf numFmtId="0" fontId="7" fillId="0" borderId="0" xfId="2" applyFont="1" applyAlignment="1">
      <alignment horizontal="center"/>
    </xf>
    <xf numFmtId="0" fontId="7" fillId="0" borderId="5" xfId="2" applyFont="1" applyBorder="1" applyAlignment="1">
      <alignment horizontal="center"/>
    </xf>
    <xf numFmtId="0" fontId="5" fillId="0" borderId="0" xfId="3" applyAlignment="1">
      <alignment horizontal="center" vertical="center" wrapText="1"/>
    </xf>
    <xf numFmtId="0" fontId="9" fillId="0" borderId="0" xfId="3" applyFont="1" applyAlignment="1">
      <alignment horizontal="center" vertical="center" wrapText="1"/>
    </xf>
    <xf numFmtId="0" fontId="0" fillId="0" borderId="7" xfId="2" applyFont="1" applyBorder="1" applyAlignment="1">
      <alignment horizontal="center" vertical="center" wrapText="1"/>
    </xf>
    <xf numFmtId="0" fontId="5" fillId="0" borderId="0" xfId="2" applyFont="1" applyAlignment="1">
      <alignment wrapText="1"/>
    </xf>
    <xf numFmtId="0" fontId="8" fillId="0" borderId="17" xfId="2" applyFont="1" applyBorder="1" applyAlignment="1">
      <alignment horizontal="center" vertical="center" wrapText="1"/>
    </xf>
    <xf numFmtId="0" fontId="5" fillId="0" borderId="17" xfId="2" applyFont="1" applyBorder="1" applyAlignment="1">
      <alignment vertical="center" wrapText="1"/>
    </xf>
    <xf numFmtId="0" fontId="5" fillId="0" borderId="17" xfId="2" applyFont="1" applyBorder="1" applyAlignment="1">
      <alignment horizontal="center" vertical="center" wrapText="1"/>
    </xf>
    <xf numFmtId="0" fontId="5" fillId="0" borderId="19" xfId="2" applyFont="1" applyBorder="1" applyAlignment="1">
      <alignment horizontal="center"/>
    </xf>
    <xf numFmtId="9" fontId="10" fillId="0" borderId="6" xfId="4" applyFont="1" applyBorder="1" applyAlignment="1">
      <alignment horizontal="center" vertical="center" wrapText="1"/>
    </xf>
    <xf numFmtId="9" fontId="11" fillId="0" borderId="7" xfId="4" applyFont="1" applyBorder="1" applyAlignment="1">
      <alignment horizontal="center" vertical="center" wrapText="1"/>
    </xf>
    <xf numFmtId="9" fontId="5" fillId="0" borderId="7" xfId="4" applyFont="1" applyBorder="1" applyAlignment="1">
      <alignment horizontal="center" vertical="center"/>
    </xf>
    <xf numFmtId="3" fontId="5" fillId="0" borderId="6" xfId="4" applyNumberFormat="1" applyFont="1" applyBorder="1" applyAlignment="1">
      <alignment horizontal="center" vertical="center"/>
    </xf>
    <xf numFmtId="3" fontId="5" fillId="0" borderId="8" xfId="4" applyNumberFormat="1" applyFont="1" applyBorder="1" applyAlignment="1">
      <alignment horizontal="center" vertical="center"/>
    </xf>
    <xf numFmtId="164" fontId="7" fillId="0" borderId="0" xfId="2" applyNumberFormat="1" applyFont="1"/>
    <xf numFmtId="164" fontId="7" fillId="0" borderId="4" xfId="2" applyNumberFormat="1" applyFont="1" applyBorder="1"/>
    <xf numFmtId="164" fontId="7" fillId="0" borderId="15" xfId="2" applyNumberFormat="1" applyFont="1" applyBorder="1"/>
    <xf numFmtId="9" fontId="5" fillId="0" borderId="0" xfId="2" applyNumberFormat="1" applyFont="1" applyAlignment="1">
      <alignment horizontal="center" vertical="center" wrapText="1"/>
    </xf>
    <xf numFmtId="9" fontId="5" fillId="0" borderId="5" xfId="2" applyNumberFormat="1" applyFont="1" applyBorder="1" applyAlignment="1">
      <alignment horizontal="center" vertical="center" wrapText="1"/>
    </xf>
    <xf numFmtId="0" fontId="5" fillId="0" borderId="4" xfId="2" applyFont="1" applyBorder="1" applyAlignment="1">
      <alignment horizontal="center"/>
    </xf>
    <xf numFmtId="9" fontId="10" fillId="0" borderId="14" xfId="4" applyFont="1" applyBorder="1" applyAlignment="1">
      <alignment horizontal="center" vertical="center" wrapText="1"/>
    </xf>
    <xf numFmtId="9" fontId="11" fillId="0" borderId="0" xfId="4" applyFont="1" applyBorder="1" applyAlignment="1">
      <alignment horizontal="center" vertical="center" wrapText="1"/>
    </xf>
    <xf numFmtId="9" fontId="5" fillId="0" borderId="0" xfId="4" applyFont="1" applyBorder="1" applyAlignment="1">
      <alignment horizontal="center" vertical="center"/>
    </xf>
    <xf numFmtId="3" fontId="5" fillId="0" borderId="14" xfId="4" applyNumberFormat="1" applyFont="1" applyBorder="1" applyAlignment="1">
      <alignment horizontal="center" vertical="center"/>
    </xf>
    <xf numFmtId="3" fontId="5" fillId="0" borderId="5" xfId="4" applyNumberFormat="1" applyFont="1" applyBorder="1" applyAlignment="1">
      <alignment horizontal="center" vertical="center"/>
    </xf>
    <xf numFmtId="0" fontId="5" fillId="0" borderId="20" xfId="2" applyFont="1" applyBorder="1" applyAlignment="1">
      <alignment horizontal="center"/>
    </xf>
    <xf numFmtId="9" fontId="10" fillId="0" borderId="21" xfId="4" applyFont="1" applyBorder="1" applyAlignment="1">
      <alignment horizontal="center" vertical="center" wrapText="1"/>
    </xf>
    <xf numFmtId="9" fontId="11" fillId="0" borderId="22" xfId="4" applyFont="1" applyBorder="1" applyAlignment="1">
      <alignment horizontal="center" vertical="center" wrapText="1"/>
    </xf>
    <xf numFmtId="9" fontId="5" fillId="0" borderId="22" xfId="4" applyFont="1" applyBorder="1" applyAlignment="1">
      <alignment horizontal="center" vertical="center"/>
    </xf>
    <xf numFmtId="3" fontId="5" fillId="0" borderId="21" xfId="4" applyNumberFormat="1" applyFont="1" applyBorder="1" applyAlignment="1">
      <alignment horizontal="center" vertical="center"/>
    </xf>
    <xf numFmtId="3" fontId="5" fillId="0" borderId="23" xfId="4" applyNumberFormat="1" applyFont="1" applyBorder="1" applyAlignment="1">
      <alignment horizontal="center" vertical="center"/>
    </xf>
    <xf numFmtId="0" fontId="5" fillId="0" borderId="24" xfId="2" applyFont="1" applyBorder="1" applyAlignment="1">
      <alignment horizontal="center"/>
    </xf>
    <xf numFmtId="9" fontId="10" fillId="0" borderId="25" xfId="4" applyFont="1" applyBorder="1" applyAlignment="1">
      <alignment horizontal="center" vertical="center" wrapText="1"/>
    </xf>
    <xf numFmtId="9" fontId="11" fillId="0" borderId="26" xfId="4" applyFont="1" applyBorder="1" applyAlignment="1">
      <alignment horizontal="center" vertical="center" wrapText="1"/>
    </xf>
    <xf numFmtId="9" fontId="5" fillId="0" borderId="26" xfId="4" applyFont="1" applyBorder="1" applyAlignment="1">
      <alignment horizontal="center" vertical="center"/>
    </xf>
    <xf numFmtId="3" fontId="5" fillId="0" borderId="25" xfId="4" applyNumberFormat="1" applyFont="1" applyBorder="1" applyAlignment="1">
      <alignment horizontal="center" vertical="center"/>
    </xf>
    <xf numFmtId="3" fontId="5" fillId="0" borderId="27" xfId="4" applyNumberFormat="1" applyFont="1" applyBorder="1" applyAlignment="1">
      <alignment horizontal="center" vertical="center"/>
    </xf>
    <xf numFmtId="9" fontId="5" fillId="0" borderId="0" xfId="5" applyFont="1"/>
    <xf numFmtId="9" fontId="7" fillId="0" borderId="0" xfId="1" applyFont="1" applyAlignment="1">
      <alignment horizontal="center"/>
    </xf>
    <xf numFmtId="9" fontId="7" fillId="0" borderId="4" xfId="1" applyFont="1" applyBorder="1" applyAlignment="1">
      <alignment horizontal="center"/>
    </xf>
    <xf numFmtId="9" fontId="7" fillId="0" borderId="0" xfId="1" applyFont="1" applyBorder="1" applyAlignment="1">
      <alignment horizontal="center"/>
    </xf>
    <xf numFmtId="0" fontId="12" fillId="0" borderId="0" xfId="2" applyFont="1"/>
    <xf numFmtId="165" fontId="5" fillId="0" borderId="0" xfId="4" applyNumberFormat="1" applyFont="1" applyBorder="1" applyAlignment="1">
      <alignment horizontal="center" vertical="center"/>
    </xf>
    <xf numFmtId="9" fontId="5" fillId="0" borderId="0" xfId="4" applyFont="1" applyBorder="1" applyAlignment="1">
      <alignment horizontal="center"/>
    </xf>
    <xf numFmtId="9" fontId="5" fillId="0" borderId="22" xfId="4" applyFont="1" applyBorder="1" applyAlignment="1">
      <alignment horizontal="center"/>
    </xf>
    <xf numFmtId="0" fontId="5" fillId="0" borderId="0" xfId="2" applyFont="1" applyAlignment="1">
      <alignment horizontal="center"/>
    </xf>
    <xf numFmtId="164" fontId="7" fillId="0" borderId="15" xfId="2" applyNumberFormat="1" applyFont="1" applyBorder="1" applyAlignment="1">
      <alignment horizontal="center"/>
    </xf>
    <xf numFmtId="164" fontId="7" fillId="0" borderId="0" xfId="2" applyNumberFormat="1" applyFont="1" applyAlignment="1">
      <alignment horizontal="center"/>
    </xf>
    <xf numFmtId="0" fontId="5" fillId="0" borderId="5" xfId="2" applyFont="1" applyBorder="1" applyAlignment="1">
      <alignment horizontal="center"/>
    </xf>
    <xf numFmtId="1" fontId="5" fillId="0" borderId="4" xfId="2" applyNumberFormat="1" applyFont="1" applyBorder="1" applyAlignment="1">
      <alignment horizontal="center"/>
    </xf>
    <xf numFmtId="3" fontId="5" fillId="0" borderId="0" xfId="2" applyNumberFormat="1" applyFont="1" applyAlignment="1">
      <alignment horizontal="center"/>
    </xf>
    <xf numFmtId="3" fontId="12" fillId="0" borderId="15" xfId="2" applyNumberFormat="1" applyFont="1" applyBorder="1" applyAlignment="1">
      <alignment horizontal="center"/>
    </xf>
    <xf numFmtId="9" fontId="5" fillId="0" borderId="0" xfId="1" applyFont="1" applyBorder="1" applyAlignment="1">
      <alignment horizontal="center"/>
    </xf>
    <xf numFmtId="3" fontId="5" fillId="0" borderId="15" xfId="2" applyNumberFormat="1" applyFont="1" applyBorder="1" applyAlignment="1">
      <alignment horizontal="center"/>
    </xf>
    <xf numFmtId="166" fontId="5" fillId="0" borderId="0" xfId="2" applyNumberFormat="1" applyFont="1" applyAlignment="1">
      <alignment horizontal="center"/>
    </xf>
    <xf numFmtId="9" fontId="5" fillId="0" borderId="5" xfId="1" applyFont="1" applyBorder="1" applyAlignment="1">
      <alignment horizontal="center"/>
    </xf>
    <xf numFmtId="165" fontId="5" fillId="0" borderId="0" xfId="2" applyNumberFormat="1" applyFont="1" applyAlignment="1">
      <alignment horizontal="center"/>
    </xf>
    <xf numFmtId="0" fontId="5" fillId="0" borderId="28" xfId="2" applyFont="1" applyBorder="1" applyAlignment="1">
      <alignment horizontal="center" vertical="center"/>
    </xf>
    <xf numFmtId="9" fontId="8" fillId="0" borderId="29" xfId="2" applyNumberFormat="1" applyFont="1" applyBorder="1" applyAlignment="1">
      <alignment horizontal="center"/>
    </xf>
    <xf numFmtId="9" fontId="5" fillId="0" borderId="30" xfId="4" applyFont="1" applyBorder="1" applyAlignment="1">
      <alignment horizontal="center"/>
    </xf>
    <xf numFmtId="9" fontId="8" fillId="0" borderId="29" xfId="4" applyFont="1" applyBorder="1" applyAlignment="1">
      <alignment horizontal="center" vertical="center" wrapText="1"/>
    </xf>
    <xf numFmtId="1" fontId="5" fillId="0" borderId="29" xfId="2" applyNumberFormat="1" applyFont="1" applyBorder="1" applyAlignment="1">
      <alignment horizontal="center"/>
    </xf>
    <xf numFmtId="3" fontId="5" fillId="0" borderId="31" xfId="2" applyNumberFormat="1" applyFont="1" applyBorder="1" applyAlignment="1">
      <alignment horizontal="center"/>
    </xf>
    <xf numFmtId="0" fontId="0" fillId="0" borderId="0" xfId="2" applyFont="1"/>
    <xf numFmtId="0" fontId="5" fillId="0" borderId="15" xfId="2" applyFont="1" applyBorder="1"/>
    <xf numFmtId="0" fontId="8" fillId="0" borderId="0" xfId="2" applyFont="1"/>
    <xf numFmtId="0" fontId="8" fillId="0" borderId="5" xfId="2" applyFont="1" applyBorder="1"/>
    <xf numFmtId="0" fontId="5" fillId="0" borderId="14" xfId="2" applyFont="1" applyBorder="1"/>
    <xf numFmtId="0" fontId="8" fillId="0" borderId="35" xfId="2" applyFont="1" applyBorder="1"/>
    <xf numFmtId="0" fontId="5" fillId="0" borderId="36" xfId="2" applyFont="1" applyBorder="1"/>
    <xf numFmtId="0" fontId="5" fillId="0" borderId="37" xfId="2" applyFont="1" applyBorder="1"/>
    <xf numFmtId="0" fontId="8" fillId="0" borderId="37" xfId="2" applyFont="1" applyBorder="1"/>
    <xf numFmtId="0" fontId="8" fillId="0" borderId="38" xfId="2" applyFont="1" applyBorder="1"/>
    <xf numFmtId="0" fontId="1" fillId="0" borderId="0" xfId="6"/>
    <xf numFmtId="0" fontId="3" fillId="0" borderId="0" xfId="6" applyFont="1"/>
    <xf numFmtId="0" fontId="1" fillId="0" borderId="0" xfId="6" applyAlignment="1">
      <alignment horizontal="center" vertical="center" wrapText="1"/>
    </xf>
    <xf numFmtId="0" fontId="3" fillId="0" borderId="0" xfId="6" applyFont="1" applyAlignment="1">
      <alignment horizontal="center" vertical="center" wrapText="1"/>
    </xf>
    <xf numFmtId="0" fontId="14" fillId="0" borderId="0" xfId="6" applyFont="1" applyAlignment="1">
      <alignment horizontal="center" vertical="center" wrapText="1"/>
    </xf>
    <xf numFmtId="0" fontId="7" fillId="0" borderId="0" xfId="2" applyFont="1" applyAlignment="1">
      <alignment horizontal="center" vertical="center" wrapText="1"/>
    </xf>
    <xf numFmtId="0" fontId="15" fillId="0" borderId="0" xfId="2" applyFont="1" applyAlignment="1">
      <alignment horizontal="center" vertical="center" wrapText="1"/>
    </xf>
    <xf numFmtId="0" fontId="16" fillId="0" borderId="0" xfId="6" applyFont="1" applyAlignment="1">
      <alignment horizontal="center" vertical="center" wrapText="1"/>
    </xf>
    <xf numFmtId="0" fontId="17" fillId="0" borderId="0" xfId="2" applyFont="1" applyAlignment="1">
      <alignment horizontal="center" vertical="center" wrapText="1"/>
    </xf>
    <xf numFmtId="0" fontId="18" fillId="0" borderId="0" xfId="6" applyFont="1" applyAlignment="1">
      <alignment horizontal="center" vertical="center" wrapText="1"/>
    </xf>
    <xf numFmtId="0" fontId="19" fillId="0" borderId="0" xfId="6" applyFont="1" applyAlignment="1">
      <alignment horizontal="center" vertical="center" wrapText="1"/>
    </xf>
    <xf numFmtId="0" fontId="20" fillId="0" borderId="0" xfId="7" applyFont="1" applyAlignment="1">
      <alignment horizontal="center" vertical="center" wrapText="1"/>
    </xf>
    <xf numFmtId="0" fontId="21" fillId="0" borderId="0" xfId="2" applyFont="1" applyAlignment="1">
      <alignment horizontal="center" vertical="center" wrapText="1"/>
    </xf>
    <xf numFmtId="0" fontId="20" fillId="0" borderId="0" xfId="2" applyFont="1" applyAlignment="1">
      <alignment horizontal="center" vertical="center" wrapText="1"/>
    </xf>
    <xf numFmtId="0" fontId="22" fillId="0" borderId="0" xfId="2" applyFont="1" applyAlignment="1">
      <alignment horizontal="center" vertical="center" wrapText="1"/>
    </xf>
    <xf numFmtId="164" fontId="3" fillId="0" borderId="0" xfId="1" applyNumberFormat="1" applyFont="1" applyAlignment="1">
      <alignment horizontal="center"/>
    </xf>
    <xf numFmtId="3" fontId="1" fillId="0" borderId="0" xfId="6" applyNumberFormat="1" applyAlignment="1">
      <alignment horizontal="center"/>
    </xf>
    <xf numFmtId="164" fontId="1" fillId="0" borderId="0" xfId="1" applyNumberFormat="1" applyFont="1" applyAlignment="1">
      <alignment horizontal="center"/>
    </xf>
    <xf numFmtId="3" fontId="3" fillId="0" borderId="0" xfId="6" applyNumberFormat="1" applyFont="1" applyAlignment="1">
      <alignment horizontal="center"/>
    </xf>
    <xf numFmtId="9" fontId="1" fillId="0" borderId="0" xfId="6" applyNumberFormat="1" applyAlignment="1">
      <alignment horizontal="center"/>
    </xf>
    <xf numFmtId="9" fontId="1" fillId="0" borderId="0" xfId="1" applyFont="1" applyAlignment="1">
      <alignment horizontal="center"/>
    </xf>
    <xf numFmtId="1" fontId="1" fillId="0" borderId="0" xfId="6" applyNumberFormat="1" applyAlignment="1">
      <alignment horizontal="center"/>
    </xf>
    <xf numFmtId="1" fontId="2" fillId="0" borderId="0" xfId="6" applyNumberFormat="1" applyFont="1" applyAlignment="1">
      <alignment horizontal="center"/>
    </xf>
    <xf numFmtId="165" fontId="0" fillId="0" borderId="0" xfId="0" applyNumberFormat="1"/>
    <xf numFmtId="9" fontId="8" fillId="0" borderId="0" xfId="1" applyFont="1" applyAlignment="1">
      <alignment horizontal="center"/>
    </xf>
    <xf numFmtId="9" fontId="5" fillId="0" borderId="0" xfId="1" applyFont="1" applyAlignment="1">
      <alignment horizontal="center"/>
    </xf>
    <xf numFmtId="9" fontId="5" fillId="0" borderId="0" xfId="5" applyFont="1" applyAlignment="1">
      <alignment horizontal="center"/>
    </xf>
    <xf numFmtId="1" fontId="8" fillId="0" borderId="0" xfId="2" applyNumberFormat="1" applyFont="1" applyAlignment="1">
      <alignment horizontal="center"/>
    </xf>
    <xf numFmtId="9" fontId="23" fillId="0" borderId="0" xfId="1" applyFont="1" applyAlignment="1">
      <alignment horizontal="center"/>
    </xf>
    <xf numFmtId="9" fontId="12" fillId="0" borderId="0" xfId="1" applyFont="1" applyAlignment="1">
      <alignment horizontal="center"/>
    </xf>
    <xf numFmtId="9" fontId="8" fillId="0" borderId="0" xfId="2" applyNumberFormat="1" applyFont="1" applyAlignment="1">
      <alignment horizontal="center" vertical="center" wrapText="1"/>
    </xf>
    <xf numFmtId="165" fontId="1" fillId="0" borderId="0" xfId="6" applyNumberFormat="1" applyAlignment="1">
      <alignment horizontal="center"/>
    </xf>
    <xf numFmtId="3" fontId="3" fillId="2" borderId="0" xfId="6" applyNumberFormat="1" applyFont="1" applyFill="1" applyAlignment="1">
      <alignment horizontal="center"/>
    </xf>
    <xf numFmtId="9" fontId="1" fillId="2" borderId="0" xfId="1" applyFont="1" applyFill="1" applyAlignment="1">
      <alignment horizontal="center"/>
    </xf>
    <xf numFmtId="9" fontId="5" fillId="0" borderId="0" xfId="2" applyNumberFormat="1" applyFont="1" applyAlignment="1">
      <alignment horizontal="center"/>
    </xf>
    <xf numFmtId="164" fontId="3" fillId="0" borderId="0" xfId="1" applyNumberFormat="1" applyFont="1" applyFill="1" applyAlignment="1">
      <alignment horizontal="center"/>
    </xf>
    <xf numFmtId="3" fontId="1" fillId="2" borderId="0" xfId="6" applyNumberFormat="1" applyFill="1" applyAlignment="1">
      <alignment horizontal="center"/>
    </xf>
    <xf numFmtId="164" fontId="2" fillId="0" borderId="0" xfId="1" applyNumberFormat="1" applyFont="1" applyAlignment="1">
      <alignment horizontal="center"/>
    </xf>
    <xf numFmtId="165" fontId="3" fillId="0" borderId="0" xfId="6" applyNumberFormat="1" applyFont="1" applyAlignment="1">
      <alignment horizontal="center"/>
    </xf>
    <xf numFmtId="164" fontId="1" fillId="0" borderId="0" xfId="1" applyNumberFormat="1" applyFont="1"/>
    <xf numFmtId="170" fontId="39" fillId="0" borderId="0" xfId="71" applyNumberFormat="1" applyFont="1"/>
    <xf numFmtId="0" fontId="43" fillId="34" borderId="0" xfId="71" applyFont="1" applyFill="1"/>
    <xf numFmtId="0" fontId="40" fillId="0" borderId="0" xfId="86"/>
    <xf numFmtId="0" fontId="42" fillId="0" borderId="0" xfId="86" applyFont="1"/>
    <xf numFmtId="0" fontId="43" fillId="0" borderId="0" xfId="86" applyFont="1"/>
    <xf numFmtId="0" fontId="40" fillId="0" borderId="0" xfId="86" applyAlignment="1">
      <alignment horizontal="left"/>
    </xf>
    <xf numFmtId="0" fontId="40" fillId="36" borderId="0" xfId="86" applyFill="1"/>
    <xf numFmtId="0" fontId="40" fillId="36" borderId="49" xfId="86" applyFill="1" applyBorder="1"/>
    <xf numFmtId="0" fontId="11" fillId="0" borderId="0" xfId="86" applyFont="1"/>
    <xf numFmtId="0" fontId="11" fillId="36" borderId="0" xfId="86" applyFont="1" applyFill="1"/>
    <xf numFmtId="170" fontId="11" fillId="36" borderId="0" xfId="71" applyNumberFormat="1" applyFont="1" applyFill="1"/>
    <xf numFmtId="170" fontId="11" fillId="36" borderId="0" xfId="86" applyNumberFormat="1" applyFont="1" applyFill="1"/>
    <xf numFmtId="0" fontId="39" fillId="0" borderId="0" xfId="71" applyFont="1"/>
    <xf numFmtId="170" fontId="11" fillId="0" borderId="0" xfId="86" applyNumberFormat="1" applyFont="1"/>
    <xf numFmtId="10" fontId="11" fillId="0" borderId="0" xfId="84" applyNumberFormat="1" applyFont="1"/>
    <xf numFmtId="164" fontId="11" fillId="0" borderId="0" xfId="84" applyNumberFormat="1" applyFont="1"/>
    <xf numFmtId="0" fontId="11" fillId="36" borderId="48" xfId="86" applyFont="1" applyFill="1" applyBorder="1"/>
    <xf numFmtId="170" fontId="11" fillId="36" borderId="48" xfId="86" applyNumberFormat="1" applyFont="1" applyFill="1" applyBorder="1"/>
    <xf numFmtId="0" fontId="11" fillId="37" borderId="49" xfId="86" applyFont="1" applyFill="1" applyBorder="1"/>
    <xf numFmtId="0" fontId="11" fillId="37" borderId="0" xfId="86" applyFont="1" applyFill="1"/>
    <xf numFmtId="0" fontId="11" fillId="35" borderId="0" xfId="86" applyFont="1" applyFill="1" applyAlignment="1">
      <alignment horizontal="center"/>
    </xf>
    <xf numFmtId="0" fontId="11" fillId="37" borderId="48" xfId="86" applyFont="1" applyFill="1" applyBorder="1"/>
    <xf numFmtId="0" fontId="40" fillId="0" borderId="49" xfId="86" applyBorder="1"/>
    <xf numFmtId="0" fontId="44" fillId="0" borderId="0" xfId="90"/>
    <xf numFmtId="0" fontId="49" fillId="0" borderId="0" xfId="0" applyFont="1"/>
    <xf numFmtId="0" fontId="9" fillId="0" borderId="0" xfId="3" applyFont="1" applyAlignment="1">
      <alignment horizontal="center" vertical="center" wrapText="1"/>
    </xf>
    <xf numFmtId="0" fontId="5" fillId="0" borderId="0" xfId="3" applyAlignment="1">
      <alignment horizontal="center" vertical="center" wrapText="1"/>
    </xf>
    <xf numFmtId="0" fontId="5" fillId="0" borderId="5" xfId="3" applyBorder="1" applyAlignment="1">
      <alignment horizontal="center" vertical="center" wrapText="1"/>
    </xf>
    <xf numFmtId="0" fontId="5" fillId="0" borderId="32" xfId="2" applyFont="1" applyBorder="1" applyAlignment="1">
      <alignment vertical="center" wrapText="1"/>
    </xf>
    <xf numFmtId="0" fontId="5" fillId="0" borderId="33" xfId="2" applyFont="1" applyBorder="1" applyAlignment="1">
      <alignment vertical="center" wrapText="1"/>
    </xf>
    <xf numFmtId="0" fontId="5" fillId="0" borderId="34" xfId="2" applyFont="1" applyBorder="1" applyAlignment="1">
      <alignment vertical="center" wrapText="1"/>
    </xf>
    <xf numFmtId="0" fontId="8" fillId="0" borderId="6" xfId="2" applyFont="1" applyBorder="1" applyAlignment="1">
      <alignment horizontal="center" vertical="center" wrapText="1"/>
    </xf>
    <xf numFmtId="0" fontId="8" fillId="0" borderId="16" xfId="2" applyFont="1" applyBorder="1" applyAlignment="1">
      <alignment horizontal="center" vertical="center" wrapText="1"/>
    </xf>
    <xf numFmtId="0" fontId="9" fillId="0" borderId="4" xfId="2" applyFont="1" applyBorder="1" applyAlignment="1">
      <alignment horizontal="center" vertical="center" wrapText="1"/>
    </xf>
    <xf numFmtId="0" fontId="9" fillId="0" borderId="0" xfId="2" applyFont="1" applyAlignment="1">
      <alignment horizontal="center" vertical="center" wrapText="1"/>
    </xf>
    <xf numFmtId="0" fontId="9" fillId="0" borderId="15" xfId="3" applyFont="1" applyBorder="1" applyAlignment="1">
      <alignment horizontal="center" vertical="center" wrapText="1"/>
    </xf>
    <xf numFmtId="0" fontId="6" fillId="0" borderId="1" xfId="2" applyFont="1" applyBorder="1" applyAlignment="1">
      <alignment horizontal="center" vertical="center" wrapText="1"/>
    </xf>
    <xf numFmtId="0" fontId="6" fillId="0" borderId="2" xfId="2" applyFont="1" applyBorder="1" applyAlignment="1">
      <alignment horizontal="center" vertical="center" wrapText="1"/>
    </xf>
    <xf numFmtId="0" fontId="6" fillId="0" borderId="3" xfId="2" applyFont="1" applyBorder="1" applyAlignment="1">
      <alignment horizontal="center" vertical="center" wrapText="1"/>
    </xf>
    <xf numFmtId="0" fontId="8" fillId="0" borderId="6" xfId="2" applyFont="1" applyBorder="1" applyAlignment="1">
      <alignment horizontal="center" vertical="center"/>
    </xf>
    <xf numFmtId="0" fontId="8" fillId="0" borderId="7" xfId="2" applyFont="1" applyBorder="1" applyAlignment="1">
      <alignment horizontal="center" vertical="center"/>
    </xf>
    <xf numFmtId="0" fontId="0" fillId="0" borderId="6" xfId="2" applyFont="1" applyBorder="1" applyAlignment="1">
      <alignment horizontal="center" vertical="center" wrapText="1"/>
    </xf>
    <xf numFmtId="0" fontId="5" fillId="0" borderId="14" xfId="2" applyFont="1" applyBorder="1" applyAlignment="1">
      <alignment horizontal="center" vertical="center" wrapText="1"/>
    </xf>
    <xf numFmtId="0" fontId="5" fillId="0" borderId="16" xfId="2" applyFont="1" applyBorder="1" applyAlignment="1">
      <alignment horizontal="center" vertical="center" wrapText="1"/>
    </xf>
    <xf numFmtId="0" fontId="0" fillId="0" borderId="8" xfId="2" applyFont="1" applyBorder="1" applyAlignment="1">
      <alignment horizontal="center" vertical="center" wrapText="1"/>
    </xf>
    <xf numFmtId="0" fontId="5" fillId="0" borderId="5" xfId="2" applyFont="1" applyBorder="1" applyAlignment="1">
      <alignment horizontal="center" vertical="center" wrapText="1"/>
    </xf>
    <xf numFmtId="0" fontId="5" fillId="0" borderId="18" xfId="2" applyFont="1" applyBorder="1" applyAlignment="1">
      <alignment horizontal="center" vertical="center" wrapText="1"/>
    </xf>
    <xf numFmtId="0" fontId="8" fillId="0" borderId="9" xfId="2" applyFont="1" applyBorder="1" applyAlignment="1">
      <alignment horizontal="center" vertical="center"/>
    </xf>
    <xf numFmtId="0" fontId="8" fillId="0" borderId="10" xfId="2" applyFont="1" applyBorder="1" applyAlignment="1">
      <alignment horizontal="center" vertical="center"/>
    </xf>
    <xf numFmtId="0" fontId="8" fillId="0" borderId="11" xfId="2" applyFont="1" applyBorder="1" applyAlignment="1">
      <alignment horizontal="center" vertical="center"/>
    </xf>
    <xf numFmtId="0" fontId="0" fillId="0" borderId="12" xfId="2" applyFont="1" applyBorder="1" applyAlignment="1">
      <alignment horizontal="center" vertical="center"/>
    </xf>
    <xf numFmtId="0" fontId="0" fillId="0" borderId="13" xfId="2" applyFont="1" applyBorder="1" applyAlignment="1">
      <alignment horizontal="center" vertical="center"/>
    </xf>
    <xf numFmtId="0" fontId="8" fillId="0" borderId="4" xfId="2" applyFont="1" applyBorder="1" applyAlignment="1">
      <alignment horizontal="center" vertical="center"/>
    </xf>
    <xf numFmtId="0" fontId="8" fillId="0" borderId="0" xfId="2" applyFont="1" applyAlignment="1">
      <alignment horizontal="center" vertical="center"/>
    </xf>
    <xf numFmtId="0" fontId="8" fillId="0" borderId="15" xfId="2" applyFont="1" applyBorder="1" applyAlignment="1">
      <alignment horizontal="center" vertical="center"/>
    </xf>
    <xf numFmtId="0" fontId="8" fillId="0" borderId="5" xfId="2" applyFont="1" applyBorder="1" applyAlignment="1">
      <alignment horizontal="center" vertical="center"/>
    </xf>
    <xf numFmtId="3" fontId="0" fillId="0" borderId="0" xfId="0" applyNumberFormat="1"/>
  </cellXfs>
  <cellStyles count="91">
    <cellStyle name="20% - Accent1" xfId="26" builtinId="30" customBuiltin="1"/>
    <cellStyle name="20% - Accent2" xfId="30" builtinId="34" customBuiltin="1"/>
    <cellStyle name="20% - Accent3" xfId="34" builtinId="38" customBuiltin="1"/>
    <cellStyle name="20% - Accent4" xfId="38" builtinId="42" customBuiltin="1"/>
    <cellStyle name="20% - Accent5" xfId="42" builtinId="46" customBuiltin="1"/>
    <cellStyle name="20% - Accent6" xfId="46" builtinId="50" customBuiltin="1"/>
    <cellStyle name="40% - Accent1" xfId="27" builtinId="31" customBuiltin="1"/>
    <cellStyle name="40% - Accent2" xfId="31" builtinId="35" customBuiltin="1"/>
    <cellStyle name="40% - Accent3" xfId="35" builtinId="39" customBuiltin="1"/>
    <cellStyle name="40% - Accent4" xfId="39" builtinId="43" customBuiltin="1"/>
    <cellStyle name="40% - Accent5" xfId="43" builtinId="47" customBuiltin="1"/>
    <cellStyle name="40% - Accent6" xfId="47" builtinId="51" customBuiltin="1"/>
    <cellStyle name="60% - Accent1" xfId="28" builtinId="32" customBuiltin="1"/>
    <cellStyle name="60% - Accent2" xfId="32" builtinId="36" customBuiltin="1"/>
    <cellStyle name="60% - Accent3" xfId="36" builtinId="40" customBuiltin="1"/>
    <cellStyle name="60% - Accent4" xfId="40" builtinId="44" customBuiltin="1"/>
    <cellStyle name="60% - Accent5" xfId="44" builtinId="48" customBuiltin="1"/>
    <cellStyle name="60% - Accent6" xfId="48" builtinId="52" customBuiltin="1"/>
    <cellStyle name="Accent1" xfId="25" builtinId="29" customBuiltin="1"/>
    <cellStyle name="Accent2" xfId="29" builtinId="33" customBuiltin="1"/>
    <cellStyle name="Accent3" xfId="33" builtinId="37" customBuiltin="1"/>
    <cellStyle name="Accent4" xfId="37" builtinId="41" customBuiltin="1"/>
    <cellStyle name="Accent5" xfId="41" builtinId="45" customBuiltin="1"/>
    <cellStyle name="Accent6" xfId="45" builtinId="49" customBuiltin="1"/>
    <cellStyle name="Bad" xfId="14" builtinId="27" customBuiltin="1"/>
    <cellStyle name="Calculation" xfId="18" builtinId="22" customBuiltin="1"/>
    <cellStyle name="Check Cell" xfId="20" builtinId="23" customBuiltin="1"/>
    <cellStyle name="Comma 10" xfId="68" xr:uid="{00000000-0005-0000-0000-000000000000}"/>
    <cellStyle name="Comma 16" xfId="73" xr:uid="{00000000-0005-0000-0000-000001000000}"/>
    <cellStyle name="Comma 2" xfId="51" xr:uid="{00000000-0005-0000-0000-000002000000}"/>
    <cellStyle name="Comma 2 4" xfId="78" xr:uid="{00000000-0005-0000-0000-000003000000}"/>
    <cellStyle name="Comma 2 5" xfId="66" xr:uid="{00000000-0005-0000-0000-000004000000}"/>
    <cellStyle name="Comma 3" xfId="56" xr:uid="{00000000-0005-0000-0000-000005000000}"/>
    <cellStyle name="Comma 4" xfId="77" xr:uid="{00000000-0005-0000-0000-000006000000}"/>
    <cellStyle name="Explanatory Text" xfId="23" builtinId="53" customBuiltin="1"/>
    <cellStyle name="Good" xfId="13" builtinId="26" customBuiltin="1"/>
    <cellStyle name="Heading 1" xfId="9" builtinId="16" customBuiltin="1"/>
    <cellStyle name="Heading 2" xfId="10" builtinId="17" customBuiltin="1"/>
    <cellStyle name="Heading 3" xfId="11" builtinId="18" customBuiltin="1"/>
    <cellStyle name="Heading 4" xfId="12" builtinId="19" customBuiltin="1"/>
    <cellStyle name="Hyperlink" xfId="90" builtinId="8"/>
    <cellStyle name="Hyperlink 2" xfId="67" xr:uid="{00000000-0005-0000-0000-000008000000}"/>
    <cellStyle name="Hyperlink 2 2" xfId="81" xr:uid="{00000000-0005-0000-0000-000009000000}"/>
    <cellStyle name="Hyperlink 3" xfId="88" xr:uid="{86FB8C8F-53E4-46CE-B422-410A5E528C74}"/>
    <cellStyle name="Input" xfId="16" builtinId="20" customBuiltin="1"/>
    <cellStyle name="Linked Cell" xfId="19" builtinId="24" customBuiltin="1"/>
    <cellStyle name="Neutral" xfId="15" builtinId="28" customBuiltin="1"/>
    <cellStyle name="Normal" xfId="0" builtinId="0"/>
    <cellStyle name="Normal 10" xfId="65" xr:uid="{00000000-0005-0000-0000-00000B000000}"/>
    <cellStyle name="Normal 10 2" xfId="69" xr:uid="{00000000-0005-0000-0000-00000C000000}"/>
    <cellStyle name="Normal 11" xfId="89" xr:uid="{97EEC552-514F-4C4A-9E50-BFB819402BCF}"/>
    <cellStyle name="Normal 11 2" xfId="58" xr:uid="{00000000-0005-0000-0000-00000D000000}"/>
    <cellStyle name="Normal 15 2 2" xfId="71" xr:uid="{00000000-0005-0000-0000-00000E000000}"/>
    <cellStyle name="Normal 15 2 2 2" xfId="83" xr:uid="{00000000-0005-0000-0000-00000F000000}"/>
    <cellStyle name="Normal 2" xfId="7" xr:uid="{1717D33B-3053-4AD7-A78D-B55E8A6F5C61}"/>
    <cellStyle name="Normal 2 2" xfId="57" xr:uid="{00000000-0005-0000-0000-000011000000}"/>
    <cellStyle name="Normal 2 2 2" xfId="61" xr:uid="{00000000-0005-0000-0000-000012000000}"/>
    <cellStyle name="Normal 2 3" xfId="80" xr:uid="{00000000-0005-0000-0000-000013000000}"/>
    <cellStyle name="Normal 2 4" xfId="3" xr:uid="{64C3DCBA-910C-46BC-9A91-DE55492F0744}"/>
    <cellStyle name="Normal 2 5" xfId="49" xr:uid="{00000000-0005-0000-0000-000010000000}"/>
    <cellStyle name="Normal 22" xfId="75" xr:uid="{00000000-0005-0000-0000-000014000000}"/>
    <cellStyle name="Normal 3" xfId="63" xr:uid="{00000000-0005-0000-0000-000015000000}"/>
    <cellStyle name="Normal 3 2 4" xfId="86" xr:uid="{00000000-0005-0000-0000-000016000000}"/>
    <cellStyle name="Normal 3 2 4 2 2" xfId="85" xr:uid="{00000000-0005-0000-0000-000017000000}"/>
    <cellStyle name="Normal 3 2 6 2" xfId="82" xr:uid="{00000000-0005-0000-0000-000018000000}"/>
    <cellStyle name="Normal 3 7" xfId="70" xr:uid="{00000000-0005-0000-0000-000019000000}"/>
    <cellStyle name="Normal 32" xfId="2" xr:uid="{CF92947A-5798-4345-B0A5-4D6C17134A83}"/>
    <cellStyle name="Normal 36" xfId="54" xr:uid="{00000000-0005-0000-0000-00001A000000}"/>
    <cellStyle name="Normal 4" xfId="52" xr:uid="{00000000-0005-0000-0000-00001B000000}"/>
    <cellStyle name="Normal 5" xfId="55" xr:uid="{00000000-0005-0000-0000-00001C000000}"/>
    <cellStyle name="Normal 6" xfId="60" xr:uid="{00000000-0005-0000-0000-00001D000000}"/>
    <cellStyle name="Normal 7" xfId="62" xr:uid="{00000000-0005-0000-0000-00001E000000}"/>
    <cellStyle name="Normal 8" xfId="53" xr:uid="{00000000-0005-0000-0000-00001F000000}"/>
    <cellStyle name="Normal 9" xfId="6" xr:uid="{8256969C-CDBE-49FF-8288-E550B95BC1D3}"/>
    <cellStyle name="Normal 9 2" xfId="87" xr:uid="{E9182568-C83D-426C-9892-1049C9259AEC}"/>
    <cellStyle name="Note" xfId="22" builtinId="10" customBuiltin="1"/>
    <cellStyle name="Output" xfId="17" builtinId="21" customBuiltin="1"/>
    <cellStyle name="Percent" xfId="1" builtinId="5"/>
    <cellStyle name="Percent 10" xfId="72" xr:uid="{00000000-0005-0000-0000-000021000000}"/>
    <cellStyle name="Percent 12 2 2 2" xfId="84" xr:uid="{00000000-0005-0000-0000-000022000000}"/>
    <cellStyle name="Percent 15" xfId="79" xr:uid="{00000000-0005-0000-0000-000023000000}"/>
    <cellStyle name="Percent 2" xfId="50" xr:uid="{00000000-0005-0000-0000-000024000000}"/>
    <cellStyle name="Percent 2 2" xfId="4" xr:uid="{6933409D-ED40-4E8F-9EB2-F50F450494C8}"/>
    <cellStyle name="Percent 2 5" xfId="76" xr:uid="{00000000-0005-0000-0000-000025000000}"/>
    <cellStyle name="Percent 3" xfId="64" xr:uid="{00000000-0005-0000-0000-000026000000}"/>
    <cellStyle name="Percent 4" xfId="5" xr:uid="{1D35FEA1-896B-448A-874C-83F107835DC6}"/>
    <cellStyle name="Percent 4 2" xfId="74" xr:uid="{00000000-0005-0000-0000-000027000000}"/>
    <cellStyle name="Procent 2" xfId="59" xr:uid="{00000000-0005-0000-0000-000028000000}"/>
    <cellStyle name="Title" xfId="8" builtinId="15" customBuiltin="1"/>
    <cellStyle name="Total" xfId="24" builtinId="25" customBuiltin="1"/>
    <cellStyle name="Warning Text" xfId="2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[1]DataF3!$AC$5:$AC$50</c:f>
              <c:numCache>
                <c:formatCode>General</c:formatCode>
                <c:ptCount val="46"/>
                <c:pt idx="0">
                  <c:v>0.74379303725332924</c:v>
                </c:pt>
                <c:pt idx="1">
                  <c:v>0.74588970935950971</c:v>
                </c:pt>
                <c:pt idx="2">
                  <c:v>0.74637969357124778</c:v>
                </c:pt>
                <c:pt idx="3">
                  <c:v>0.75774561861084033</c:v>
                </c:pt>
                <c:pt idx="4">
                  <c:v>0.71826858549799788</c:v>
                </c:pt>
                <c:pt idx="5">
                  <c:v>0.71966376499946849</c:v>
                </c:pt>
                <c:pt idx="6">
                  <c:v>0.71486121247293632</c:v>
                </c:pt>
                <c:pt idx="7">
                  <c:v>0.68608264693011212</c:v>
                </c:pt>
                <c:pt idx="8">
                  <c:v>0.7092567130121793</c:v>
                </c:pt>
                <c:pt idx="9">
                  <c:v>0.68749112560222625</c:v>
                </c:pt>
                <c:pt idx="10">
                  <c:v>0.67989793845708435</c:v>
                </c:pt>
                <c:pt idx="11">
                  <c:v>0.6594131887254111</c:v>
                </c:pt>
                <c:pt idx="12">
                  <c:v>0.62457495704504662</c:v>
                </c:pt>
                <c:pt idx="13">
                  <c:v>0.58250963732443184</c:v>
                </c:pt>
                <c:pt idx="14">
                  <c:v>0.58153244469881715</c:v>
                </c:pt>
                <c:pt idx="15">
                  <c:v>0.57712855354061376</c:v>
                </c:pt>
                <c:pt idx="16">
                  <c:v>0.59086888414206318</c:v>
                </c:pt>
                <c:pt idx="17">
                  <c:v>0.57584861307937985</c:v>
                </c:pt>
                <c:pt idx="18">
                  <c:v>0.57142480857776312</c:v>
                </c:pt>
                <c:pt idx="19">
                  <c:v>0.51934617833562668</c:v>
                </c:pt>
                <c:pt idx="20">
                  <c:v>0.54133805893623632</c:v>
                </c:pt>
                <c:pt idx="21">
                  <c:v>0.47310520199067846</c:v>
                </c:pt>
                <c:pt idx="22">
                  <c:v>0.49898056413073416</c:v>
                </c:pt>
                <c:pt idx="23">
                  <c:v>0.47297541187605474</c:v>
                </c:pt>
                <c:pt idx="24">
                  <c:v>0.45708988540703721</c:v>
                </c:pt>
                <c:pt idx="25">
                  <c:v>0.45176380221833368</c:v>
                </c:pt>
                <c:pt idx="26">
                  <c:v>0.46243437016530781</c:v>
                </c:pt>
                <c:pt idx="27">
                  <c:v>0.47322644224414195</c:v>
                </c:pt>
                <c:pt idx="28">
                  <c:v>0.43018172767796786</c:v>
                </c:pt>
                <c:pt idx="29">
                  <c:v>0.4102820424240764</c:v>
                </c:pt>
                <c:pt idx="30">
                  <c:v>0.35590592968419876</c:v>
                </c:pt>
                <c:pt idx="31">
                  <c:v>0.34178453864806635</c:v>
                </c:pt>
                <c:pt idx="32">
                  <c:v>0.33447155642351795</c:v>
                </c:pt>
                <c:pt idx="33">
                  <c:v>0.41184052554528083</c:v>
                </c:pt>
                <c:pt idx="34">
                  <c:v>0.38775761447972001</c:v>
                </c:pt>
                <c:pt idx="35">
                  <c:v>0.35787128183275424</c:v>
                </c:pt>
                <c:pt idx="36">
                  <c:v>0.36070481000937177</c:v>
                </c:pt>
                <c:pt idx="37">
                  <c:v>0.3743123426036567</c:v>
                </c:pt>
                <c:pt idx="38">
                  <c:v>0.35590883849892441</c:v>
                </c:pt>
                <c:pt idx="39">
                  <c:v>0.34088132874200883</c:v>
                </c:pt>
                <c:pt idx="40">
                  <c:v>0.36832919550227028</c:v>
                </c:pt>
                <c:pt idx="41">
                  <c:v>0.36043953357070035</c:v>
                </c:pt>
                <c:pt idx="42">
                  <c:v>0.35682220685481464</c:v>
                </c:pt>
                <c:pt idx="43">
                  <c:v>0.3413747300543814</c:v>
                </c:pt>
                <c:pt idx="44">
                  <c:v>0.33112190438367028</c:v>
                </c:pt>
                <c:pt idx="45">
                  <c:v>0.3649425531032981</c:v>
                </c:pt>
              </c:numCache>
            </c:numRef>
          </c:val>
          <c:smooth val="0"/>
          <c:extLst>
            <c:ext xmlns:c16="http://schemas.microsoft.com/office/drawing/2014/chart" uri="{C3380CC4-5D6E-409C-BE32-E72D297353CC}">
              <c16:uniqueId val="{00000000-A3C5-4CC5-815C-D5DE80E8546D}"/>
            </c:ext>
          </c:extLst>
        </c:ser>
        <c:ser>
          <c:idx val="1"/>
          <c:order val="1"/>
          <c:spPr>
            <a:ln w="28575" cap="rnd">
              <a:solidFill>
                <a:schemeClr val="accent2"/>
              </a:solidFill>
              <a:round/>
            </a:ln>
            <a:effectLst/>
          </c:spPr>
          <c:marker>
            <c:symbol val="none"/>
          </c:marker>
          <c:val>
            <c:numRef>
              <c:f>[1]DataF3!$AB$5:$AB$50</c:f>
              <c:numCache>
                <c:formatCode>General</c:formatCode>
                <c:ptCount val="46"/>
                <c:pt idx="0">
                  <c:v>0.8333116319798286</c:v>
                </c:pt>
                <c:pt idx="1">
                  <c:v>0.84886239245558315</c:v>
                </c:pt>
                <c:pt idx="2">
                  <c:v>0.83831539063194083</c:v>
                </c:pt>
                <c:pt idx="3">
                  <c:v>0.82754653984474602</c:v>
                </c:pt>
                <c:pt idx="4">
                  <c:v>0.79097168815457108</c:v>
                </c:pt>
                <c:pt idx="5">
                  <c:v>0.75376532474235591</c:v>
                </c:pt>
                <c:pt idx="6">
                  <c:v>0.75346124084430621</c:v>
                </c:pt>
                <c:pt idx="7">
                  <c:v>0.73960935174821574</c:v>
                </c:pt>
                <c:pt idx="8">
                  <c:v>0.75631885398804888</c:v>
                </c:pt>
                <c:pt idx="9">
                  <c:v>0.73611490001917057</c:v>
                </c:pt>
                <c:pt idx="10">
                  <c:v>0.72399500363949831</c:v>
                </c:pt>
                <c:pt idx="11">
                  <c:v>0.68724243787185768</c:v>
                </c:pt>
                <c:pt idx="12">
                  <c:v>0.64485633061981473</c:v>
                </c:pt>
                <c:pt idx="13">
                  <c:v>0.60490782006179389</c:v>
                </c:pt>
                <c:pt idx="14">
                  <c:v>0.59983198097619483</c:v>
                </c:pt>
                <c:pt idx="15">
                  <c:v>0.59494468459048278</c:v>
                </c:pt>
                <c:pt idx="16">
                  <c:v>0.60794593754620552</c:v>
                </c:pt>
                <c:pt idx="17">
                  <c:v>0.59768777674798734</c:v>
                </c:pt>
                <c:pt idx="18">
                  <c:v>0.58490216597170419</c:v>
                </c:pt>
                <c:pt idx="19">
                  <c:v>0.53865110461523635</c:v>
                </c:pt>
                <c:pt idx="20">
                  <c:v>0.55955040657333177</c:v>
                </c:pt>
                <c:pt idx="21">
                  <c:v>0.49157371946202083</c:v>
                </c:pt>
                <c:pt idx="22">
                  <c:v>0.51232492460764667</c:v>
                </c:pt>
                <c:pt idx="23">
                  <c:v>0.48415881080030171</c:v>
                </c:pt>
                <c:pt idx="24">
                  <c:v>0.46649926350603321</c:v>
                </c:pt>
                <c:pt idx="25">
                  <c:v>0.46432520381505216</c:v>
                </c:pt>
                <c:pt idx="26">
                  <c:v>0.48626884044274438</c:v>
                </c:pt>
                <c:pt idx="27">
                  <c:v>0.48931552813622403</c:v>
                </c:pt>
                <c:pt idx="28">
                  <c:v>0.44073350840693826</c:v>
                </c:pt>
                <c:pt idx="29">
                  <c:v>0.4203486690644338</c:v>
                </c:pt>
                <c:pt idx="30">
                  <c:v>0.36689082307217297</c:v>
                </c:pt>
                <c:pt idx="31">
                  <c:v>0.3527425750319963</c:v>
                </c:pt>
                <c:pt idx="32">
                  <c:v>0.34495716897562956</c:v>
                </c:pt>
                <c:pt idx="33">
                  <c:v>0.42995467686564026</c:v>
                </c:pt>
                <c:pt idx="34">
                  <c:v>0.39898204047237523</c:v>
                </c:pt>
                <c:pt idx="35">
                  <c:v>0.36960105450249492</c:v>
                </c:pt>
                <c:pt idx="36">
                  <c:v>0.37498206129587752</c:v>
                </c:pt>
                <c:pt idx="37">
                  <c:v>0.38646125773083784</c:v>
                </c:pt>
                <c:pt idx="38">
                  <c:v>0.36572946136011603</c:v>
                </c:pt>
                <c:pt idx="39">
                  <c:v>0.34644754520290283</c:v>
                </c:pt>
                <c:pt idx="40">
                  <c:v>0.33595109742280138</c:v>
                </c:pt>
                <c:pt idx="41">
                  <c:v>0.30379464440646525</c:v>
                </c:pt>
                <c:pt idx="42">
                  <c:v>0.3073552294076512</c:v>
                </c:pt>
                <c:pt idx="43">
                  <c:v>0.28622474812623699</c:v>
                </c:pt>
                <c:pt idx="44">
                  <c:v>0.31936926517750813</c:v>
                </c:pt>
              </c:numCache>
            </c:numRef>
          </c:val>
          <c:smooth val="0"/>
          <c:extLst>
            <c:ext xmlns:c16="http://schemas.microsoft.com/office/drawing/2014/chart" uri="{C3380CC4-5D6E-409C-BE32-E72D297353CC}">
              <c16:uniqueId val="{00000001-A3C5-4CC5-815C-D5DE80E8546D}"/>
            </c:ext>
          </c:extLst>
        </c:ser>
        <c:dLbls>
          <c:showLegendKey val="0"/>
          <c:showVal val="0"/>
          <c:showCatName val="0"/>
          <c:showSerName val="0"/>
          <c:showPercent val="0"/>
          <c:showBubbleSize val="0"/>
        </c:dLbls>
        <c:smooth val="0"/>
        <c:axId val="706353024"/>
        <c:axId val="502774176"/>
      </c:lineChart>
      <c:catAx>
        <c:axId val="7063530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774176"/>
        <c:crosses val="autoZero"/>
        <c:auto val="1"/>
        <c:lblAlgn val="ctr"/>
        <c:lblOffset val="100"/>
        <c:noMultiLvlLbl val="0"/>
      </c:catAx>
      <c:valAx>
        <c:axId val="502774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353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a-DK"/>
              <a:t>U</a:t>
            </a:r>
            <a:r>
              <a:rPr lang="da-DK" baseline="0"/>
              <a:t>S profits shifted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yVal>
            <c:numRef>
              <c:f>[1]DataF3!$AE$12:$AE$45</c:f>
              <c:numCache>
                <c:formatCode>General</c:formatCode>
                <c:ptCount val="34"/>
                <c:pt idx="0">
                  <c:v>0.12628709732579524</c:v>
                </c:pt>
                <c:pt idx="1">
                  <c:v>0.11109247127944562</c:v>
                </c:pt>
                <c:pt idx="2">
                  <c:v>0.1026433267726666</c:v>
                </c:pt>
                <c:pt idx="3">
                  <c:v>0.11566276007109053</c:v>
                </c:pt>
                <c:pt idx="4">
                  <c:v>0.12169360673195538</c:v>
                </c:pt>
                <c:pt idx="5">
                  <c:v>0.14999303656927479</c:v>
                </c:pt>
                <c:pt idx="6">
                  <c:v>0.1094795789395418</c:v>
                </c:pt>
                <c:pt idx="7">
                  <c:v>0.14524816289176071</c:v>
                </c:pt>
                <c:pt idx="8">
                  <c:v>0.1807249080012531</c:v>
                </c:pt>
                <c:pt idx="9">
                  <c:v>0.19437578238718534</c:v>
                </c:pt>
                <c:pt idx="10">
                  <c:v>0.17871546274371625</c:v>
                </c:pt>
                <c:pt idx="11">
                  <c:v>0.17102129396251187</c:v>
                </c:pt>
                <c:pt idx="12">
                  <c:v>0.16370512782577151</c:v>
                </c:pt>
                <c:pt idx="13">
                  <c:v>0.18674859467254296</c:v>
                </c:pt>
                <c:pt idx="14">
                  <c:v>0.17069096226206415</c:v>
                </c:pt>
                <c:pt idx="15">
                  <c:v>0.20959162136074871</c:v>
                </c:pt>
                <c:pt idx="16">
                  <c:v>0.26047853882291788</c:v>
                </c:pt>
                <c:pt idx="17">
                  <c:v>0.23193555861316661</c:v>
                </c:pt>
                <c:pt idx="18">
                  <c:v>0.2345862454940322</c:v>
                </c:pt>
                <c:pt idx="19">
                  <c:v>0.27008648425334286</c:v>
                </c:pt>
                <c:pt idx="20">
                  <c:v>0.27331320725753555</c:v>
                </c:pt>
                <c:pt idx="21">
                  <c:v>0.25328005470856035</c:v>
                </c:pt>
                <c:pt idx="22">
                  <c:v>0.27472345611523219</c:v>
                </c:pt>
                <c:pt idx="23">
                  <c:v>0.2257359860860271</c:v>
                </c:pt>
                <c:pt idx="24">
                  <c:v>0.2479285821260129</c:v>
                </c:pt>
                <c:pt idx="25">
                  <c:v>0.25276180979399027</c:v>
                </c:pt>
                <c:pt idx="26">
                  <c:v>0.20887363476922563</c:v>
                </c:pt>
                <c:pt idx="27">
                  <c:v>0.3010260997876964</c:v>
                </c:pt>
                <c:pt idx="28">
                  <c:v>0.25286492209493283</c:v>
                </c:pt>
                <c:pt idx="29">
                  <c:v>0.26615979630502978</c:v>
                </c:pt>
                <c:pt idx="30">
                  <c:v>0.29864935285813921</c:v>
                </c:pt>
                <c:pt idx="31">
                  <c:v>0.29256931804332326</c:v>
                </c:pt>
                <c:pt idx="32">
                  <c:v>0.34037365856012092</c:v>
                </c:pt>
                <c:pt idx="33">
                  <c:v>0.4567110995991705</c:v>
                </c:pt>
              </c:numCache>
            </c:numRef>
          </c:yVal>
          <c:smooth val="0"/>
          <c:extLst>
            <c:ext xmlns:c16="http://schemas.microsoft.com/office/drawing/2014/chart" uri="{C3380CC4-5D6E-409C-BE32-E72D297353CC}">
              <c16:uniqueId val="{00000001-8634-4D32-BAFD-06B701A883A4}"/>
            </c:ext>
          </c:extLst>
        </c:ser>
        <c:dLbls>
          <c:showLegendKey val="0"/>
          <c:showVal val="0"/>
          <c:showCatName val="0"/>
          <c:showSerName val="0"/>
          <c:showPercent val="0"/>
          <c:showBubbleSize val="0"/>
        </c:dLbls>
        <c:axId val="375582696"/>
        <c:axId val="368019376"/>
      </c:scatterChart>
      <c:valAx>
        <c:axId val="37558269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019376"/>
        <c:crosses val="autoZero"/>
        <c:crossBetween val="midCat"/>
      </c:valAx>
      <c:valAx>
        <c:axId val="36801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5826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a-DK"/>
              <a:t>U</a:t>
            </a:r>
            <a:r>
              <a:rPr lang="da-DK" baseline="0"/>
              <a:t>S profits shifted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yVal>
            <c:numRef>
              <c:f>[1]DataF3!$AT$12:$AT$45</c:f>
              <c:numCache>
                <c:formatCode>General</c:formatCode>
                <c:ptCount val="34"/>
                <c:pt idx="0">
                  <c:v>0.11601090168044406</c:v>
                </c:pt>
                <c:pt idx="1">
                  <c:v>0.10263277918576177</c:v>
                </c:pt>
                <c:pt idx="2">
                  <c:v>9.4178977252820789E-2</c:v>
                </c:pt>
                <c:pt idx="3">
                  <c:v>0.10568671286169133</c:v>
                </c:pt>
                <c:pt idx="4">
                  <c:v>0.10979972592014786</c:v>
                </c:pt>
                <c:pt idx="5">
                  <c:v>0.13334652737438768</c:v>
                </c:pt>
                <c:pt idx="6">
                  <c:v>9.5962602641367217E-2</c:v>
                </c:pt>
                <c:pt idx="7">
                  <c:v>0.12708460068916866</c:v>
                </c:pt>
                <c:pt idx="8">
                  <c:v>0.15784889429701554</c:v>
                </c:pt>
                <c:pt idx="9">
                  <c:v>0.17056157601435862</c:v>
                </c:pt>
                <c:pt idx="10">
                  <c:v>0.15624700010073472</c:v>
                </c:pt>
                <c:pt idx="11">
                  <c:v>0.14883684451288787</c:v>
                </c:pt>
                <c:pt idx="12">
                  <c:v>0.14010361897418369</c:v>
                </c:pt>
                <c:pt idx="13">
                  <c:v>0.16104454476282981</c:v>
                </c:pt>
                <c:pt idx="14">
                  <c:v>0.14357116004644624</c:v>
                </c:pt>
                <c:pt idx="15">
                  <c:v>0.17765032950018067</c:v>
                </c:pt>
                <c:pt idx="16">
                  <c:v>0.21848949702227563</c:v>
                </c:pt>
                <c:pt idx="17">
                  <c:v>0.19326767881764628</c:v>
                </c:pt>
                <c:pt idx="18">
                  <c:v>0.19531707227766004</c:v>
                </c:pt>
                <c:pt idx="19">
                  <c:v>0.22672673523680836</c:v>
                </c:pt>
                <c:pt idx="20">
                  <c:v>0.22969565688934201</c:v>
                </c:pt>
                <c:pt idx="21">
                  <c:v>0.20901430839343813</c:v>
                </c:pt>
                <c:pt idx="22">
                  <c:v>0.2249599949577526</c:v>
                </c:pt>
                <c:pt idx="23">
                  <c:v>0.18107509262075461</c:v>
                </c:pt>
                <c:pt idx="24">
                  <c:v>0.19778081067422595</c:v>
                </c:pt>
                <c:pt idx="25">
                  <c:v>0.20102148456192345</c:v>
                </c:pt>
                <c:pt idx="26">
                  <c:v>0.17166523340268036</c:v>
                </c:pt>
                <c:pt idx="27">
                  <c:v>0.24448820913921815</c:v>
                </c:pt>
                <c:pt idx="28">
                  <c:v>0.20305084765257506</c:v>
                </c:pt>
                <c:pt idx="29">
                  <c:v>0.214174211030211</c:v>
                </c:pt>
                <c:pt idx="30">
                  <c:v>0.24138932304834992</c:v>
                </c:pt>
                <c:pt idx="31">
                  <c:v>0.2345795570639265</c:v>
                </c:pt>
                <c:pt idx="32">
                  <c:v>0.27085771962372962</c:v>
                </c:pt>
                <c:pt idx="33">
                  <c:v>0.3619370081190203</c:v>
                </c:pt>
              </c:numCache>
            </c:numRef>
          </c:yVal>
          <c:smooth val="0"/>
          <c:extLst>
            <c:ext xmlns:c16="http://schemas.microsoft.com/office/drawing/2014/chart" uri="{C3380CC4-5D6E-409C-BE32-E72D297353CC}">
              <c16:uniqueId val="{00000001-5159-4751-B71F-AF55A0DC0EB5}"/>
            </c:ext>
          </c:extLst>
        </c:ser>
        <c:dLbls>
          <c:showLegendKey val="0"/>
          <c:showVal val="0"/>
          <c:showCatName val="0"/>
          <c:showSerName val="0"/>
          <c:showPercent val="0"/>
          <c:showBubbleSize val="0"/>
        </c:dLbls>
        <c:axId val="375582696"/>
        <c:axId val="368019376"/>
      </c:scatterChart>
      <c:valAx>
        <c:axId val="37558269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019376"/>
        <c:crosses val="autoZero"/>
        <c:crossBetween val="midCat"/>
      </c:valAx>
      <c:valAx>
        <c:axId val="36801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5826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[1]DataF3!$Q$5:$Q$50</c:f>
              <c:numCache>
                <c:formatCode>General</c:formatCode>
                <c:ptCount val="46"/>
                <c:pt idx="0">
                  <c:v>0.71899326248459061</c:v>
                </c:pt>
                <c:pt idx="1">
                  <c:v>0.74849400064323557</c:v>
                </c:pt>
                <c:pt idx="2">
                  <c:v>0.72284329126015279</c:v>
                </c:pt>
                <c:pt idx="3">
                  <c:v>0.66221465469567864</c:v>
                </c:pt>
                <c:pt idx="4">
                  <c:v>0.64315839178004419</c:v>
                </c:pt>
                <c:pt idx="5">
                  <c:v>0.49763924657811892</c:v>
                </c:pt>
                <c:pt idx="6">
                  <c:v>0.50870789167691577</c:v>
                </c:pt>
                <c:pt idx="7">
                  <c:v>0.55029994531811555</c:v>
                </c:pt>
                <c:pt idx="8">
                  <c:v>0.50769531210266405</c:v>
                </c:pt>
                <c:pt idx="9">
                  <c:v>0.50806386305888196</c:v>
                </c:pt>
                <c:pt idx="10">
                  <c:v>0.51389134404295223</c:v>
                </c:pt>
                <c:pt idx="11">
                  <c:v>0.41778949258721598</c:v>
                </c:pt>
                <c:pt idx="12">
                  <c:v>0.37807839072384458</c:v>
                </c:pt>
                <c:pt idx="13">
                  <c:v>0.3702297661204923</c:v>
                </c:pt>
                <c:pt idx="14">
                  <c:v>0.36887141974801491</c:v>
                </c:pt>
                <c:pt idx="15">
                  <c:v>0.36001643646700465</c:v>
                </c:pt>
                <c:pt idx="16">
                  <c:v>0.34661208083879746</c:v>
                </c:pt>
                <c:pt idx="17">
                  <c:v>0.37029224282058071</c:v>
                </c:pt>
                <c:pt idx="18">
                  <c:v>0.31862466820921931</c:v>
                </c:pt>
                <c:pt idx="19">
                  <c:v>0.33318380159444094</c:v>
                </c:pt>
                <c:pt idx="20">
                  <c:v>0.32209626954104059</c:v>
                </c:pt>
                <c:pt idx="21">
                  <c:v>0.33175550557276329</c:v>
                </c:pt>
                <c:pt idx="22">
                  <c:v>0.30981470583878651</c:v>
                </c:pt>
                <c:pt idx="23">
                  <c:v>0.30481134453165576</c:v>
                </c:pt>
                <c:pt idx="24">
                  <c:v>0.29608426338438543</c:v>
                </c:pt>
                <c:pt idx="25">
                  <c:v>0.31650797045526546</c:v>
                </c:pt>
                <c:pt idx="26">
                  <c:v>0.37306511490872935</c:v>
                </c:pt>
                <c:pt idx="27">
                  <c:v>0.31741308418621311</c:v>
                </c:pt>
                <c:pt idx="28">
                  <c:v>0.27335484498134482</c:v>
                </c:pt>
                <c:pt idx="29">
                  <c:v>0.26580156313714109</c:v>
                </c:pt>
                <c:pt idx="30">
                  <c:v>0.28174188690012847</c:v>
                </c:pt>
                <c:pt idx="31">
                  <c:v>0.2855471556432605</c:v>
                </c:pt>
                <c:pt idx="32">
                  <c:v>0.28080537346248274</c:v>
                </c:pt>
                <c:pt idx="33">
                  <c:v>0.3007574774998158</c:v>
                </c:pt>
                <c:pt idx="34">
                  <c:v>0.25317378110434563</c:v>
                </c:pt>
                <c:pt idx="35">
                  <c:v>0.25086146519201136</c:v>
                </c:pt>
                <c:pt idx="36">
                  <c:v>0.27259652577231258</c:v>
                </c:pt>
                <c:pt idx="37">
                  <c:v>0.26496449821471685</c:v>
                </c:pt>
                <c:pt idx="38">
                  <c:v>0.2526763478980425</c:v>
                </c:pt>
                <c:pt idx="39">
                  <c:v>0.22242914521698015</c:v>
                </c:pt>
                <c:pt idx="40">
                  <c:v>0.17706584052741292</c:v>
                </c:pt>
                <c:pt idx="41">
                  <c:v>0.18380141680158801</c:v>
                </c:pt>
                <c:pt idx="42">
                  <c:v>0.16593757417330657</c:v>
                </c:pt>
                <c:pt idx="43">
                  <c:v>0.18144166454154137</c:v>
                </c:pt>
                <c:pt idx="44">
                  <c:v>0.18563934758041392</c:v>
                </c:pt>
                <c:pt idx="45">
                  <c:v>0.18030906521666298</c:v>
                </c:pt>
              </c:numCache>
            </c:numRef>
          </c:val>
          <c:smooth val="0"/>
          <c:extLst>
            <c:ext xmlns:c16="http://schemas.microsoft.com/office/drawing/2014/chart" uri="{C3380CC4-5D6E-409C-BE32-E72D297353CC}">
              <c16:uniqueId val="{00000000-BAE0-46DA-A32F-57BC30817FCB}"/>
            </c:ext>
          </c:extLst>
        </c:ser>
        <c:dLbls>
          <c:showLegendKey val="0"/>
          <c:showVal val="0"/>
          <c:showCatName val="0"/>
          <c:showSerName val="0"/>
          <c:showPercent val="0"/>
          <c:showBubbleSize val="0"/>
        </c:dLbls>
        <c:smooth val="0"/>
        <c:axId val="448130367"/>
        <c:axId val="290641216"/>
      </c:lineChart>
      <c:catAx>
        <c:axId val="44813036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641216"/>
        <c:crosses val="autoZero"/>
        <c:auto val="1"/>
        <c:lblAlgn val="ctr"/>
        <c:lblOffset val="100"/>
        <c:noMultiLvlLbl val="0"/>
      </c:catAx>
      <c:valAx>
        <c:axId val="290641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130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[1]DataF3!$K$5:$K$49</c:f>
              <c:numCache>
                <c:formatCode>General</c:formatCode>
                <c:ptCount val="45"/>
                <c:pt idx="0">
                  <c:v>0.23099999999999998</c:v>
                </c:pt>
                <c:pt idx="1">
                  <c:v>0.20399999999999999</c:v>
                </c:pt>
                <c:pt idx="2">
                  <c:v>0.21799999999999997</c:v>
                </c:pt>
                <c:pt idx="3">
                  <c:v>0.222</c:v>
                </c:pt>
                <c:pt idx="4">
                  <c:v>0.21899999999999997</c:v>
                </c:pt>
                <c:pt idx="5">
                  <c:v>0.23699999999999999</c:v>
                </c:pt>
                <c:pt idx="6">
                  <c:v>0.22500000000000001</c:v>
                </c:pt>
                <c:pt idx="7">
                  <c:v>0.21299999999999999</c:v>
                </c:pt>
                <c:pt idx="8">
                  <c:v>0.189</c:v>
                </c:pt>
                <c:pt idx="9">
                  <c:v>0.19400000000000003</c:v>
                </c:pt>
                <c:pt idx="10">
                  <c:v>0.19900000000000001</c:v>
                </c:pt>
                <c:pt idx="11">
                  <c:v>0.20200000000000001</c:v>
                </c:pt>
                <c:pt idx="12">
                  <c:v>0.21299999999999999</c:v>
                </c:pt>
                <c:pt idx="13">
                  <c:v>0.216</c:v>
                </c:pt>
                <c:pt idx="14">
                  <c:v>0.223</c:v>
                </c:pt>
                <c:pt idx="15">
                  <c:v>0.217</c:v>
                </c:pt>
                <c:pt idx="16">
                  <c:v>0.20900000000000002</c:v>
                </c:pt>
                <c:pt idx="17">
                  <c:v>0.20499999999999999</c:v>
                </c:pt>
                <c:pt idx="18">
                  <c:v>0.19800000000000001</c:v>
                </c:pt>
                <c:pt idx="19">
                  <c:v>0.186</c:v>
                </c:pt>
                <c:pt idx="20">
                  <c:v>0.188</c:v>
                </c:pt>
                <c:pt idx="21">
                  <c:v>0.19600000000000001</c:v>
                </c:pt>
                <c:pt idx="22">
                  <c:v>0.2</c:v>
                </c:pt>
                <c:pt idx="23">
                  <c:v>0.192</c:v>
                </c:pt>
                <c:pt idx="24">
                  <c:v>0.19400000000000001</c:v>
                </c:pt>
                <c:pt idx="25">
                  <c:v>0.20100000000000001</c:v>
                </c:pt>
                <c:pt idx="26">
                  <c:v>0.184</c:v>
                </c:pt>
                <c:pt idx="27">
                  <c:v>0.16900000000000001</c:v>
                </c:pt>
                <c:pt idx="28">
                  <c:v>0.17</c:v>
                </c:pt>
                <c:pt idx="29">
                  <c:v>0.17899999999999999</c:v>
                </c:pt>
                <c:pt idx="30">
                  <c:v>0.19700000000000001</c:v>
                </c:pt>
                <c:pt idx="31">
                  <c:v>0.20599999999999999</c:v>
                </c:pt>
                <c:pt idx="32">
                  <c:v>0.20200000000000001</c:v>
                </c:pt>
                <c:pt idx="33">
                  <c:v>0.184</c:v>
                </c:pt>
                <c:pt idx="34">
                  <c:v>0.161</c:v>
                </c:pt>
                <c:pt idx="35">
                  <c:v>0.159</c:v>
                </c:pt>
                <c:pt idx="36">
                  <c:v>0.16600000000000001</c:v>
                </c:pt>
                <c:pt idx="37">
                  <c:v>0.17199999999999999</c:v>
                </c:pt>
                <c:pt idx="38">
                  <c:v>0.17599999999999999</c:v>
                </c:pt>
                <c:pt idx="39">
                  <c:v>0.17399999999999999</c:v>
                </c:pt>
                <c:pt idx="40">
                  <c:v>0.18706035605731655</c:v>
                </c:pt>
                <c:pt idx="41">
                  <c:v>0.18219491307108945</c:v>
                </c:pt>
                <c:pt idx="42">
                  <c:v>0.18319544025050455</c:v>
                </c:pt>
                <c:pt idx="43">
                  <c:v>0.17955254073292914</c:v>
                </c:pt>
                <c:pt idx="44">
                  <c:v>0.17493325018590883</c:v>
                </c:pt>
              </c:numCache>
            </c:numRef>
          </c:val>
          <c:smooth val="0"/>
          <c:extLst>
            <c:ext xmlns:c16="http://schemas.microsoft.com/office/drawing/2014/chart" uri="{C3380CC4-5D6E-409C-BE32-E72D297353CC}">
              <c16:uniqueId val="{00000000-D0B8-46B2-B128-698B44EA111D}"/>
            </c:ext>
          </c:extLst>
        </c:ser>
        <c:ser>
          <c:idx val="1"/>
          <c:order val="1"/>
          <c:spPr>
            <a:ln w="28575" cap="rnd">
              <a:solidFill>
                <a:schemeClr val="accent2"/>
              </a:solidFill>
              <a:round/>
            </a:ln>
            <a:effectLst/>
          </c:spPr>
          <c:marker>
            <c:symbol val="none"/>
          </c:marker>
          <c:val>
            <c:numRef>
              <c:f>[1]DataF3!$R$5:$R$49</c:f>
              <c:numCache>
                <c:formatCode>General</c:formatCode>
                <c:ptCount val="45"/>
                <c:pt idx="0">
                  <c:v>0.4749966312422953</c:v>
                </c:pt>
                <c:pt idx="1">
                  <c:v>0.47624700032161776</c:v>
                </c:pt>
                <c:pt idx="2">
                  <c:v>0.47042164563007638</c:v>
                </c:pt>
                <c:pt idx="3">
                  <c:v>0.44210732734783931</c:v>
                </c:pt>
                <c:pt idx="4">
                  <c:v>0.43107919589002208</c:v>
                </c:pt>
                <c:pt idx="5">
                  <c:v>0.36731962328905943</c:v>
                </c:pt>
                <c:pt idx="6">
                  <c:v>0.36685394583845787</c:v>
                </c:pt>
                <c:pt idx="7">
                  <c:v>0.38164997265905776</c:v>
                </c:pt>
                <c:pt idx="8">
                  <c:v>0.348347656051332</c:v>
                </c:pt>
                <c:pt idx="9">
                  <c:v>0.35103193152944101</c:v>
                </c:pt>
                <c:pt idx="10">
                  <c:v>0.35644567202147615</c:v>
                </c:pt>
                <c:pt idx="11">
                  <c:v>0.30989474629360803</c:v>
                </c:pt>
                <c:pt idx="12">
                  <c:v>0.2955391953619223</c:v>
                </c:pt>
                <c:pt idx="13">
                  <c:v>0.29311488306024613</c:v>
                </c:pt>
                <c:pt idx="14">
                  <c:v>0.29593570987400747</c:v>
                </c:pt>
                <c:pt idx="15">
                  <c:v>0.28850821823350231</c:v>
                </c:pt>
                <c:pt idx="16">
                  <c:v>0.27780604041939871</c:v>
                </c:pt>
                <c:pt idx="17">
                  <c:v>0.28764612141029033</c:v>
                </c:pt>
                <c:pt idx="18">
                  <c:v>0.25831233410460963</c:v>
                </c:pt>
                <c:pt idx="19">
                  <c:v>0.2595919007972205</c:v>
                </c:pt>
                <c:pt idx="20">
                  <c:v>0.2550481347705203</c:v>
                </c:pt>
                <c:pt idx="21">
                  <c:v>0.26387775278638165</c:v>
                </c:pt>
                <c:pt idx="22">
                  <c:v>0.25490735291939326</c:v>
                </c:pt>
                <c:pt idx="23">
                  <c:v>0.24840567226582788</c:v>
                </c:pt>
                <c:pt idx="24">
                  <c:v>0.24504213169219272</c:v>
                </c:pt>
                <c:pt idx="25">
                  <c:v>0.25875398522763271</c:v>
                </c:pt>
                <c:pt idx="26">
                  <c:v>0.27853255745436467</c:v>
                </c:pt>
                <c:pt idx="27">
                  <c:v>0.24320654209310655</c:v>
                </c:pt>
                <c:pt idx="28">
                  <c:v>0.2216774224906724</c:v>
                </c:pt>
                <c:pt idx="29">
                  <c:v>0.22240078156857054</c:v>
                </c:pt>
                <c:pt idx="30">
                  <c:v>0.23937094345006424</c:v>
                </c:pt>
                <c:pt idx="31">
                  <c:v>0.24577357782163023</c:v>
                </c:pt>
                <c:pt idx="32">
                  <c:v>0.24140268673124138</c:v>
                </c:pt>
                <c:pt idx="33">
                  <c:v>0.2423787387499079</c:v>
                </c:pt>
                <c:pt idx="34">
                  <c:v>0.20708689055217283</c:v>
                </c:pt>
                <c:pt idx="35">
                  <c:v>0.20493073259600569</c:v>
                </c:pt>
                <c:pt idx="36">
                  <c:v>0.21929826288615628</c:v>
                </c:pt>
                <c:pt idx="37">
                  <c:v>0.21848224910735842</c:v>
                </c:pt>
                <c:pt idx="38">
                  <c:v>0.21433817394902124</c:v>
                </c:pt>
                <c:pt idx="39">
                  <c:v>0.19821457260849007</c:v>
                </c:pt>
                <c:pt idx="40">
                  <c:v>0.17503292026370645</c:v>
                </c:pt>
                <c:pt idx="41">
                  <c:v>0.183400708400794</c:v>
                </c:pt>
                <c:pt idx="42">
                  <c:v>0.17546878708665328</c:v>
                </c:pt>
                <c:pt idx="43">
                  <c:v>0.17872083227077068</c:v>
                </c:pt>
                <c:pt idx="44">
                  <c:v>0.18081967379020697</c:v>
                </c:pt>
              </c:numCache>
            </c:numRef>
          </c:val>
          <c:smooth val="0"/>
          <c:extLst>
            <c:ext xmlns:c16="http://schemas.microsoft.com/office/drawing/2014/chart" uri="{C3380CC4-5D6E-409C-BE32-E72D297353CC}">
              <c16:uniqueId val="{00000001-D0B8-46B2-B128-698B44EA111D}"/>
            </c:ext>
          </c:extLst>
        </c:ser>
        <c:ser>
          <c:idx val="2"/>
          <c:order val="2"/>
          <c:spPr>
            <a:ln w="28575" cap="rnd">
              <a:solidFill>
                <a:schemeClr val="accent3"/>
              </a:solidFill>
              <a:round/>
            </a:ln>
            <a:effectLst/>
          </c:spPr>
          <c:marker>
            <c:symbol val="none"/>
          </c:marker>
          <c:val>
            <c:numRef>
              <c:f>[1]DataF3!$S$5:$S$49</c:f>
              <c:numCache>
                <c:formatCode>General</c:formatCode>
                <c:ptCount val="45"/>
                <c:pt idx="0">
                  <c:v>0.65843256637079373</c:v>
                </c:pt>
                <c:pt idx="1">
                  <c:v>0.68848654213852933</c:v>
                </c:pt>
                <c:pt idx="2">
                  <c:v>0.66239032449030388</c:v>
                </c:pt>
                <c:pt idx="3">
                  <c:v>0.60285332615068743</c:v>
                </c:pt>
                <c:pt idx="4">
                  <c:v>0.57789387645300172</c:v>
                </c:pt>
                <c:pt idx="5">
                  <c:v>0.4442821595966463</c:v>
                </c:pt>
                <c:pt idx="6">
                  <c:v>0.4525646829353418</c:v>
                </c:pt>
                <c:pt idx="7">
                  <c:v>0.48708612986434674</c:v>
                </c:pt>
                <c:pt idx="8">
                  <c:v>0.45382955658254798</c:v>
                </c:pt>
                <c:pt idx="9">
                  <c:v>0.45200595035025615</c:v>
                </c:pt>
                <c:pt idx="10">
                  <c:v>0.44510132457336971</c:v>
                </c:pt>
                <c:pt idx="11">
                  <c:v>0.3662830455668391</c:v>
                </c:pt>
                <c:pt idx="12">
                  <c:v>0.33359588075294155</c:v>
                </c:pt>
                <c:pt idx="13">
                  <c:v>0.33103897290526596</c:v>
                </c:pt>
                <c:pt idx="14">
                  <c:v>0.32672435729852234</c:v>
                </c:pt>
                <c:pt idx="15">
                  <c:v>0.31848430418347706</c:v>
                </c:pt>
                <c:pt idx="16">
                  <c:v>0.30795027618607984</c:v>
                </c:pt>
                <c:pt idx="17">
                  <c:v>0.32432456553241118</c:v>
                </c:pt>
                <c:pt idx="18">
                  <c:v>0.28163610540079276</c:v>
                </c:pt>
                <c:pt idx="19">
                  <c:v>0.28932956879794725</c:v>
                </c:pt>
                <c:pt idx="20">
                  <c:v>0.28462835743079928</c:v>
                </c:pt>
                <c:pt idx="21">
                  <c:v>0.28968003178984214</c:v>
                </c:pt>
                <c:pt idx="22">
                  <c:v>0.27475246103199547</c:v>
                </c:pt>
                <c:pt idx="23">
                  <c:v>0.2643544142897496</c:v>
                </c:pt>
                <c:pt idx="24">
                  <c:v>0.2581265886598918</c:v>
                </c:pt>
                <c:pt idx="25">
                  <c:v>0.27573770303247369</c:v>
                </c:pt>
                <c:pt idx="26">
                  <c:v>0.31052082709277173</c:v>
                </c:pt>
                <c:pt idx="27">
                  <c:v>0.26632105641820314</c:v>
                </c:pt>
                <c:pt idx="28">
                  <c:v>0.23609024421507685</c:v>
                </c:pt>
                <c:pt idx="29">
                  <c:v>0.2356745862869476</c:v>
                </c:pt>
                <c:pt idx="30">
                  <c:v>0.25234331733001591</c:v>
                </c:pt>
                <c:pt idx="31">
                  <c:v>0.25833001421857604</c:v>
                </c:pt>
                <c:pt idx="32">
                  <c:v>0.25335462896118299</c:v>
                </c:pt>
                <c:pt idx="33">
                  <c:v>0.26571197873984242</c:v>
                </c:pt>
                <c:pt idx="34">
                  <c:v>0.22162360791459479</c:v>
                </c:pt>
                <c:pt idx="35">
                  <c:v>0.21945427203520751</c:v>
                </c:pt>
                <c:pt idx="36">
                  <c:v>0.23673351823470568</c:v>
                </c:pt>
                <c:pt idx="37">
                  <c:v>0.23365690168959041</c:v>
                </c:pt>
                <c:pt idx="38">
                  <c:v>0.22631736098226685</c:v>
                </c:pt>
                <c:pt idx="39">
                  <c:v>0.20498560101151442</c:v>
                </c:pt>
                <c:pt idx="40">
                  <c:v>0.2475776271873612</c:v>
                </c:pt>
                <c:pt idx="41">
                  <c:v>0.30868282302435601</c:v>
                </c:pt>
                <c:pt idx="42">
                  <c:v>0.2762849431539367</c:v>
                </c:pt>
                <c:pt idx="43">
                  <c:v>0.30827507563271916</c:v>
                </c:pt>
                <c:pt idx="44">
                  <c:v>0.2103621802018385</c:v>
                </c:pt>
              </c:numCache>
            </c:numRef>
          </c:val>
          <c:smooth val="0"/>
          <c:extLst>
            <c:ext xmlns:c16="http://schemas.microsoft.com/office/drawing/2014/chart" uri="{C3380CC4-5D6E-409C-BE32-E72D297353CC}">
              <c16:uniqueId val="{00000002-D0B8-46B2-B128-698B44EA111D}"/>
            </c:ext>
          </c:extLst>
        </c:ser>
        <c:dLbls>
          <c:showLegendKey val="0"/>
          <c:showVal val="0"/>
          <c:showCatName val="0"/>
          <c:showSerName val="0"/>
          <c:showPercent val="0"/>
          <c:showBubbleSize val="0"/>
        </c:dLbls>
        <c:smooth val="0"/>
        <c:axId val="410603904"/>
        <c:axId val="410605904"/>
      </c:lineChart>
      <c:catAx>
        <c:axId val="4106039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605904"/>
        <c:crosses val="autoZero"/>
        <c:auto val="1"/>
        <c:lblAlgn val="ctr"/>
        <c:lblOffset val="100"/>
        <c:noMultiLvlLbl val="0"/>
      </c:catAx>
      <c:valAx>
        <c:axId val="41060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603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52989</xdr:colOff>
      <xdr:row>52</xdr:row>
      <xdr:rowOff>45763</xdr:rowOff>
    </xdr:from>
    <xdr:to>
      <xdr:col>22</xdr:col>
      <xdr:colOff>2189</xdr:colOff>
      <xdr:row>66</xdr:row>
      <xdr:rowOff>139480</xdr:rowOff>
    </xdr:to>
    <xdr:graphicFrame macro="">
      <xdr:nvGraphicFramePr>
        <xdr:cNvPr id="2" name="Chart 1">
          <a:extLst>
            <a:ext uri="{FF2B5EF4-FFF2-40B4-BE49-F238E27FC236}">
              <a16:creationId xmlns:a16="http://schemas.microsoft.com/office/drawing/2014/main" id="{54172744-C3F6-482A-AAB5-B6064A8ADB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55</xdr:col>
      <xdr:colOff>50229</xdr:colOff>
      <xdr:row>53</xdr:row>
      <xdr:rowOff>1770</xdr:rowOff>
    </xdr:from>
    <xdr:to>
      <xdr:col>60</xdr:col>
      <xdr:colOff>52112</xdr:colOff>
      <xdr:row>69</xdr:row>
      <xdr:rowOff>37866</xdr:rowOff>
    </xdr:to>
    <xdr:graphicFrame macro="">
      <xdr:nvGraphicFramePr>
        <xdr:cNvPr id="3" name="Diagram 1">
          <a:extLst>
            <a:ext uri="{FF2B5EF4-FFF2-40B4-BE49-F238E27FC236}">
              <a16:creationId xmlns:a16="http://schemas.microsoft.com/office/drawing/2014/main" id="{F2CE4306-8482-4EA2-A2D4-EA1F5F7209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61</xdr:col>
      <xdr:colOff>26713</xdr:colOff>
      <xdr:row>52</xdr:row>
      <xdr:rowOff>191376</xdr:rowOff>
    </xdr:from>
    <xdr:to>
      <xdr:col>67</xdr:col>
      <xdr:colOff>459353</xdr:colOff>
      <xdr:row>69</xdr:row>
      <xdr:rowOff>162299</xdr:rowOff>
    </xdr:to>
    <xdr:graphicFrame macro="">
      <xdr:nvGraphicFramePr>
        <xdr:cNvPr id="4" name="Diagram 2">
          <a:extLst>
            <a:ext uri="{FF2B5EF4-FFF2-40B4-BE49-F238E27FC236}">
              <a16:creationId xmlns:a16="http://schemas.microsoft.com/office/drawing/2014/main" id="{2F127C9D-B77C-474B-B73F-ECD9307559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522234</xdr:colOff>
      <xdr:row>52</xdr:row>
      <xdr:rowOff>73571</xdr:rowOff>
    </xdr:from>
    <xdr:to>
      <xdr:col>28</xdr:col>
      <xdr:colOff>495959</xdr:colOff>
      <xdr:row>65</xdr:row>
      <xdr:rowOff>112547</xdr:rowOff>
    </xdr:to>
    <xdr:graphicFrame macro="">
      <xdr:nvGraphicFramePr>
        <xdr:cNvPr id="5" name="Chart 4">
          <a:extLst>
            <a:ext uri="{FF2B5EF4-FFF2-40B4-BE49-F238E27FC236}">
              <a16:creationId xmlns:a16="http://schemas.microsoft.com/office/drawing/2014/main" id="{46059AB8-CA1C-4CF3-B985-F3DE723C27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533181</xdr:colOff>
      <xdr:row>52</xdr:row>
      <xdr:rowOff>84522</xdr:rowOff>
    </xdr:from>
    <xdr:to>
      <xdr:col>9</xdr:col>
      <xdr:colOff>506905</xdr:colOff>
      <xdr:row>65</xdr:row>
      <xdr:rowOff>123498</xdr:rowOff>
    </xdr:to>
    <xdr:graphicFrame macro="">
      <xdr:nvGraphicFramePr>
        <xdr:cNvPr id="6" name="Chart 5">
          <a:extLst>
            <a:ext uri="{FF2B5EF4-FFF2-40B4-BE49-F238E27FC236}">
              <a16:creationId xmlns:a16="http://schemas.microsoft.com/office/drawing/2014/main" id="{FDB15B0C-F395-48A7-811A-7EC3A4576C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i.gidron/Dropbox/EUTO/09.%20Atlas%20of%20Offshore%20World/08.%20profit%20shifting/OLD/TWZ2020Programs/WierZucman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
      <sheetName val="MainTableFigures &gt;"/>
      <sheetName val="Table1"/>
      <sheetName val="Chart1"/>
      <sheetName val="Chart2"/>
      <sheetName val="Chart3"/>
      <sheetName val="Chart4"/>
      <sheetName val="Figure3b"/>
      <sheetName val="Chart5"/>
      <sheetName val="DataF1"/>
      <sheetName val="DataF2"/>
      <sheetName val="DataF3"/>
      <sheetName val="GlobalDIEquityIncome"/>
      <sheetName val="AppenixTableFigures &gt;"/>
      <sheetName val="TableA1"/>
      <sheetName val="TableA2"/>
      <sheetName val="TableA3"/>
      <sheetName val="Chart6"/>
      <sheetName val="Chart7"/>
      <sheetName val="Chart8"/>
      <sheetName val="Chart9"/>
      <sheetName val="Chart10"/>
      <sheetName val="Chart11"/>
      <sheetName val="DataAF3"/>
      <sheetName val="Select updated tables from TWZ&gt;"/>
      <sheetName val="Wright-Zucman"/>
      <sheetName val="US-CBCR-2020"/>
      <sheetName val="Table U1"/>
      <sheetName val="TableB10"/>
      <sheetName val="TableB11"/>
      <sheetName val="TableC1"/>
      <sheetName val="TableC2"/>
      <sheetName val="TableC3"/>
      <sheetName val="TableC4"/>
      <sheetName val="TableC4b"/>
      <sheetName val="TableC4c"/>
      <sheetName val="TableC4d"/>
      <sheetName val="Depreciation"/>
      <sheetName val="SupplementaryFigures &gt;"/>
      <sheetName val="Chart12"/>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sheetData sheetId="10"/>
      <sheetData sheetId="11">
        <row r="5">
          <cell r="K5">
            <v>0.23099999999999998</v>
          </cell>
          <cell r="Q5">
            <v>0.71899326248459061</v>
          </cell>
          <cell r="R5">
            <v>0.4749966312422953</v>
          </cell>
          <cell r="S5">
            <v>0.65843256637079373</v>
          </cell>
          <cell r="AB5">
            <v>0.8333116319798286</v>
          </cell>
          <cell r="AC5">
            <v>0.74379303725332924</v>
          </cell>
        </row>
        <row r="6">
          <cell r="K6">
            <v>0.20399999999999999</v>
          </cell>
          <cell r="Q6">
            <v>0.74849400064323557</v>
          </cell>
          <cell r="R6">
            <v>0.47624700032161776</v>
          </cell>
          <cell r="S6">
            <v>0.68848654213852933</v>
          </cell>
          <cell r="AB6">
            <v>0.84886239245558315</v>
          </cell>
          <cell r="AC6">
            <v>0.74588970935950971</v>
          </cell>
        </row>
        <row r="7">
          <cell r="K7">
            <v>0.21799999999999997</v>
          </cell>
          <cell r="Q7">
            <v>0.72284329126015279</v>
          </cell>
          <cell r="R7">
            <v>0.47042164563007638</v>
          </cell>
          <cell r="S7">
            <v>0.66239032449030388</v>
          </cell>
          <cell r="AB7">
            <v>0.83831539063194083</v>
          </cell>
          <cell r="AC7">
            <v>0.74637969357124778</v>
          </cell>
        </row>
        <row r="8">
          <cell r="K8">
            <v>0.222</v>
          </cell>
          <cell r="Q8">
            <v>0.66221465469567864</v>
          </cell>
          <cell r="R8">
            <v>0.44210732734783931</v>
          </cell>
          <cell r="S8">
            <v>0.60285332615068743</v>
          </cell>
          <cell r="AB8">
            <v>0.82754653984474602</v>
          </cell>
          <cell r="AC8">
            <v>0.75774561861084033</v>
          </cell>
        </row>
        <row r="9">
          <cell r="K9">
            <v>0.21899999999999997</v>
          </cell>
          <cell r="Q9">
            <v>0.64315839178004419</v>
          </cell>
          <cell r="R9">
            <v>0.43107919589002208</v>
          </cell>
          <cell r="S9">
            <v>0.57789387645300172</v>
          </cell>
          <cell r="AB9">
            <v>0.79097168815457108</v>
          </cell>
          <cell r="AC9">
            <v>0.71826858549799788</v>
          </cell>
        </row>
        <row r="10">
          <cell r="K10">
            <v>0.23699999999999999</v>
          </cell>
          <cell r="Q10">
            <v>0.49763924657811892</v>
          </cell>
          <cell r="R10">
            <v>0.36731962328905943</v>
          </cell>
          <cell r="S10">
            <v>0.4442821595966463</v>
          </cell>
          <cell r="AB10">
            <v>0.75376532474235591</v>
          </cell>
          <cell r="AC10">
            <v>0.71966376499946849</v>
          </cell>
        </row>
        <row r="11">
          <cell r="K11">
            <v>0.22500000000000001</v>
          </cell>
          <cell r="Q11">
            <v>0.50870789167691577</v>
          </cell>
          <cell r="R11">
            <v>0.36685394583845787</v>
          </cell>
          <cell r="S11">
            <v>0.4525646829353418</v>
          </cell>
          <cell r="AB11">
            <v>0.75346124084430621</v>
          </cell>
          <cell r="AC11">
            <v>0.71486121247293632</v>
          </cell>
        </row>
        <row r="12">
          <cell r="K12">
            <v>0.21299999999999999</v>
          </cell>
          <cell r="Q12">
            <v>0.55029994531811555</v>
          </cell>
          <cell r="R12">
            <v>0.38164997265905776</v>
          </cell>
          <cell r="S12">
            <v>0.48708612986434674</v>
          </cell>
          <cell r="AB12">
            <v>0.73960935174821574</v>
          </cell>
          <cell r="AC12">
            <v>0.68608264693011212</v>
          </cell>
          <cell r="AE12">
            <v>0.12628709732579524</v>
          </cell>
          <cell r="AT12">
            <v>0.11601090168044406</v>
          </cell>
        </row>
        <row r="13">
          <cell r="K13">
            <v>0.189</v>
          </cell>
          <cell r="Q13">
            <v>0.50769531210266405</v>
          </cell>
          <cell r="R13">
            <v>0.348347656051332</v>
          </cell>
          <cell r="S13">
            <v>0.45382955658254798</v>
          </cell>
          <cell r="AB13">
            <v>0.75631885398804888</v>
          </cell>
          <cell r="AC13">
            <v>0.7092567130121793</v>
          </cell>
          <cell r="AE13">
            <v>0.11109247127944562</v>
          </cell>
          <cell r="AT13">
            <v>0.10263277918576177</v>
          </cell>
        </row>
        <row r="14">
          <cell r="K14">
            <v>0.19400000000000003</v>
          </cell>
          <cell r="Q14">
            <v>0.50806386305888196</v>
          </cell>
          <cell r="R14">
            <v>0.35103193152944101</v>
          </cell>
          <cell r="S14">
            <v>0.45200595035025615</v>
          </cell>
          <cell r="AB14">
            <v>0.73611490001917057</v>
          </cell>
          <cell r="AC14">
            <v>0.68749112560222625</v>
          </cell>
          <cell r="AE14">
            <v>0.1026433267726666</v>
          </cell>
          <cell r="AT14">
            <v>9.4178977252820789E-2</v>
          </cell>
        </row>
        <row r="15">
          <cell r="K15">
            <v>0.19900000000000001</v>
          </cell>
          <cell r="Q15">
            <v>0.51389134404295223</v>
          </cell>
          <cell r="R15">
            <v>0.35644567202147615</v>
          </cell>
          <cell r="S15">
            <v>0.44510132457336971</v>
          </cell>
          <cell r="AB15">
            <v>0.72399500363949831</v>
          </cell>
          <cell r="AC15">
            <v>0.67989793845708435</v>
          </cell>
          <cell r="AE15">
            <v>0.11566276007109053</v>
          </cell>
          <cell r="AT15">
            <v>0.10568671286169133</v>
          </cell>
        </row>
        <row r="16">
          <cell r="K16">
            <v>0.20200000000000001</v>
          </cell>
          <cell r="Q16">
            <v>0.41778949258721598</v>
          </cell>
          <cell r="R16">
            <v>0.30989474629360803</v>
          </cell>
          <cell r="S16">
            <v>0.3662830455668391</v>
          </cell>
          <cell r="AB16">
            <v>0.68724243787185768</v>
          </cell>
          <cell r="AC16">
            <v>0.6594131887254111</v>
          </cell>
          <cell r="AE16">
            <v>0.12169360673195538</v>
          </cell>
          <cell r="AT16">
            <v>0.10979972592014786</v>
          </cell>
        </row>
        <row r="17">
          <cell r="K17">
            <v>0.21299999999999999</v>
          </cell>
          <cell r="Q17">
            <v>0.37807839072384458</v>
          </cell>
          <cell r="R17">
            <v>0.2955391953619223</v>
          </cell>
          <cell r="S17">
            <v>0.33359588075294155</v>
          </cell>
          <cell r="AB17">
            <v>0.64485633061981473</v>
          </cell>
          <cell r="AC17">
            <v>0.62457495704504662</v>
          </cell>
          <cell r="AE17">
            <v>0.14999303656927479</v>
          </cell>
          <cell r="AT17">
            <v>0.13334652737438768</v>
          </cell>
        </row>
        <row r="18">
          <cell r="K18">
            <v>0.216</v>
          </cell>
          <cell r="Q18">
            <v>0.3702297661204923</v>
          </cell>
          <cell r="R18">
            <v>0.29311488306024613</v>
          </cell>
          <cell r="S18">
            <v>0.33103897290526596</v>
          </cell>
          <cell r="AB18">
            <v>0.60490782006179389</v>
          </cell>
          <cell r="AC18">
            <v>0.58250963732443184</v>
          </cell>
          <cell r="AE18">
            <v>0.1094795789395418</v>
          </cell>
          <cell r="AT18">
            <v>9.5962602641367217E-2</v>
          </cell>
        </row>
        <row r="19">
          <cell r="K19">
            <v>0.223</v>
          </cell>
          <cell r="Q19">
            <v>0.36887141974801491</v>
          </cell>
          <cell r="R19">
            <v>0.29593570987400747</v>
          </cell>
          <cell r="S19">
            <v>0.32672435729852234</v>
          </cell>
          <cell r="AB19">
            <v>0.59983198097619483</v>
          </cell>
          <cell r="AC19">
            <v>0.58153244469881715</v>
          </cell>
          <cell r="AE19">
            <v>0.14524816289176071</v>
          </cell>
          <cell r="AT19">
            <v>0.12708460068916866</v>
          </cell>
        </row>
        <row r="20">
          <cell r="K20">
            <v>0.217</v>
          </cell>
          <cell r="Q20">
            <v>0.36001643646700465</v>
          </cell>
          <cell r="R20">
            <v>0.28850821823350231</v>
          </cell>
          <cell r="S20">
            <v>0.31848430418347706</v>
          </cell>
          <cell r="AB20">
            <v>0.59494468459048278</v>
          </cell>
          <cell r="AC20">
            <v>0.57712855354061376</v>
          </cell>
          <cell r="AE20">
            <v>0.1807249080012531</v>
          </cell>
          <cell r="AT20">
            <v>0.15784889429701554</v>
          </cell>
        </row>
        <row r="21">
          <cell r="K21">
            <v>0.20900000000000002</v>
          </cell>
          <cell r="Q21">
            <v>0.34661208083879746</v>
          </cell>
          <cell r="R21">
            <v>0.27780604041939871</v>
          </cell>
          <cell r="S21">
            <v>0.30795027618607984</v>
          </cell>
          <cell r="AB21">
            <v>0.60794593754620552</v>
          </cell>
          <cell r="AC21">
            <v>0.59086888414206318</v>
          </cell>
          <cell r="AE21">
            <v>0.19437578238718534</v>
          </cell>
          <cell r="AT21">
            <v>0.17056157601435862</v>
          </cell>
        </row>
        <row r="22">
          <cell r="K22">
            <v>0.20499999999999999</v>
          </cell>
          <cell r="Q22">
            <v>0.37029224282058071</v>
          </cell>
          <cell r="R22">
            <v>0.28764612141029033</v>
          </cell>
          <cell r="S22">
            <v>0.32432456553241118</v>
          </cell>
          <cell r="AB22">
            <v>0.59768777674798734</v>
          </cell>
          <cell r="AC22">
            <v>0.57584861307937985</v>
          </cell>
          <cell r="AE22">
            <v>0.17871546274371625</v>
          </cell>
          <cell r="AT22">
            <v>0.15624700010073472</v>
          </cell>
        </row>
        <row r="23">
          <cell r="K23">
            <v>0.19800000000000001</v>
          </cell>
          <cell r="Q23">
            <v>0.31862466820921931</v>
          </cell>
          <cell r="R23">
            <v>0.25831233410460963</v>
          </cell>
          <cell r="S23">
            <v>0.28163610540079276</v>
          </cell>
          <cell r="AB23">
            <v>0.58490216597170419</v>
          </cell>
          <cell r="AC23">
            <v>0.57142480857776312</v>
          </cell>
          <cell r="AE23">
            <v>0.17102129396251187</v>
          </cell>
          <cell r="AT23">
            <v>0.14883684451288787</v>
          </cell>
        </row>
        <row r="24">
          <cell r="K24">
            <v>0.186</v>
          </cell>
          <cell r="Q24">
            <v>0.33318380159444094</v>
          </cell>
          <cell r="R24">
            <v>0.2595919007972205</v>
          </cell>
          <cell r="S24">
            <v>0.28932956879794725</v>
          </cell>
          <cell r="AB24">
            <v>0.53865110461523635</v>
          </cell>
          <cell r="AC24">
            <v>0.51934617833562668</v>
          </cell>
          <cell r="AE24">
            <v>0.16370512782577151</v>
          </cell>
          <cell r="AT24">
            <v>0.14010361897418369</v>
          </cell>
        </row>
        <row r="25">
          <cell r="K25">
            <v>0.188</v>
          </cell>
          <cell r="Q25">
            <v>0.32209626954104059</v>
          </cell>
          <cell r="R25">
            <v>0.2550481347705203</v>
          </cell>
          <cell r="S25">
            <v>0.28462835743079928</v>
          </cell>
          <cell r="AB25">
            <v>0.55955040657333177</v>
          </cell>
          <cell r="AC25">
            <v>0.54133805893623632</v>
          </cell>
          <cell r="AE25">
            <v>0.18674859467254296</v>
          </cell>
          <cell r="AT25">
            <v>0.16104454476282981</v>
          </cell>
        </row>
        <row r="26">
          <cell r="K26">
            <v>0.19600000000000001</v>
          </cell>
          <cell r="Q26">
            <v>0.33175550557276329</v>
          </cell>
          <cell r="R26">
            <v>0.26387775278638165</v>
          </cell>
          <cell r="S26">
            <v>0.28968003178984214</v>
          </cell>
          <cell r="AB26">
            <v>0.49157371946202083</v>
          </cell>
          <cell r="AC26">
            <v>0.47310520199067846</v>
          </cell>
          <cell r="AE26">
            <v>0.17069096226206415</v>
          </cell>
          <cell r="AT26">
            <v>0.14357116004644624</v>
          </cell>
        </row>
        <row r="27">
          <cell r="K27">
            <v>0.2</v>
          </cell>
          <cell r="Q27">
            <v>0.30981470583878651</v>
          </cell>
          <cell r="R27">
            <v>0.25490735291939326</v>
          </cell>
          <cell r="S27">
            <v>0.27475246103199547</v>
          </cell>
          <cell r="AB27">
            <v>0.51232492460764667</v>
          </cell>
          <cell r="AC27">
            <v>0.49898056413073416</v>
          </cell>
          <cell r="AE27">
            <v>0.20959162136074871</v>
          </cell>
          <cell r="AT27">
            <v>0.17765032950018067</v>
          </cell>
        </row>
        <row r="28">
          <cell r="K28">
            <v>0.192</v>
          </cell>
          <cell r="Q28">
            <v>0.30481134453165576</v>
          </cell>
          <cell r="R28">
            <v>0.24840567226582788</v>
          </cell>
          <cell r="S28">
            <v>0.2643544142897496</v>
          </cell>
          <cell r="AB28">
            <v>0.48415881080030171</v>
          </cell>
          <cell r="AC28">
            <v>0.47297541187605474</v>
          </cell>
          <cell r="AE28">
            <v>0.26047853882291788</v>
          </cell>
          <cell r="AT28">
            <v>0.21848949702227563</v>
          </cell>
        </row>
        <row r="29">
          <cell r="K29">
            <v>0.19400000000000001</v>
          </cell>
          <cell r="Q29">
            <v>0.29608426338438543</v>
          </cell>
          <cell r="R29">
            <v>0.24504213169219272</v>
          </cell>
          <cell r="S29">
            <v>0.2581265886598918</v>
          </cell>
          <cell r="AB29">
            <v>0.46649926350603321</v>
          </cell>
          <cell r="AC29">
            <v>0.45708988540703721</v>
          </cell>
          <cell r="AE29">
            <v>0.23193555861316661</v>
          </cell>
          <cell r="AT29">
            <v>0.19326767881764628</v>
          </cell>
        </row>
        <row r="30">
          <cell r="K30">
            <v>0.20100000000000001</v>
          </cell>
          <cell r="Q30">
            <v>0.31650797045526546</v>
          </cell>
          <cell r="R30">
            <v>0.25875398522763271</v>
          </cell>
          <cell r="S30">
            <v>0.27573770303247369</v>
          </cell>
          <cell r="AB30">
            <v>0.46432520381505216</v>
          </cell>
          <cell r="AC30">
            <v>0.45176380221833368</v>
          </cell>
          <cell r="AE30">
            <v>0.2345862454940322</v>
          </cell>
          <cell r="AT30">
            <v>0.19531707227766004</v>
          </cell>
        </row>
        <row r="31">
          <cell r="K31">
            <v>0.184</v>
          </cell>
          <cell r="Q31">
            <v>0.37306511490872935</v>
          </cell>
          <cell r="R31">
            <v>0.27853255745436467</v>
          </cell>
          <cell r="S31">
            <v>0.31052082709277173</v>
          </cell>
          <cell r="AB31">
            <v>0.48626884044274438</v>
          </cell>
          <cell r="AC31">
            <v>0.46243437016530781</v>
          </cell>
          <cell r="AE31">
            <v>0.27008648425334286</v>
          </cell>
          <cell r="AT31">
            <v>0.22672673523680836</v>
          </cell>
        </row>
        <row r="32">
          <cell r="K32">
            <v>0.16900000000000001</v>
          </cell>
          <cell r="Q32">
            <v>0.31741308418621311</v>
          </cell>
          <cell r="R32">
            <v>0.24320654209310655</v>
          </cell>
          <cell r="S32">
            <v>0.26632105641820314</v>
          </cell>
          <cell r="AB32">
            <v>0.48931552813622403</v>
          </cell>
          <cell r="AC32">
            <v>0.47322644224414195</v>
          </cell>
          <cell r="AE32">
            <v>0.27331320725753555</v>
          </cell>
          <cell r="AT32">
            <v>0.22969565688934201</v>
          </cell>
        </row>
        <row r="33">
          <cell r="K33">
            <v>0.17</v>
          </cell>
          <cell r="Q33">
            <v>0.27335484498134482</v>
          </cell>
          <cell r="R33">
            <v>0.2216774224906724</v>
          </cell>
          <cell r="S33">
            <v>0.23609024421507685</v>
          </cell>
          <cell r="AB33">
            <v>0.44073350840693826</v>
          </cell>
          <cell r="AC33">
            <v>0.43018172767796786</v>
          </cell>
          <cell r="AE33">
            <v>0.25328005470856035</v>
          </cell>
          <cell r="AT33">
            <v>0.20901430839343813</v>
          </cell>
        </row>
        <row r="34">
          <cell r="K34">
            <v>0.17899999999999999</v>
          </cell>
          <cell r="Q34">
            <v>0.26580156313714109</v>
          </cell>
          <cell r="R34">
            <v>0.22240078156857054</v>
          </cell>
          <cell r="S34">
            <v>0.2356745862869476</v>
          </cell>
          <cell r="AB34">
            <v>0.4203486690644338</v>
          </cell>
          <cell r="AC34">
            <v>0.4102820424240764</v>
          </cell>
          <cell r="AE34">
            <v>0.27472345611523219</v>
          </cell>
          <cell r="AT34">
            <v>0.2249599949577526</v>
          </cell>
        </row>
        <row r="35">
          <cell r="K35">
            <v>0.19700000000000001</v>
          </cell>
          <cell r="Q35">
            <v>0.28174188690012847</v>
          </cell>
          <cell r="R35">
            <v>0.23937094345006424</v>
          </cell>
          <cell r="S35">
            <v>0.25234331733001591</v>
          </cell>
          <cell r="AB35">
            <v>0.36689082307217297</v>
          </cell>
          <cell r="AC35">
            <v>0.35590592968419876</v>
          </cell>
          <cell r="AE35">
            <v>0.2257359860860271</v>
          </cell>
          <cell r="AT35">
            <v>0.18107509262075461</v>
          </cell>
        </row>
        <row r="36">
          <cell r="K36">
            <v>0.20599999999999999</v>
          </cell>
          <cell r="Q36">
            <v>0.2855471556432605</v>
          </cell>
          <cell r="R36">
            <v>0.24577357782163023</v>
          </cell>
          <cell r="S36">
            <v>0.25833001421857604</v>
          </cell>
          <cell r="AB36">
            <v>0.3527425750319963</v>
          </cell>
          <cell r="AC36">
            <v>0.34178453864806635</v>
          </cell>
          <cell r="AE36">
            <v>0.2479285821260129</v>
          </cell>
          <cell r="AT36">
            <v>0.19778081067422595</v>
          </cell>
        </row>
        <row r="37">
          <cell r="K37">
            <v>0.20200000000000001</v>
          </cell>
          <cell r="Q37">
            <v>0.28080537346248274</v>
          </cell>
          <cell r="R37">
            <v>0.24140268673124138</v>
          </cell>
          <cell r="S37">
            <v>0.25335462896118299</v>
          </cell>
          <cell r="AB37">
            <v>0.34495716897562956</v>
          </cell>
          <cell r="AC37">
            <v>0.33447155642351795</v>
          </cell>
          <cell r="AE37">
            <v>0.25276180979399027</v>
          </cell>
          <cell r="AT37">
            <v>0.20102148456192345</v>
          </cell>
        </row>
        <row r="38">
          <cell r="K38">
            <v>0.184</v>
          </cell>
          <cell r="Q38">
            <v>0.3007574774998158</v>
          </cell>
          <cell r="R38">
            <v>0.2423787387499079</v>
          </cell>
          <cell r="S38">
            <v>0.26571197873984242</v>
          </cell>
          <cell r="AB38">
            <v>0.42995467686564026</v>
          </cell>
          <cell r="AC38">
            <v>0.41184052554528083</v>
          </cell>
          <cell r="AE38">
            <v>0.20887363476922563</v>
          </cell>
          <cell r="AT38">
            <v>0.17166523340268036</v>
          </cell>
        </row>
        <row r="39">
          <cell r="K39">
            <v>0.161</v>
          </cell>
          <cell r="Q39">
            <v>0.25317378110434563</v>
          </cell>
          <cell r="R39">
            <v>0.20708689055217283</v>
          </cell>
          <cell r="S39">
            <v>0.22162360791459479</v>
          </cell>
          <cell r="AB39">
            <v>0.39898204047237523</v>
          </cell>
          <cell r="AC39">
            <v>0.38775761447972001</v>
          </cell>
          <cell r="AE39">
            <v>0.3010260997876964</v>
          </cell>
          <cell r="AT39">
            <v>0.24448820913921815</v>
          </cell>
        </row>
        <row r="40">
          <cell r="K40">
            <v>0.159</v>
          </cell>
          <cell r="Q40">
            <v>0.25086146519201136</v>
          </cell>
          <cell r="R40">
            <v>0.20493073259600569</v>
          </cell>
          <cell r="S40">
            <v>0.21945427203520751</v>
          </cell>
          <cell r="AB40">
            <v>0.36960105450249492</v>
          </cell>
          <cell r="AC40">
            <v>0.35787128183275424</v>
          </cell>
          <cell r="AE40">
            <v>0.25286492209493283</v>
          </cell>
          <cell r="AT40">
            <v>0.20305084765257506</v>
          </cell>
        </row>
        <row r="41">
          <cell r="K41">
            <v>0.16600000000000001</v>
          </cell>
          <cell r="Q41">
            <v>0.27259652577231258</v>
          </cell>
          <cell r="R41">
            <v>0.21929826288615628</v>
          </cell>
          <cell r="S41">
            <v>0.23673351823470568</v>
          </cell>
          <cell r="AB41">
            <v>0.37498206129587752</v>
          </cell>
          <cell r="AC41">
            <v>0.36070481000937177</v>
          </cell>
          <cell r="AE41">
            <v>0.26615979630502978</v>
          </cell>
          <cell r="AT41">
            <v>0.214174211030211</v>
          </cell>
        </row>
        <row r="42">
          <cell r="K42">
            <v>0.17199999999999999</v>
          </cell>
          <cell r="Q42">
            <v>0.26496449821471685</v>
          </cell>
          <cell r="R42">
            <v>0.21848224910735842</v>
          </cell>
          <cell r="S42">
            <v>0.23365690168959041</v>
          </cell>
          <cell r="AB42">
            <v>0.38646125773083784</v>
          </cell>
          <cell r="AC42">
            <v>0.3743123426036567</v>
          </cell>
          <cell r="AE42">
            <v>0.29864935285813921</v>
          </cell>
          <cell r="AT42">
            <v>0.24138932304834992</v>
          </cell>
        </row>
        <row r="43">
          <cell r="K43">
            <v>0.17599999999999999</v>
          </cell>
          <cell r="Q43">
            <v>0.2526763478980425</v>
          </cell>
          <cell r="R43">
            <v>0.21433817394902124</v>
          </cell>
          <cell r="S43">
            <v>0.22631736098226685</v>
          </cell>
          <cell r="AB43">
            <v>0.36572946136011603</v>
          </cell>
          <cell r="AC43">
            <v>0.35590883849892441</v>
          </cell>
          <cell r="AE43">
            <v>0.29256931804332326</v>
          </cell>
          <cell r="AT43">
            <v>0.2345795570639265</v>
          </cell>
        </row>
        <row r="44">
          <cell r="K44">
            <v>0.17399999999999999</v>
          </cell>
          <cell r="Q44">
            <v>0.22242914521698015</v>
          </cell>
          <cell r="R44">
            <v>0.19821457260849007</v>
          </cell>
          <cell r="S44">
            <v>0.20498560101151442</v>
          </cell>
          <cell r="AB44">
            <v>0.34644754520290283</v>
          </cell>
          <cell r="AC44">
            <v>0.34088132874200883</v>
          </cell>
          <cell r="AE44">
            <v>0.34037365856012092</v>
          </cell>
          <cell r="AT44">
            <v>0.27085771962372962</v>
          </cell>
        </row>
        <row r="45">
          <cell r="K45">
            <v>0.18706035605731655</v>
          </cell>
          <cell r="Q45">
            <v>0.17706584052741292</v>
          </cell>
          <cell r="R45">
            <v>0.17503292026370645</v>
          </cell>
          <cell r="S45">
            <v>0.2475776271873612</v>
          </cell>
          <cell r="AB45">
            <v>0.33595109742280138</v>
          </cell>
          <cell r="AC45">
            <v>0.36832919550227028</v>
          </cell>
          <cell r="AE45">
            <v>0.4567110995991705</v>
          </cell>
          <cell r="AT45">
            <v>0.3619370081190203</v>
          </cell>
        </row>
        <row r="46">
          <cell r="K46">
            <v>0.18219491307108945</v>
          </cell>
          <cell r="Q46">
            <v>0.18380141680158801</v>
          </cell>
          <cell r="R46">
            <v>0.183400708400794</v>
          </cell>
          <cell r="S46">
            <v>0.30868282302435601</v>
          </cell>
          <cell r="AB46">
            <v>0.30379464440646525</v>
          </cell>
          <cell r="AC46">
            <v>0.36043953357070035</v>
          </cell>
        </row>
        <row r="47">
          <cell r="K47">
            <v>0.18319544025050455</v>
          </cell>
          <cell r="Q47">
            <v>0.16593757417330657</v>
          </cell>
          <cell r="R47">
            <v>0.17546878708665328</v>
          </cell>
          <cell r="S47">
            <v>0.2762849431539367</v>
          </cell>
          <cell r="AB47">
            <v>0.3073552294076512</v>
          </cell>
          <cell r="AC47">
            <v>0.35682220685481464</v>
          </cell>
        </row>
        <row r="48">
          <cell r="K48">
            <v>0.17955254073292914</v>
          </cell>
          <cell r="Q48">
            <v>0.18144166454154137</v>
          </cell>
          <cell r="R48">
            <v>0.17872083227077068</v>
          </cell>
          <cell r="S48">
            <v>0.30827507563271916</v>
          </cell>
          <cell r="AB48">
            <v>0.28622474812623699</v>
          </cell>
          <cell r="AC48">
            <v>0.3413747300543814</v>
          </cell>
        </row>
        <row r="49">
          <cell r="K49">
            <v>0.17493325018590883</v>
          </cell>
          <cell r="Q49">
            <v>0.18563934758041392</v>
          </cell>
          <cell r="R49">
            <v>0.18081967379020697</v>
          </cell>
          <cell r="S49">
            <v>0.2103621802018385</v>
          </cell>
          <cell r="AB49">
            <v>0.31936926517750813</v>
          </cell>
          <cell r="AC49">
            <v>0.33112190438367028</v>
          </cell>
        </row>
        <row r="50">
          <cell r="Q50">
            <v>0.18030906521666298</v>
          </cell>
          <cell r="AB50"/>
          <cell r="AC50">
            <v>0.3649425531032981</v>
          </cell>
        </row>
      </sheetData>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row r="63">
          <cell r="G63">
            <v>437855053.1821</v>
          </cell>
          <cell r="K63">
            <v>81948.733600000007</v>
          </cell>
        </row>
      </sheetData>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ea.gov/sites/default/files/2024-07/prgdp0724.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B89"/>
  <sheetViews>
    <sheetView topLeftCell="A52" zoomScale="66" zoomScaleNormal="55" workbookViewId="0">
      <selection activeCell="X88" sqref="X88"/>
    </sheetView>
  </sheetViews>
  <sheetFormatPr defaultColWidth="11" defaultRowHeight="15.5" x14ac:dyDescent="0.35"/>
  <cols>
    <col min="1" max="1" width="19.1796875" style="1" customWidth="1"/>
    <col min="2" max="8" width="11.453125" style="1" customWidth="1"/>
    <col min="9" max="9" width="10.81640625" style="1" customWidth="1"/>
    <col min="10" max="16" width="11" style="1"/>
    <col min="17" max="17" width="11.1796875" style="1" bestFit="1" customWidth="1"/>
    <col min="18" max="23" width="11.1796875" style="1" customWidth="1"/>
    <col min="24" max="24" width="11" style="1"/>
    <col min="25" max="25" width="11.1796875" style="1" bestFit="1" customWidth="1"/>
    <col min="26" max="27" width="11.1796875" style="1" customWidth="1"/>
    <col min="28" max="29" width="11.1796875" style="1" bestFit="1" customWidth="1"/>
    <col min="30" max="31" width="11" style="1"/>
    <col min="32" max="33" width="11.1796875" style="1" bestFit="1" customWidth="1"/>
    <col min="34" max="35" width="11.1796875" style="1" customWidth="1"/>
    <col min="36" max="16384" width="11" style="1"/>
  </cols>
  <sheetData>
    <row r="2" spans="1:54" ht="16" thickBot="1" x14ac:dyDescent="0.4"/>
    <row r="3" spans="1:54" ht="32" customHeight="1" thickTop="1" x14ac:dyDescent="0.35">
      <c r="A3" s="160" t="s">
        <v>0</v>
      </c>
      <c r="B3" s="161"/>
      <c r="C3" s="161"/>
      <c r="D3" s="161"/>
      <c r="E3" s="161"/>
      <c r="F3" s="161"/>
      <c r="G3" s="161"/>
      <c r="H3" s="161"/>
      <c r="I3" s="161"/>
      <c r="J3" s="161"/>
      <c r="K3" s="161"/>
      <c r="L3" s="161"/>
      <c r="M3" s="161"/>
      <c r="N3" s="161"/>
      <c r="O3" s="161"/>
      <c r="P3" s="162"/>
      <c r="S3" s="2"/>
      <c r="T3" s="3"/>
      <c r="U3" s="3"/>
      <c r="V3" s="3"/>
      <c r="W3" s="3"/>
      <c r="X3" s="3"/>
      <c r="Y3" s="3"/>
      <c r="Z3" s="4"/>
    </row>
    <row r="4" spans="1:54" ht="12" customHeight="1" x14ac:dyDescent="0.35">
      <c r="A4" s="5"/>
      <c r="B4" s="6"/>
      <c r="C4" s="6"/>
      <c r="D4" s="6"/>
      <c r="E4" s="6"/>
      <c r="F4" s="6"/>
      <c r="G4" s="6"/>
      <c r="P4" s="7"/>
      <c r="S4" s="8"/>
      <c r="Z4" s="7"/>
    </row>
    <row r="5" spans="1:54" x14ac:dyDescent="0.35">
      <c r="A5" s="8"/>
      <c r="B5" s="9" t="s">
        <v>1</v>
      </c>
      <c r="C5" s="9" t="s">
        <v>2</v>
      </c>
      <c r="D5" s="9" t="s">
        <v>3</v>
      </c>
      <c r="E5" s="9" t="s">
        <v>4</v>
      </c>
      <c r="F5" s="9" t="s">
        <v>5</v>
      </c>
      <c r="G5" s="9" t="s">
        <v>6</v>
      </c>
      <c r="H5" s="9" t="s">
        <v>7</v>
      </c>
      <c r="I5" s="9" t="s">
        <v>8</v>
      </c>
      <c r="J5" s="9" t="s">
        <v>9</v>
      </c>
      <c r="K5" s="9" t="s">
        <v>10</v>
      </c>
      <c r="L5" s="10" t="s">
        <v>11</v>
      </c>
      <c r="M5" s="9" t="s">
        <v>12</v>
      </c>
      <c r="N5" s="9" t="s">
        <v>13</v>
      </c>
      <c r="O5" s="10" t="s">
        <v>14</v>
      </c>
      <c r="P5" s="11" t="s">
        <v>15</v>
      </c>
      <c r="S5" s="8"/>
      <c r="Z5" s="7"/>
    </row>
    <row r="6" spans="1:54" ht="21" customHeight="1" thickBot="1" x14ac:dyDescent="0.4">
      <c r="A6" s="8"/>
      <c r="B6" s="163" t="s">
        <v>16</v>
      </c>
      <c r="C6" s="164"/>
      <c r="D6" s="164"/>
      <c r="E6" s="164"/>
      <c r="F6" s="164"/>
      <c r="G6" s="164"/>
      <c r="H6" s="163" t="s">
        <v>17</v>
      </c>
      <c r="I6" s="164"/>
      <c r="J6" s="164"/>
      <c r="K6" s="164"/>
      <c r="L6" s="164"/>
      <c r="M6" s="164"/>
      <c r="N6" s="164"/>
      <c r="O6" s="165" t="s">
        <v>18</v>
      </c>
      <c r="P6" s="168" t="s">
        <v>19</v>
      </c>
      <c r="S6" s="171" t="s">
        <v>20</v>
      </c>
      <c r="T6" s="172"/>
      <c r="U6" s="172"/>
      <c r="V6" s="172"/>
      <c r="W6" s="172"/>
      <c r="X6" s="172"/>
      <c r="Y6" s="172"/>
      <c r="Z6" s="173"/>
    </row>
    <row r="7" spans="1:54" ht="21" customHeight="1" x14ac:dyDescent="0.35">
      <c r="A7" s="8"/>
      <c r="B7" s="174" t="s">
        <v>21</v>
      </c>
      <c r="C7" s="175"/>
      <c r="D7" s="175"/>
      <c r="E7" s="175"/>
      <c r="F7" s="175"/>
      <c r="G7" s="175"/>
      <c r="H7" s="174" t="s">
        <v>21</v>
      </c>
      <c r="I7" s="175"/>
      <c r="J7" s="175"/>
      <c r="K7" s="175"/>
      <c r="L7" s="175"/>
      <c r="M7" s="175"/>
      <c r="N7" s="175"/>
      <c r="O7" s="166"/>
      <c r="P7" s="169"/>
      <c r="S7" s="176" t="s">
        <v>22</v>
      </c>
      <c r="T7" s="177"/>
      <c r="U7" s="177"/>
      <c r="V7" s="178" t="s">
        <v>23</v>
      </c>
      <c r="W7" s="177"/>
      <c r="X7" s="177"/>
      <c r="Y7" s="177"/>
      <c r="Z7" s="179"/>
    </row>
    <row r="8" spans="1:54" ht="85" customHeight="1" x14ac:dyDescent="0.35">
      <c r="A8" s="8"/>
      <c r="B8" s="155" t="s">
        <v>24</v>
      </c>
      <c r="C8" s="12" t="s">
        <v>25</v>
      </c>
      <c r="D8" s="13" t="s">
        <v>26</v>
      </c>
      <c r="E8" s="12" t="s">
        <v>27</v>
      </c>
      <c r="F8" s="13" t="s">
        <v>28</v>
      </c>
      <c r="G8" s="12" t="s">
        <v>29</v>
      </c>
      <c r="H8" s="155" t="s">
        <v>30</v>
      </c>
      <c r="I8" s="12" t="s">
        <v>25</v>
      </c>
      <c r="J8" s="13" t="s">
        <v>26</v>
      </c>
      <c r="K8" s="13" t="s">
        <v>27</v>
      </c>
      <c r="L8" s="13" t="s">
        <v>28</v>
      </c>
      <c r="M8" s="12" t="s">
        <v>29</v>
      </c>
      <c r="N8" s="14" t="s">
        <v>31</v>
      </c>
      <c r="O8" s="166"/>
      <c r="P8" s="169"/>
      <c r="S8" s="157" t="s">
        <v>32</v>
      </c>
      <c r="T8" s="158" t="s">
        <v>33</v>
      </c>
      <c r="U8" s="150" t="s">
        <v>34</v>
      </c>
      <c r="V8" s="159" t="s">
        <v>35</v>
      </c>
      <c r="W8" s="149" t="s">
        <v>32</v>
      </c>
      <c r="X8" s="150" t="s">
        <v>36</v>
      </c>
      <c r="Y8" s="150" t="s">
        <v>37</v>
      </c>
      <c r="Z8" s="151" t="s">
        <v>38</v>
      </c>
      <c r="AH8" s="15"/>
      <c r="AI8" s="15"/>
      <c r="AJ8" s="15"/>
      <c r="BA8" s="15"/>
      <c r="BB8" s="15"/>
    </row>
    <row r="9" spans="1:54" ht="33" customHeight="1" x14ac:dyDescent="0.35">
      <c r="A9" s="8"/>
      <c r="B9" s="156"/>
      <c r="C9" s="16"/>
      <c r="D9" s="16"/>
      <c r="E9" s="16"/>
      <c r="F9" s="16"/>
      <c r="G9" s="16"/>
      <c r="H9" s="156"/>
      <c r="I9" s="17"/>
      <c r="J9" s="18"/>
      <c r="K9" s="18"/>
      <c r="L9" s="18"/>
      <c r="M9" s="18"/>
      <c r="N9" s="17"/>
      <c r="O9" s="167"/>
      <c r="P9" s="170"/>
      <c r="S9" s="157"/>
      <c r="T9" s="158"/>
      <c r="U9" s="150"/>
      <c r="V9" s="159"/>
      <c r="W9" s="149"/>
      <c r="X9" s="150"/>
      <c r="Y9" s="150"/>
      <c r="Z9" s="151"/>
      <c r="AJ9" s="15"/>
      <c r="BA9" s="15"/>
      <c r="BB9" s="15"/>
    </row>
    <row r="10" spans="1:54" ht="14" hidden="1" customHeight="1" x14ac:dyDescent="0.35">
      <c r="A10" s="19">
        <v>1966</v>
      </c>
      <c r="B10" s="20">
        <v>3.3040656503871023E-2</v>
      </c>
      <c r="C10" s="21">
        <v>1.898637424880497E-3</v>
      </c>
      <c r="D10" s="21">
        <v>5.6880975747719519E-3</v>
      </c>
      <c r="E10" s="21">
        <v>1.2101307127591675E-2</v>
      </c>
      <c r="F10" s="21">
        <v>1.2953765629503422E-2</v>
      </c>
      <c r="G10" s="21">
        <v>3.9884874712347288E-4</v>
      </c>
      <c r="H10" s="20">
        <f t="shared" ref="H10:H25" si="0">I10+J10+K10+L10+M10+N10</f>
        <v>3.8162096190127621E-2</v>
      </c>
      <c r="I10" s="22">
        <f t="shared" ref="I10:M25" si="1">C10*$O10/($O10+$P10)</f>
        <v>1.8885814105061617E-3</v>
      </c>
      <c r="J10" s="22">
        <f t="shared" si="1"/>
        <v>5.65797092171805E-3</v>
      </c>
      <c r="K10" s="22">
        <f t="shared" si="1"/>
        <v>1.2037213311242844E-2</v>
      </c>
      <c r="L10" s="22">
        <f t="shared" si="1"/>
        <v>1.2885156820014556E-2</v>
      </c>
      <c r="M10" s="22">
        <f t="shared" si="1"/>
        <v>3.9673626967954401E-4</v>
      </c>
      <c r="N10" s="22">
        <f t="shared" ref="N10:N25" si="2">P10/(P10+O10)</f>
        <v>5.2964374569664631E-3</v>
      </c>
      <c r="O10" s="23">
        <v>9.4228154727834763</v>
      </c>
      <c r="P10" s="24">
        <v>5.0173091461079823E-2</v>
      </c>
      <c r="Q10" s="25">
        <f t="shared" ref="Q10:Q25" si="3">B10-C10-D10-E10-F10-G10</f>
        <v>3.3068166260807885E-18</v>
      </c>
      <c r="R10" s="25"/>
      <c r="S10" s="26"/>
      <c r="T10" s="25"/>
      <c r="U10" s="25"/>
      <c r="V10" s="27"/>
      <c r="W10" s="25"/>
      <c r="Y10" s="28"/>
      <c r="Z10" s="29"/>
      <c r="AA10" s="28"/>
    </row>
    <row r="11" spans="1:54" ht="14" hidden="1" customHeight="1" x14ac:dyDescent="0.35">
      <c r="A11" s="30">
        <v>1967</v>
      </c>
      <c r="B11" s="31">
        <v>3.619953501609862E-2</v>
      </c>
      <c r="C11" s="32">
        <v>2.5292380756968959E-3</v>
      </c>
      <c r="D11" s="32">
        <v>6.7474486434360419E-3</v>
      </c>
      <c r="E11" s="32">
        <v>1.2981742301347356E-2</v>
      </c>
      <c r="F11" s="32">
        <v>1.3311776880172913E-2</v>
      </c>
      <c r="G11" s="32">
        <v>6.2932911544540441E-4</v>
      </c>
      <c r="H11" s="31">
        <f t="shared" si="0"/>
        <v>4.1739457176158845E-2</v>
      </c>
      <c r="I11" s="33">
        <f t="shared" si="1"/>
        <v>2.5147000228813105E-3</v>
      </c>
      <c r="J11" s="33">
        <f t="shared" si="1"/>
        <v>6.7086643290247966E-3</v>
      </c>
      <c r="K11" s="33">
        <f t="shared" si="1"/>
        <v>1.2907123285830874E-2</v>
      </c>
      <c r="L11" s="33">
        <f t="shared" si="1"/>
        <v>1.3235260826894728E-2</v>
      </c>
      <c r="M11" s="33">
        <f t="shared" si="1"/>
        <v>6.2571173359169741E-4</v>
      </c>
      <c r="N11" s="33">
        <f t="shared" si="2"/>
        <v>5.7479969779354358E-3</v>
      </c>
      <c r="O11" s="34">
        <v>10.244990314210032</v>
      </c>
      <c r="P11" s="35">
        <v>5.9228619289741803E-2</v>
      </c>
      <c r="Q11" s="25">
        <f t="shared" si="3"/>
        <v>7.1557343384043293E-18</v>
      </c>
      <c r="R11" s="25"/>
      <c r="S11" s="26"/>
      <c r="T11" s="25"/>
      <c r="U11" s="25"/>
      <c r="V11" s="27"/>
      <c r="W11" s="25"/>
      <c r="Y11" s="28"/>
      <c r="Z11" s="29"/>
      <c r="AA11" s="28"/>
    </row>
    <row r="12" spans="1:54" ht="14" hidden="1" customHeight="1" x14ac:dyDescent="0.35">
      <c r="A12" s="30">
        <v>1968</v>
      </c>
      <c r="B12" s="31">
        <v>3.5579051424552213E-2</v>
      </c>
      <c r="C12" s="32">
        <v>1.6850844632500005E-3</v>
      </c>
      <c r="D12" s="32">
        <v>4.6494211014773898E-3</v>
      </c>
      <c r="E12" s="32">
        <v>1.4264690140101462E-2</v>
      </c>
      <c r="F12" s="32">
        <v>1.409833513667574E-2</v>
      </c>
      <c r="G12" s="32">
        <v>8.8152058304761865E-4</v>
      </c>
      <c r="H12" s="31">
        <f t="shared" si="0"/>
        <v>4.107391210916362E-2</v>
      </c>
      <c r="I12" s="33">
        <f t="shared" si="1"/>
        <v>1.6754835681418645E-3</v>
      </c>
      <c r="J12" s="33">
        <f t="shared" si="1"/>
        <v>4.6229306760522185E-3</v>
      </c>
      <c r="K12" s="33">
        <f t="shared" si="1"/>
        <v>1.418341599819819E-2</v>
      </c>
      <c r="L12" s="33">
        <f t="shared" si="1"/>
        <v>1.4018008814880859E-2</v>
      </c>
      <c r="M12" s="33">
        <f t="shared" si="1"/>
        <v>8.7649805341300326E-4</v>
      </c>
      <c r="N12" s="33">
        <f t="shared" si="2"/>
        <v>5.6975749984774782E-3</v>
      </c>
      <c r="O12" s="34">
        <v>11.682860923865118</v>
      </c>
      <c r="P12" s="35">
        <v>6.6945402763552014E-2</v>
      </c>
      <c r="Q12" s="25">
        <f t="shared" si="3"/>
        <v>5.6378512969246231E-18</v>
      </c>
      <c r="R12" s="25"/>
      <c r="S12" s="26"/>
      <c r="T12" s="25"/>
      <c r="U12" s="25"/>
      <c r="V12" s="27"/>
      <c r="W12" s="25"/>
      <c r="Y12" s="28"/>
      <c r="Z12" s="29"/>
      <c r="AA12" s="28"/>
    </row>
    <row r="13" spans="1:54" ht="14" hidden="1" customHeight="1" x14ac:dyDescent="0.35">
      <c r="A13" s="36">
        <v>1969</v>
      </c>
      <c r="B13" s="37">
        <v>3.7168831829668146E-2</v>
      </c>
      <c r="C13" s="38">
        <v>1.6841489799379963E-3</v>
      </c>
      <c r="D13" s="38">
        <v>4.621053804767951E-3</v>
      </c>
      <c r="E13" s="38">
        <v>1.5195924133777124E-2</v>
      </c>
      <c r="F13" s="38">
        <v>1.4552992943769738E-2</v>
      </c>
      <c r="G13" s="38">
        <v>1.1147119674153408E-3</v>
      </c>
      <c r="H13" s="37">
        <f t="shared" si="0"/>
        <v>4.288913133228664E-2</v>
      </c>
      <c r="I13" s="39">
        <f t="shared" si="1"/>
        <v>1.6741432417662855E-3</v>
      </c>
      <c r="J13" s="39">
        <f t="shared" si="1"/>
        <v>4.5935995504242542E-3</v>
      </c>
      <c r="K13" s="39">
        <f t="shared" si="1"/>
        <v>1.5105643261971263E-2</v>
      </c>
      <c r="L13" s="39">
        <f t="shared" si="1"/>
        <v>1.4466531805981635E-2</v>
      </c>
      <c r="M13" s="39">
        <f t="shared" si="1"/>
        <v>1.1080893252288751E-3</v>
      </c>
      <c r="N13" s="39">
        <f t="shared" si="2"/>
        <v>5.9411241469143287E-3</v>
      </c>
      <c r="O13" s="40">
        <v>13.434163832120014</v>
      </c>
      <c r="P13" s="41">
        <v>8.029105425784383E-2</v>
      </c>
      <c r="Q13" s="25">
        <f t="shared" si="3"/>
        <v>-2.8189256484623115E-18</v>
      </c>
      <c r="R13" s="25"/>
      <c r="S13" s="26"/>
      <c r="T13" s="25"/>
      <c r="U13" s="25"/>
      <c r="V13" s="27"/>
      <c r="W13" s="25"/>
      <c r="Y13" s="28"/>
      <c r="Z13" s="29"/>
      <c r="AA13" s="28"/>
    </row>
    <row r="14" spans="1:54" ht="14" hidden="1" customHeight="1" x14ac:dyDescent="0.35">
      <c r="A14" s="42">
        <v>1970</v>
      </c>
      <c r="B14" s="43">
        <v>4.7872629542884619E-2</v>
      </c>
      <c r="C14" s="44">
        <v>4.3901504668719549E-3</v>
      </c>
      <c r="D14" s="44">
        <v>1.1349787357197525E-2</v>
      </c>
      <c r="E14" s="44">
        <v>1.5940051003780015E-2</v>
      </c>
      <c r="F14" s="44">
        <v>1.4861916465841916E-2</v>
      </c>
      <c r="G14" s="44">
        <v>1.3307242491931988E-3</v>
      </c>
      <c r="H14" s="43">
        <f t="shared" si="0"/>
        <v>5.4978519381143988E-2</v>
      </c>
      <c r="I14" s="45">
        <f t="shared" si="1"/>
        <v>4.3573860211066811E-3</v>
      </c>
      <c r="J14" s="45">
        <f t="shared" si="1"/>
        <v>1.1265081947868525E-2</v>
      </c>
      <c r="K14" s="45">
        <f t="shared" si="1"/>
        <v>1.5821087669709789E-2</v>
      </c>
      <c r="L14" s="45">
        <f t="shared" si="1"/>
        <v>1.4750999434708797E-2</v>
      </c>
      <c r="M14" s="45">
        <f t="shared" si="1"/>
        <v>1.3207928259264489E-3</v>
      </c>
      <c r="N14" s="45">
        <f t="shared" si="2"/>
        <v>7.4631714818237495E-3</v>
      </c>
      <c r="O14" s="46">
        <v>14.508208982900875</v>
      </c>
      <c r="P14" s="47">
        <v>0.10909141950448248</v>
      </c>
      <c r="Q14" s="25">
        <f t="shared" si="3"/>
        <v>7.3725747729014302E-18</v>
      </c>
      <c r="R14" s="25"/>
      <c r="S14" s="26"/>
      <c r="T14" s="25"/>
      <c r="U14" s="25"/>
      <c r="V14" s="27"/>
      <c r="W14" s="25"/>
      <c r="Y14" s="28"/>
      <c r="Z14" s="29"/>
      <c r="AA14" s="28"/>
    </row>
    <row r="15" spans="1:54" ht="14" hidden="1" customHeight="1" x14ac:dyDescent="0.35">
      <c r="A15" s="30">
        <v>1971</v>
      </c>
      <c r="B15" s="31">
        <v>4.8041310617690333E-2</v>
      </c>
      <c r="C15" s="32">
        <v>3.7451690308618378E-3</v>
      </c>
      <c r="D15" s="32">
        <v>9.922438215876692E-3</v>
      </c>
      <c r="E15" s="32">
        <v>1.653669746679988E-2</v>
      </c>
      <c r="F15" s="32">
        <v>1.6886825283613769E-2</v>
      </c>
      <c r="G15" s="32">
        <v>9.5018062053815592E-4</v>
      </c>
      <c r="H15" s="31">
        <f t="shared" si="0"/>
        <v>5.5180847234238557E-2</v>
      </c>
      <c r="I15" s="33">
        <f t="shared" si="1"/>
        <v>3.7170808672374795E-3</v>
      </c>
      <c r="J15" s="33">
        <f t="shared" si="1"/>
        <v>9.8480215297769465E-3</v>
      </c>
      <c r="K15" s="33">
        <f t="shared" si="1"/>
        <v>1.6412674903218256E-2</v>
      </c>
      <c r="L15" s="33">
        <f t="shared" si="1"/>
        <v>1.6760176817882718E-2</v>
      </c>
      <c r="M15" s="33">
        <f t="shared" si="1"/>
        <v>9.4305441915113115E-4</v>
      </c>
      <c r="N15" s="33">
        <f t="shared" si="2"/>
        <v>7.4998386969720252E-3</v>
      </c>
      <c r="O15" s="34">
        <v>18.588267365410385</v>
      </c>
      <c r="P15" s="35">
        <v>0.14046245263450691</v>
      </c>
      <c r="Q15" s="25">
        <f t="shared" si="3"/>
        <v>-1.951563910473908E-18</v>
      </c>
      <c r="R15" s="25"/>
      <c r="S15" s="26"/>
      <c r="T15" s="25"/>
      <c r="U15" s="25"/>
      <c r="V15" s="27"/>
      <c r="W15" s="25"/>
      <c r="Y15" s="28"/>
      <c r="Z15" s="29"/>
      <c r="AA15" s="28"/>
    </row>
    <row r="16" spans="1:54" ht="14" hidden="1" customHeight="1" x14ac:dyDescent="0.35">
      <c r="A16" s="30">
        <v>1972</v>
      </c>
      <c r="B16" s="31">
        <v>4.5857490571448237E-2</v>
      </c>
      <c r="C16" s="32">
        <v>2.6950100809650245E-3</v>
      </c>
      <c r="D16" s="32">
        <v>7.1900952017752403E-3</v>
      </c>
      <c r="E16" s="32">
        <v>1.6112458814536285E-2</v>
      </c>
      <c r="F16" s="32">
        <v>1.6893105932405832E-2</v>
      </c>
      <c r="G16" s="32">
        <v>2.9668205417658572E-3</v>
      </c>
      <c r="H16" s="31">
        <f t="shared" si="0"/>
        <v>5.2671559842204521E-2</v>
      </c>
      <c r="I16" s="33">
        <f t="shared" si="1"/>
        <v>2.6757634954753156E-3</v>
      </c>
      <c r="J16" s="33">
        <f t="shared" si="1"/>
        <v>7.1387466806852699E-3</v>
      </c>
      <c r="K16" s="33">
        <f t="shared" si="1"/>
        <v>1.5997390667588075E-2</v>
      </c>
      <c r="L16" s="33">
        <f t="shared" si="1"/>
        <v>1.6772462744533846E-2</v>
      </c>
      <c r="M16" s="33">
        <f t="shared" si="1"/>
        <v>2.9456328046241565E-3</v>
      </c>
      <c r="N16" s="33">
        <f t="shared" si="2"/>
        <v>7.1415634492978559E-3</v>
      </c>
      <c r="O16" s="34">
        <v>22.297871023862761</v>
      </c>
      <c r="P16" s="35">
        <v>0.16038707517498552</v>
      </c>
      <c r="Q16" s="25">
        <f t="shared" si="3"/>
        <v>-4.3368086899420177E-18</v>
      </c>
      <c r="R16" s="25"/>
      <c r="S16" s="26"/>
      <c r="T16" s="25"/>
      <c r="U16" s="25"/>
      <c r="V16" s="27"/>
      <c r="W16" s="25"/>
      <c r="Y16" s="28"/>
      <c r="Z16" s="29"/>
      <c r="AA16" s="28"/>
    </row>
    <row r="17" spans="1:43" ht="14" hidden="1" customHeight="1" x14ac:dyDescent="0.35">
      <c r="A17" s="30">
        <v>1973</v>
      </c>
      <c r="B17" s="31">
        <v>5.8957352454350805E-2</v>
      </c>
      <c r="C17" s="32">
        <v>4.6483780878436203E-3</v>
      </c>
      <c r="D17" s="32">
        <v>1.2851813221375213E-2</v>
      </c>
      <c r="E17" s="32">
        <v>1.7490885750707012E-2</v>
      </c>
      <c r="F17" s="32">
        <v>1.9648997609632707E-2</v>
      </c>
      <c r="G17" s="32">
        <v>4.3172777847922585E-3</v>
      </c>
      <c r="H17" s="31">
        <f t="shared" si="0"/>
        <v>6.4529578625502265E-2</v>
      </c>
      <c r="I17" s="33">
        <f t="shared" si="1"/>
        <v>4.6208534967934235E-3</v>
      </c>
      <c r="J17" s="33">
        <f t="shared" si="1"/>
        <v>1.2775713365363723E-2</v>
      </c>
      <c r="K17" s="33">
        <f t="shared" si="1"/>
        <v>1.738731640494898E-2</v>
      </c>
      <c r="L17" s="33">
        <f t="shared" si="1"/>
        <v>1.9532649366539957E-2</v>
      </c>
      <c r="M17" s="33">
        <f t="shared" si="1"/>
        <v>4.2917137486422566E-3</v>
      </c>
      <c r="N17" s="33">
        <f t="shared" si="2"/>
        <v>5.9213322432139235E-3</v>
      </c>
      <c r="O17" s="34">
        <v>33.961296166346642</v>
      </c>
      <c r="P17" s="35">
        <v>0.20229396780529896</v>
      </c>
      <c r="Q17" s="25">
        <f t="shared" si="3"/>
        <v>-8.6736173798840355E-18</v>
      </c>
      <c r="R17" s="25"/>
      <c r="S17" s="26"/>
      <c r="T17" s="25"/>
      <c r="U17" s="25"/>
      <c r="V17" s="27"/>
      <c r="W17" s="25"/>
      <c r="Y17" s="28"/>
      <c r="Z17" s="29"/>
      <c r="AA17" s="28"/>
    </row>
    <row r="18" spans="1:43" ht="14" hidden="1" customHeight="1" x14ac:dyDescent="0.35">
      <c r="A18" s="30">
        <v>1974</v>
      </c>
      <c r="B18" s="31">
        <v>5.1899076728985312E-2</v>
      </c>
      <c r="C18" s="32">
        <v>4.6263527159735481E-3</v>
      </c>
      <c r="D18" s="32">
        <v>1.2432364287132833E-2</v>
      </c>
      <c r="E18" s="32">
        <v>1.2665265863785531E-2</v>
      </c>
      <c r="F18" s="32">
        <v>1.8402147726217209E-2</v>
      </c>
      <c r="G18" s="32">
        <v>3.7729461358762006E-3</v>
      </c>
      <c r="H18" s="31">
        <f t="shared" si="0"/>
        <v>5.603566398457889E-2</v>
      </c>
      <c r="I18" s="33">
        <f t="shared" si="1"/>
        <v>4.6061678271974126E-3</v>
      </c>
      <c r="J18" s="33">
        <f t="shared" si="1"/>
        <v>1.2378121581103583E-2</v>
      </c>
      <c r="K18" s="33">
        <f t="shared" si="1"/>
        <v>1.2610007002545224E-2</v>
      </c>
      <c r="L18" s="33">
        <f t="shared" si="1"/>
        <v>1.8321858710679505E-2</v>
      </c>
      <c r="M18" s="33">
        <f t="shared" si="1"/>
        <v>3.756484680646455E-3</v>
      </c>
      <c r="N18" s="33">
        <f t="shared" si="2"/>
        <v>4.3630241824067122E-3</v>
      </c>
      <c r="O18" s="34">
        <v>61.350978805566598</v>
      </c>
      <c r="P18" s="35">
        <v>0.26884879794987498</v>
      </c>
      <c r="Q18" s="25">
        <f t="shared" si="3"/>
        <v>-1.2576745200831851E-17</v>
      </c>
      <c r="R18" s="25"/>
      <c r="S18" s="26"/>
      <c r="T18" s="25"/>
      <c r="U18" s="25"/>
      <c r="V18" s="27"/>
      <c r="W18" s="25"/>
      <c r="Y18" s="28"/>
      <c r="Z18" s="29"/>
      <c r="AA18" s="28"/>
    </row>
    <row r="19" spans="1:43" ht="14" hidden="1" customHeight="1" x14ac:dyDescent="0.35">
      <c r="A19" s="30">
        <v>1975</v>
      </c>
      <c r="B19" s="31">
        <v>5.1837146481650331E-2</v>
      </c>
      <c r="C19" s="32">
        <v>3.4229565668976404E-3</v>
      </c>
      <c r="D19" s="32">
        <v>9.1923484662654077E-3</v>
      </c>
      <c r="E19" s="32">
        <v>1.0897782275265404E-2</v>
      </c>
      <c r="F19" s="32">
        <v>2.4151502504292623E-2</v>
      </c>
      <c r="G19" s="32">
        <v>4.1725566689292557E-3</v>
      </c>
      <c r="H19" s="31">
        <f t="shared" si="0"/>
        <v>5.7027266029947607E-2</v>
      </c>
      <c r="I19" s="33">
        <f t="shared" si="1"/>
        <v>3.4042197499838524E-3</v>
      </c>
      <c r="J19" s="33">
        <f t="shared" si="1"/>
        <v>9.142030752074759E-3</v>
      </c>
      <c r="K19" s="33">
        <f t="shared" si="1"/>
        <v>1.0838129239281066E-2</v>
      </c>
      <c r="L19" s="33">
        <f t="shared" si="1"/>
        <v>2.4019300335853786E-2</v>
      </c>
      <c r="M19" s="33">
        <f t="shared" si="1"/>
        <v>4.1497166390193846E-3</v>
      </c>
      <c r="N19" s="33">
        <f t="shared" si="2"/>
        <v>5.4738693137347614E-3</v>
      </c>
      <c r="O19" s="34">
        <v>58.650392421020527</v>
      </c>
      <c r="P19" s="35">
        <v>0.32281161188835905</v>
      </c>
      <c r="Q19" s="25">
        <f t="shared" si="3"/>
        <v>0</v>
      </c>
      <c r="R19" s="25"/>
      <c r="S19" s="26"/>
      <c r="T19" s="25"/>
      <c r="U19" s="25"/>
      <c r="V19" s="27"/>
      <c r="W19" s="25"/>
      <c r="Y19" s="28"/>
      <c r="Z19" s="29"/>
      <c r="AA19" s="28"/>
    </row>
    <row r="20" spans="1:43" ht="14" hidden="1" customHeight="1" x14ac:dyDescent="0.35">
      <c r="A20" s="30">
        <v>1976</v>
      </c>
      <c r="B20" s="31">
        <v>4.4775937912194405E-2</v>
      </c>
      <c r="C20" s="32">
        <v>3.1938090775673078E-3</v>
      </c>
      <c r="D20" s="32">
        <v>8.6560177785785647E-3</v>
      </c>
      <c r="E20" s="32">
        <v>8.5150864965612364E-3</v>
      </c>
      <c r="F20" s="32">
        <v>2.1721506611042881E-2</v>
      </c>
      <c r="G20" s="32">
        <v>2.6895179484444183E-3</v>
      </c>
      <c r="H20" s="31">
        <f t="shared" si="0"/>
        <v>5.0436454927728996E-2</v>
      </c>
      <c r="I20" s="33">
        <f t="shared" si="1"/>
        <v>3.1748830356620977E-3</v>
      </c>
      <c r="J20" s="33">
        <f t="shared" si="1"/>
        <v>8.6047234929056068E-3</v>
      </c>
      <c r="K20" s="33">
        <f t="shared" si="1"/>
        <v>8.4646273488957289E-3</v>
      </c>
      <c r="L20" s="33">
        <f t="shared" si="1"/>
        <v>2.1592788164078596E-2</v>
      </c>
      <c r="M20" s="33">
        <f t="shared" si="1"/>
        <v>2.6735802614503527E-3</v>
      </c>
      <c r="N20" s="33">
        <f t="shared" si="2"/>
        <v>5.9258526247366059E-3</v>
      </c>
      <c r="O20" s="34">
        <v>76.24868802241302</v>
      </c>
      <c r="P20" s="35">
        <v>0.45453197756260488</v>
      </c>
      <c r="Q20" s="25">
        <f t="shared" si="3"/>
        <v>0</v>
      </c>
      <c r="R20" s="25"/>
      <c r="S20" s="26"/>
      <c r="T20" s="25"/>
      <c r="U20" s="25"/>
      <c r="V20" s="27"/>
      <c r="W20" s="25"/>
      <c r="Y20" s="28"/>
      <c r="Z20" s="29"/>
      <c r="AA20" s="28"/>
    </row>
    <row r="21" spans="1:43" ht="14" hidden="1" customHeight="1" x14ac:dyDescent="0.35">
      <c r="A21" s="30">
        <v>1977</v>
      </c>
      <c r="B21" s="31">
        <v>5.6318961250691434E-2</v>
      </c>
      <c r="C21" s="32">
        <v>4.3814958222946811E-3</v>
      </c>
      <c r="D21" s="32">
        <v>1.4294448164429823E-2</v>
      </c>
      <c r="E21" s="32">
        <v>1.0946461323473754E-2</v>
      </c>
      <c r="F21" s="32">
        <v>2.4061835861306006E-2</v>
      </c>
      <c r="G21" s="32">
        <v>2.6347200791871669E-3</v>
      </c>
      <c r="H21" s="31">
        <f t="shared" si="0"/>
        <v>6.3992654966454648E-2</v>
      </c>
      <c r="I21" s="33">
        <f t="shared" si="1"/>
        <v>4.3458669863039251E-3</v>
      </c>
      <c r="J21" s="33">
        <f t="shared" si="1"/>
        <v>1.4178210566612804E-2</v>
      </c>
      <c r="K21" s="33">
        <f t="shared" si="1"/>
        <v>1.0857448417609805E-2</v>
      </c>
      <c r="L21" s="33">
        <f t="shared" si="1"/>
        <v>2.3866173183921553E-2</v>
      </c>
      <c r="M21" s="33">
        <f t="shared" si="1"/>
        <v>2.61329543030236E-3</v>
      </c>
      <c r="N21" s="33">
        <f t="shared" si="2"/>
        <v>8.1316603817042001E-3</v>
      </c>
      <c r="O21" s="34">
        <v>68.697999999999993</v>
      </c>
      <c r="P21" s="35">
        <v>0.56320862617441159</v>
      </c>
      <c r="Q21" s="25">
        <f t="shared" si="3"/>
        <v>0</v>
      </c>
      <c r="R21" s="25"/>
      <c r="S21" s="26"/>
      <c r="T21" s="25"/>
      <c r="U21" s="25"/>
      <c r="V21" s="27"/>
      <c r="W21" s="25"/>
      <c r="Y21" s="28"/>
      <c r="Z21" s="29"/>
      <c r="AA21" s="28"/>
    </row>
    <row r="22" spans="1:43" ht="14" hidden="1" customHeight="1" x14ac:dyDescent="0.35">
      <c r="A22" s="30">
        <v>1978</v>
      </c>
      <c r="B22" s="31">
        <v>7.704350223904588E-2</v>
      </c>
      <c r="C22" s="32">
        <v>6.4426001697639804E-3</v>
      </c>
      <c r="D22" s="32">
        <v>1.6811347270981686E-2</v>
      </c>
      <c r="E22" s="32">
        <v>1.4818415092544749E-2</v>
      </c>
      <c r="F22" s="32">
        <v>3.465001432876999E-2</v>
      </c>
      <c r="G22" s="32">
        <v>4.3211253769854605E-3</v>
      </c>
      <c r="H22" s="31">
        <f t="shared" si="0"/>
        <v>8.6702869480800304E-2</v>
      </c>
      <c r="I22" s="33">
        <f t="shared" si="1"/>
        <v>6.375173978841105E-3</v>
      </c>
      <c r="J22" s="33">
        <f t="shared" si="1"/>
        <v>1.6635405092219179E-2</v>
      </c>
      <c r="K22" s="33">
        <f t="shared" si="1"/>
        <v>1.4663330303969244E-2</v>
      </c>
      <c r="L22" s="33">
        <f t="shared" si="1"/>
        <v>3.4287378371229638E-2</v>
      </c>
      <c r="M22" s="33">
        <f t="shared" si="1"/>
        <v>4.2759018621012545E-3</v>
      </c>
      <c r="N22" s="33">
        <f t="shared" si="2"/>
        <v>1.0465679872439883E-2</v>
      </c>
      <c r="O22" s="34">
        <v>72.894579840390378</v>
      </c>
      <c r="P22" s="35">
        <v>0.77095995715155363</v>
      </c>
      <c r="Q22" s="25">
        <f t="shared" si="3"/>
        <v>1.9081958235744878E-17</v>
      </c>
      <c r="R22" s="25"/>
      <c r="S22" s="26"/>
      <c r="T22" s="25"/>
      <c r="U22" s="25"/>
      <c r="V22" s="27"/>
      <c r="W22" s="25"/>
      <c r="Y22" s="28"/>
      <c r="Z22" s="29"/>
      <c r="AA22" s="28"/>
    </row>
    <row r="23" spans="1:43" ht="14" hidden="1" customHeight="1" x14ac:dyDescent="0.35">
      <c r="A23" s="36">
        <v>1979</v>
      </c>
      <c r="B23" s="37">
        <v>8.9828881510760308E-2</v>
      </c>
      <c r="C23" s="38">
        <v>7.9652436048524271E-3</v>
      </c>
      <c r="D23" s="38">
        <v>1.7127800372071462E-2</v>
      </c>
      <c r="E23" s="38">
        <v>1.7235076533865308E-2</v>
      </c>
      <c r="F23" s="38">
        <v>4.1743830080940743E-2</v>
      </c>
      <c r="G23" s="38">
        <v>5.7569309190303574E-3</v>
      </c>
      <c r="H23" s="37">
        <f t="shared" si="0"/>
        <v>9.9144918476467142E-2</v>
      </c>
      <c r="I23" s="39">
        <f t="shared" si="1"/>
        <v>7.8837155247405977E-3</v>
      </c>
      <c r="J23" s="39">
        <f t="shared" si="1"/>
        <v>1.6952489138649426E-2</v>
      </c>
      <c r="K23" s="39">
        <f t="shared" si="1"/>
        <v>1.7058667277589645E-2</v>
      </c>
      <c r="L23" s="39">
        <f t="shared" si="1"/>
        <v>4.1316562003296475E-2</v>
      </c>
      <c r="M23" s="39">
        <f t="shared" si="1"/>
        <v>5.6980059760594918E-3</v>
      </c>
      <c r="N23" s="39">
        <f t="shared" si="2"/>
        <v>1.0235478556131501E-2</v>
      </c>
      <c r="O23" s="40">
        <v>103.27088121791286</v>
      </c>
      <c r="P23" s="41">
        <v>1.0679579508838724</v>
      </c>
      <c r="Q23" s="25">
        <f t="shared" si="3"/>
        <v>0</v>
      </c>
      <c r="R23" s="25"/>
      <c r="S23" s="26"/>
      <c r="T23" s="25"/>
      <c r="U23" s="25"/>
      <c r="V23" s="27"/>
      <c r="W23" s="25"/>
      <c r="Y23" s="28"/>
      <c r="Z23" s="29"/>
      <c r="AA23" s="28"/>
    </row>
    <row r="24" spans="1:43" ht="14" hidden="1" customHeight="1" x14ac:dyDescent="0.35">
      <c r="A24" s="42">
        <v>1980</v>
      </c>
      <c r="B24" s="43">
        <v>0.12869384307141513</v>
      </c>
      <c r="C24" s="44">
        <v>1.2832093259819792E-2</v>
      </c>
      <c r="D24" s="44">
        <v>2.3212331447731601E-2</v>
      </c>
      <c r="E24" s="44">
        <v>2.6499874249388159E-2</v>
      </c>
      <c r="F24" s="44">
        <v>5.6341816843682321E-2</v>
      </c>
      <c r="G24" s="44">
        <v>9.807727270793232E-3</v>
      </c>
      <c r="H24" s="43">
        <f t="shared" si="0"/>
        <v>0.14261397817274102</v>
      </c>
      <c r="I24" s="45">
        <f t="shared" si="1"/>
        <v>1.2627085559152132E-2</v>
      </c>
      <c r="J24" s="45">
        <f t="shared" si="1"/>
        <v>2.2841487299323199E-2</v>
      </c>
      <c r="K24" s="45">
        <f t="shared" si="1"/>
        <v>2.6076507758991761E-2</v>
      </c>
      <c r="L24" s="45">
        <f t="shared" si="1"/>
        <v>5.5441690411564729E-2</v>
      </c>
      <c r="M24" s="45">
        <f t="shared" si="1"/>
        <v>9.6510373546704539E-3</v>
      </c>
      <c r="N24" s="45">
        <f t="shared" si="2"/>
        <v>1.5976169789038749E-2</v>
      </c>
      <c r="O24" s="46">
        <v>71.178701530015758</v>
      </c>
      <c r="P24" s="47">
        <v>1.1556254900483982</v>
      </c>
      <c r="Q24" s="25">
        <f t="shared" si="3"/>
        <v>1.9081958235744878E-17</v>
      </c>
      <c r="R24" s="25"/>
      <c r="S24" s="26"/>
      <c r="T24" s="25"/>
      <c r="U24" s="25"/>
      <c r="V24" s="27"/>
      <c r="W24" s="25"/>
      <c r="Y24" s="28"/>
      <c r="Z24" s="29"/>
      <c r="AA24" s="28"/>
      <c r="AC24" s="48"/>
      <c r="AG24" s="48"/>
      <c r="AH24" s="48"/>
      <c r="AI24" s="48"/>
    </row>
    <row r="25" spans="1:43" ht="14" hidden="1" customHeight="1" x14ac:dyDescent="0.35">
      <c r="A25" s="30">
        <v>1981</v>
      </c>
      <c r="B25" s="31">
        <v>0.12598685967527637</v>
      </c>
      <c r="C25" s="32">
        <v>1.4050324119263172E-2</v>
      </c>
      <c r="D25" s="32">
        <v>2.1697768347914512E-2</v>
      </c>
      <c r="E25" s="32">
        <v>2.7974266188269023E-2</v>
      </c>
      <c r="F25" s="32">
        <v>5.1037502756982385E-2</v>
      </c>
      <c r="G25" s="32">
        <v>1.1226998262847265E-2</v>
      </c>
      <c r="H25" s="31">
        <f t="shared" si="0"/>
        <v>0.14098173703656844</v>
      </c>
      <c r="I25" s="33">
        <f t="shared" si="1"/>
        <v>1.380927180856624E-2</v>
      </c>
      <c r="J25" s="33">
        <f t="shared" si="1"/>
        <v>2.1325513789739535E-2</v>
      </c>
      <c r="K25" s="33">
        <f t="shared" si="1"/>
        <v>2.7494329821855366E-2</v>
      </c>
      <c r="L25" s="33">
        <f t="shared" si="1"/>
        <v>5.0161885378526005E-2</v>
      </c>
      <c r="M25" s="33">
        <f t="shared" si="1"/>
        <v>1.1034383925236403E-2</v>
      </c>
      <c r="N25" s="33">
        <f t="shared" si="2"/>
        <v>1.7156352312644906E-2</v>
      </c>
      <c r="O25" s="34">
        <v>63.904518863416868</v>
      </c>
      <c r="P25" s="35">
        <v>1.1155064618575015</v>
      </c>
      <c r="Q25" s="25">
        <f t="shared" si="3"/>
        <v>1.5612511283791264E-17</v>
      </c>
      <c r="R25" s="25"/>
      <c r="S25" s="26"/>
      <c r="T25" s="25"/>
      <c r="U25" s="25"/>
      <c r="V25" s="27"/>
      <c r="W25" s="25"/>
      <c r="Y25" s="28"/>
      <c r="Z25" s="29"/>
      <c r="AA25" s="28"/>
      <c r="AC25" s="48"/>
      <c r="AG25" s="48"/>
      <c r="AH25" s="48"/>
      <c r="AI25" s="48"/>
    </row>
    <row r="26" spans="1:43" ht="14" customHeight="1" x14ac:dyDescent="0.35">
      <c r="A26" s="30"/>
      <c r="B26" s="31"/>
      <c r="C26" s="32"/>
      <c r="D26" s="32"/>
      <c r="E26" s="32"/>
      <c r="F26" s="32"/>
      <c r="G26" s="32"/>
      <c r="H26" s="31"/>
      <c r="I26" s="33"/>
      <c r="J26" s="33"/>
      <c r="K26" s="33"/>
      <c r="L26" s="33"/>
      <c r="M26" s="33"/>
      <c r="N26" s="33"/>
      <c r="O26" s="34"/>
      <c r="P26" s="35"/>
      <c r="Q26" s="25"/>
      <c r="R26" s="25"/>
      <c r="S26" s="26"/>
      <c r="T26" s="25"/>
      <c r="U26" s="25"/>
      <c r="V26" s="27"/>
      <c r="W26" s="25"/>
      <c r="Y26" s="28"/>
      <c r="Z26" s="29"/>
      <c r="AA26" s="28"/>
      <c r="AC26" s="48"/>
      <c r="AG26" s="48"/>
      <c r="AH26" s="48"/>
      <c r="AI26" s="48"/>
    </row>
    <row r="27" spans="1:43" ht="14" customHeight="1" x14ac:dyDescent="0.35">
      <c r="A27" s="30">
        <v>1965</v>
      </c>
      <c r="B27" s="31"/>
      <c r="C27" s="32"/>
      <c r="D27" s="32"/>
      <c r="E27" s="32"/>
      <c r="F27" s="32"/>
      <c r="G27" s="32"/>
      <c r="H27" s="31"/>
      <c r="I27" s="33"/>
      <c r="J27" s="33"/>
      <c r="K27" s="33"/>
      <c r="L27" s="33"/>
      <c r="M27" s="33"/>
      <c r="N27" s="33"/>
      <c r="O27" s="34"/>
      <c r="P27" s="35"/>
      <c r="Q27" s="25"/>
      <c r="R27" s="25"/>
      <c r="S27" s="26"/>
      <c r="T27" s="25"/>
      <c r="U27" s="25"/>
      <c r="V27" s="27"/>
      <c r="W27" s="25"/>
      <c r="Y27" s="28"/>
      <c r="Z27" s="29"/>
      <c r="AA27" s="28"/>
      <c r="AC27" s="48"/>
      <c r="AG27" s="48"/>
      <c r="AH27" s="48"/>
      <c r="AI27" s="48"/>
    </row>
    <row r="28" spans="1:43" ht="14" customHeight="1" x14ac:dyDescent="0.35">
      <c r="A28" s="30">
        <v>1966</v>
      </c>
      <c r="B28" s="31">
        <v>3.3040656503871023E-2</v>
      </c>
      <c r="C28" s="32">
        <v>1.898637424880497E-3</v>
      </c>
      <c r="D28" s="32">
        <v>5.6880975747719519E-3</v>
      </c>
      <c r="E28" s="32">
        <v>1.2101307127591675E-2</v>
      </c>
      <c r="F28" s="32">
        <v>1.2953765629503422E-2</v>
      </c>
      <c r="G28" s="32">
        <v>3.9884874712347288E-4</v>
      </c>
      <c r="H28" s="31">
        <v>3.8162096190127621E-2</v>
      </c>
      <c r="I28" s="33">
        <v>1.8885814105061617E-3</v>
      </c>
      <c r="J28" s="33">
        <v>5.65797092171805E-3</v>
      </c>
      <c r="K28" s="33">
        <v>1.2037213311242844E-2</v>
      </c>
      <c r="L28" s="33">
        <v>1.2885156820014556E-2</v>
      </c>
      <c r="M28" s="33">
        <v>3.9673626967954401E-4</v>
      </c>
      <c r="N28" s="33">
        <v>5.2964374569664631E-3</v>
      </c>
      <c r="O28" s="34">
        <v>9.4228154727834763</v>
      </c>
      <c r="P28" s="35">
        <v>5.0173091461079823E-2</v>
      </c>
      <c r="Q28" s="25">
        <f t="shared" ref="Q28:Q81" si="4">B28-C28-D28-E28-F28-G28</f>
        <v>3.3068166260807885E-18</v>
      </c>
      <c r="R28" s="49"/>
      <c r="S28" s="50"/>
      <c r="T28" s="51"/>
      <c r="U28" s="51"/>
      <c r="V28" s="27"/>
      <c r="W28" s="25"/>
      <c r="Y28" s="28"/>
      <c r="Z28" s="29"/>
      <c r="AA28" s="28"/>
      <c r="AC28" s="48"/>
      <c r="AG28" s="48"/>
      <c r="AI28" s="48"/>
    </row>
    <row r="29" spans="1:43" ht="14" customHeight="1" x14ac:dyDescent="0.35">
      <c r="A29" s="30">
        <v>1967</v>
      </c>
      <c r="B29" s="31">
        <v>3.619953501609862E-2</v>
      </c>
      <c r="C29" s="32">
        <v>2.5292380756968959E-3</v>
      </c>
      <c r="D29" s="32">
        <v>6.7474486434360419E-3</v>
      </c>
      <c r="E29" s="32">
        <v>1.2981742301347356E-2</v>
      </c>
      <c r="F29" s="32">
        <v>1.3311776880172913E-2</v>
      </c>
      <c r="G29" s="32">
        <v>6.2932911544540441E-4</v>
      </c>
      <c r="H29" s="31">
        <v>4.1739457176158845E-2</v>
      </c>
      <c r="I29" s="33">
        <v>2.5147000228813105E-3</v>
      </c>
      <c r="J29" s="33">
        <v>6.7086643290247966E-3</v>
      </c>
      <c r="K29" s="33">
        <v>1.2907123285830874E-2</v>
      </c>
      <c r="L29" s="33">
        <v>1.3235260826894728E-2</v>
      </c>
      <c r="M29" s="33">
        <v>6.2571173359169741E-4</v>
      </c>
      <c r="N29" s="33">
        <v>5.7479969779354358E-3</v>
      </c>
      <c r="O29" s="34">
        <v>10.244990314210032</v>
      </c>
      <c r="P29" s="35">
        <v>5.9228619289741803E-2</v>
      </c>
      <c r="Q29" s="25">
        <f t="shared" si="4"/>
        <v>7.1557343384043293E-18</v>
      </c>
      <c r="R29" s="49"/>
      <c r="S29" s="50"/>
      <c r="T29" s="51"/>
      <c r="U29" s="51"/>
      <c r="V29" s="27"/>
      <c r="W29" s="25"/>
      <c r="Y29" s="28"/>
      <c r="Z29" s="29"/>
      <c r="AA29" s="28"/>
      <c r="AC29" s="48"/>
      <c r="AG29" s="48"/>
      <c r="AI29" s="48"/>
    </row>
    <row r="30" spans="1:43" ht="14" customHeight="1" x14ac:dyDescent="0.35">
      <c r="A30" s="30">
        <v>1968</v>
      </c>
      <c r="B30" s="31">
        <v>3.5579051424552213E-2</v>
      </c>
      <c r="C30" s="32">
        <v>1.6850844632500005E-3</v>
      </c>
      <c r="D30" s="32">
        <v>4.6494211014773898E-3</v>
      </c>
      <c r="E30" s="32">
        <v>1.4264690140101462E-2</v>
      </c>
      <c r="F30" s="32">
        <v>1.409833513667574E-2</v>
      </c>
      <c r="G30" s="32">
        <v>8.8152058304761865E-4</v>
      </c>
      <c r="H30" s="31">
        <v>4.107391210916362E-2</v>
      </c>
      <c r="I30" s="33">
        <v>1.6754835681418645E-3</v>
      </c>
      <c r="J30" s="33">
        <v>4.6229306760522185E-3</v>
      </c>
      <c r="K30" s="33">
        <v>1.418341599819819E-2</v>
      </c>
      <c r="L30" s="33">
        <v>1.4018008814880859E-2</v>
      </c>
      <c r="M30" s="33">
        <v>8.7649805341300326E-4</v>
      </c>
      <c r="N30" s="33">
        <v>5.6975749984774782E-3</v>
      </c>
      <c r="O30" s="34">
        <v>11.682860923865118</v>
      </c>
      <c r="P30" s="35">
        <v>6.6945402763552014E-2</v>
      </c>
      <c r="Q30" s="25">
        <f t="shared" si="4"/>
        <v>5.6378512969246231E-18</v>
      </c>
      <c r="R30" s="49"/>
      <c r="S30" s="50"/>
      <c r="T30" s="51"/>
      <c r="U30" s="51"/>
      <c r="V30" s="27"/>
      <c r="W30" s="25"/>
      <c r="Y30" s="28"/>
      <c r="Z30" s="29"/>
      <c r="AA30" s="28"/>
      <c r="AC30" s="48"/>
      <c r="AG30" s="48"/>
      <c r="AI30" s="48"/>
    </row>
    <row r="31" spans="1:43" ht="14" customHeight="1" x14ac:dyDescent="0.35">
      <c r="A31" s="30">
        <v>1969</v>
      </c>
      <c r="B31" s="31">
        <v>3.7168831829668146E-2</v>
      </c>
      <c r="C31" s="32">
        <v>1.6841489799379963E-3</v>
      </c>
      <c r="D31" s="32">
        <v>4.621053804767951E-3</v>
      </c>
      <c r="E31" s="32">
        <v>1.5195924133777124E-2</v>
      </c>
      <c r="F31" s="32">
        <v>1.4552992943769738E-2</v>
      </c>
      <c r="G31" s="32">
        <v>1.1147119674153408E-3</v>
      </c>
      <c r="H31" s="31">
        <v>4.288913133228664E-2</v>
      </c>
      <c r="I31" s="33">
        <v>1.6741432417662855E-3</v>
      </c>
      <c r="J31" s="33">
        <v>4.5935995504242542E-3</v>
      </c>
      <c r="K31" s="33">
        <v>1.5105643261971263E-2</v>
      </c>
      <c r="L31" s="33">
        <v>1.4466531805981635E-2</v>
      </c>
      <c r="M31" s="33">
        <v>1.1080893252288751E-3</v>
      </c>
      <c r="N31" s="33">
        <v>5.9411241469143287E-3</v>
      </c>
      <c r="O31" s="34">
        <v>13.434163832120014</v>
      </c>
      <c r="P31" s="35">
        <v>8.029105425784383E-2</v>
      </c>
      <c r="Q31" s="25">
        <f t="shared" si="4"/>
        <v>-2.8189256484623115E-18</v>
      </c>
      <c r="R31" s="49"/>
      <c r="S31" s="50"/>
      <c r="T31" s="51"/>
      <c r="U31" s="51"/>
      <c r="V31" s="27"/>
      <c r="W31" s="25"/>
      <c r="Y31" s="28"/>
      <c r="Z31" s="29"/>
      <c r="AA31" s="28"/>
      <c r="AC31" s="48"/>
      <c r="AG31" s="48"/>
      <c r="AI31" s="48"/>
    </row>
    <row r="32" spans="1:43" ht="14" customHeight="1" x14ac:dyDescent="0.35">
      <c r="A32" s="30">
        <v>1970</v>
      </c>
      <c r="B32" s="31">
        <v>4.7872629542884619E-2</v>
      </c>
      <c r="C32" s="32">
        <v>4.3901504668719549E-3</v>
      </c>
      <c r="D32" s="32">
        <v>1.1349787357197525E-2</v>
      </c>
      <c r="E32" s="32">
        <v>1.5940051003780015E-2</v>
      </c>
      <c r="F32" s="32">
        <v>1.4861916465841916E-2</v>
      </c>
      <c r="G32" s="32">
        <v>1.3307242491931988E-3</v>
      </c>
      <c r="H32" s="31">
        <v>5.4978519381143988E-2</v>
      </c>
      <c r="I32" s="33">
        <v>4.3573860211066811E-3</v>
      </c>
      <c r="J32" s="33">
        <v>1.1265081947868525E-2</v>
      </c>
      <c r="K32" s="33">
        <v>1.5821087669709789E-2</v>
      </c>
      <c r="L32" s="33">
        <v>1.4750999434708797E-2</v>
      </c>
      <c r="M32" s="33">
        <v>1.3207928259264489E-3</v>
      </c>
      <c r="N32" s="33">
        <v>7.4631714818237495E-3</v>
      </c>
      <c r="O32" s="34">
        <v>14.508208982900875</v>
      </c>
      <c r="P32" s="35">
        <v>0.10909141950448248</v>
      </c>
      <c r="Q32" s="25">
        <f t="shared" si="4"/>
        <v>7.3725747729014302E-18</v>
      </c>
      <c r="R32" s="49"/>
      <c r="S32" s="50"/>
      <c r="T32" s="51"/>
      <c r="U32" s="51"/>
      <c r="V32" s="27"/>
      <c r="W32" s="25"/>
      <c r="Y32" s="28"/>
      <c r="Z32" s="29"/>
      <c r="AA32" s="28"/>
      <c r="AC32" s="48"/>
      <c r="AG32" s="48"/>
      <c r="AI32" s="48"/>
      <c r="AN32" s="48"/>
      <c r="AQ32" s="52"/>
    </row>
    <row r="33" spans="1:43" ht="14" customHeight="1" x14ac:dyDescent="0.35">
      <c r="A33" s="30">
        <v>1971</v>
      </c>
      <c r="B33" s="31">
        <v>4.8041310617690333E-2</v>
      </c>
      <c r="C33" s="32">
        <v>3.7451690308618378E-3</v>
      </c>
      <c r="D33" s="32">
        <v>9.922438215876692E-3</v>
      </c>
      <c r="E33" s="32">
        <v>1.653669746679988E-2</v>
      </c>
      <c r="F33" s="32">
        <v>1.6886825283613769E-2</v>
      </c>
      <c r="G33" s="32">
        <v>9.5018062053815592E-4</v>
      </c>
      <c r="H33" s="31">
        <v>5.5180847234238557E-2</v>
      </c>
      <c r="I33" s="33">
        <v>3.7170808672374795E-3</v>
      </c>
      <c r="J33" s="33">
        <v>9.8480215297769465E-3</v>
      </c>
      <c r="K33" s="33">
        <v>1.6412674903218256E-2</v>
      </c>
      <c r="L33" s="33">
        <v>1.6760176817882718E-2</v>
      </c>
      <c r="M33" s="33">
        <v>9.4305441915113115E-4</v>
      </c>
      <c r="N33" s="33">
        <v>7.4998386969720252E-3</v>
      </c>
      <c r="O33" s="34">
        <v>18.588267365410385</v>
      </c>
      <c r="P33" s="35">
        <v>0.14046245263450691</v>
      </c>
      <c r="Q33" s="25">
        <f t="shared" si="4"/>
        <v>-1.951563910473908E-18</v>
      </c>
      <c r="R33" s="49"/>
      <c r="S33" s="50"/>
      <c r="T33" s="51"/>
      <c r="U33" s="51"/>
      <c r="V33" s="27"/>
      <c r="W33" s="25"/>
      <c r="Y33" s="28"/>
      <c r="Z33" s="29"/>
      <c r="AA33" s="28"/>
      <c r="AC33" s="48"/>
      <c r="AG33" s="48"/>
      <c r="AI33" s="48"/>
      <c r="AN33" s="48"/>
      <c r="AQ33" s="52"/>
    </row>
    <row r="34" spans="1:43" ht="14" customHeight="1" x14ac:dyDescent="0.35">
      <c r="A34" s="30">
        <v>1972</v>
      </c>
      <c r="B34" s="31">
        <v>4.5857490571448237E-2</v>
      </c>
      <c r="C34" s="32">
        <v>2.6950100809650245E-3</v>
      </c>
      <c r="D34" s="32">
        <v>7.1900952017752403E-3</v>
      </c>
      <c r="E34" s="32">
        <v>1.6112458814536285E-2</v>
      </c>
      <c r="F34" s="32">
        <v>1.6893105932405832E-2</v>
      </c>
      <c r="G34" s="32">
        <v>2.9668205417658572E-3</v>
      </c>
      <c r="H34" s="31">
        <v>5.2671559842204521E-2</v>
      </c>
      <c r="I34" s="33">
        <v>2.6757634954753156E-3</v>
      </c>
      <c r="J34" s="33">
        <v>7.1387466806852699E-3</v>
      </c>
      <c r="K34" s="33">
        <v>1.5997390667588075E-2</v>
      </c>
      <c r="L34" s="33">
        <v>1.6772462744533846E-2</v>
      </c>
      <c r="M34" s="33">
        <v>2.9456328046241565E-3</v>
      </c>
      <c r="N34" s="33">
        <v>7.1415634492978559E-3</v>
      </c>
      <c r="O34" s="34">
        <v>22.297871023862761</v>
      </c>
      <c r="P34" s="35">
        <v>0.16038707517498552</v>
      </c>
      <c r="Q34" s="25">
        <f t="shared" si="4"/>
        <v>-4.3368086899420177E-18</v>
      </c>
      <c r="R34" s="49"/>
      <c r="S34" s="50"/>
      <c r="T34" s="51"/>
      <c r="U34" s="51"/>
      <c r="V34" s="27"/>
      <c r="W34" s="25"/>
      <c r="Y34" s="28"/>
      <c r="Z34" s="29"/>
      <c r="AA34" s="28"/>
      <c r="AC34" s="48"/>
      <c r="AG34" s="48"/>
      <c r="AI34" s="48"/>
      <c r="AN34" s="48"/>
      <c r="AQ34" s="52"/>
    </row>
    <row r="35" spans="1:43" ht="14" customHeight="1" x14ac:dyDescent="0.35">
      <c r="A35" s="30">
        <v>1973</v>
      </c>
      <c r="B35" s="31">
        <v>5.8957352454350805E-2</v>
      </c>
      <c r="C35" s="32">
        <v>4.6483780878436203E-3</v>
      </c>
      <c r="D35" s="32">
        <v>1.2851813221375213E-2</v>
      </c>
      <c r="E35" s="32">
        <v>1.7490885750707012E-2</v>
      </c>
      <c r="F35" s="32">
        <v>1.9648997609632707E-2</v>
      </c>
      <c r="G35" s="32">
        <v>4.3172777847922585E-3</v>
      </c>
      <c r="H35" s="31">
        <v>6.4529578625502265E-2</v>
      </c>
      <c r="I35" s="33">
        <v>4.6208534967934235E-3</v>
      </c>
      <c r="J35" s="33">
        <v>1.2775713365363723E-2</v>
      </c>
      <c r="K35" s="33">
        <v>1.738731640494898E-2</v>
      </c>
      <c r="L35" s="33">
        <v>1.9532649366539957E-2</v>
      </c>
      <c r="M35" s="33">
        <v>4.2917137486422566E-3</v>
      </c>
      <c r="N35" s="33">
        <v>5.9213322432139235E-3</v>
      </c>
      <c r="O35" s="34">
        <v>33.961296166346642</v>
      </c>
      <c r="P35" s="35">
        <v>0.20229396780529896</v>
      </c>
      <c r="Q35" s="25">
        <f t="shared" si="4"/>
        <v>-8.6736173798840355E-18</v>
      </c>
      <c r="R35" s="49"/>
      <c r="S35" s="50"/>
      <c r="T35" s="51"/>
      <c r="U35" s="51"/>
      <c r="V35" s="27"/>
      <c r="W35" s="25"/>
      <c r="Y35" s="28"/>
      <c r="Z35" s="29"/>
      <c r="AA35" s="28"/>
      <c r="AC35" s="48"/>
      <c r="AG35" s="48"/>
      <c r="AI35" s="48"/>
      <c r="AN35" s="48"/>
      <c r="AQ35" s="52"/>
    </row>
    <row r="36" spans="1:43" ht="14" customHeight="1" x14ac:dyDescent="0.35">
      <c r="A36" s="30">
        <v>1974</v>
      </c>
      <c r="B36" s="31">
        <v>5.1899076728985312E-2</v>
      </c>
      <c r="C36" s="32">
        <v>4.6263527159735481E-3</v>
      </c>
      <c r="D36" s="32">
        <v>1.2432364287132833E-2</v>
      </c>
      <c r="E36" s="32">
        <v>1.2665265863785531E-2</v>
      </c>
      <c r="F36" s="32">
        <v>1.8402147726217209E-2</v>
      </c>
      <c r="G36" s="32">
        <v>3.7729461358762006E-3</v>
      </c>
      <c r="H36" s="31">
        <v>5.603566398457889E-2</v>
      </c>
      <c r="I36" s="33">
        <v>4.6061678271974126E-3</v>
      </c>
      <c r="J36" s="33">
        <v>1.2378121581103583E-2</v>
      </c>
      <c r="K36" s="33">
        <v>1.2610007002545224E-2</v>
      </c>
      <c r="L36" s="33">
        <v>1.8321858710679505E-2</v>
      </c>
      <c r="M36" s="33">
        <v>3.756484680646455E-3</v>
      </c>
      <c r="N36" s="33">
        <v>4.3630241824067122E-3</v>
      </c>
      <c r="O36" s="34">
        <v>61.350978805566598</v>
      </c>
      <c r="P36" s="35">
        <v>0.26884879794987498</v>
      </c>
      <c r="Q36" s="25">
        <f t="shared" si="4"/>
        <v>-1.2576745200831851E-17</v>
      </c>
      <c r="R36" s="49"/>
      <c r="S36" s="50"/>
      <c r="T36" s="51"/>
      <c r="U36" s="51"/>
      <c r="V36" s="27"/>
      <c r="W36" s="25"/>
      <c r="Y36" s="28"/>
      <c r="Z36" s="29"/>
      <c r="AA36" s="28"/>
      <c r="AC36" s="48"/>
      <c r="AG36" s="48"/>
      <c r="AI36" s="48"/>
      <c r="AN36" s="48"/>
      <c r="AQ36" s="52"/>
    </row>
    <row r="37" spans="1:43" ht="14" customHeight="1" x14ac:dyDescent="0.35">
      <c r="A37" s="30">
        <v>1975</v>
      </c>
      <c r="B37" s="31">
        <v>5.1837146481650331E-2</v>
      </c>
      <c r="C37" s="32">
        <v>3.4229565668976404E-3</v>
      </c>
      <c r="D37" s="32">
        <v>9.1923484662654077E-3</v>
      </c>
      <c r="E37" s="32">
        <v>1.0897782275265404E-2</v>
      </c>
      <c r="F37" s="32">
        <v>2.4151502504292623E-2</v>
      </c>
      <c r="G37" s="32">
        <v>4.1725566689292557E-3</v>
      </c>
      <c r="H37" s="31">
        <v>5.7027266029947607E-2</v>
      </c>
      <c r="I37" s="33">
        <v>3.4042197499838524E-3</v>
      </c>
      <c r="J37" s="33">
        <v>9.142030752074759E-3</v>
      </c>
      <c r="K37" s="33">
        <v>1.0838129239281066E-2</v>
      </c>
      <c r="L37" s="33">
        <v>2.4019300335853786E-2</v>
      </c>
      <c r="M37" s="33">
        <v>4.1497166390193846E-3</v>
      </c>
      <c r="N37" s="33">
        <v>5.4738693137347614E-3</v>
      </c>
      <c r="O37" s="34">
        <v>58.650392421020527</v>
      </c>
      <c r="P37" s="35">
        <v>0.32281161188835905</v>
      </c>
      <c r="Q37" s="25">
        <f t="shared" si="4"/>
        <v>0</v>
      </c>
      <c r="S37" s="8"/>
      <c r="V37" s="27"/>
      <c r="W37" s="25"/>
      <c r="Z37" s="7"/>
    </row>
    <row r="38" spans="1:43" ht="14" customHeight="1" x14ac:dyDescent="0.35">
      <c r="A38" s="30">
        <v>1976</v>
      </c>
      <c r="B38" s="31">
        <v>4.4775937912194405E-2</v>
      </c>
      <c r="C38" s="32">
        <v>3.1938090775673078E-3</v>
      </c>
      <c r="D38" s="32">
        <v>8.6560177785785647E-3</v>
      </c>
      <c r="E38" s="32">
        <v>8.5150864965612364E-3</v>
      </c>
      <c r="F38" s="32">
        <v>2.1721506611042881E-2</v>
      </c>
      <c r="G38" s="32">
        <v>2.6895179484444183E-3</v>
      </c>
      <c r="H38" s="31">
        <v>5.0436454927728996E-2</v>
      </c>
      <c r="I38" s="33">
        <v>3.1748830356620977E-3</v>
      </c>
      <c r="J38" s="33">
        <v>8.6047234929056068E-3</v>
      </c>
      <c r="K38" s="33">
        <v>8.4646273488957289E-3</v>
      </c>
      <c r="L38" s="33">
        <v>2.1592788164078596E-2</v>
      </c>
      <c r="M38" s="33">
        <v>2.6735802614503527E-3</v>
      </c>
      <c r="N38" s="33">
        <v>5.9258526247366059E-3</v>
      </c>
      <c r="O38" s="34">
        <v>76.24868802241302</v>
      </c>
      <c r="P38" s="35">
        <v>0.45453197756260488</v>
      </c>
      <c r="Q38" s="25">
        <f t="shared" si="4"/>
        <v>0</v>
      </c>
      <c r="S38" s="8"/>
      <c r="V38" s="27"/>
      <c r="W38" s="25"/>
      <c r="Z38" s="7"/>
    </row>
    <row r="39" spans="1:43" ht="14" customHeight="1" x14ac:dyDescent="0.35">
      <c r="A39" s="30">
        <v>1977</v>
      </c>
      <c r="B39" s="31">
        <v>5.6318961250691434E-2</v>
      </c>
      <c r="C39" s="32">
        <v>4.3814958222946811E-3</v>
      </c>
      <c r="D39" s="32">
        <v>1.4294448164429823E-2</v>
      </c>
      <c r="E39" s="32">
        <v>1.0946461323473754E-2</v>
      </c>
      <c r="F39" s="32">
        <v>2.4061835861306006E-2</v>
      </c>
      <c r="G39" s="32">
        <v>2.6347200791871669E-3</v>
      </c>
      <c r="H39" s="31">
        <v>6.3992654966454648E-2</v>
      </c>
      <c r="I39" s="33">
        <v>4.3458669863039251E-3</v>
      </c>
      <c r="J39" s="33">
        <v>1.4178210566612804E-2</v>
      </c>
      <c r="K39" s="33">
        <v>1.0857448417609805E-2</v>
      </c>
      <c r="L39" s="33">
        <v>2.3866173183921553E-2</v>
      </c>
      <c r="M39" s="33">
        <v>2.61329543030236E-3</v>
      </c>
      <c r="N39" s="33">
        <v>8.1316603817042001E-3</v>
      </c>
      <c r="O39" s="34">
        <v>68.697999999999993</v>
      </c>
      <c r="P39" s="35">
        <v>0.56320862617441159</v>
      </c>
      <c r="Q39" s="25">
        <f t="shared" si="4"/>
        <v>0</v>
      </c>
      <c r="S39" s="8"/>
      <c r="V39" s="27"/>
      <c r="W39" s="25"/>
      <c r="Z39" s="7"/>
    </row>
    <row r="40" spans="1:43" ht="14" customHeight="1" x14ac:dyDescent="0.35">
      <c r="A40" s="30">
        <v>1978</v>
      </c>
      <c r="B40" s="31">
        <v>7.704350223904588E-2</v>
      </c>
      <c r="C40" s="32">
        <v>6.4426001697639804E-3</v>
      </c>
      <c r="D40" s="32">
        <v>1.6811347270981686E-2</v>
      </c>
      <c r="E40" s="32">
        <v>1.4818415092544749E-2</v>
      </c>
      <c r="F40" s="32">
        <v>3.465001432876999E-2</v>
      </c>
      <c r="G40" s="32">
        <v>4.3211253769854605E-3</v>
      </c>
      <c r="H40" s="31">
        <v>8.6702869480800304E-2</v>
      </c>
      <c r="I40" s="33">
        <v>6.375173978841105E-3</v>
      </c>
      <c r="J40" s="33">
        <v>1.6635405092219179E-2</v>
      </c>
      <c r="K40" s="33">
        <v>1.4663330303969244E-2</v>
      </c>
      <c r="L40" s="33">
        <v>3.4287378371229638E-2</v>
      </c>
      <c r="M40" s="33">
        <v>4.2759018621012545E-3</v>
      </c>
      <c r="N40" s="33">
        <v>1.0465679872439883E-2</v>
      </c>
      <c r="O40" s="34">
        <v>72.894579840390378</v>
      </c>
      <c r="P40" s="35">
        <v>0.77095995715155363</v>
      </c>
      <c r="Q40" s="25">
        <f t="shared" si="4"/>
        <v>1.9081958235744878E-17</v>
      </c>
      <c r="S40" s="8"/>
      <c r="V40" s="27"/>
      <c r="W40" s="25"/>
      <c r="Z40" s="7"/>
    </row>
    <row r="41" spans="1:43" ht="14" customHeight="1" x14ac:dyDescent="0.35">
      <c r="A41" s="30">
        <v>1979</v>
      </c>
      <c r="B41" s="31">
        <v>8.9828881510760308E-2</v>
      </c>
      <c r="C41" s="32">
        <v>7.9652436048524271E-3</v>
      </c>
      <c r="D41" s="32">
        <v>1.7127800372071462E-2</v>
      </c>
      <c r="E41" s="32">
        <v>1.7235076533865308E-2</v>
      </c>
      <c r="F41" s="32">
        <v>4.1743830080940743E-2</v>
      </c>
      <c r="G41" s="32">
        <v>5.7569309190303574E-3</v>
      </c>
      <c r="H41" s="31">
        <v>9.9144918476467142E-2</v>
      </c>
      <c r="I41" s="33">
        <v>7.8837155247405977E-3</v>
      </c>
      <c r="J41" s="33">
        <v>1.6952489138649426E-2</v>
      </c>
      <c r="K41" s="33">
        <v>1.7058667277589645E-2</v>
      </c>
      <c r="L41" s="33">
        <v>4.1316562003296475E-2</v>
      </c>
      <c r="M41" s="33">
        <v>5.6980059760594918E-3</v>
      </c>
      <c r="N41" s="33">
        <v>1.0235478556131501E-2</v>
      </c>
      <c r="O41" s="34">
        <v>103.27088121791286</v>
      </c>
      <c r="P41" s="35">
        <v>1.0679579508838724</v>
      </c>
      <c r="Q41" s="25">
        <f t="shared" si="4"/>
        <v>0</v>
      </c>
      <c r="S41" s="8"/>
      <c r="V41" s="27"/>
      <c r="W41" s="25"/>
      <c r="Z41" s="7"/>
    </row>
    <row r="42" spans="1:43" ht="14" customHeight="1" x14ac:dyDescent="0.35">
      <c r="A42" s="30">
        <v>1980</v>
      </c>
      <c r="B42" s="31">
        <v>0.12869384307141513</v>
      </c>
      <c r="C42" s="32">
        <v>1.2832093259819792E-2</v>
      </c>
      <c r="D42" s="32">
        <v>2.3212331447731601E-2</v>
      </c>
      <c r="E42" s="32">
        <v>2.6499874249388159E-2</v>
      </c>
      <c r="F42" s="32">
        <v>5.6341816843682321E-2</v>
      </c>
      <c r="G42" s="32">
        <v>9.807727270793232E-3</v>
      </c>
      <c r="H42" s="31">
        <v>0.14261397817274102</v>
      </c>
      <c r="I42" s="33">
        <v>1.2627085559152132E-2</v>
      </c>
      <c r="J42" s="33">
        <v>2.2841487299323199E-2</v>
      </c>
      <c r="K42" s="33">
        <v>2.6076507758991761E-2</v>
      </c>
      <c r="L42" s="33">
        <v>5.5441690411564729E-2</v>
      </c>
      <c r="M42" s="33">
        <v>9.6510373546704539E-3</v>
      </c>
      <c r="N42" s="33">
        <v>1.5976169789038749E-2</v>
      </c>
      <c r="O42" s="34">
        <v>71.178701530015758</v>
      </c>
      <c r="P42" s="35">
        <v>1.1556254900483982</v>
      </c>
      <c r="Q42" s="25">
        <f t="shared" si="4"/>
        <v>1.9081958235744878E-17</v>
      </c>
      <c r="S42" s="8"/>
      <c r="V42" s="27"/>
      <c r="W42" s="25"/>
      <c r="Z42" s="7"/>
    </row>
    <row r="43" spans="1:43" ht="14" customHeight="1" x14ac:dyDescent="0.35">
      <c r="A43" s="30">
        <v>1981</v>
      </c>
      <c r="B43" s="31">
        <v>0.12598685967527637</v>
      </c>
      <c r="C43" s="32">
        <v>1.4050324119263172E-2</v>
      </c>
      <c r="D43" s="32">
        <v>2.1697768347914512E-2</v>
      </c>
      <c r="E43" s="32">
        <v>2.7974266188269023E-2</v>
      </c>
      <c r="F43" s="32">
        <v>5.1037502756982385E-2</v>
      </c>
      <c r="G43" s="32">
        <v>1.1226998262847265E-2</v>
      </c>
      <c r="H43" s="31">
        <v>0.14098173703656844</v>
      </c>
      <c r="I43" s="33">
        <v>1.380927180856624E-2</v>
      </c>
      <c r="J43" s="33">
        <v>2.1325513789739535E-2</v>
      </c>
      <c r="K43" s="33">
        <v>2.7494329821855366E-2</v>
      </c>
      <c r="L43" s="33">
        <v>5.0161885378526005E-2</v>
      </c>
      <c r="M43" s="33">
        <v>1.1034383925236403E-2</v>
      </c>
      <c r="N43" s="33">
        <v>1.7156352312644906E-2</v>
      </c>
      <c r="O43" s="34">
        <v>63.904518863416868</v>
      </c>
      <c r="P43" s="35">
        <v>1.1155064618575015</v>
      </c>
      <c r="Q43" s="25">
        <f t="shared" si="4"/>
        <v>1.5612511283791264E-17</v>
      </c>
      <c r="S43" s="8"/>
      <c r="V43" s="27"/>
      <c r="W43" s="25"/>
      <c r="Z43" s="7"/>
    </row>
    <row r="44" spans="1:43" ht="14" customHeight="1" x14ac:dyDescent="0.35">
      <c r="A44" s="30">
        <v>1982</v>
      </c>
      <c r="B44" s="31">
        <v>0.14980867942137191</v>
      </c>
      <c r="C44" s="32">
        <v>1.4092393840410639E-2</v>
      </c>
      <c r="D44" s="32">
        <v>1.8777414839010732E-2</v>
      </c>
      <c r="E44" s="32">
        <v>2.7251516565562295E-2</v>
      </c>
      <c r="F44" s="32">
        <v>7.8002799813345777E-2</v>
      </c>
      <c r="G44" s="32">
        <v>1.1684554363042464E-2</v>
      </c>
      <c r="H44" s="31">
        <v>0.16880182354109144</v>
      </c>
      <c r="I44" s="33">
        <v>1.3777571916539902E-2</v>
      </c>
      <c r="J44" s="33">
        <v>1.8357930262303496E-2</v>
      </c>
      <c r="K44" s="33">
        <v>2.6642721851851993E-2</v>
      </c>
      <c r="L44" s="33">
        <v>7.6260229191020198E-2</v>
      </c>
      <c r="M44" s="33">
        <v>1.1423523204972157E-2</v>
      </c>
      <c r="N44" s="33">
        <v>2.2339847114403687E-2</v>
      </c>
      <c r="O44" s="34">
        <v>53.575000000000003</v>
      </c>
      <c r="P44" s="35">
        <v>1.2242058813807779</v>
      </c>
      <c r="Q44" s="25">
        <f t="shared" si="4"/>
        <v>0</v>
      </c>
      <c r="S44" s="8"/>
      <c r="V44" s="27"/>
      <c r="W44" s="25"/>
      <c r="Z44" s="7"/>
    </row>
    <row r="45" spans="1:43" ht="14" customHeight="1" x14ac:dyDescent="0.35">
      <c r="A45" s="30">
        <v>1983</v>
      </c>
      <c r="B45" s="31">
        <v>0.1400041355067719</v>
      </c>
      <c r="C45" s="32">
        <v>1.6455870696488264E-2</v>
      </c>
      <c r="D45" s="32">
        <v>2.6846331460867769E-2</v>
      </c>
      <c r="E45" s="32">
        <v>2.1384016266326637E-2</v>
      </c>
      <c r="F45" s="32">
        <v>6.2739083985250022E-2</v>
      </c>
      <c r="G45" s="32">
        <v>1.2578833097839198E-2</v>
      </c>
      <c r="H45" s="31">
        <v>0.15880202736432308</v>
      </c>
      <c r="I45" s="33">
        <v>1.6096176318240625E-2</v>
      </c>
      <c r="J45" s="33">
        <v>2.6259521155831307E-2</v>
      </c>
      <c r="K45" s="33">
        <v>2.0916601896268712E-2</v>
      </c>
      <c r="L45" s="33">
        <v>6.1367725627972894E-2</v>
      </c>
      <c r="M45" s="33">
        <v>1.2303883468393359E-2</v>
      </c>
      <c r="N45" s="33">
        <v>2.1858118897616175E-2</v>
      </c>
      <c r="O45" s="34">
        <v>58.033999999999999</v>
      </c>
      <c r="P45" s="35">
        <v>1.2968610143495936</v>
      </c>
      <c r="Q45" s="25">
        <f t="shared" si="4"/>
        <v>2.2551405187698492E-17</v>
      </c>
      <c r="S45" s="8"/>
      <c r="V45" s="27"/>
      <c r="W45" s="25"/>
      <c r="Z45" s="7"/>
    </row>
    <row r="46" spans="1:43" ht="14" customHeight="1" x14ac:dyDescent="0.35">
      <c r="A46" s="30">
        <v>1984</v>
      </c>
      <c r="B46" s="31">
        <v>0.13324542351846105</v>
      </c>
      <c r="C46" s="32">
        <v>1.7157927396835245E-2</v>
      </c>
      <c r="D46" s="32">
        <v>2.451132485262178E-2</v>
      </c>
      <c r="E46" s="32">
        <v>2.3270245113248527E-2</v>
      </c>
      <c r="F46" s="32">
        <v>5.6934533043748063E-2</v>
      </c>
      <c r="G46" s="32">
        <v>1.1371393112007447E-2</v>
      </c>
      <c r="H46" s="31">
        <v>0.15138455891983879</v>
      </c>
      <c r="I46" s="33">
        <v>1.6798852317564717E-2</v>
      </c>
      <c r="J46" s="33">
        <v>2.3998360453663881E-2</v>
      </c>
      <c r="K46" s="33">
        <v>2.2783253595250522E-2</v>
      </c>
      <c r="L46" s="33">
        <v>5.5743027129712949E-2</v>
      </c>
      <c r="M46" s="33">
        <v>1.1133416590212421E-2</v>
      </c>
      <c r="N46" s="33">
        <v>2.0927648833434325E-2</v>
      </c>
      <c r="O46" s="34">
        <v>64.460000000000008</v>
      </c>
      <c r="P46" s="35">
        <v>1.3778310072752502</v>
      </c>
      <c r="Q46" s="25">
        <f t="shared" si="4"/>
        <v>-1.5612511283791264E-17</v>
      </c>
      <c r="S46" s="8"/>
      <c r="V46" s="27"/>
      <c r="W46" s="25"/>
      <c r="Z46" s="7"/>
    </row>
    <row r="47" spans="1:43" ht="14" customHeight="1" x14ac:dyDescent="0.35">
      <c r="A47" s="30">
        <v>1985</v>
      </c>
      <c r="B47" s="31">
        <v>0.14040937445158819</v>
      </c>
      <c r="C47" s="32">
        <v>1.7740623155342129E-2</v>
      </c>
      <c r="D47" s="32">
        <v>2.9354987954882658E-2</v>
      </c>
      <c r="E47" s="32">
        <v>2.7616023994511893E-2</v>
      </c>
      <c r="F47" s="32">
        <v>5.7545348670250955E-2</v>
      </c>
      <c r="G47" s="32">
        <v>8.1523906766005644E-3</v>
      </c>
      <c r="H47" s="31">
        <v>0.15952010163897429</v>
      </c>
      <c r="I47" s="33">
        <v>1.7346207256448788E-2</v>
      </c>
      <c r="J47" s="33">
        <v>2.870235733081454E-2</v>
      </c>
      <c r="K47" s="33">
        <v>2.7002054641108678E-2</v>
      </c>
      <c r="L47" s="33">
        <v>5.62659798327435E-2</v>
      </c>
      <c r="M47" s="33">
        <v>7.9711438021990381E-3</v>
      </c>
      <c r="N47" s="33">
        <v>2.2232358775659745E-2</v>
      </c>
      <c r="O47" s="34">
        <v>62.680999999999997</v>
      </c>
      <c r="P47" s="35">
        <v>1.4252327666235287</v>
      </c>
      <c r="Q47" s="25">
        <f t="shared" si="4"/>
        <v>0</v>
      </c>
      <c r="S47" s="8"/>
      <c r="V47" s="27"/>
      <c r="W47" s="25"/>
      <c r="Z47" s="7"/>
    </row>
    <row r="48" spans="1:43" ht="14" customHeight="1" x14ac:dyDescent="0.35">
      <c r="A48" s="30">
        <v>1986</v>
      </c>
      <c r="B48" s="31">
        <v>0.14691270404542228</v>
      </c>
      <c r="C48" s="32">
        <v>1.5330021291696239E-2</v>
      </c>
      <c r="D48" s="32">
        <v>4.3417317246273956E-2</v>
      </c>
      <c r="E48" s="32">
        <v>2.8548616039744498E-2</v>
      </c>
      <c r="F48" s="32">
        <v>4.6611071682044002E-2</v>
      </c>
      <c r="G48" s="32">
        <v>1.3005677785663592E-2</v>
      </c>
      <c r="H48" s="31">
        <v>0.16763137751108267</v>
      </c>
      <c r="I48" s="33">
        <v>1.4957705695308332E-2</v>
      </c>
      <c r="J48" s="33">
        <v>4.236285397733737E-2</v>
      </c>
      <c r="K48" s="33">
        <v>2.7855264425637856E-2</v>
      </c>
      <c r="L48" s="33">
        <v>4.5479042663859937E-2</v>
      </c>
      <c r="M48" s="33">
        <v>1.2689812817894684E-2</v>
      </c>
      <c r="N48" s="33">
        <v>2.4286697931044477E-2</v>
      </c>
      <c r="O48" s="34">
        <v>56.36</v>
      </c>
      <c r="P48" s="35">
        <v>1.4028693597711464</v>
      </c>
      <c r="Q48" s="25">
        <f t="shared" si="4"/>
        <v>-1.5612511283791264E-17</v>
      </c>
      <c r="S48" s="8"/>
      <c r="V48" s="27"/>
      <c r="W48" s="25"/>
      <c r="Z48" s="7"/>
    </row>
    <row r="49" spans="1:26" ht="14" customHeight="1" x14ac:dyDescent="0.35">
      <c r="A49" s="30">
        <v>1987</v>
      </c>
      <c r="B49" s="31">
        <v>0.17109846232265738</v>
      </c>
      <c r="C49" s="32">
        <v>2.8148274006739728E-2</v>
      </c>
      <c r="D49" s="32">
        <v>5.1779797808172628E-2</v>
      </c>
      <c r="E49" s="32">
        <v>3.0286296831195311E-2</v>
      </c>
      <c r="F49" s="32">
        <v>4.7362161243734602E-2</v>
      </c>
      <c r="G49" s="32">
        <v>1.3521932432815111E-2</v>
      </c>
      <c r="H49" s="31">
        <v>0.194947942783848</v>
      </c>
      <c r="I49" s="33">
        <v>2.7338380816263715E-2</v>
      </c>
      <c r="J49" s="33">
        <v>5.0289969137362375E-2</v>
      </c>
      <c r="K49" s="33">
        <v>2.9414887608645919E-2</v>
      </c>
      <c r="L49" s="33">
        <v>4.5999438546479941E-2</v>
      </c>
      <c r="M49" s="33">
        <v>1.3132874084271553E-2</v>
      </c>
      <c r="N49" s="33">
        <v>2.8772392590824477E-2</v>
      </c>
      <c r="O49" s="34">
        <v>70.626000000000005</v>
      </c>
      <c r="P49" s="35">
        <v>2.0922788681226812</v>
      </c>
      <c r="Q49" s="25">
        <f t="shared" si="4"/>
        <v>0</v>
      </c>
      <c r="S49" s="8"/>
      <c r="V49" s="27"/>
      <c r="W49" s="25"/>
      <c r="Z49" s="7"/>
    </row>
    <row r="50" spans="1:26" ht="14" customHeight="1" x14ac:dyDescent="0.35">
      <c r="A50" s="30">
        <v>1988</v>
      </c>
      <c r="B50" s="31">
        <v>0.13982084792006677</v>
      </c>
      <c r="C50" s="32">
        <v>2.2911034422614523E-2</v>
      </c>
      <c r="D50" s="32">
        <v>5.4729839161797501E-2</v>
      </c>
      <c r="E50" s="32">
        <v>2.5577136307573474E-2</v>
      </c>
      <c r="F50" s="32">
        <v>2.232548868152541E-2</v>
      </c>
      <c r="G50" s="32">
        <v>1.4277349346555869E-2</v>
      </c>
      <c r="H50" s="31">
        <v>0.15991605945165366</v>
      </c>
      <c r="I50" s="33">
        <v>2.2375794662366159E-2</v>
      </c>
      <c r="J50" s="33">
        <v>5.3451259353874132E-2</v>
      </c>
      <c r="K50" s="33">
        <v>2.4979611985773639E-2</v>
      </c>
      <c r="L50" s="33">
        <v>2.1803928240870123E-2</v>
      </c>
      <c r="M50" s="33">
        <v>1.3943806787967165E-2</v>
      </c>
      <c r="N50" s="33">
        <v>2.3361658420802425E-2</v>
      </c>
      <c r="O50" s="34">
        <v>80.266999999999996</v>
      </c>
      <c r="P50" s="35">
        <v>1.9200252095678005</v>
      </c>
      <c r="Q50" s="25">
        <f t="shared" si="4"/>
        <v>0</v>
      </c>
      <c r="S50" s="8"/>
      <c r="V50" s="27"/>
      <c r="W50" s="25"/>
      <c r="Z50" s="7"/>
    </row>
    <row r="51" spans="1:26" ht="14" customHeight="1" x14ac:dyDescent="0.35">
      <c r="A51" s="36">
        <v>1989</v>
      </c>
      <c r="B51" s="37">
        <v>0.16793233170549338</v>
      </c>
      <c r="C51" s="38">
        <v>3.1298922821693109E-2</v>
      </c>
      <c r="D51" s="38">
        <v>4.9057176904923241E-2</v>
      </c>
      <c r="E51" s="38">
        <v>2.4966703273593942E-2</v>
      </c>
      <c r="F51" s="38">
        <v>4.8227679510246042E-2</v>
      </c>
      <c r="G51" s="38">
        <v>1.4381849195037036E-2</v>
      </c>
      <c r="H51" s="37">
        <v>0.19180191351092366</v>
      </c>
      <c r="I51" s="39">
        <v>3.0401048493460203E-2</v>
      </c>
      <c r="J51" s="39">
        <v>4.7649870333721311E-2</v>
      </c>
      <c r="K51" s="39">
        <v>2.4250481758314461E-2</v>
      </c>
      <c r="L51" s="39">
        <v>4.6844168787235421E-2</v>
      </c>
      <c r="M51" s="39">
        <v>1.396927610879041E-2</v>
      </c>
      <c r="N51" s="39">
        <v>2.8687068029401869E-2</v>
      </c>
      <c r="O51" s="40">
        <v>85.593999999999994</v>
      </c>
      <c r="P51" s="41">
        <v>2.5279606809383548</v>
      </c>
      <c r="Q51" s="25">
        <f t="shared" si="4"/>
        <v>0</v>
      </c>
      <c r="S51" s="8"/>
      <c r="V51" s="27"/>
      <c r="W51" s="25"/>
      <c r="Z51" s="7"/>
    </row>
    <row r="52" spans="1:26" ht="14" customHeight="1" x14ac:dyDescent="0.35">
      <c r="A52" s="42">
        <v>1990</v>
      </c>
      <c r="B52" s="43">
        <v>0.19557788944723617</v>
      </c>
      <c r="C52" s="44">
        <v>3.7268696423292932E-2</v>
      </c>
      <c r="D52" s="44">
        <v>5.5879396984924626E-2</v>
      </c>
      <c r="E52" s="44">
        <v>3.0493644694058526E-2</v>
      </c>
      <c r="F52" s="44">
        <v>4.6621342004138339E-2</v>
      </c>
      <c r="G52" s="44">
        <v>2.5314809340821757E-2</v>
      </c>
      <c r="H52" s="43">
        <v>0.2222382814534053</v>
      </c>
      <c r="I52" s="45">
        <v>3.6033526425888029E-2</v>
      </c>
      <c r="J52" s="45">
        <v>5.4027425726125282E-2</v>
      </c>
      <c r="K52" s="45">
        <v>2.9483015435395062E-2</v>
      </c>
      <c r="L52" s="45">
        <v>4.5076203901420218E-2</v>
      </c>
      <c r="M52" s="45">
        <v>2.4475818552609864E-2</v>
      </c>
      <c r="N52" s="45">
        <v>3.3142291411966833E-2</v>
      </c>
      <c r="O52" s="46">
        <v>84.574999999999989</v>
      </c>
      <c r="P52" s="47">
        <v>2.8990918428529842</v>
      </c>
      <c r="Q52" s="25">
        <f t="shared" si="4"/>
        <v>0</v>
      </c>
      <c r="S52" s="8"/>
      <c r="T52" s="53">
        <v>846.85833333333335</v>
      </c>
      <c r="V52" s="27"/>
      <c r="W52" s="25"/>
      <c r="Z52" s="7"/>
    </row>
    <row r="53" spans="1:26" ht="14" customHeight="1" x14ac:dyDescent="0.35">
      <c r="A53" s="30">
        <v>1991</v>
      </c>
      <c r="B53" s="31">
        <v>0.20827819538614753</v>
      </c>
      <c r="C53" s="32">
        <v>4.111812935703469E-2</v>
      </c>
      <c r="D53" s="32">
        <v>5.8607658831393843E-2</v>
      </c>
      <c r="E53" s="32">
        <v>3.8116806046302236E-2</v>
      </c>
      <c r="F53" s="32">
        <v>4.6875213162166952E-2</v>
      </c>
      <c r="G53" s="32">
        <v>2.3560387989249806E-2</v>
      </c>
      <c r="H53" s="31">
        <v>0.23597268604314992</v>
      </c>
      <c r="I53" s="33">
        <v>3.9679813975702964E-2</v>
      </c>
      <c r="J53" s="33">
        <v>5.6557558340948895E-2</v>
      </c>
      <c r="K53" s="33">
        <v>3.6783477189155311E-2</v>
      </c>
      <c r="L53" s="33">
        <v>4.523551453898985E-2</v>
      </c>
      <c r="M53" s="33">
        <v>2.2736243774399149E-2</v>
      </c>
      <c r="N53" s="33">
        <v>3.4980078223953756E-2</v>
      </c>
      <c r="O53" s="34">
        <v>73.301000000000002</v>
      </c>
      <c r="P53" s="35">
        <v>2.6570173900400404</v>
      </c>
      <c r="Q53" s="25">
        <f t="shared" si="4"/>
        <v>0</v>
      </c>
      <c r="S53" s="8"/>
      <c r="T53" s="53">
        <v>837.35</v>
      </c>
      <c r="V53" s="27"/>
      <c r="W53" s="25"/>
      <c r="Z53" s="7"/>
    </row>
    <row r="54" spans="1:26" ht="14" customHeight="1" x14ac:dyDescent="0.35">
      <c r="A54" s="30">
        <v>1992</v>
      </c>
      <c r="B54" s="31">
        <v>0.19422005270206055</v>
      </c>
      <c r="C54" s="32">
        <v>4.9894163894768674E-2</v>
      </c>
      <c r="D54" s="32">
        <v>5.4530793266807778E-2</v>
      </c>
      <c r="E54" s="32">
        <v>2.162800408944951E-2</v>
      </c>
      <c r="F54" s="32">
        <v>4.6481489481187091E-2</v>
      </c>
      <c r="G54" s="32">
        <v>2.168560196984751E-2</v>
      </c>
      <c r="H54" s="31">
        <v>0.22111926058292281</v>
      </c>
      <c r="I54" s="33">
        <v>4.82285559441765E-2</v>
      </c>
      <c r="J54" s="33">
        <v>5.2710401547069664E-2</v>
      </c>
      <c r="K54" s="33">
        <v>2.0906000296725284E-2</v>
      </c>
      <c r="L54" s="33">
        <v>4.4929806230245811E-2</v>
      </c>
      <c r="M54" s="33">
        <v>2.0961675397382338E-2</v>
      </c>
      <c r="N54" s="33">
        <v>3.3382821167323218E-2</v>
      </c>
      <c r="O54" s="34">
        <v>69.447000000000003</v>
      </c>
      <c r="P54" s="35">
        <v>2.3984022137976133</v>
      </c>
      <c r="Q54" s="25">
        <f t="shared" si="4"/>
        <v>0</v>
      </c>
      <c r="S54" s="8"/>
      <c r="T54" s="53">
        <v>857.45</v>
      </c>
      <c r="V54" s="27"/>
      <c r="W54" s="25"/>
      <c r="Z54" s="7"/>
    </row>
    <row r="55" spans="1:26" ht="14" customHeight="1" x14ac:dyDescent="0.35">
      <c r="A55" s="30">
        <v>1993</v>
      </c>
      <c r="B55" s="31">
        <v>0.19241871874449429</v>
      </c>
      <c r="C55" s="32">
        <v>4.5089243362651958E-2</v>
      </c>
      <c r="D55" s="32">
        <v>4.2039925732175042E-2</v>
      </c>
      <c r="E55" s="32">
        <v>2.7037282990228631E-2</v>
      </c>
      <c r="F55" s="32">
        <v>4.3828858742054833E-2</v>
      </c>
      <c r="G55" s="32">
        <v>3.4423407917383818E-2</v>
      </c>
      <c r="H55" s="31">
        <v>0.21917563111041416</v>
      </c>
      <c r="I55" s="33">
        <v>4.3595339329333467E-2</v>
      </c>
      <c r="J55" s="33">
        <v>4.0647052179017852E-2</v>
      </c>
      <c r="K55" s="33">
        <v>2.6141479399465064E-2</v>
      </c>
      <c r="L55" s="33">
        <v>4.2376713973869676E-2</v>
      </c>
      <c r="M55" s="33">
        <v>3.3282886052451756E-2</v>
      </c>
      <c r="N55" s="33">
        <v>3.3132160176276355E-2</v>
      </c>
      <c r="O55" s="34">
        <v>73.786999999999992</v>
      </c>
      <c r="P55" s="35">
        <v>2.5284972798067393</v>
      </c>
      <c r="Q55" s="25">
        <f t="shared" si="4"/>
        <v>0</v>
      </c>
      <c r="S55" s="8"/>
      <c r="T55" s="53">
        <v>871.14166666666665</v>
      </c>
      <c r="V55" s="27"/>
      <c r="W55" s="25"/>
      <c r="Z55" s="7"/>
    </row>
    <row r="56" spans="1:26" ht="14" customHeight="1" x14ac:dyDescent="0.35">
      <c r="A56" s="30">
        <v>1994</v>
      </c>
      <c r="B56" s="31">
        <v>0.18929328621908129</v>
      </c>
      <c r="C56" s="32">
        <v>4.5535924617196702E-2</v>
      </c>
      <c r="D56" s="32">
        <v>4.685512367491166E-2</v>
      </c>
      <c r="E56" s="32">
        <v>2.7597173144876325E-2</v>
      </c>
      <c r="F56" s="32">
        <v>3.5700824499411074E-2</v>
      </c>
      <c r="G56" s="32">
        <v>3.3604240282685514E-2</v>
      </c>
      <c r="H56" s="31">
        <v>0.21589573879094776</v>
      </c>
      <c r="I56" s="33">
        <v>4.4041713141759947E-2</v>
      </c>
      <c r="J56" s="33">
        <v>4.5317624127760234E-2</v>
      </c>
      <c r="K56" s="33">
        <v>2.6691602144631028E-2</v>
      </c>
      <c r="L56" s="33">
        <v>3.4529341058632805E-2</v>
      </c>
      <c r="M56" s="33">
        <v>3.2501553955882341E-2</v>
      </c>
      <c r="N56" s="33">
        <v>3.2813904362281418E-2</v>
      </c>
      <c r="O56" s="34">
        <v>84.9</v>
      </c>
      <c r="P56" s="35">
        <v>2.8804182493140544</v>
      </c>
      <c r="Q56" s="25">
        <f t="shared" si="4"/>
        <v>0</v>
      </c>
      <c r="S56" s="8"/>
      <c r="T56" s="53">
        <v>898.73333333333335</v>
      </c>
      <c r="V56" s="27"/>
      <c r="W56" s="25"/>
      <c r="Z56" s="7"/>
    </row>
    <row r="57" spans="1:26" x14ac:dyDescent="0.35">
      <c r="A57" s="30">
        <v>1995</v>
      </c>
      <c r="B57" s="31">
        <v>0.20848711699164346</v>
      </c>
      <c r="C57" s="32">
        <v>4.5560584958217271E-2</v>
      </c>
      <c r="D57" s="32">
        <v>5.9235724233983288E-2</v>
      </c>
      <c r="E57" s="32">
        <v>3.1267409470752086E-2</v>
      </c>
      <c r="F57" s="32">
        <v>3.794394150417827E-2</v>
      </c>
      <c r="G57" s="32">
        <v>3.4479456824512533E-2</v>
      </c>
      <c r="H57" s="31">
        <v>0.23733267458795446</v>
      </c>
      <c r="I57" s="33">
        <v>4.3900194450688414E-2</v>
      </c>
      <c r="J57" s="33">
        <v>5.7076962788867903E-2</v>
      </c>
      <c r="K57" s="33">
        <v>3.0127913348657387E-2</v>
      </c>
      <c r="L57" s="33">
        <v>3.6561128698997088E-2</v>
      </c>
      <c r="M57" s="33">
        <v>3.322290221994207E-2</v>
      </c>
      <c r="N57" s="33">
        <v>3.6443573080801622E-2</v>
      </c>
      <c r="O57" s="34">
        <v>114.88</v>
      </c>
      <c r="P57" s="35">
        <v>4.3449844332506036</v>
      </c>
      <c r="Q57" s="25">
        <f t="shared" si="4"/>
        <v>0</v>
      </c>
      <c r="S57" s="8"/>
      <c r="T57" s="53">
        <v>930.2</v>
      </c>
      <c r="V57" s="27"/>
      <c r="W57" s="25"/>
      <c r="Z57" s="7"/>
    </row>
    <row r="58" spans="1:26" x14ac:dyDescent="0.35">
      <c r="A58" s="30">
        <v>1996</v>
      </c>
      <c r="B58" s="31">
        <v>0.19729520213068072</v>
      </c>
      <c r="C58" s="32">
        <v>4.3526982738108941E-2</v>
      </c>
      <c r="D58" s="32">
        <v>4.8193603352598494E-2</v>
      </c>
      <c r="E58" s="32">
        <v>2.2688372592814324E-2</v>
      </c>
      <c r="F58" s="32">
        <v>3.7624628704321997E-2</v>
      </c>
      <c r="G58" s="32">
        <v>4.5261614742836964E-2</v>
      </c>
      <c r="H58" s="31">
        <v>0.22459365070876289</v>
      </c>
      <c r="I58" s="33">
        <v>4.2046713648912867E-2</v>
      </c>
      <c r="J58" s="33">
        <v>4.655463145856531E-2</v>
      </c>
      <c r="K58" s="33">
        <v>2.191678461403393E-2</v>
      </c>
      <c r="L58" s="33">
        <v>3.6345087340322844E-2</v>
      </c>
      <c r="M58" s="33">
        <v>4.3722354150527096E-2</v>
      </c>
      <c r="N58" s="33">
        <v>3.4008079496400861E-2</v>
      </c>
      <c r="O58" s="34">
        <v>130.28700000000001</v>
      </c>
      <c r="P58" s="35">
        <v>4.5867988740916914</v>
      </c>
      <c r="Q58" s="25">
        <f t="shared" si="4"/>
        <v>0</v>
      </c>
      <c r="S58" s="8"/>
      <c r="T58" s="53">
        <v>972.0916666666667</v>
      </c>
      <c r="V58" s="27"/>
      <c r="W58" s="25"/>
      <c r="Z58" s="7"/>
    </row>
    <row r="59" spans="1:26" x14ac:dyDescent="0.35">
      <c r="A59" s="30">
        <v>1997</v>
      </c>
      <c r="B59" s="31">
        <v>0.2247690207032306</v>
      </c>
      <c r="C59" s="32">
        <v>5.6301420184783436E-2</v>
      </c>
      <c r="D59" s="32">
        <v>5.4499331147722783E-2</v>
      </c>
      <c r="E59" s="32">
        <v>2.3233086354720434E-2</v>
      </c>
      <c r="F59" s="32">
        <v>5.5545929011554161E-2</v>
      </c>
      <c r="G59" s="32">
        <v>3.5189254004449777E-2</v>
      </c>
      <c r="H59" s="31">
        <v>0.25499068595223295</v>
      </c>
      <c r="I59" s="33">
        <v>5.4106561208157607E-2</v>
      </c>
      <c r="J59" s="33">
        <v>5.2374724951341038E-2</v>
      </c>
      <c r="K59" s="33">
        <v>2.2327365895573593E-2</v>
      </c>
      <c r="L59" s="33">
        <v>5.3380522162030659E-2</v>
      </c>
      <c r="M59" s="33">
        <v>3.3817433368683515E-2</v>
      </c>
      <c r="N59" s="33">
        <v>3.8984078366446524E-2</v>
      </c>
      <c r="O59" s="34">
        <v>144.27699999999999</v>
      </c>
      <c r="P59" s="35">
        <v>5.85266669142709</v>
      </c>
      <c r="Q59" s="25">
        <f t="shared" si="4"/>
        <v>0</v>
      </c>
      <c r="S59" s="8"/>
      <c r="T59" s="53">
        <v>989.125</v>
      </c>
      <c r="V59" s="27"/>
      <c r="W59" s="25"/>
      <c r="Z59" s="7"/>
    </row>
    <row r="60" spans="1:26" x14ac:dyDescent="0.35">
      <c r="A60" s="30">
        <v>1998</v>
      </c>
      <c r="B60" s="31">
        <v>0.26337617575054761</v>
      </c>
      <c r="C60" s="32">
        <v>8.7078018296611256E-2</v>
      </c>
      <c r="D60" s="32">
        <v>5.963310140445819E-2</v>
      </c>
      <c r="E60" s="32">
        <v>2.7686509470429069E-2</v>
      </c>
      <c r="F60" s="32">
        <v>6.4134776446334238E-2</v>
      </c>
      <c r="G60" s="32">
        <v>2.4843770132714858E-2</v>
      </c>
      <c r="H60" s="31">
        <v>0.29715641043968355</v>
      </c>
      <c r="I60" s="33">
        <v>8.3084778059884554E-2</v>
      </c>
      <c r="J60" s="33">
        <v>5.6898435358683545E-2</v>
      </c>
      <c r="K60" s="33">
        <v>2.6416856281317222E-2</v>
      </c>
      <c r="L60" s="33">
        <v>6.1193671734848853E-2</v>
      </c>
      <c r="M60" s="33">
        <v>2.3704479821949866E-2</v>
      </c>
      <c r="N60" s="33">
        <v>4.585818918299954E-2</v>
      </c>
      <c r="O60" s="34">
        <v>124.176</v>
      </c>
      <c r="P60" s="35">
        <v>5.9681762558043117</v>
      </c>
      <c r="Q60" s="25">
        <f t="shared" si="4"/>
        <v>0</v>
      </c>
      <c r="S60" s="8"/>
      <c r="T60" s="53">
        <v>996.35</v>
      </c>
      <c r="V60" s="27"/>
      <c r="W60" s="25"/>
      <c r="Z60" s="7"/>
    </row>
    <row r="61" spans="1:26" x14ac:dyDescent="0.35">
      <c r="A61" s="36">
        <v>1999</v>
      </c>
      <c r="B61" s="37">
        <v>0.24067316633323002</v>
      </c>
      <c r="C61" s="38">
        <v>7.9411930457324809E-2</v>
      </c>
      <c r="D61" s="38">
        <v>4.5422525289526332E-2</v>
      </c>
      <c r="E61" s="38">
        <v>2.5035926625151455E-2</v>
      </c>
      <c r="F61" s="38">
        <v>5.6376623742568119E-2</v>
      </c>
      <c r="G61" s="38">
        <v>3.4426160218659303E-2</v>
      </c>
      <c r="H61" s="37">
        <v>0.27232370018827079</v>
      </c>
      <c r="I61" s="39">
        <v>7.6101853844733086E-2</v>
      </c>
      <c r="J61" s="39">
        <v>4.352920727320491E-2</v>
      </c>
      <c r="K61" s="39">
        <v>2.3992370137867595E-2</v>
      </c>
      <c r="L61" s="39">
        <v>5.4026713059469426E-2</v>
      </c>
      <c r="M61" s="39">
        <v>3.2991196641462842E-2</v>
      </c>
      <c r="N61" s="39">
        <v>4.1682359231532899E-2</v>
      </c>
      <c r="O61" s="40">
        <v>141.95600000000002</v>
      </c>
      <c r="P61" s="41">
        <v>6.174425613543586</v>
      </c>
      <c r="Q61" s="25">
        <f t="shared" si="4"/>
        <v>0</v>
      </c>
      <c r="S61" s="8"/>
      <c r="T61" s="53">
        <v>1010.6833333333333</v>
      </c>
      <c r="V61" s="27"/>
      <c r="W61" s="25"/>
      <c r="Z61" s="7"/>
    </row>
    <row r="62" spans="1:26" x14ac:dyDescent="0.35">
      <c r="A62" s="42">
        <v>2000</v>
      </c>
      <c r="B62" s="43">
        <v>0.24181115854898202</v>
      </c>
      <c r="C62" s="44">
        <v>7.2504429148151375E-2</v>
      </c>
      <c r="D62" s="44">
        <v>4.3873253753884581E-2</v>
      </c>
      <c r="E62" s="44">
        <v>2.1718799918677936E-2</v>
      </c>
      <c r="F62" s="44">
        <v>5.4898202201504459E-2</v>
      </c>
      <c r="G62" s="44">
        <v>4.8816473526763673E-2</v>
      </c>
      <c r="H62" s="43">
        <v>0.27312296193690111</v>
      </c>
      <c r="I62" s="45">
        <v>6.9510129699091372E-2</v>
      </c>
      <c r="J62" s="45">
        <v>4.2061369140941933E-2</v>
      </c>
      <c r="K62" s="45">
        <v>2.0821853464581212E-2</v>
      </c>
      <c r="L62" s="45">
        <v>5.263100751370875E-2</v>
      </c>
      <c r="M62" s="45">
        <v>4.6800443037266777E-2</v>
      </c>
      <c r="N62" s="45">
        <v>4.1298159081311042E-2</v>
      </c>
      <c r="O62" s="46">
        <v>172.15499999999997</v>
      </c>
      <c r="P62" s="47">
        <v>7.4159496448136055</v>
      </c>
      <c r="Q62" s="25">
        <f t="shared" si="4"/>
        <v>0</v>
      </c>
      <c r="S62" s="8"/>
      <c r="T62" s="53">
        <v>1025.8666666666666</v>
      </c>
      <c r="V62" s="27"/>
      <c r="W62" s="25"/>
      <c r="Z62" s="7"/>
    </row>
    <row r="63" spans="1:26" x14ac:dyDescent="0.35">
      <c r="A63" s="30">
        <v>2001</v>
      </c>
      <c r="B63" s="31">
        <v>0.26986217935098233</v>
      </c>
      <c r="C63" s="32">
        <v>9.0043768325330384E-2</v>
      </c>
      <c r="D63" s="32">
        <v>4.8704655873312651E-2</v>
      </c>
      <c r="E63" s="32">
        <v>2.4589583421861499E-2</v>
      </c>
      <c r="F63" s="32">
        <v>7.0043485035198805E-2</v>
      </c>
      <c r="G63" s="32">
        <v>3.6480686695278972E-2</v>
      </c>
      <c r="H63" s="31">
        <v>0.30342349845328126</v>
      </c>
      <c r="I63" s="33">
        <v>8.5904840637330823E-2</v>
      </c>
      <c r="J63" s="33">
        <v>4.6465910733280165E-2</v>
      </c>
      <c r="K63" s="33">
        <v>2.3459305229889302E-2</v>
      </c>
      <c r="L63" s="33">
        <v>6.6823885001038363E-2</v>
      </c>
      <c r="M63" s="33">
        <v>3.4803825241693495E-2</v>
      </c>
      <c r="N63" s="33">
        <v>4.5965731610049056E-2</v>
      </c>
      <c r="O63" s="34">
        <v>141.19800000000001</v>
      </c>
      <c r="P63" s="35">
        <v>6.802973003085965</v>
      </c>
      <c r="Q63" s="25">
        <f t="shared" si="4"/>
        <v>0</v>
      </c>
      <c r="S63" s="8"/>
      <c r="T63" s="53">
        <v>1009.4416666666667</v>
      </c>
      <c r="V63" s="27"/>
      <c r="W63" s="25"/>
      <c r="Z63" s="7"/>
    </row>
    <row r="64" spans="1:26" x14ac:dyDescent="0.35">
      <c r="A64" s="30">
        <v>2002</v>
      </c>
      <c r="B64" s="31">
        <v>0.2736751901930386</v>
      </c>
      <c r="C64" s="32">
        <v>0.11838739852555423</v>
      </c>
      <c r="D64" s="32">
        <v>3.2654983613635023E-2</v>
      </c>
      <c r="E64" s="32">
        <v>2.8167539951985662E-2</v>
      </c>
      <c r="F64" s="32">
        <v>6.1143055255738502E-2</v>
      </c>
      <c r="G64" s="32">
        <v>3.3322212846125167E-2</v>
      </c>
      <c r="H64" s="31">
        <v>0.30780806839633928</v>
      </c>
      <c r="I64" s="33">
        <v>0.11282390599422747</v>
      </c>
      <c r="J64" s="33">
        <v>3.1120396658370172E-2</v>
      </c>
      <c r="K64" s="33">
        <v>2.6843835739371387E-2</v>
      </c>
      <c r="L64" s="33">
        <v>5.826970103481291E-2</v>
      </c>
      <c r="M64" s="33">
        <v>3.175627014778399E-2</v>
      </c>
      <c r="N64" s="33">
        <v>4.6993958821773374E-2</v>
      </c>
      <c r="O64" s="34">
        <v>152.87100000000001</v>
      </c>
      <c r="P64" s="35">
        <v>7.538266462782893</v>
      </c>
      <c r="Q64" s="25">
        <f t="shared" si="4"/>
        <v>0</v>
      </c>
      <c r="S64" s="8"/>
      <c r="T64" s="53">
        <v>1004.4916666666667</v>
      </c>
      <c r="V64" s="27"/>
      <c r="W64" s="25"/>
      <c r="Z64" s="7"/>
    </row>
    <row r="65" spans="1:27" x14ac:dyDescent="0.35">
      <c r="A65" s="30">
        <v>2003</v>
      </c>
      <c r="B65" s="31">
        <v>0.25758783049619705</v>
      </c>
      <c r="C65" s="32">
        <v>0.11267415187733913</v>
      </c>
      <c r="D65" s="32">
        <v>2.9713871785584933E-2</v>
      </c>
      <c r="E65" s="32">
        <v>2.5319328745623565E-2</v>
      </c>
      <c r="F65" s="32">
        <v>5.7824459736810337E-2</v>
      </c>
      <c r="G65" s="32">
        <v>3.2056018350839065E-2</v>
      </c>
      <c r="H65" s="31">
        <v>0.29046722676424919</v>
      </c>
      <c r="I65" s="33">
        <v>0.10768412310232893</v>
      </c>
      <c r="J65" s="33">
        <v>2.839792600071275E-2</v>
      </c>
      <c r="K65" s="33">
        <v>2.4198005204247839E-2</v>
      </c>
      <c r="L65" s="33">
        <v>5.5263573205352592E-2</v>
      </c>
      <c r="M65" s="33">
        <v>3.063634532630119E-2</v>
      </c>
      <c r="N65" s="33">
        <v>4.4287253925305914E-2</v>
      </c>
      <c r="O65" s="34">
        <v>207.07500000000002</v>
      </c>
      <c r="P65" s="35">
        <v>9.5957526403712698</v>
      </c>
      <c r="Q65" s="25">
        <f t="shared" si="4"/>
        <v>0</v>
      </c>
      <c r="S65" s="8"/>
      <c r="T65" s="53">
        <v>1023.8166666666667</v>
      </c>
      <c r="V65" s="27"/>
      <c r="W65" s="25"/>
      <c r="Z65" s="7"/>
    </row>
    <row r="66" spans="1:27" x14ac:dyDescent="0.35">
      <c r="A66" s="30">
        <v>2004</v>
      </c>
      <c r="B66" s="31">
        <v>0.27582382334414118</v>
      </c>
      <c r="C66" s="32">
        <v>0.11435947179465379</v>
      </c>
      <c r="D66" s="32">
        <v>3.2392575445484864E-2</v>
      </c>
      <c r="E66" s="32">
        <v>3.4216638391114648E-2</v>
      </c>
      <c r="F66" s="32">
        <v>6.1728299640984224E-2</v>
      </c>
      <c r="G66" s="32">
        <v>3.3126838071903635E-2</v>
      </c>
      <c r="H66" s="31">
        <v>0.31000075762995749</v>
      </c>
      <c r="I66" s="33">
        <v>0.10896236501528522</v>
      </c>
      <c r="J66" s="33">
        <v>3.0863832912885945E-2</v>
      </c>
      <c r="K66" s="33">
        <v>3.2601810619266543E-2</v>
      </c>
      <c r="L66" s="33">
        <v>5.8815080305121357E-2</v>
      </c>
      <c r="M66" s="33">
        <v>3.1563442582827284E-2</v>
      </c>
      <c r="N66" s="33">
        <v>4.7194226194571129E-2</v>
      </c>
      <c r="O66" s="34">
        <v>258.76299999999998</v>
      </c>
      <c r="P66" s="35">
        <v>12.817008343695896</v>
      </c>
      <c r="Q66" s="25">
        <f t="shared" si="4"/>
        <v>0</v>
      </c>
      <c r="S66" s="8"/>
      <c r="T66" s="53">
        <v>1048.5083333333334</v>
      </c>
      <c r="V66" s="27"/>
      <c r="W66" s="25"/>
      <c r="Z66" s="7"/>
    </row>
    <row r="67" spans="1:27" x14ac:dyDescent="0.35">
      <c r="A67" s="30">
        <v>2005</v>
      </c>
      <c r="B67" s="31">
        <v>0.23844894139665457</v>
      </c>
      <c r="C67" s="32">
        <v>9.4658655059686889E-2</v>
      </c>
      <c r="D67" s="32">
        <v>2.9535618200959176E-2</v>
      </c>
      <c r="E67" s="32">
        <v>3.413449403131176E-2</v>
      </c>
      <c r="F67" s="32">
        <v>5.6279281664214344E-2</v>
      </c>
      <c r="G67" s="32">
        <v>2.384089244048242E-2</v>
      </c>
      <c r="H67" s="31">
        <v>0.26940633772926098</v>
      </c>
      <c r="I67" s="33">
        <v>9.081073774949576E-2</v>
      </c>
      <c r="J67" s="33">
        <v>2.83349819097399E-2</v>
      </c>
      <c r="K67" s="33">
        <v>3.2746911349359649E-2</v>
      </c>
      <c r="L67" s="33">
        <v>5.3991503309616946E-2</v>
      </c>
      <c r="M67" s="33">
        <v>2.2871749337252271E-2</v>
      </c>
      <c r="N67" s="33">
        <v>4.0650454073796423E-2</v>
      </c>
      <c r="O67" s="34">
        <v>324.86200000000002</v>
      </c>
      <c r="P67" s="35">
        <v>13.765355774023046</v>
      </c>
      <c r="Q67" s="25">
        <f t="shared" si="4"/>
        <v>-3.8163916471489756E-17</v>
      </c>
      <c r="S67" s="8"/>
      <c r="T67" s="53">
        <v>1051.925</v>
      </c>
      <c r="V67" s="27"/>
      <c r="W67" s="25"/>
      <c r="Z67" s="7"/>
    </row>
    <row r="68" spans="1:27" x14ac:dyDescent="0.35">
      <c r="A68" s="30">
        <v>2006</v>
      </c>
      <c r="B68" s="31">
        <v>0.25735143112970665</v>
      </c>
      <c r="C68" s="32">
        <v>0.10365524738431713</v>
      </c>
      <c r="D68" s="32">
        <v>1.7146721942163358E-2</v>
      </c>
      <c r="E68" s="32">
        <v>3.8425415045413351E-2</v>
      </c>
      <c r="F68" s="32">
        <v>6.6563344569155067E-2</v>
      </c>
      <c r="G68" s="32">
        <v>3.1560702188657752E-2</v>
      </c>
      <c r="H68" s="31">
        <v>0.28992513035707901</v>
      </c>
      <c r="I68" s="33">
        <v>9.9108770095911652E-2</v>
      </c>
      <c r="J68" s="33">
        <v>1.6394640558462521E-2</v>
      </c>
      <c r="K68" s="33">
        <v>3.6740017719084091E-2</v>
      </c>
      <c r="L68" s="33">
        <v>6.3643774726232102E-2</v>
      </c>
      <c r="M68" s="33">
        <v>3.0176401641143245E-2</v>
      </c>
      <c r="N68" s="33">
        <v>4.3861525616245407E-2</v>
      </c>
      <c r="O68" s="34">
        <v>365.20100000000002</v>
      </c>
      <c r="P68" s="35">
        <v>16.75308906160528</v>
      </c>
      <c r="Q68" s="25">
        <f t="shared" si="4"/>
        <v>0</v>
      </c>
      <c r="S68" s="8"/>
      <c r="T68" s="53">
        <v>1045.1583333333333</v>
      </c>
      <c r="V68" s="27"/>
      <c r="W68" s="25"/>
      <c r="Z68" s="7"/>
    </row>
    <row r="69" spans="1:27" x14ac:dyDescent="0.35">
      <c r="A69" s="30">
        <v>2007</v>
      </c>
      <c r="B69" s="31">
        <v>0.26148969133595518</v>
      </c>
      <c r="C69" s="32">
        <v>0.11278751042783935</v>
      </c>
      <c r="D69" s="32">
        <v>1.7831009414849244E-2</v>
      </c>
      <c r="E69" s="32">
        <v>3.6980097723751638E-2</v>
      </c>
      <c r="F69" s="32">
        <v>6.3284471457514008E-2</v>
      </c>
      <c r="G69" s="32">
        <v>3.0606602312000953E-2</v>
      </c>
      <c r="H69" s="31">
        <v>0.29445988325974304</v>
      </c>
      <c r="I69" s="33">
        <v>0.10775220378176283</v>
      </c>
      <c r="J69" s="33">
        <v>1.7034958505734735E-2</v>
      </c>
      <c r="K69" s="33">
        <v>3.5329151345605457E-2</v>
      </c>
      <c r="L69" s="33">
        <v>6.0459187713642962E-2</v>
      </c>
      <c r="M69" s="33">
        <v>2.9240195451428915E-2</v>
      </c>
      <c r="N69" s="33">
        <v>4.4644186461568161E-2</v>
      </c>
      <c r="O69" s="34">
        <v>419.55000000000007</v>
      </c>
      <c r="P69" s="35">
        <v>19.605751244216865</v>
      </c>
      <c r="Q69" s="25">
        <f t="shared" si="4"/>
        <v>0</v>
      </c>
      <c r="S69" s="8"/>
      <c r="T69" s="53">
        <v>1032.4583333333333</v>
      </c>
      <c r="V69" s="27"/>
      <c r="W69" s="25"/>
      <c r="Z69" s="7"/>
    </row>
    <row r="70" spans="1:27" x14ac:dyDescent="0.35">
      <c r="A70" s="30">
        <v>2008</v>
      </c>
      <c r="B70" s="31">
        <v>0.23418262615827837</v>
      </c>
      <c r="C70" s="32">
        <v>8.5540054947256861E-2</v>
      </c>
      <c r="D70" s="32">
        <v>7.5763985056483468E-3</v>
      </c>
      <c r="E70" s="32">
        <v>4.0998935786516102E-2</v>
      </c>
      <c r="F70" s="32">
        <v>7.0703405037870856E-2</v>
      </c>
      <c r="G70" s="32">
        <v>2.9363831880986201E-2</v>
      </c>
      <c r="H70" s="31">
        <v>0.26443750314237269</v>
      </c>
      <c r="I70" s="54">
        <v>8.216065415531712E-2</v>
      </c>
      <c r="J70" s="54">
        <v>7.2770804010969057E-3</v>
      </c>
      <c r="K70" s="54">
        <v>3.9379205285395097E-2</v>
      </c>
      <c r="L70" s="54">
        <v>6.7910150542942818E-2</v>
      </c>
      <c r="M70" s="54">
        <v>2.8203765327671784E-2</v>
      </c>
      <c r="N70" s="33">
        <v>3.9506647429948964E-2</v>
      </c>
      <c r="O70" s="34">
        <v>449.15799999999996</v>
      </c>
      <c r="P70" s="35">
        <v>18.474596100910393</v>
      </c>
      <c r="Q70" s="25">
        <f t="shared" si="4"/>
        <v>0</v>
      </c>
      <c r="S70" s="8"/>
      <c r="T70" s="53">
        <v>1013.8333333333334</v>
      </c>
      <c r="V70" s="27"/>
      <c r="W70" s="25"/>
      <c r="Z70" s="7"/>
    </row>
    <row r="71" spans="1:27" x14ac:dyDescent="0.35">
      <c r="A71" s="36">
        <v>2009</v>
      </c>
      <c r="B71" s="37">
        <v>0.30254666034579197</v>
      </c>
      <c r="C71" s="38">
        <v>0.11080844488924674</v>
      </c>
      <c r="D71" s="38">
        <v>3.6886818718818902E-2</v>
      </c>
      <c r="E71" s="38">
        <v>5.6769982868422969E-2</v>
      </c>
      <c r="F71" s="38">
        <v>6.4013905924315051E-2</v>
      </c>
      <c r="G71" s="38">
        <v>3.4067507944988321E-2</v>
      </c>
      <c r="H71" s="37">
        <v>0.33879156828500212</v>
      </c>
      <c r="I71" s="55">
        <v>0.1050500067894464</v>
      </c>
      <c r="J71" s="55">
        <v>3.4969902887149386E-2</v>
      </c>
      <c r="K71" s="55">
        <v>5.3819788660740657E-2</v>
      </c>
      <c r="L71" s="55">
        <v>6.0687263129534846E-2</v>
      </c>
      <c r="M71" s="55">
        <v>3.2297104652064659E-2</v>
      </c>
      <c r="N71" s="39">
        <v>5.1967502166066194E-2</v>
      </c>
      <c r="O71" s="40">
        <v>398.67900000000003</v>
      </c>
      <c r="P71" s="41">
        <v>21.854052306648168</v>
      </c>
      <c r="Q71" s="25">
        <f t="shared" si="4"/>
        <v>0</v>
      </c>
      <c r="S71" s="8"/>
      <c r="T71" s="53">
        <v>964.47500000000002</v>
      </c>
      <c r="V71" s="27"/>
      <c r="W71" s="25"/>
      <c r="Z71" s="7"/>
    </row>
    <row r="72" spans="1:27" x14ac:dyDescent="0.35">
      <c r="A72" s="30">
        <v>2010</v>
      </c>
      <c r="B72" s="31">
        <v>0.26530674333348547</v>
      </c>
      <c r="C72" s="32">
        <v>0.11167756474195574</v>
      </c>
      <c r="D72" s="32">
        <v>1.2225836804853826E-2</v>
      </c>
      <c r="E72" s="32">
        <v>4.6977984366749027E-2</v>
      </c>
      <c r="F72" s="32">
        <v>6.01686756937065E-2</v>
      </c>
      <c r="G72" s="32">
        <v>3.4256681726220359E-2</v>
      </c>
      <c r="H72" s="31">
        <v>0.29872706526898118</v>
      </c>
      <c r="I72" s="54">
        <v>0.10659748522199022</v>
      </c>
      <c r="J72" s="54">
        <v>1.1669698037767644E-2</v>
      </c>
      <c r="K72" s="54">
        <v>4.4841011763324015E-2</v>
      </c>
      <c r="L72" s="54">
        <v>5.7431674239194909E-2</v>
      </c>
      <c r="M72" s="54">
        <v>3.2698386041124981E-2</v>
      </c>
      <c r="N72" s="33">
        <v>4.5488809965579434E-2</v>
      </c>
      <c r="O72" s="34">
        <v>460.17300000000006</v>
      </c>
      <c r="P72" s="35">
        <v>21.930305654704512</v>
      </c>
      <c r="Q72" s="25">
        <f t="shared" si="4"/>
        <v>0</v>
      </c>
      <c r="S72" s="8"/>
      <c r="T72" s="53">
        <v>932.23333333333335</v>
      </c>
      <c r="V72" s="27"/>
      <c r="W72" s="25"/>
      <c r="Z72" s="7"/>
    </row>
    <row r="73" spans="1:27" x14ac:dyDescent="0.35">
      <c r="A73" s="30">
        <v>2011</v>
      </c>
      <c r="B73" s="31">
        <v>0.27559669784418844</v>
      </c>
      <c r="C73" s="32">
        <v>0.1120180791604882</v>
      </c>
      <c r="D73" s="32">
        <v>2.9155854340139158E-2</v>
      </c>
      <c r="E73" s="32">
        <v>4.7832069122847043E-2</v>
      </c>
      <c r="F73" s="32">
        <v>4.3961018592448955E-2</v>
      </c>
      <c r="G73" s="32">
        <v>4.2629676628265084E-2</v>
      </c>
      <c r="H73" s="31">
        <v>0.30974506466145546</v>
      </c>
      <c r="I73" s="54">
        <v>0.10673754765827918</v>
      </c>
      <c r="J73" s="54">
        <v>2.7781447561601686E-2</v>
      </c>
      <c r="K73" s="54">
        <v>4.5577265704399177E-2</v>
      </c>
      <c r="L73" s="54">
        <v>4.1888696470106186E-2</v>
      </c>
      <c r="M73" s="54">
        <v>4.0620113957207084E-2</v>
      </c>
      <c r="N73" s="33">
        <v>4.713999330986212E-2</v>
      </c>
      <c r="O73" s="34">
        <v>561.08799999999997</v>
      </c>
      <c r="P73" s="35">
        <v>27.758206221834989</v>
      </c>
      <c r="Q73" s="25">
        <f t="shared" si="4"/>
        <v>0</v>
      </c>
      <c r="S73" s="8"/>
      <c r="T73" s="53">
        <v>924.77499999999998</v>
      </c>
      <c r="V73" s="27"/>
      <c r="W73" s="25"/>
      <c r="Z73" s="7"/>
    </row>
    <row r="74" spans="1:27" x14ac:dyDescent="0.35">
      <c r="A74" s="30">
        <v>2012</v>
      </c>
      <c r="B74" s="31">
        <v>0.30140233354190438</v>
      </c>
      <c r="C74" s="32">
        <v>0.1279730575288012</v>
      </c>
      <c r="D74" s="32">
        <v>3.6037395561117451E-2</v>
      </c>
      <c r="E74" s="32">
        <v>4.3691339394162462E-2</v>
      </c>
      <c r="F74" s="32">
        <v>4.9703706430122563E-2</v>
      </c>
      <c r="G74" s="32">
        <v>4.3996834627700689E-2</v>
      </c>
      <c r="H74" s="31">
        <v>0.33746867314837736</v>
      </c>
      <c r="I74" s="54">
        <v>0.12136622218577291</v>
      </c>
      <c r="J74" s="54">
        <v>3.417690130348594E-2</v>
      </c>
      <c r="K74" s="54">
        <v>4.1435696754471438E-2</v>
      </c>
      <c r="L74" s="54">
        <v>4.7137664712723328E-2</v>
      </c>
      <c r="M74" s="54">
        <v>4.1725420256482397E-2</v>
      </c>
      <c r="N74" s="33">
        <v>5.1626767935441339E-2</v>
      </c>
      <c r="O74" s="34">
        <v>543.38</v>
      </c>
      <c r="P74" s="35">
        <v>29.580076927825459</v>
      </c>
      <c r="Q74" s="25">
        <f t="shared" si="4"/>
        <v>0</v>
      </c>
      <c r="S74" s="8"/>
      <c r="T74" s="53">
        <v>939.81666666666672</v>
      </c>
      <c r="V74" s="27"/>
      <c r="W74" s="25"/>
      <c r="Z74" s="7"/>
    </row>
    <row r="75" spans="1:27" x14ac:dyDescent="0.35">
      <c r="A75" s="30">
        <v>2013</v>
      </c>
      <c r="B75" s="31">
        <v>0.29897445117113453</v>
      </c>
      <c r="C75" s="32">
        <v>0.12066418356698702</v>
      </c>
      <c r="D75" s="32">
        <v>1.1549149349456545E-2</v>
      </c>
      <c r="E75" s="32">
        <v>6.7893755642668141E-2</v>
      </c>
      <c r="F75" s="32">
        <v>4.7201041182195161E-2</v>
      </c>
      <c r="G75" s="32">
        <v>5.1666321429827682E-2</v>
      </c>
      <c r="H75" s="31">
        <v>0.33490306562388955</v>
      </c>
      <c r="I75" s="54">
        <v>0.11447996255410485</v>
      </c>
      <c r="J75" s="54">
        <v>1.0957238063302828E-2</v>
      </c>
      <c r="K75" s="54">
        <v>6.4414098482796958E-2</v>
      </c>
      <c r="L75" s="54">
        <v>4.4781916781897878E-2</v>
      </c>
      <c r="M75" s="54">
        <v>4.901834469638975E-2</v>
      </c>
      <c r="N75" s="33">
        <v>5.1251505045397293E-2</v>
      </c>
      <c r="O75" s="34">
        <v>511.726</v>
      </c>
      <c r="P75" s="35">
        <v>27.643498577687772</v>
      </c>
      <c r="Q75" s="25">
        <f t="shared" si="4"/>
        <v>0</v>
      </c>
      <c r="S75" s="8"/>
      <c r="T75" s="53">
        <v>925.70833333333337</v>
      </c>
      <c r="V75" s="27"/>
      <c r="W75" s="25"/>
      <c r="Z75" s="7"/>
    </row>
    <row r="76" spans="1:27" x14ac:dyDescent="0.35">
      <c r="A76" s="30">
        <v>2014</v>
      </c>
      <c r="B76" s="31">
        <v>0.33766189244098976</v>
      </c>
      <c r="C76" s="32">
        <v>0.11109547368762923</v>
      </c>
      <c r="D76" s="32">
        <v>3.9963841465394986E-2</v>
      </c>
      <c r="E76" s="32">
        <v>6.8897886421784613E-2</v>
      </c>
      <c r="F76" s="32">
        <v>6.5559897947768606E-2</v>
      </c>
      <c r="G76" s="32">
        <v>5.2144792918412342E-2</v>
      </c>
      <c r="H76" s="31">
        <v>0.37616149902966656</v>
      </c>
      <c r="I76" s="54">
        <v>0.10463784731532307</v>
      </c>
      <c r="J76" s="54">
        <v>3.7640870528602141E-2</v>
      </c>
      <c r="K76" s="54">
        <v>6.4893071521724341E-2</v>
      </c>
      <c r="L76" s="54">
        <v>6.1749109696002474E-2</v>
      </c>
      <c r="M76" s="54">
        <v>4.9113782034249931E-2</v>
      </c>
      <c r="N76" s="33">
        <v>5.812681793376457E-2</v>
      </c>
      <c r="O76" s="34">
        <v>554.226</v>
      </c>
      <c r="P76" s="35">
        <v>34.203536537144039</v>
      </c>
      <c r="Q76" s="25">
        <f t="shared" si="4"/>
        <v>0</v>
      </c>
      <c r="S76" s="30"/>
      <c r="T76" s="53">
        <v>909.25833333333333</v>
      </c>
      <c r="U76" s="56"/>
      <c r="V76" s="57"/>
      <c r="W76" s="58"/>
      <c r="X76" s="56"/>
      <c r="Y76" s="56"/>
      <c r="Z76" s="59"/>
    </row>
    <row r="77" spans="1:27" x14ac:dyDescent="0.35">
      <c r="A77" s="30">
        <v>2015</v>
      </c>
      <c r="B77" s="31">
        <v>0.42995851004207553</v>
      </c>
      <c r="C77" s="32">
        <v>0.15391854249792969</v>
      </c>
      <c r="D77" s="32">
        <v>6.8646641070039399E-2</v>
      </c>
      <c r="E77" s="32">
        <v>8.2946456205509125E-2</v>
      </c>
      <c r="F77" s="32">
        <v>6.4859427672798148E-2</v>
      </c>
      <c r="G77" s="32">
        <v>5.9587442595799144E-2</v>
      </c>
      <c r="H77" s="31">
        <v>0.47205436030883263</v>
      </c>
      <c r="I77" s="54">
        <v>0.14255212087351671</v>
      </c>
      <c r="J77" s="54">
        <v>6.3577293005544128E-2</v>
      </c>
      <c r="K77" s="54">
        <v>7.6821109784070626E-2</v>
      </c>
      <c r="L77" s="54">
        <v>6.0069753931851315E-2</v>
      </c>
      <c r="M77" s="54">
        <v>5.5187089103149164E-2</v>
      </c>
      <c r="N77" s="33">
        <v>7.3846993610700656E-2</v>
      </c>
      <c r="O77" s="34">
        <v>478.18800000000005</v>
      </c>
      <c r="P77" s="35">
        <v>38.128414999573373</v>
      </c>
      <c r="Q77" s="25">
        <f t="shared" si="4"/>
        <v>0</v>
      </c>
      <c r="S77" s="60">
        <f t="shared" ref="S77:S82" si="5">T77*U77/1000000</f>
        <v>24.248496120000002</v>
      </c>
      <c r="T77" s="53">
        <v>901.2166666666667</v>
      </c>
      <c r="U77" s="61">
        <f>2020*13.32</f>
        <v>26906.400000000001</v>
      </c>
      <c r="V77" s="62">
        <f>V78</f>
        <v>66326</v>
      </c>
      <c r="W77" s="53">
        <f t="shared" ref="W77:W82" si="6">V77*U77/1000000000</f>
        <v>1.7845938864000002</v>
      </c>
      <c r="X77" s="63">
        <f t="shared" ref="X77:X82" si="7">P77/W77</f>
        <v>21.365317504526764</v>
      </c>
      <c r="Y77" s="56"/>
      <c r="Z77" s="59"/>
      <c r="AA77" s="1" t="s">
        <v>110</v>
      </c>
    </row>
    <row r="78" spans="1:27" x14ac:dyDescent="0.35">
      <c r="A78" s="30">
        <v>2016</v>
      </c>
      <c r="B78" s="31">
        <v>0.48051095394964177</v>
      </c>
      <c r="C78" s="32">
        <v>0.17718215116680872</v>
      </c>
      <c r="D78" s="32">
        <v>9.92927733880071E-2</v>
      </c>
      <c r="E78" s="32">
        <v>9.7954341265636152E-2</v>
      </c>
      <c r="F78" s="32">
        <v>4.4066898569421087E-2</v>
      </c>
      <c r="G78" s="32">
        <v>6.2014789559768711E-2</v>
      </c>
      <c r="H78" s="31">
        <v>0.52326130944155103</v>
      </c>
      <c r="I78" s="54">
        <v>0.16260128558977396</v>
      </c>
      <c r="J78" s="54">
        <v>9.1121664887475945E-2</v>
      </c>
      <c r="K78" s="54">
        <v>8.9893376471633896E-2</v>
      </c>
      <c r="L78" s="54">
        <v>4.0440497601794051E-2</v>
      </c>
      <c r="M78" s="54">
        <v>5.6911401298567407E-2</v>
      </c>
      <c r="N78" s="33">
        <v>8.2293083592305832E-2</v>
      </c>
      <c r="O78" s="34">
        <v>434.09</v>
      </c>
      <c r="P78" s="35">
        <v>38.925940317000027</v>
      </c>
      <c r="Q78" s="25">
        <f t="shared" si="4"/>
        <v>0</v>
      </c>
      <c r="S78" s="60">
        <f t="shared" si="5"/>
        <v>23.627295619999998</v>
      </c>
      <c r="T78" s="53">
        <v>894.24166666666667</v>
      </c>
      <c r="U78" s="61">
        <f>2020*13.08</f>
        <v>26421.599999999999</v>
      </c>
      <c r="V78" s="64">
        <v>66326</v>
      </c>
      <c r="W78" s="53">
        <f t="shared" si="6"/>
        <v>1.7524390416</v>
      </c>
      <c r="X78" s="63">
        <f t="shared" si="7"/>
        <v>22.212436149254088</v>
      </c>
      <c r="Y78" s="65">
        <f>0.605</f>
        <v>0.60499999999999998</v>
      </c>
      <c r="Z78" s="66">
        <f>Y78/P78</f>
        <v>1.5542334881908553E-2</v>
      </c>
      <c r="AA78" s="124">
        <v>51060.3</v>
      </c>
    </row>
    <row r="79" spans="1:27" x14ac:dyDescent="0.35">
      <c r="A79" s="30">
        <v>2017</v>
      </c>
      <c r="B79" s="31">
        <v>0.45771324324976387</v>
      </c>
      <c r="C79" s="32">
        <v>0.15082223991477878</v>
      </c>
      <c r="D79" s="32">
        <v>0.10906162020514705</v>
      </c>
      <c r="E79" s="32">
        <v>6.8464626331349421E-2</v>
      </c>
      <c r="F79" s="32">
        <v>6.4678666674090113E-2</v>
      </c>
      <c r="G79" s="32">
        <v>6.4686090124398465E-2</v>
      </c>
      <c r="H79" s="31">
        <v>0.49019833626441106</v>
      </c>
      <c r="I79" s="54">
        <v>0.14178739915696617</v>
      </c>
      <c r="J79" s="54">
        <v>0.10252840353962538</v>
      </c>
      <c r="K79" s="54">
        <v>6.4363328029478264E-2</v>
      </c>
      <c r="L79" s="54">
        <v>6.0804162130474834E-2</v>
      </c>
      <c r="M79" s="54">
        <v>6.0811140887139542E-2</v>
      </c>
      <c r="N79" s="33">
        <v>5.9903902520726908E-2</v>
      </c>
      <c r="O79" s="34">
        <v>538.83299999999997</v>
      </c>
      <c r="P79" s="35">
        <v>34.335000000000001</v>
      </c>
      <c r="Q79" s="25">
        <f t="shared" si="4"/>
        <v>0</v>
      </c>
      <c r="S79" s="60">
        <f t="shared" si="5"/>
        <v>23.047960966666668</v>
      </c>
      <c r="T79" s="53">
        <v>870.98333333333335</v>
      </c>
      <c r="U79" s="61">
        <f>2020*13.1</f>
        <v>26462</v>
      </c>
      <c r="V79" s="64">
        <v>71619</v>
      </c>
      <c r="W79" s="53">
        <f t="shared" si="6"/>
        <v>1.8951819780000001</v>
      </c>
      <c r="X79" s="63">
        <f t="shared" si="7"/>
        <v>18.116993723333096</v>
      </c>
      <c r="Y79" s="67">
        <v>0.55700000000000005</v>
      </c>
      <c r="Z79" s="66">
        <f>Y79/P79</f>
        <v>1.6222513470219892E-2</v>
      </c>
    </row>
    <row r="80" spans="1:27" x14ac:dyDescent="0.35">
      <c r="A80" s="30">
        <v>2018</v>
      </c>
      <c r="B80" s="31">
        <v>0.47367200435788598</v>
      </c>
      <c r="C80" s="32">
        <v>0.17905446099026848</v>
      </c>
      <c r="D80" s="32">
        <v>5.6533862607935886E-2</v>
      </c>
      <c r="E80" s="32">
        <v>7.2433674377464119E-2</v>
      </c>
      <c r="F80" s="32">
        <v>7.126869495337386E-2</v>
      </c>
      <c r="G80" s="32">
        <v>9.4381311428843664E-2</v>
      </c>
      <c r="H80" s="31">
        <v>0.50713470415725304</v>
      </c>
      <c r="I80" s="54">
        <v>0.16767059821750244</v>
      </c>
      <c r="J80" s="54">
        <v>5.2939572187111747E-2</v>
      </c>
      <c r="K80" s="54">
        <v>6.7828511207108449E-2</v>
      </c>
      <c r="L80" s="54">
        <v>6.6737598443092405E-2</v>
      </c>
      <c r="M80" s="54">
        <v>8.8380768958818037E-2</v>
      </c>
      <c r="N80" s="33">
        <v>6.3577655143620002E-2</v>
      </c>
      <c r="O80" s="34">
        <v>556.23300000000006</v>
      </c>
      <c r="P80" s="35">
        <v>37.765000000000001</v>
      </c>
      <c r="Q80" s="25">
        <f t="shared" si="4"/>
        <v>0</v>
      </c>
      <c r="S80" s="60">
        <f t="shared" si="5"/>
        <v>22.630059359999997</v>
      </c>
      <c r="T80" s="53">
        <v>863.4</v>
      </c>
      <c r="U80" s="61">
        <f>13.04*2010</f>
        <v>26210.399999999998</v>
      </c>
      <c r="V80" s="64">
        <v>73835</v>
      </c>
      <c r="W80" s="53">
        <f t="shared" si="6"/>
        <v>1.9352448839999998</v>
      </c>
      <c r="X80" s="63">
        <f t="shared" si="7"/>
        <v>19.514326229320755</v>
      </c>
      <c r="Y80" s="67">
        <v>0.58699999999999997</v>
      </c>
      <c r="Z80" s="66">
        <f>Y80/P80</f>
        <v>1.5543492651926385E-2</v>
      </c>
    </row>
    <row r="81" spans="1:26" x14ac:dyDescent="0.35">
      <c r="A81" s="36">
        <v>2019</v>
      </c>
      <c r="B81" s="37">
        <v>0.45228023263325418</v>
      </c>
      <c r="C81" s="38">
        <v>0.16256726573709937</v>
      </c>
      <c r="D81" s="38">
        <v>6.1564421441253445E-2</v>
      </c>
      <c r="E81" s="38">
        <v>7.9536534422243843E-2</v>
      </c>
      <c r="F81" s="38">
        <v>6.1284494183189882E-2</v>
      </c>
      <c r="G81" s="38">
        <v>8.7327516849467643E-2</v>
      </c>
      <c r="H81" s="37">
        <v>0.48585934499670164</v>
      </c>
      <c r="I81" s="55">
        <v>0.15260073758156303</v>
      </c>
      <c r="J81" s="55">
        <v>5.7790085095670601E-2</v>
      </c>
      <c r="K81" s="55">
        <v>7.4660379889417886E-2</v>
      </c>
      <c r="L81" s="55">
        <v>5.7527319366936717E-2</v>
      </c>
      <c r="M81" s="55">
        <v>8.1973719752081453E-2</v>
      </c>
      <c r="N81" s="39">
        <v>6.1307103311031931E-2</v>
      </c>
      <c r="O81" s="40">
        <v>510.84699999999998</v>
      </c>
      <c r="P81" s="41">
        <v>33.363999999999997</v>
      </c>
      <c r="Q81" s="25">
        <f t="shared" si="4"/>
        <v>0</v>
      </c>
      <c r="S81" s="60">
        <f>T81*U81/1000000</f>
        <v>23.974275837499999</v>
      </c>
      <c r="T81" s="53">
        <v>880.25833333333333</v>
      </c>
      <c r="U81" s="61">
        <f>13.55*2010</f>
        <v>27235.5</v>
      </c>
      <c r="V81" s="64">
        <v>73556</v>
      </c>
      <c r="W81" s="53">
        <f t="shared" si="6"/>
        <v>2.003334438</v>
      </c>
      <c r="X81" s="63">
        <f t="shared" si="7"/>
        <v>16.654233745069778</v>
      </c>
      <c r="Y81" s="67">
        <v>1.2170000000000001</v>
      </c>
      <c r="Z81" s="66">
        <f>Y81/P81</f>
        <v>3.6476441673660237E-2</v>
      </c>
    </row>
    <row r="82" spans="1:26" ht="16" thickBot="1" x14ac:dyDescent="0.4">
      <c r="A82" s="68">
        <v>2020</v>
      </c>
      <c r="B82" s="69">
        <v>0.48140354775909683</v>
      </c>
      <c r="C82" s="70">
        <v>0.20551122592831794</v>
      </c>
      <c r="D82" s="70">
        <v>6.7341680729459646E-2</v>
      </c>
      <c r="E82" s="70">
        <v>5.7758147739189011E-2</v>
      </c>
      <c r="F82" s="70">
        <v>4.7207001997726802E-2</v>
      </c>
      <c r="G82" s="70">
        <v>0.10358549136440343</v>
      </c>
      <c r="H82" s="71">
        <v>0.51954491351855636</v>
      </c>
      <c r="I82" s="70">
        <v>0.19039643136708237</v>
      </c>
      <c r="J82" s="70">
        <v>6.2388882335910445E-2</v>
      </c>
      <c r="K82" s="70">
        <v>5.3510192264387663E-2</v>
      </c>
      <c r="L82" s="70">
        <v>4.3735054741199049E-2</v>
      </c>
      <c r="M82" s="70">
        <v>9.5967058773067979E-2</v>
      </c>
      <c r="N82" s="70">
        <v>7.3547294036908753E-2</v>
      </c>
      <c r="O82" s="72">
        <v>431.99100000000004</v>
      </c>
      <c r="P82" s="73">
        <v>34.293999999999997</v>
      </c>
      <c r="Q82" s="25">
        <v>0</v>
      </c>
      <c r="S82" s="60">
        <f t="shared" si="5"/>
        <v>23.701209608333333</v>
      </c>
      <c r="T82" s="53">
        <v>835.10833333333335</v>
      </c>
      <c r="U82" s="61">
        <f>14.05*2020</f>
        <v>28381</v>
      </c>
      <c r="V82" s="64">
        <f>'[1]US-CBCR-2020'!K63</f>
        <v>81948.733600000007</v>
      </c>
      <c r="W82" s="65">
        <f t="shared" si="6"/>
        <v>2.3257870083015999</v>
      </c>
      <c r="X82" s="63">
        <f t="shared" si="7"/>
        <v>14.745116331629655</v>
      </c>
      <c r="Y82" s="67">
        <f>'[1]US-CBCR-2020'!G63/1000000000</f>
        <v>0.4378550531821</v>
      </c>
      <c r="Z82" s="66">
        <f>Y82/P82</f>
        <v>1.2767686860153381E-2</v>
      </c>
    </row>
    <row r="83" spans="1:26" ht="16.5" thickTop="1" thickBot="1" x14ac:dyDescent="0.4">
      <c r="H83" s="74"/>
      <c r="S83" s="60"/>
      <c r="T83" s="53">
        <v>879.85</v>
      </c>
      <c r="V83" s="75"/>
      <c r="Z83" s="7"/>
    </row>
    <row r="84" spans="1:26" s="76" customFormat="1" ht="16" customHeight="1" x14ac:dyDescent="0.35">
      <c r="A84" s="152" t="s">
        <v>39</v>
      </c>
      <c r="B84" s="153"/>
      <c r="C84" s="153"/>
      <c r="D84" s="153"/>
      <c r="E84" s="153"/>
      <c r="F84" s="153"/>
      <c r="G84" s="153"/>
      <c r="H84" s="153"/>
      <c r="I84" s="153"/>
      <c r="J84" s="153"/>
      <c r="K84" s="153"/>
      <c r="L84" s="153"/>
      <c r="M84" s="153"/>
      <c r="N84" s="153"/>
      <c r="O84" s="153"/>
      <c r="P84" s="154"/>
      <c r="S84" s="60"/>
      <c r="T84" s="53">
        <v>923.33333333333337</v>
      </c>
      <c r="V84" s="75"/>
      <c r="W84" s="1"/>
      <c r="Z84" s="77"/>
    </row>
    <row r="85" spans="1:26" s="76" customFormat="1" x14ac:dyDescent="0.35">
      <c r="A85" s="78" t="s">
        <v>40</v>
      </c>
      <c r="B85" s="1"/>
      <c r="C85" s="1"/>
      <c r="D85" s="1"/>
      <c r="E85" s="1"/>
      <c r="F85" s="1"/>
      <c r="G85" s="1"/>
      <c r="H85" s="1"/>
      <c r="P85" s="79"/>
    </row>
    <row r="86" spans="1:26" s="76" customFormat="1" x14ac:dyDescent="0.35">
      <c r="A86" s="78" t="s">
        <v>41</v>
      </c>
      <c r="B86" s="1"/>
      <c r="C86" s="1"/>
      <c r="D86" s="1"/>
      <c r="E86" s="1"/>
      <c r="F86" s="1"/>
      <c r="G86" s="1"/>
      <c r="H86" s="1"/>
      <c r="P86" s="79"/>
    </row>
    <row r="87" spans="1:26" s="76" customFormat="1" ht="16" thickBot="1" x14ac:dyDescent="0.4">
      <c r="A87" s="80" t="s">
        <v>42</v>
      </c>
      <c r="B87" s="81"/>
      <c r="C87" s="81"/>
      <c r="D87" s="81"/>
      <c r="E87" s="81"/>
      <c r="F87" s="81"/>
      <c r="G87" s="81"/>
      <c r="H87" s="81"/>
      <c r="I87" s="82"/>
      <c r="J87" s="82"/>
      <c r="K87" s="82"/>
      <c r="L87" s="82"/>
      <c r="M87" s="82"/>
      <c r="N87" s="82"/>
      <c r="O87" s="82"/>
      <c r="P87" s="83"/>
    </row>
    <row r="89" spans="1:26" s="76" customFormat="1" x14ac:dyDescent="0.35">
      <c r="A89" s="1"/>
      <c r="B89" s="1"/>
      <c r="C89" s="1"/>
      <c r="D89" s="1"/>
      <c r="E89" s="1"/>
      <c r="F89" s="1"/>
      <c r="G89" s="1"/>
      <c r="H89" s="1"/>
    </row>
  </sheetData>
  <mergeCells count="21">
    <mergeCell ref="S6:Z6"/>
    <mergeCell ref="B7:G7"/>
    <mergeCell ref="H7:N7"/>
    <mergeCell ref="S7:U7"/>
    <mergeCell ref="V7:Z7"/>
    <mergeCell ref="A3:P3"/>
    <mergeCell ref="B6:G6"/>
    <mergeCell ref="H6:N6"/>
    <mergeCell ref="O6:O9"/>
    <mergeCell ref="P6:P9"/>
    <mergeCell ref="W8:W9"/>
    <mergeCell ref="X8:X9"/>
    <mergeCell ref="Y8:Y9"/>
    <mergeCell ref="Z8:Z9"/>
    <mergeCell ref="A84:P84"/>
    <mergeCell ref="B8:B9"/>
    <mergeCell ref="H8:H9"/>
    <mergeCell ref="S8:S9"/>
    <mergeCell ref="T8:T9"/>
    <mergeCell ref="U8:U9"/>
    <mergeCell ref="V8:V9"/>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786F2-1CD2-4B60-9B85-12824F3FEDBF}">
  <dimension ref="A1:BR53"/>
  <sheetViews>
    <sheetView topLeftCell="A14" zoomScale="70" zoomScaleNormal="70" workbookViewId="0">
      <selection activeCell="X52" sqref="X52"/>
    </sheetView>
  </sheetViews>
  <sheetFormatPr defaultColWidth="8.6328125" defaultRowHeight="14.5" x14ac:dyDescent="0.35"/>
  <cols>
    <col min="1" max="29" width="8.6328125" style="84"/>
    <col min="31" max="39" width="8.6328125" style="84"/>
    <col min="40" max="40" width="9.36328125" style="84" bestFit="1" customWidth="1"/>
    <col min="41" max="16384" width="8.6328125" style="84"/>
  </cols>
  <sheetData>
    <row r="1" spans="1:70" x14ac:dyDescent="0.35">
      <c r="B1" s="85" t="s">
        <v>43</v>
      </c>
      <c r="C1" s="85"/>
      <c r="N1" s="85" t="s">
        <v>44</v>
      </c>
      <c r="O1" s="85"/>
      <c r="V1" s="85" t="s">
        <v>45</v>
      </c>
      <c r="AE1" s="85" t="s">
        <v>46</v>
      </c>
      <c r="AN1" s="85" t="s">
        <v>47</v>
      </c>
      <c r="AT1" s="85" t="s">
        <v>48</v>
      </c>
    </row>
    <row r="2" spans="1:70" x14ac:dyDescent="0.35">
      <c r="B2" s="84" t="s">
        <v>49</v>
      </c>
      <c r="N2" s="85"/>
      <c r="O2" s="85"/>
      <c r="V2" s="85"/>
      <c r="AE2" s="84" t="s">
        <v>50</v>
      </c>
      <c r="AN2" s="84" t="s">
        <v>51</v>
      </c>
      <c r="BR2" s="85"/>
    </row>
    <row r="3" spans="1:70" s="86" customFormat="1" ht="145" x14ac:dyDescent="0.35">
      <c r="B3" s="87" t="s">
        <v>52</v>
      </c>
      <c r="C3" s="87" t="s">
        <v>53</v>
      </c>
      <c r="D3" s="87" t="s">
        <v>54</v>
      </c>
      <c r="E3" s="86" t="s">
        <v>55</v>
      </c>
      <c r="F3" s="86" t="s">
        <v>56</v>
      </c>
      <c r="G3" s="86" t="s">
        <v>57</v>
      </c>
      <c r="H3" s="86" t="s">
        <v>58</v>
      </c>
      <c r="I3" s="86" t="s">
        <v>59</v>
      </c>
      <c r="J3" s="86" t="s">
        <v>60</v>
      </c>
      <c r="K3" s="86" t="s">
        <v>61</v>
      </c>
      <c r="L3" s="86" t="s">
        <v>62</v>
      </c>
      <c r="M3" s="87"/>
      <c r="N3" s="87" t="s">
        <v>63</v>
      </c>
      <c r="O3" s="86" t="s">
        <v>64</v>
      </c>
      <c r="P3" s="86" t="s">
        <v>65</v>
      </c>
      <c r="Q3" s="86" t="s">
        <v>66</v>
      </c>
      <c r="R3" s="86" t="s">
        <v>67</v>
      </c>
      <c r="S3" s="86" t="s">
        <v>68</v>
      </c>
      <c r="T3" s="86" t="s">
        <v>69</v>
      </c>
      <c r="V3" s="87" t="s">
        <v>70</v>
      </c>
      <c r="W3" s="88" t="s">
        <v>16</v>
      </c>
      <c r="X3" s="88" t="s">
        <v>31</v>
      </c>
      <c r="Y3" s="86" t="s">
        <v>71</v>
      </c>
      <c r="Z3" s="89" t="s">
        <v>72</v>
      </c>
      <c r="AA3" s="86" t="s">
        <v>73</v>
      </c>
      <c r="AB3" s="87" t="s">
        <v>74</v>
      </c>
      <c r="AC3" s="87" t="s">
        <v>75</v>
      </c>
      <c r="AE3" s="87" t="s">
        <v>76</v>
      </c>
      <c r="AF3" s="86" t="s">
        <v>77</v>
      </c>
      <c r="AG3" s="86" t="s">
        <v>78</v>
      </c>
      <c r="AH3" s="86" t="s">
        <v>79</v>
      </c>
      <c r="AI3" s="86" t="s">
        <v>80</v>
      </c>
      <c r="AJ3" s="88" t="s">
        <v>81</v>
      </c>
      <c r="AK3" s="86" t="s">
        <v>82</v>
      </c>
      <c r="AL3" s="87" t="s">
        <v>83</v>
      </c>
      <c r="AM3" s="87"/>
      <c r="AN3" s="86" t="s">
        <v>84</v>
      </c>
      <c r="AO3" s="86" t="s">
        <v>85</v>
      </c>
      <c r="AP3" s="90" t="s">
        <v>86</v>
      </c>
      <c r="AQ3" s="90" t="s">
        <v>87</v>
      </c>
      <c r="AR3" s="90" t="s">
        <v>88</v>
      </c>
      <c r="AS3" s="87"/>
      <c r="AT3" s="91" t="s">
        <v>89</v>
      </c>
      <c r="AU3" s="92" t="s">
        <v>85</v>
      </c>
      <c r="AV3" s="92" t="s">
        <v>86</v>
      </c>
      <c r="AW3" s="92" t="s">
        <v>87</v>
      </c>
      <c r="AX3" s="92" t="s">
        <v>88</v>
      </c>
      <c r="AY3" s="90" t="s">
        <v>90</v>
      </c>
      <c r="AZ3" s="92" t="s">
        <v>85</v>
      </c>
      <c r="BA3" s="92" t="s">
        <v>86</v>
      </c>
      <c r="BB3" s="92" t="s">
        <v>87</v>
      </c>
      <c r="BC3" s="92" t="s">
        <v>88</v>
      </c>
      <c r="BE3" s="86" t="s">
        <v>91</v>
      </c>
    </row>
    <row r="4" spans="1:70" s="93" customFormat="1" ht="48" customHeight="1" x14ac:dyDescent="0.35">
      <c r="C4" s="94"/>
      <c r="J4" s="93" t="s">
        <v>92</v>
      </c>
      <c r="N4" s="93" t="s">
        <v>93</v>
      </c>
      <c r="O4" s="93" t="s">
        <v>94</v>
      </c>
      <c r="P4" s="93" t="s">
        <v>95</v>
      </c>
      <c r="Q4" s="93" t="s">
        <v>96</v>
      </c>
      <c r="R4" s="93" t="s">
        <v>97</v>
      </c>
      <c r="V4" s="93" t="s">
        <v>98</v>
      </c>
      <c r="W4" s="93" t="s">
        <v>99</v>
      </c>
      <c r="Y4" s="93" t="s">
        <v>100</v>
      </c>
      <c r="Z4" s="95" t="s">
        <v>101</v>
      </c>
      <c r="AE4" s="96"/>
      <c r="AF4" s="97"/>
      <c r="AG4" s="97" t="s">
        <v>102</v>
      </c>
      <c r="AH4" s="97"/>
      <c r="AI4" s="97" t="s">
        <v>103</v>
      </c>
      <c r="AJ4" s="97" t="s">
        <v>104</v>
      </c>
      <c r="AK4" s="97" t="s">
        <v>103</v>
      </c>
      <c r="AL4" s="96"/>
      <c r="AM4" s="96"/>
      <c r="AN4" s="98" t="s">
        <v>105</v>
      </c>
      <c r="AO4" s="98" t="s">
        <v>106</v>
      </c>
      <c r="AP4" s="98" t="s">
        <v>107</v>
      </c>
      <c r="AQ4" s="98" t="s">
        <v>108</v>
      </c>
      <c r="AR4" s="98" t="s">
        <v>109</v>
      </c>
      <c r="AS4" s="96"/>
      <c r="AW4" s="98"/>
      <c r="AX4" s="98"/>
      <c r="AY4" s="98"/>
      <c r="BE4" s="97"/>
    </row>
    <row r="5" spans="1:70" ht="15.5" x14ac:dyDescent="0.35">
      <c r="A5" s="84">
        <v>1975</v>
      </c>
      <c r="B5" s="99">
        <v>9.9657517220842082E-2</v>
      </c>
      <c r="C5" s="99">
        <v>4.4264970609858859E-2</v>
      </c>
      <c r="D5" s="99">
        <v>0.14470206791406698</v>
      </c>
      <c r="E5" s="100">
        <v>5127.5556209211045</v>
      </c>
      <c r="F5" s="100">
        <v>741.9679016916815</v>
      </c>
      <c r="G5" s="100">
        <v>171.39458529077842</v>
      </c>
      <c r="H5" s="100">
        <v>570.57331640090308</v>
      </c>
      <c r="I5" s="100"/>
      <c r="J5" s="100">
        <v>25.256411081255674</v>
      </c>
      <c r="K5" s="101">
        <v>0.23099999999999998</v>
      </c>
      <c r="L5" s="101">
        <v>0.23100000000000001</v>
      </c>
      <c r="N5" s="102">
        <v>73.942678940150813</v>
      </c>
      <c r="O5" s="103">
        <v>0.72295059958701624</v>
      </c>
      <c r="P5" s="103">
        <v>0.72295059958701624</v>
      </c>
      <c r="Q5" s="104">
        <v>0.71899326248459061</v>
      </c>
      <c r="R5" s="104">
        <v>0.4749966312422953</v>
      </c>
      <c r="S5" s="104">
        <v>0.65843256637079373</v>
      </c>
      <c r="V5" s="102">
        <v>61.617294460577575</v>
      </c>
      <c r="W5" s="105">
        <v>61.294482848689213</v>
      </c>
      <c r="X5" s="100">
        <v>0.32281161188835905</v>
      </c>
      <c r="Y5" s="100">
        <v>16.414000000000001</v>
      </c>
      <c r="Z5" s="106">
        <v>2.048731096357439</v>
      </c>
      <c r="AA5" s="100">
        <v>24.933599469367316</v>
      </c>
      <c r="AB5" s="99">
        <v>0.8333116319798286</v>
      </c>
      <c r="AC5" s="99">
        <v>0.74379303725332924</v>
      </c>
      <c r="AD5" s="107"/>
      <c r="AE5" s="108">
        <v>6.2675282359083853E-3</v>
      </c>
      <c r="AF5" s="109">
        <v>5.6462464397033993E-2</v>
      </c>
      <c r="AG5" s="109">
        <v>6.2729992632942377E-2</v>
      </c>
      <c r="AH5" s="110">
        <v>9.9912784504569196E-2</v>
      </c>
      <c r="AI5" s="109">
        <v>1.4222135252606467</v>
      </c>
      <c r="AJ5" s="109">
        <v>1.5732222166250027</v>
      </c>
      <c r="AK5" s="49">
        <v>1.4160372043175482</v>
      </c>
      <c r="AL5" s="111">
        <v>0.3861881328519513</v>
      </c>
      <c r="AM5" s="111"/>
      <c r="AN5" s="112">
        <v>6.2675282359083706E-3</v>
      </c>
      <c r="AO5" s="113">
        <v>0.36193700811902024</v>
      </c>
      <c r="AP5" s="113">
        <v>0</v>
      </c>
      <c r="AQ5" s="113">
        <v>6.2675282359083853E-3</v>
      </c>
      <c r="AR5" s="113">
        <v>3.1337641179541927E-3</v>
      </c>
      <c r="AS5" s="111"/>
      <c r="AT5" s="114">
        <v>6.2675282359083827E-3</v>
      </c>
      <c r="AU5" s="28">
        <v>6.5553493392207479E-2</v>
      </c>
      <c r="AV5" s="28">
        <v>5.2228041827444725E-3</v>
      </c>
      <c r="AW5" s="28">
        <v>6.2675282359083853E-3</v>
      </c>
      <c r="AX5" s="28">
        <v>5.7451662093264289E-3</v>
      </c>
      <c r="AY5" s="110">
        <v>1.050042226275397E-3</v>
      </c>
      <c r="AZ5" s="110">
        <v>1.0982628805294346E-2</v>
      </c>
      <c r="BA5" s="110">
        <v>8.7501240122528389E-4</v>
      </c>
      <c r="BB5" s="110">
        <v>1.0500422262753975E-3</v>
      </c>
      <c r="BC5" s="110">
        <v>9.6252731375034073E-4</v>
      </c>
      <c r="BE5" s="1"/>
    </row>
    <row r="6" spans="1:70" ht="15.5" x14ac:dyDescent="0.35">
      <c r="A6" s="84">
        <v>1976</v>
      </c>
      <c r="B6" s="99">
        <v>0.11722170787446358</v>
      </c>
      <c r="C6" s="99">
        <v>4.5874547181408702E-2</v>
      </c>
      <c r="D6" s="99">
        <v>0.14397126261561582</v>
      </c>
      <c r="E6" s="100">
        <v>5573.985592279656</v>
      </c>
      <c r="F6" s="100">
        <v>802.49374352175323</v>
      </c>
      <c r="G6" s="100">
        <v>163.70872367843765</v>
      </c>
      <c r="H6" s="100">
        <v>638.78501984331558</v>
      </c>
      <c r="I6" s="100"/>
      <c r="J6" s="100">
        <v>29.303973531579274</v>
      </c>
      <c r="K6" s="101">
        <v>0.20399999999999999</v>
      </c>
      <c r="L6" s="101">
        <v>0.20399999999999999</v>
      </c>
      <c r="N6" s="102">
        <v>94.069687174191657</v>
      </c>
      <c r="O6" s="103">
        <v>0.75295590637735277</v>
      </c>
      <c r="P6" s="103">
        <v>0.75295590637735277</v>
      </c>
      <c r="Q6" s="104">
        <v>0.74849400064323557</v>
      </c>
      <c r="R6" s="104">
        <v>0.47624700032161776</v>
      </c>
      <c r="S6" s="104">
        <v>0.68848654213852933</v>
      </c>
      <c r="V6" s="102">
        <v>79.852219712232611</v>
      </c>
      <c r="W6" s="105">
        <v>79.397687734670001</v>
      </c>
      <c r="X6" s="100">
        <v>0.45453197756260488</v>
      </c>
      <c r="Y6" s="100">
        <v>19.027999999999999</v>
      </c>
      <c r="Z6" s="106">
        <v>2.3750003229858256</v>
      </c>
      <c r="AA6" s="100">
        <v>28.849441554016668</v>
      </c>
      <c r="AB6" s="99">
        <v>0.84886239245558315</v>
      </c>
      <c r="AC6" s="99">
        <v>0.74588970935950971</v>
      </c>
      <c r="AD6" s="107"/>
      <c r="AE6" s="108">
        <v>0</v>
      </c>
      <c r="AF6" s="109">
        <v>5.5480100420501902E-2</v>
      </c>
      <c r="AG6" s="109">
        <v>5.5480100420501902E-2</v>
      </c>
      <c r="AH6" s="110">
        <v>0</v>
      </c>
      <c r="AI6" s="109">
        <v>1.2370968506375266</v>
      </c>
      <c r="AJ6" s="109">
        <v>1.4017958940137816</v>
      </c>
      <c r="AK6" s="49">
        <v>1.5550447238458842</v>
      </c>
      <c r="AL6" s="111">
        <v>0</v>
      </c>
      <c r="AM6" s="111"/>
      <c r="AN6" s="112">
        <v>0</v>
      </c>
      <c r="AO6" s="113">
        <v>0.36193700811902024</v>
      </c>
      <c r="AP6" s="113">
        <v>0</v>
      </c>
      <c r="AQ6" s="113">
        <v>0</v>
      </c>
      <c r="AR6" s="113">
        <v>0</v>
      </c>
      <c r="AS6" s="111"/>
      <c r="AT6" s="114">
        <v>0</v>
      </c>
      <c r="AU6" s="28">
        <v>5.4702293488892897E-2</v>
      </c>
      <c r="AV6" s="28">
        <v>0</v>
      </c>
      <c r="AW6" s="28">
        <v>0</v>
      </c>
      <c r="AX6" s="28">
        <v>0</v>
      </c>
      <c r="AY6" s="110">
        <v>0</v>
      </c>
      <c r="AZ6" s="110">
        <v>1.0779881366448512E-2</v>
      </c>
      <c r="BA6" s="110">
        <v>0</v>
      </c>
      <c r="BB6" s="110">
        <v>0</v>
      </c>
      <c r="BC6" s="110">
        <v>0</v>
      </c>
      <c r="BE6" s="1"/>
    </row>
    <row r="7" spans="1:70" ht="15.5" x14ac:dyDescent="0.35">
      <c r="A7" s="84">
        <v>1977</v>
      </c>
      <c r="B7" s="99">
        <v>9.4714857906828306E-2</v>
      </c>
      <c r="C7" s="99">
        <v>4.0890859902648694E-2</v>
      </c>
      <c r="D7" s="99">
        <v>0.1445614018544939</v>
      </c>
      <c r="E7" s="100">
        <v>6299.5227558302795</v>
      </c>
      <c r="F7" s="100">
        <v>910.66784059710983</v>
      </c>
      <c r="G7" s="100">
        <v>198.52558925016993</v>
      </c>
      <c r="H7" s="100">
        <v>712.14225134693993</v>
      </c>
      <c r="I7" s="100"/>
      <c r="J7" s="100">
        <v>29.120109030584555</v>
      </c>
      <c r="K7" s="101">
        <v>0.21799999999999997</v>
      </c>
      <c r="L7" s="101">
        <v>0.218</v>
      </c>
      <c r="N7" s="102">
        <v>86.253775122473428</v>
      </c>
      <c r="O7" s="103">
        <v>0.72876939648898076</v>
      </c>
      <c r="P7" s="103">
        <v>0.72876939648898076</v>
      </c>
      <c r="Q7" s="104">
        <v>0.72284329126015279</v>
      </c>
      <c r="R7" s="104">
        <v>0.47042164563007638</v>
      </c>
      <c r="S7" s="104">
        <v>0.66239032449030388</v>
      </c>
      <c r="V7" s="102">
        <v>72.307867185275896</v>
      </c>
      <c r="W7" s="105">
        <v>71.744658559101481</v>
      </c>
      <c r="X7" s="100">
        <v>0.56320862617441159</v>
      </c>
      <c r="Y7" s="100">
        <v>18.822143328158646</v>
      </c>
      <c r="Z7" s="106">
        <v>2.3493061006759661</v>
      </c>
      <c r="AA7" s="100">
        <v>28.556900404410143</v>
      </c>
      <c r="AB7" s="99">
        <v>0.83831539063194083</v>
      </c>
      <c r="AC7" s="99">
        <v>0.74637969357124778</v>
      </c>
      <c r="AD7" s="107"/>
      <c r="AE7" s="108">
        <v>5.0643526999786135E-3</v>
      </c>
      <c r="AF7" s="109">
        <v>6.5327567763121513E-2</v>
      </c>
      <c r="AG7" s="109">
        <v>7.0391920463100124E-2</v>
      </c>
      <c r="AH7" s="110">
        <v>7.1945084985049923E-2</v>
      </c>
      <c r="AI7" s="109">
        <v>1.0892454954954955</v>
      </c>
      <c r="AJ7" s="109">
        <v>1.2478064825941475</v>
      </c>
      <c r="AK7" s="49">
        <v>1.1580329391590154</v>
      </c>
      <c r="AL7" s="111">
        <v>0.36619254240944699</v>
      </c>
      <c r="AM7" s="111"/>
      <c r="AN7" s="112">
        <v>3.4817498482114292E-3</v>
      </c>
      <c r="AO7" s="113">
        <v>0.36193700811902024</v>
      </c>
      <c r="AP7" s="113">
        <v>0</v>
      </c>
      <c r="AQ7" s="113">
        <v>5.0643526999786135E-3</v>
      </c>
      <c r="AR7" s="113">
        <v>2.5321763499893068E-3</v>
      </c>
      <c r="AS7" s="111"/>
      <c r="AT7" s="114">
        <v>4.8084701761058595E-3</v>
      </c>
      <c r="AU7" s="28">
        <v>6.2765168585548342E-2</v>
      </c>
      <c r="AV7" s="28">
        <v>4.2455248119804955E-3</v>
      </c>
      <c r="AW7" s="28">
        <v>5.0643526999786135E-3</v>
      </c>
      <c r="AX7" s="28">
        <v>4.6549387559795541E-3</v>
      </c>
      <c r="AY7" s="110">
        <v>7.6564145581182108E-4</v>
      </c>
      <c r="AZ7" s="110">
        <v>9.993950942840505E-3</v>
      </c>
      <c r="BA7" s="110">
        <v>6.760049825997699E-4</v>
      </c>
      <c r="BB7" s="110">
        <v>8.0638503140230107E-4</v>
      </c>
      <c r="BC7" s="110">
        <v>7.4119500700103554E-4</v>
      </c>
      <c r="BE7" s="1"/>
    </row>
    <row r="8" spans="1:70" ht="15.5" x14ac:dyDescent="0.35">
      <c r="A8" s="84">
        <v>1978</v>
      </c>
      <c r="B8" s="99">
        <v>8.8089685653665484E-2</v>
      </c>
      <c r="C8" s="99">
        <v>4.4967256629543387E-2</v>
      </c>
      <c r="D8" s="99">
        <v>0.14486121477397693</v>
      </c>
      <c r="E8" s="100">
        <v>7409.2004633803235</v>
      </c>
      <c r="F8" s="100">
        <v>1073.3057796291864</v>
      </c>
      <c r="G8" s="100">
        <v>238.27388307767939</v>
      </c>
      <c r="H8" s="100">
        <v>835.03189655150709</v>
      </c>
      <c r="I8" s="100"/>
      <c r="J8" s="100">
        <v>37.549093586085945</v>
      </c>
      <c r="K8" s="101">
        <v>0.222</v>
      </c>
      <c r="L8" s="101">
        <v>0.222</v>
      </c>
      <c r="N8" s="102">
        <v>94.547168737797392</v>
      </c>
      <c r="O8" s="103">
        <v>0.66921848108341808</v>
      </c>
      <c r="P8" s="103">
        <v>0.66921848108341808</v>
      </c>
      <c r="Q8" s="104">
        <v>0.66221465469567864</v>
      </c>
      <c r="R8" s="104">
        <v>0.44210732734783931</v>
      </c>
      <c r="S8" s="104">
        <v>0.60285332615068743</v>
      </c>
      <c r="V8" s="102">
        <v>78.242182341081573</v>
      </c>
      <c r="W8" s="105">
        <v>77.471222383930026</v>
      </c>
      <c r="X8" s="100">
        <v>0.77095995715155363</v>
      </c>
      <c r="Y8" s="100">
        <v>24.609980017026388</v>
      </c>
      <c r="Z8" s="106">
        <v>3.0717211734870915</v>
      </c>
      <c r="AA8" s="100">
        <v>36.778133628934391</v>
      </c>
      <c r="AB8" s="99">
        <v>0.82754653984474602</v>
      </c>
      <c r="AC8" s="99">
        <v>0.75774561861084033</v>
      </c>
      <c r="AD8" s="107"/>
      <c r="AE8" s="108">
        <v>3.1327183888538404E-2</v>
      </c>
      <c r="AF8" s="109">
        <v>6.4045972540341944E-2</v>
      </c>
      <c r="AG8" s="109">
        <v>9.5373156428880349E-2</v>
      </c>
      <c r="AH8" s="110">
        <v>0.32846961410886144</v>
      </c>
      <c r="AI8" s="109">
        <v>1.3983769071073573</v>
      </c>
      <c r="AJ8" s="109">
        <v>1.5903431262974899</v>
      </c>
      <c r="AK8" s="49">
        <v>1.067963733301873</v>
      </c>
      <c r="AL8" s="111">
        <v>2.4511072340396147</v>
      </c>
      <c r="AM8" s="111"/>
      <c r="AN8" s="112">
        <v>2.1537484494172518E-2</v>
      </c>
      <c r="AO8" s="113">
        <v>0.36193700811902024</v>
      </c>
      <c r="AP8" s="113">
        <v>0</v>
      </c>
      <c r="AQ8" s="113">
        <v>3.1327183888538404E-2</v>
      </c>
      <c r="AR8" s="113">
        <v>1.5663591944269202E-2</v>
      </c>
      <c r="AS8" s="111"/>
      <c r="AT8" s="114">
        <v>2.9638916354100212E-2</v>
      </c>
      <c r="AU8" s="28">
        <v>8.8341992038405329E-2</v>
      </c>
      <c r="AV8" s="28">
        <v>2.5924702630040031E-2</v>
      </c>
      <c r="AW8" s="28">
        <v>3.1327183888538404E-2</v>
      </c>
      <c r="AX8" s="28">
        <v>2.8625943259289216E-2</v>
      </c>
      <c r="AY8" s="110">
        <v>4.389224380584234E-3</v>
      </c>
      <c r="AZ8" s="110">
        <v>1.3082557427262541E-2</v>
      </c>
      <c r="BA8" s="110">
        <v>3.8391868138399881E-3</v>
      </c>
      <c r="BB8" s="110">
        <v>4.6392397635548676E-3</v>
      </c>
      <c r="BC8" s="110">
        <v>4.2392132886974274E-3</v>
      </c>
      <c r="BE8" s="1"/>
    </row>
    <row r="9" spans="1:70" ht="15.5" x14ac:dyDescent="0.35">
      <c r="A9" s="84">
        <v>1979</v>
      </c>
      <c r="B9" s="99">
        <v>0.11666059102837449</v>
      </c>
      <c r="C9" s="99">
        <v>6.3051408258244415E-2</v>
      </c>
      <c r="D9" s="99">
        <v>0.14190607606739974</v>
      </c>
      <c r="E9" s="100">
        <v>8600.6876156961844</v>
      </c>
      <c r="F9" s="100">
        <v>1220.4898310249257</v>
      </c>
      <c r="G9" s="100">
        <v>267.2872729944587</v>
      </c>
      <c r="H9" s="100">
        <v>953.202558030467</v>
      </c>
      <c r="I9" s="100"/>
      <c r="J9" s="100">
        <v>60.100763639181885</v>
      </c>
      <c r="K9" s="101">
        <v>0.21899999999999997</v>
      </c>
      <c r="L9" s="101">
        <v>0.219</v>
      </c>
      <c r="N9" s="102">
        <v>142.38306503148874</v>
      </c>
      <c r="O9" s="103">
        <v>0.64980950301371143</v>
      </c>
      <c r="P9" s="103">
        <v>0.64980950301371143</v>
      </c>
      <c r="Q9" s="104">
        <v>0.64315839178004419</v>
      </c>
      <c r="R9" s="104">
        <v>0.43107919589002208</v>
      </c>
      <c r="S9" s="104">
        <v>0.57789387645300172</v>
      </c>
      <c r="V9" s="102">
        <v>112.62097331257873</v>
      </c>
      <c r="W9" s="105">
        <v>111.55301536169486</v>
      </c>
      <c r="X9" s="100">
        <v>1.0679579508838724</v>
      </c>
      <c r="Y9" s="100">
        <v>37.428814698783114</v>
      </c>
      <c r="Z9" s="106">
        <v>4.6717178367976926</v>
      </c>
      <c r="AA9" s="100">
        <v>59.032805688298012</v>
      </c>
      <c r="AB9" s="99">
        <v>0.79097168815457108</v>
      </c>
      <c r="AC9" s="99">
        <v>0.71826858549799788</v>
      </c>
      <c r="AD9" s="107"/>
      <c r="AE9" s="108">
        <v>4.5586475626788331E-2</v>
      </c>
      <c r="AF9" s="109">
        <v>6.3472934697325539E-2</v>
      </c>
      <c r="AG9" s="109">
        <v>0.10905941032411387</v>
      </c>
      <c r="AH9" s="110">
        <v>0.41799671840614028</v>
      </c>
      <c r="AI9" s="109">
        <v>2.0637003050448337</v>
      </c>
      <c r="AJ9" s="109">
        <v>2.3012786795964555</v>
      </c>
      <c r="AK9" s="49">
        <v>1.3393517433871216</v>
      </c>
      <c r="AL9" s="111">
        <v>5.1339932549790488</v>
      </c>
      <c r="AM9" s="111"/>
      <c r="AN9" s="112">
        <v>3.1340768306823211E-2</v>
      </c>
      <c r="AO9" s="113">
        <v>0.36193700811902024</v>
      </c>
      <c r="AP9" s="113">
        <v>0</v>
      </c>
      <c r="AQ9" s="113">
        <v>4.5586475626788331E-2</v>
      </c>
      <c r="AR9" s="113">
        <v>2.2793237813394165E-2</v>
      </c>
      <c r="AS9" s="111"/>
      <c r="AT9" s="114">
        <v>4.2608719474651953E-2</v>
      </c>
      <c r="AU9" s="28">
        <v>0.11171269338504208</v>
      </c>
      <c r="AV9" s="28">
        <v>3.6057611583537978E-2</v>
      </c>
      <c r="AW9" s="28">
        <v>4.5586475626788331E-2</v>
      </c>
      <c r="AX9" s="28">
        <v>4.0822043605163158E-2</v>
      </c>
      <c r="AY9" s="110">
        <v>8.3564738098363643E-3</v>
      </c>
      <c r="AZ9" s="110">
        <v>2.1909229096963134E-2</v>
      </c>
      <c r="BA9" s="110">
        <v>7.0716625741907187E-3</v>
      </c>
      <c r="BB9" s="110">
        <v>8.9404749627508533E-3</v>
      </c>
      <c r="BC9" s="110">
        <v>8.0060687684707886E-3</v>
      </c>
      <c r="BE9" s="1"/>
    </row>
    <row r="10" spans="1:70" ht="15.5" x14ac:dyDescent="0.35">
      <c r="A10" s="84">
        <v>1980</v>
      </c>
      <c r="B10" s="99">
        <v>7.8654611006140102E-2</v>
      </c>
      <c r="C10" s="99">
        <v>5.7286724201963353E-2</v>
      </c>
      <c r="D10" s="99">
        <v>0.13893632482514331</v>
      </c>
      <c r="E10" s="100">
        <v>9673.7815953799436</v>
      </c>
      <c r="F10" s="100">
        <v>1344.0396620232009</v>
      </c>
      <c r="G10" s="100">
        <v>318.53739989949861</v>
      </c>
      <c r="H10" s="100">
        <v>1025.5022621237022</v>
      </c>
      <c r="I10" s="100"/>
      <c r="J10" s="100">
        <v>58.747665258770056</v>
      </c>
      <c r="K10" s="101">
        <v>0.23699999999999999</v>
      </c>
      <c r="L10" s="101">
        <v>0.23699999999999999</v>
      </c>
      <c r="N10" s="102">
        <v>105.71491679325888</v>
      </c>
      <c r="O10" s="103">
        <v>0.50571869430380745</v>
      </c>
      <c r="P10" s="103">
        <v>0.50571869430380745</v>
      </c>
      <c r="Q10" s="104">
        <v>0.49763924657811892</v>
      </c>
      <c r="R10" s="104">
        <v>0.36731962328905943</v>
      </c>
      <c r="S10" s="104">
        <v>0.4442821595966463</v>
      </c>
      <c r="V10" s="102">
        <v>79.684238586781916</v>
      </c>
      <c r="W10" s="105">
        <v>78.528613096733523</v>
      </c>
      <c r="X10" s="100">
        <v>1.1556254900483982</v>
      </c>
      <c r="Y10" s="100">
        <v>36.559701889929393</v>
      </c>
      <c r="Z10" s="106">
        <v>4.563238585077138</v>
      </c>
      <c r="AA10" s="100">
        <v>57.592039768721655</v>
      </c>
      <c r="AB10" s="99">
        <v>0.75376532474235591</v>
      </c>
      <c r="AC10" s="99">
        <v>0.71966376499946849</v>
      </c>
      <c r="AD10" s="107"/>
      <c r="AE10" s="108">
        <v>9.6180021782855118E-2</v>
      </c>
      <c r="AF10" s="109">
        <v>6.0695354207160018E-2</v>
      </c>
      <c r="AG10" s="109">
        <v>0.15687537599001514</v>
      </c>
      <c r="AH10" s="110">
        <v>0.61309827100574932</v>
      </c>
      <c r="AI10" s="109">
        <v>1.8845977342004883</v>
      </c>
      <c r="AJ10" s="109">
        <v>2.1223517965133638</v>
      </c>
      <c r="AK10" s="49">
        <v>0.8211415796050745</v>
      </c>
      <c r="AL10" s="111">
        <v>7.6640318030269095</v>
      </c>
      <c r="AM10" s="111"/>
      <c r="AN10" s="112">
        <v>6.6123904886174686E-2</v>
      </c>
      <c r="AO10" s="113">
        <v>0.36193700811902024</v>
      </c>
      <c r="AP10" s="113">
        <v>0</v>
      </c>
      <c r="AQ10" s="113">
        <v>9.6180021782855118E-2</v>
      </c>
      <c r="AR10" s="113">
        <v>4.8090010891427559E-2</v>
      </c>
      <c r="AS10" s="111"/>
      <c r="AT10" s="114">
        <v>8.8779163599295219E-2</v>
      </c>
      <c r="AU10" s="28">
        <v>0.16161860701079089</v>
      </c>
      <c r="AV10" s="28">
        <v>7.2497165352880658E-2</v>
      </c>
      <c r="AW10" s="28">
        <v>9.6180021782855118E-2</v>
      </c>
      <c r="AX10" s="28">
        <v>8.4338593567867895E-2</v>
      </c>
      <c r="AY10" s="110">
        <v>1.1739122599811686E-2</v>
      </c>
      <c r="AZ10" s="110">
        <v>2.1370562248972574E-2</v>
      </c>
      <c r="BA10" s="110">
        <v>9.5861807851391166E-3</v>
      </c>
      <c r="BB10" s="110">
        <v>1.2717725889574137E-2</v>
      </c>
      <c r="BC10" s="110">
        <v>1.1151953337356628E-2</v>
      </c>
      <c r="BE10" s="1"/>
    </row>
    <row r="11" spans="1:70" ht="15.5" x14ac:dyDescent="0.35">
      <c r="A11" s="84">
        <v>1981</v>
      </c>
      <c r="B11" s="99">
        <v>6.6549746533489607E-2</v>
      </c>
      <c r="C11" s="99">
        <v>4.700862141178519E-2</v>
      </c>
      <c r="D11" s="99">
        <v>0.14441739244778107</v>
      </c>
      <c r="E11" s="100">
        <v>9918.0784691916797</v>
      </c>
      <c r="F11" s="100">
        <v>1432.3430306131424</v>
      </c>
      <c r="G11" s="100">
        <v>322.27718188795706</v>
      </c>
      <c r="H11" s="100">
        <v>1110.0658487251853</v>
      </c>
      <c r="I11" s="100"/>
      <c r="J11" s="100">
        <v>52.182665224874249</v>
      </c>
      <c r="K11" s="101">
        <v>0.22500000000000001</v>
      </c>
      <c r="L11" s="101">
        <v>0.22500000000000001</v>
      </c>
      <c r="N11" s="102">
        <v>95.322065636314974</v>
      </c>
      <c r="O11" s="103">
        <v>0.51758781050669933</v>
      </c>
      <c r="P11" s="103">
        <v>0.51758781050669933</v>
      </c>
      <c r="Q11" s="104">
        <v>0.50870789167691577</v>
      </c>
      <c r="R11" s="104">
        <v>0.36685394583845787</v>
      </c>
      <c r="S11" s="104">
        <v>0.4525646829353418</v>
      </c>
      <c r="V11" s="102">
        <v>71.821481854180277</v>
      </c>
      <c r="W11" s="105">
        <v>70.70597539232277</v>
      </c>
      <c r="X11" s="100">
        <v>1.1155064618575015</v>
      </c>
      <c r="Y11" s="100">
        <v>32.172243617607293</v>
      </c>
      <c r="Z11" s="106">
        <v>4.0156132532581434</v>
      </c>
      <c r="AA11" s="100">
        <v>51.067158763016749</v>
      </c>
      <c r="AB11" s="99">
        <v>0.75346124084430621</v>
      </c>
      <c r="AC11" s="99">
        <v>0.71486121247293632</v>
      </c>
      <c r="AD11" s="107"/>
      <c r="AE11" s="108">
        <v>9.3983116884564899E-2</v>
      </c>
      <c r="AF11" s="109">
        <v>6.1096793855660386E-2</v>
      </c>
      <c r="AG11" s="109">
        <v>0.15507991074022529</v>
      </c>
      <c r="AH11" s="110">
        <v>0.60603024876636813</v>
      </c>
      <c r="AI11" s="109">
        <v>1.518019239465922</v>
      </c>
      <c r="AJ11" s="109">
        <v>1.728345037748048</v>
      </c>
      <c r="AK11" s="49">
        <v>0.68091566456748054</v>
      </c>
      <c r="AL11" s="111">
        <v>6.7500067239240815</v>
      </c>
      <c r="AM11" s="111"/>
      <c r="AN11" s="112">
        <v>6.4613529572822348E-2</v>
      </c>
      <c r="AO11" s="113">
        <v>0.36193700811902024</v>
      </c>
      <c r="AP11" s="113">
        <v>0</v>
      </c>
      <c r="AQ11" s="113">
        <v>9.3983116884564899E-2</v>
      </c>
      <c r="AR11" s="113">
        <v>4.6991558442282449E-2</v>
      </c>
      <c r="AS11" s="111"/>
      <c r="AT11" s="114">
        <v>8.6742375271813082E-2</v>
      </c>
      <c r="AU11" s="28">
        <v>0.16004413674044726</v>
      </c>
      <c r="AV11" s="28">
        <v>7.0812635866259729E-2</v>
      </c>
      <c r="AW11" s="28">
        <v>9.3983116884564899E-2</v>
      </c>
      <c r="AX11" s="28">
        <v>8.2397876375412307E-2</v>
      </c>
      <c r="AY11" s="110">
        <v>9.7046106823694533E-3</v>
      </c>
      <c r="AZ11" s="110">
        <v>1.7905505056726792E-2</v>
      </c>
      <c r="BA11" s="110">
        <v>7.9224146251590001E-3</v>
      </c>
      <c r="BB11" s="110">
        <v>1.0514694314310555E-2</v>
      </c>
      <c r="BC11" s="110">
        <v>9.2185544697347774E-3</v>
      </c>
      <c r="BE11" s="1"/>
    </row>
    <row r="12" spans="1:70" ht="15.5" x14ac:dyDescent="0.35">
      <c r="A12" s="84">
        <v>1982</v>
      </c>
      <c r="B12" s="99">
        <v>6.4912908121166582E-2</v>
      </c>
      <c r="C12" s="99">
        <v>4.2305884277239678E-2</v>
      </c>
      <c r="D12" s="99">
        <v>0.14516043068528164</v>
      </c>
      <c r="E12" s="100">
        <v>9821.5562272526768</v>
      </c>
      <c r="F12" s="100">
        <v>1425.7013319477085</v>
      </c>
      <c r="G12" s="100">
        <v>303.6743837048619</v>
      </c>
      <c r="H12" s="100">
        <v>1122.0269482428466</v>
      </c>
      <c r="I12" s="100"/>
      <c r="J12" s="100">
        <v>47.468342228306263</v>
      </c>
      <c r="K12" s="101">
        <v>0.21299999999999999</v>
      </c>
      <c r="L12" s="101">
        <v>0.21299999999999999</v>
      </c>
      <c r="N12" s="102">
        <v>92.546419568946419</v>
      </c>
      <c r="O12" s="103">
        <v>0.56287447503499766</v>
      </c>
      <c r="P12" s="103">
        <v>0.56287447503499766</v>
      </c>
      <c r="Q12" s="104">
        <v>0.55029994531811555</v>
      </c>
      <c r="R12" s="104">
        <v>0.38164997265905776</v>
      </c>
      <c r="S12" s="104">
        <v>0.48708612986434674</v>
      </c>
      <c r="V12" s="102">
        <v>68.448197384006846</v>
      </c>
      <c r="W12" s="105">
        <v>67.223991502626063</v>
      </c>
      <c r="X12" s="100">
        <v>1.2242058813807779</v>
      </c>
      <c r="Y12" s="115">
        <v>27.864999999999998</v>
      </c>
      <c r="Z12" s="61">
        <v>3.4780000000000002</v>
      </c>
      <c r="AA12" s="100">
        <v>46.244136346925487</v>
      </c>
      <c r="AB12" s="99">
        <v>0.73960935174821574</v>
      </c>
      <c r="AC12" s="99">
        <v>0.68608264693011212</v>
      </c>
      <c r="AD12" s="107"/>
      <c r="AE12" s="108">
        <v>0.12628709732579524</v>
      </c>
      <c r="AF12" s="109">
        <v>5.9394908569405352E-2</v>
      </c>
      <c r="AG12" s="109">
        <v>0.18568200589520059</v>
      </c>
      <c r="AH12" s="110">
        <v>0.68012566278001119</v>
      </c>
      <c r="AI12" s="109">
        <v>1.471041055718475</v>
      </c>
      <c r="AJ12" s="109">
        <v>1.6954189665287349</v>
      </c>
      <c r="AK12" s="49">
        <v>0.54232101822857759</v>
      </c>
      <c r="AL12" s="111">
        <v>8.6441241648093161</v>
      </c>
      <c r="AM12" s="111"/>
      <c r="AN12" s="112">
        <v>8.6822563117889953E-2</v>
      </c>
      <c r="AO12" s="113">
        <v>0.36193700811902024</v>
      </c>
      <c r="AP12" s="113">
        <v>0</v>
      </c>
      <c r="AQ12" s="113">
        <v>0.12628709732579524</v>
      </c>
      <c r="AR12" s="113">
        <v>6.3143548662897619E-2</v>
      </c>
      <c r="AS12" s="111"/>
      <c r="AT12" s="114">
        <v>0.11601090168044406</v>
      </c>
      <c r="AU12" s="28">
        <v>0.18764813035771821</v>
      </c>
      <c r="AV12" s="28">
        <v>9.3403118187295242E-2</v>
      </c>
      <c r="AW12" s="28">
        <v>0.12628709732579524</v>
      </c>
      <c r="AX12" s="28">
        <v>0.10984510775654524</v>
      </c>
      <c r="AY12" s="110">
        <v>1.2659899847401367E-2</v>
      </c>
      <c r="AZ12" s="110">
        <v>2.0477442227149627E-2</v>
      </c>
      <c r="BA12" s="110">
        <v>1.019278451040158E-2</v>
      </c>
      <c r="BB12" s="110">
        <v>1.3781308316760572E-2</v>
      </c>
      <c r="BC12" s="110">
        <v>1.1987046413581077E-2</v>
      </c>
      <c r="BE12" s="1">
        <v>3.8387097325795233E-2</v>
      </c>
    </row>
    <row r="13" spans="1:70" ht="15.5" x14ac:dyDescent="0.35">
      <c r="A13" s="84">
        <v>1983</v>
      </c>
      <c r="B13" s="99">
        <v>6.2480143539153474E-2</v>
      </c>
      <c r="C13" s="99">
        <v>4.2077444761486442E-2</v>
      </c>
      <c r="D13" s="99">
        <v>0.15067141437877599</v>
      </c>
      <c r="E13" s="100">
        <v>10038.523062677599</v>
      </c>
      <c r="F13" s="100">
        <v>1512.518468127596</v>
      </c>
      <c r="G13" s="100">
        <v>285.86599047611566</v>
      </c>
      <c r="H13" s="100">
        <v>1226.6524776514802</v>
      </c>
      <c r="I13" s="100"/>
      <c r="J13" s="100">
        <v>51.614401869920641</v>
      </c>
      <c r="K13" s="101">
        <v>0.189</v>
      </c>
      <c r="L13" s="101">
        <v>0.189</v>
      </c>
      <c r="N13" s="102">
        <v>94.50237099423272</v>
      </c>
      <c r="O13" s="103">
        <v>0.51904056242892094</v>
      </c>
      <c r="P13" s="103">
        <v>0.51904056242892094</v>
      </c>
      <c r="Q13" s="104">
        <v>0.50769531210266405</v>
      </c>
      <c r="R13" s="104">
        <v>0.348347656051332</v>
      </c>
      <c r="S13" s="104">
        <v>0.45382955658254798</v>
      </c>
      <c r="V13" s="102">
        <v>71.473924929511526</v>
      </c>
      <c r="W13" s="105">
        <v>70.177063915161938</v>
      </c>
      <c r="X13" s="100">
        <v>1.2968610143495936</v>
      </c>
      <c r="Y13" s="100">
        <v>32.308</v>
      </c>
      <c r="Z13" s="61">
        <v>3.0030000000000001</v>
      </c>
      <c r="AA13" s="100">
        <v>50.317540855571046</v>
      </c>
      <c r="AB13" s="99">
        <v>0.75631885398804888</v>
      </c>
      <c r="AC13" s="99">
        <v>0.7092567130121793</v>
      </c>
      <c r="AD13" s="107"/>
      <c r="AE13" s="108">
        <v>0.11109247127944562</v>
      </c>
      <c r="AF13" s="109">
        <v>6.358975882130978E-2</v>
      </c>
      <c r="AG13" s="109">
        <v>0.1746822301007554</v>
      </c>
      <c r="AH13" s="110">
        <v>0.63596893178755687</v>
      </c>
      <c r="AI13" s="109">
        <v>1.5399924184988627</v>
      </c>
      <c r="AJ13" s="109">
        <v>1.7857962498767235</v>
      </c>
      <c r="AK13" s="49">
        <v>0.65008531645239864</v>
      </c>
      <c r="AL13" s="111">
        <v>7.9402149524610115</v>
      </c>
      <c r="AM13" s="111"/>
      <c r="AN13" s="112">
        <v>7.6376235607815354E-2</v>
      </c>
      <c r="AO13" s="113">
        <v>0.36193700811902024</v>
      </c>
      <c r="AP13" s="113">
        <v>0</v>
      </c>
      <c r="AQ13" s="113">
        <v>0.11109247127944562</v>
      </c>
      <c r="AR13" s="113">
        <v>5.5546235639722809E-2</v>
      </c>
      <c r="AS13" s="111"/>
      <c r="AT13" s="114">
        <v>0.10263277918576177</v>
      </c>
      <c r="AU13" s="28">
        <v>0.17221855548735027</v>
      </c>
      <c r="AV13" s="28">
        <v>8.4021330564770541E-2</v>
      </c>
      <c r="AW13" s="28">
        <v>0.11109247127944562</v>
      </c>
      <c r="AX13" s="28">
        <v>9.7556900922108072E-2</v>
      </c>
      <c r="AY13" s="110">
        <v>1.0780241981421081E-2</v>
      </c>
      <c r="AZ13" s="110">
        <v>1.8089325034101669E-2</v>
      </c>
      <c r="BA13" s="110">
        <v>8.8253507531914806E-3</v>
      </c>
      <c r="BB13" s="110">
        <v>1.1668822886875881E-2</v>
      </c>
      <c r="BC13" s="110">
        <v>1.0247086820033679E-2</v>
      </c>
      <c r="BE13" s="1">
        <v>1.5792471279445622E-2</v>
      </c>
    </row>
    <row r="14" spans="1:70" ht="15.5" x14ac:dyDescent="0.35">
      <c r="A14" s="84">
        <v>1984</v>
      </c>
      <c r="B14" s="99">
        <v>6.722703736105215E-2</v>
      </c>
      <c r="C14" s="99">
        <v>4.5707216438508197E-2</v>
      </c>
      <c r="D14" s="99">
        <v>0.15560705884144874</v>
      </c>
      <c r="E14" s="100">
        <v>10411.801014514353</v>
      </c>
      <c r="F14" s="100">
        <v>1620.1497331109906</v>
      </c>
      <c r="G14" s="100">
        <v>314.30904822353222</v>
      </c>
      <c r="H14" s="100">
        <v>1305.8406848874583</v>
      </c>
      <c r="I14" s="100"/>
      <c r="J14" s="100">
        <v>59.686342818360835</v>
      </c>
      <c r="K14" s="101">
        <v>0.19400000000000003</v>
      </c>
      <c r="L14" s="101">
        <v>0.19400000000000001</v>
      </c>
      <c r="N14" s="102">
        <v>108.91786663835124</v>
      </c>
      <c r="O14" s="103">
        <v>0.5210518150791188</v>
      </c>
      <c r="P14" s="103">
        <v>0.51887841804418355</v>
      </c>
      <c r="Q14" s="104">
        <v>0.50806386305888196</v>
      </c>
      <c r="R14" s="104">
        <v>0.35103193152944101</v>
      </c>
      <c r="S14" s="104">
        <v>0.45200595035025615</v>
      </c>
      <c r="V14" s="102">
        <v>80.176064510791278</v>
      </c>
      <c r="W14" s="105">
        <v>78.79823350351603</v>
      </c>
      <c r="X14" s="100">
        <v>1.3778310072752502</v>
      </c>
      <c r="Y14" s="100">
        <v>36.293999999999997</v>
      </c>
      <c r="Z14" s="61">
        <v>3.3620000000000001</v>
      </c>
      <c r="AA14" s="100">
        <v>58.308511811085587</v>
      </c>
      <c r="AB14" s="99">
        <v>0.73611490001917057</v>
      </c>
      <c r="AC14" s="99">
        <v>0.68749112560222625</v>
      </c>
      <c r="AD14" s="107"/>
      <c r="AE14" s="108">
        <v>0.1026433267726666</v>
      </c>
      <c r="AF14" s="109">
        <v>6.3879688039156085E-2</v>
      </c>
      <c r="AG14" s="109">
        <v>0.16652301481182269</v>
      </c>
      <c r="AH14" s="110">
        <v>0.61639123510139093</v>
      </c>
      <c r="AI14" s="109">
        <v>1.6827978056426331</v>
      </c>
      <c r="AJ14" s="109">
        <v>1.9527490218015773</v>
      </c>
      <c r="AK14" s="49">
        <v>0.74909164041027021</v>
      </c>
      <c r="AL14" s="111">
        <v>8.2295379889275466</v>
      </c>
      <c r="AM14" s="111"/>
      <c r="AN14" s="112">
        <v>7.0567436468664063E-2</v>
      </c>
      <c r="AO14" s="113">
        <v>0.36193700811902024</v>
      </c>
      <c r="AP14" s="113">
        <v>0</v>
      </c>
      <c r="AQ14" s="113">
        <v>0.1026433267726666</v>
      </c>
      <c r="AR14" s="113">
        <v>5.1321663386333302E-2</v>
      </c>
      <c r="AS14" s="111"/>
      <c r="AT14" s="114">
        <v>9.4178977252820789E-2</v>
      </c>
      <c r="AU14" s="28">
        <v>0.17106706579914646</v>
      </c>
      <c r="AV14" s="28">
        <v>7.5557282224896535E-2</v>
      </c>
      <c r="AW14" s="28">
        <v>0.1026433267726666</v>
      </c>
      <c r="AX14" s="28">
        <v>8.9100304498781577E-2</v>
      </c>
      <c r="AY14" s="110">
        <v>1.0643840161119907E-2</v>
      </c>
      <c r="AZ14" s="110">
        <v>1.9333513256466817E-2</v>
      </c>
      <c r="BA14" s="110">
        <v>8.5392691497543066E-3</v>
      </c>
      <c r="BB14" s="110">
        <v>1.1600456870974789E-2</v>
      </c>
      <c r="BC14" s="110">
        <v>1.006986301036455E-2</v>
      </c>
      <c r="BE14" s="1">
        <v>-5.6673227333395304E-5</v>
      </c>
    </row>
    <row r="15" spans="1:70" ht="15.5" x14ac:dyDescent="0.35">
      <c r="A15" s="84">
        <v>1985</v>
      </c>
      <c r="B15" s="99">
        <v>6.2779187718306456E-2</v>
      </c>
      <c r="C15" s="99">
        <v>4.3490746703181059E-2</v>
      </c>
      <c r="D15" s="99">
        <v>0.15787049636712966</v>
      </c>
      <c r="E15" s="100">
        <v>10940.754058728704</v>
      </c>
      <c r="F15" s="100">
        <v>1727.2222738821888</v>
      </c>
      <c r="G15" s="100">
        <v>343.71723250255559</v>
      </c>
      <c r="H15" s="100">
        <v>1383.5050413796332</v>
      </c>
      <c r="I15" s="100"/>
      <c r="J15" s="100">
        <v>60.169667317215655</v>
      </c>
      <c r="K15" s="101">
        <v>0.19900000000000001</v>
      </c>
      <c r="L15" s="101">
        <v>0.19900000000000001</v>
      </c>
      <c r="N15" s="102">
        <v>108.43361136329005</v>
      </c>
      <c r="O15" s="103">
        <v>0.52815047622086431</v>
      </c>
      <c r="P15" s="103">
        <v>0.52551789824589246</v>
      </c>
      <c r="Q15" s="104">
        <v>0.51389134404295223</v>
      </c>
      <c r="R15" s="104">
        <v>0.35644567202147615</v>
      </c>
      <c r="S15" s="104">
        <v>0.44510132457336971</v>
      </c>
      <c r="V15" s="102">
        <v>78.505392853609123</v>
      </c>
      <c r="W15" s="105">
        <v>77.0801600869856</v>
      </c>
      <c r="X15" s="100">
        <v>1.4252327666235287</v>
      </c>
      <c r="Y15" s="100">
        <v>33.945</v>
      </c>
      <c r="Z15" s="61">
        <v>5.5389999999999997</v>
      </c>
      <c r="AA15" s="100">
        <v>58.744434550592125</v>
      </c>
      <c r="AB15" s="99">
        <v>0.72399500363949831</v>
      </c>
      <c r="AC15" s="99">
        <v>0.67989793845708435</v>
      </c>
      <c r="AD15" s="107"/>
      <c r="AE15" s="108">
        <v>0.11566276007109053</v>
      </c>
      <c r="AF15" s="109">
        <v>5.9809351731781202E-2</v>
      </c>
      <c r="AG15" s="109">
        <v>0.17547211180287173</v>
      </c>
      <c r="AH15" s="110">
        <v>0.65915180983875077</v>
      </c>
      <c r="AI15" s="109">
        <v>1.8023755887773909</v>
      </c>
      <c r="AJ15" s="109">
        <v>2.0942520513257277</v>
      </c>
      <c r="AK15" s="49">
        <v>0.71382202143585805</v>
      </c>
      <c r="AL15" s="111">
        <v>9.0801504179136963</v>
      </c>
      <c r="AM15" s="111"/>
      <c r="AN15" s="112">
        <v>7.9518315800346032E-2</v>
      </c>
      <c r="AO15" s="113">
        <v>0.36193700811902024</v>
      </c>
      <c r="AP15" s="113">
        <v>0</v>
      </c>
      <c r="AQ15" s="113">
        <v>0.11566276007109053</v>
      </c>
      <c r="AR15" s="113">
        <v>5.7831380035545263E-2</v>
      </c>
      <c r="AS15" s="111"/>
      <c r="AT15" s="114">
        <v>0.10568671286169133</v>
      </c>
      <c r="AU15" s="28">
        <v>0.18363568300724464</v>
      </c>
      <c r="AV15" s="28">
        <v>8.3739260398623602E-2</v>
      </c>
      <c r="AW15" s="28">
        <v>0.11566276007109053</v>
      </c>
      <c r="AX15" s="28">
        <v>9.9701010234857057E-2</v>
      </c>
      <c r="AY15" s="110">
        <v>1.1154150092608187E-2</v>
      </c>
      <c r="AZ15" s="110">
        <v>1.9380865533229017E-2</v>
      </c>
      <c r="BA15" s="110">
        <v>8.837821272316377E-3</v>
      </c>
      <c r="BB15" s="110">
        <v>1.2207019700258911E-2</v>
      </c>
      <c r="BC15" s="110">
        <v>1.0522420486287645E-2</v>
      </c>
      <c r="BE15" s="1">
        <v>5.5627600710905223E-3</v>
      </c>
    </row>
    <row r="16" spans="1:70" ht="15.5" x14ac:dyDescent="0.35">
      <c r="A16" s="84">
        <v>1986</v>
      </c>
      <c r="B16" s="99">
        <v>4.8834205778680383E-2</v>
      </c>
      <c r="C16" s="99">
        <v>3.8780782153167423E-2</v>
      </c>
      <c r="D16" s="99">
        <v>0.15713913811353761</v>
      </c>
      <c r="E16" s="100">
        <v>12942.143409343862</v>
      </c>
      <c r="F16" s="100">
        <v>2033.7172606860956</v>
      </c>
      <c r="G16" s="100">
        <v>410.81088665859136</v>
      </c>
      <c r="H16" s="100">
        <v>1622.9063740275042</v>
      </c>
      <c r="I16" s="100"/>
      <c r="J16" s="100">
        <v>62.937578546147492</v>
      </c>
      <c r="K16" s="101">
        <v>0.20200000000000001</v>
      </c>
      <c r="L16" s="101">
        <v>0.20200000000000001</v>
      </c>
      <c r="N16" s="102">
        <v>99.314967203998975</v>
      </c>
      <c r="O16" s="103">
        <v>0.43388928317955999</v>
      </c>
      <c r="P16" s="103">
        <v>0.42804880183444488</v>
      </c>
      <c r="Q16" s="104">
        <v>0.41778949258721598</v>
      </c>
      <c r="R16" s="104">
        <v>0.30989474629360803</v>
      </c>
      <c r="S16" s="104">
        <v>0.3662830455668391</v>
      </c>
      <c r="V16" s="102">
        <v>68.253460178439852</v>
      </c>
      <c r="W16" s="105">
        <v>66.850590818668707</v>
      </c>
      <c r="X16" s="100">
        <v>1.4028693597711464</v>
      </c>
      <c r="Y16" s="100">
        <v>35.744999999999997</v>
      </c>
      <c r="Z16" s="61">
        <v>4.3540000000000001</v>
      </c>
      <c r="AA16" s="100">
        <v>61.534709186376347</v>
      </c>
      <c r="AB16" s="99">
        <v>0.68724243787185768</v>
      </c>
      <c r="AC16" s="99">
        <v>0.6594131887254111</v>
      </c>
      <c r="AD16" s="107"/>
      <c r="AE16" s="108">
        <v>0.12169360673195538</v>
      </c>
      <c r="AF16" s="109">
        <v>6.2700908530235563E-2</v>
      </c>
      <c r="AG16" s="109">
        <v>0.18439451526219094</v>
      </c>
      <c r="AH16" s="110">
        <v>0.65996326712277198</v>
      </c>
      <c r="AI16" s="109">
        <v>1.4038657171922686</v>
      </c>
      <c r="AJ16" s="109">
        <v>1.6417208137963966</v>
      </c>
      <c r="AK16" s="49">
        <v>0.5582453818198706</v>
      </c>
      <c r="AL16" s="111">
        <v>8.3060097410502358</v>
      </c>
      <c r="AM16" s="111"/>
      <c r="AN16" s="112">
        <v>8.3664531652599225E-2</v>
      </c>
      <c r="AO16" s="113">
        <v>0.36193700811902024</v>
      </c>
      <c r="AP16" s="113">
        <v>0</v>
      </c>
      <c r="AQ16" s="113">
        <v>0.12169360673195538</v>
      </c>
      <c r="AR16" s="113">
        <v>6.0846803365977691E-2</v>
      </c>
      <c r="AS16" s="111"/>
      <c r="AT16" s="114">
        <v>0.10979972592014786</v>
      </c>
      <c r="AU16" s="28">
        <v>0.19683154726714655</v>
      </c>
      <c r="AV16" s="28">
        <v>8.363301096388813E-2</v>
      </c>
      <c r="AW16" s="28">
        <v>0.12169360673195538</v>
      </c>
      <c r="AX16" s="28">
        <v>0.10266330884792176</v>
      </c>
      <c r="AY16" s="110">
        <v>9.0141708770967322E-3</v>
      </c>
      <c r="AZ16" s="110">
        <v>1.6159176957870971E-2</v>
      </c>
      <c r="BA16" s="110">
        <v>6.865975716030974E-3</v>
      </c>
      <c r="BB16" s="110">
        <v>9.9906166116464357E-3</v>
      </c>
      <c r="BC16" s="110">
        <v>8.4282961638387065E-3</v>
      </c>
      <c r="BE16" s="1">
        <v>4.1936067319553738E-3</v>
      </c>
    </row>
    <row r="17" spans="1:57" ht="15.5" x14ac:dyDescent="0.35">
      <c r="A17" s="84">
        <v>1987</v>
      </c>
      <c r="B17" s="99">
        <v>5.2269497892569433E-2</v>
      </c>
      <c r="C17" s="99">
        <v>4.4259985650042834E-2</v>
      </c>
      <c r="D17" s="99">
        <v>0.15835844691816678</v>
      </c>
      <c r="E17" s="100">
        <v>14713.104211341733</v>
      </c>
      <c r="F17" s="100">
        <v>2329.9443322532161</v>
      </c>
      <c r="G17" s="100">
        <v>496.27814276993502</v>
      </c>
      <c r="H17" s="100">
        <v>1833.666189483281</v>
      </c>
      <c r="I17" s="100"/>
      <c r="J17" s="100">
        <v>81.158039233498741</v>
      </c>
      <c r="K17" s="101">
        <v>0.21299999999999999</v>
      </c>
      <c r="L17" s="101">
        <v>0.21299999999999999</v>
      </c>
      <c r="N17" s="102">
        <v>121.78502036451357</v>
      </c>
      <c r="O17" s="103">
        <v>0.39543510888341404</v>
      </c>
      <c r="P17" s="103">
        <v>0.38909942041908152</v>
      </c>
      <c r="Q17" s="104">
        <v>0.37807839072384458</v>
      </c>
      <c r="R17" s="104">
        <v>0.2955391953619223</v>
      </c>
      <c r="S17" s="104">
        <v>0.33359588075294155</v>
      </c>
      <c r="V17" s="102">
        <v>78.533841356719634</v>
      </c>
      <c r="W17" s="105">
        <v>76.441562488596958</v>
      </c>
      <c r="X17" s="100">
        <v>2.0922788681226812</v>
      </c>
      <c r="Y17" s="100">
        <v>43.716999999999999</v>
      </c>
      <c r="Z17" s="61">
        <v>4.88</v>
      </c>
      <c r="AA17" s="100">
        <v>79.065760365376065</v>
      </c>
      <c r="AB17" s="99">
        <v>0.64485633061981473</v>
      </c>
      <c r="AC17" s="99">
        <v>0.62457495704504662</v>
      </c>
      <c r="AD17" s="107"/>
      <c r="AE17" s="108">
        <v>0.14999303656927479</v>
      </c>
      <c r="AF17" s="109">
        <v>6.4449700492958034E-2</v>
      </c>
      <c r="AG17" s="109">
        <v>0.21444273706223282</v>
      </c>
      <c r="AH17" s="110">
        <v>0.69945496230886905</v>
      </c>
      <c r="AI17" s="109">
        <v>1.689124965054515</v>
      </c>
      <c r="AJ17" s="109">
        <v>1.9815877646243614</v>
      </c>
      <c r="AK17" s="49">
        <v>0.59555636940731249</v>
      </c>
      <c r="AL17" s="111">
        <v>11.779529338544073</v>
      </c>
      <c r="AM17" s="111"/>
      <c r="AN17" s="112">
        <v>0.10312043083216722</v>
      </c>
      <c r="AO17" s="113">
        <v>0.36193700811902024</v>
      </c>
      <c r="AP17" s="113">
        <v>0</v>
      </c>
      <c r="AQ17" s="113">
        <v>0.14999303656927479</v>
      </c>
      <c r="AR17" s="113">
        <v>7.4996518284637395E-2</v>
      </c>
      <c r="AS17" s="111"/>
      <c r="AT17" s="114">
        <v>0.13334652737438768</v>
      </c>
      <c r="AU17" s="28">
        <v>0.22526359632846099</v>
      </c>
      <c r="AV17" s="28">
        <v>9.6723959180586225E-2</v>
      </c>
      <c r="AW17" s="28">
        <v>0.14999303656927479</v>
      </c>
      <c r="AX17" s="28">
        <v>0.1233584978749305</v>
      </c>
      <c r="AY17" s="110">
        <v>1.1717377990086951E-2</v>
      </c>
      <c r="AZ17" s="110">
        <v>1.9794281542677188E-2</v>
      </c>
      <c r="BA17" s="110">
        <v>8.4992928779812869E-3</v>
      </c>
      <c r="BB17" s="110">
        <v>1.3180134046000672E-2</v>
      </c>
      <c r="BC17" s="110">
        <v>1.0839713461990978E-2</v>
      </c>
      <c r="BE17" s="1">
        <v>2.5093036569274779E-2</v>
      </c>
    </row>
    <row r="18" spans="1:57" ht="15.5" x14ac:dyDescent="0.35">
      <c r="A18" s="84">
        <v>1988</v>
      </c>
      <c r="B18" s="99">
        <v>5.9345403197578035E-2</v>
      </c>
      <c r="C18" s="99">
        <v>5.0637451372962904E-2</v>
      </c>
      <c r="D18" s="99">
        <v>0.16198837717118159</v>
      </c>
      <c r="E18" s="100">
        <v>16461.563619493376</v>
      </c>
      <c r="F18" s="100">
        <v>2666.5819764218941</v>
      </c>
      <c r="G18" s="100">
        <v>575.98170690712914</v>
      </c>
      <c r="H18" s="100">
        <v>2090.6002695147649</v>
      </c>
      <c r="I18" s="100"/>
      <c r="J18" s="100">
        <v>105.86266948785705</v>
      </c>
      <c r="K18" s="101">
        <v>0.216</v>
      </c>
      <c r="L18" s="101">
        <v>0.216</v>
      </c>
      <c r="N18" s="102">
        <v>158.24938255015184</v>
      </c>
      <c r="O18" s="103">
        <v>0.38424259035469122</v>
      </c>
      <c r="P18" s="103">
        <v>0.37896418258892917</v>
      </c>
      <c r="Q18" s="104">
        <v>0.3702297661204923</v>
      </c>
      <c r="R18" s="104">
        <v>0.29311488306024613</v>
      </c>
      <c r="S18" s="104">
        <v>0.33103897290526596</v>
      </c>
      <c r="V18" s="102">
        <v>95.726289024537238</v>
      </c>
      <c r="W18" s="105">
        <v>93.806263814969441</v>
      </c>
      <c r="X18" s="100">
        <v>1.9200252095678005</v>
      </c>
      <c r="Y18" s="100">
        <v>55.817</v>
      </c>
      <c r="Z18" s="61">
        <v>3.9289999999999998</v>
      </c>
      <c r="AA18" s="100">
        <v>103.94264427828925</v>
      </c>
      <c r="AB18" s="99">
        <v>0.60490782006179389</v>
      </c>
      <c r="AC18" s="99">
        <v>0.58250963732443184</v>
      </c>
      <c r="AE18" s="108">
        <v>0.1094795789395418</v>
      </c>
      <c r="AF18" s="109">
        <v>6.6428086457277241E-2</v>
      </c>
      <c r="AG18" s="109">
        <v>0.17590766539681904</v>
      </c>
      <c r="AH18" s="110">
        <v>0.62236957492769684</v>
      </c>
      <c r="AI18" s="109">
        <v>1.4252333481490889</v>
      </c>
      <c r="AJ18" s="109">
        <v>1.6690615543295195</v>
      </c>
      <c r="AK18" s="49">
        <v>0.63028842423329545</v>
      </c>
      <c r="AL18" s="111">
        <v>10.480073815851219</v>
      </c>
      <c r="AM18" s="111"/>
      <c r="AN18" s="112">
        <v>7.5267369777900855E-2</v>
      </c>
      <c r="AO18" s="113">
        <v>0.36193700811902024</v>
      </c>
      <c r="AP18" s="113">
        <v>0</v>
      </c>
      <c r="AQ18" s="113">
        <v>0.1094795789395418</v>
      </c>
      <c r="AR18" s="113">
        <v>5.47397894697709E-2</v>
      </c>
      <c r="AS18" s="111"/>
      <c r="AT18" s="114">
        <v>9.5962602641367217E-2</v>
      </c>
      <c r="AU18" s="28">
        <v>0.20922353497565721</v>
      </c>
      <c r="AV18" s="28">
        <v>6.6225053437601308E-2</v>
      </c>
      <c r="AW18" s="28">
        <v>0.1094795789395418</v>
      </c>
      <c r="AX18" s="28">
        <v>8.7852316188571561E-2</v>
      </c>
      <c r="AY18" s="110">
        <v>9.5739136145446789E-3</v>
      </c>
      <c r="AZ18" s="110">
        <v>2.0873631965491576E-2</v>
      </c>
      <c r="BA18" s="110">
        <v>6.6070836271470944E-3</v>
      </c>
      <c r="BB18" s="110">
        <v>1.0922463568866003E-2</v>
      </c>
      <c r="BC18" s="110">
        <v>8.7647735980065505E-3</v>
      </c>
      <c r="BE18" s="1">
        <v>-2.2820421060458201E-2</v>
      </c>
    </row>
    <row r="19" spans="1:57" ht="15.5" x14ac:dyDescent="0.35">
      <c r="A19" s="84">
        <v>1989</v>
      </c>
      <c r="B19" s="99">
        <v>5.829973807896089E-2</v>
      </c>
      <c r="C19" s="99">
        <v>5.0517108911763454E-2</v>
      </c>
      <c r="D19" s="99">
        <v>0.16321954049849099</v>
      </c>
      <c r="E19" s="100">
        <v>17265.023362591011</v>
      </c>
      <c r="F19" s="100">
        <v>2817.989179937817</v>
      </c>
      <c r="G19" s="100">
        <v>628.41158712613321</v>
      </c>
      <c r="H19" s="100">
        <v>2189.5775928116836</v>
      </c>
      <c r="I19" s="100"/>
      <c r="J19" s="100">
        <v>110.61112972682467</v>
      </c>
      <c r="K19" s="101">
        <v>0.223</v>
      </c>
      <c r="L19" s="101">
        <v>0.223</v>
      </c>
      <c r="N19" s="102">
        <v>164.28803109972051</v>
      </c>
      <c r="O19" s="103">
        <v>0.38894081360843047</v>
      </c>
      <c r="P19" s="103">
        <v>0.37950138504155123</v>
      </c>
      <c r="Q19" s="104">
        <v>0.36887141974801491</v>
      </c>
      <c r="R19" s="104">
        <v>0.29593570987400747</v>
      </c>
      <c r="S19" s="104">
        <v>0.32672435729852234</v>
      </c>
      <c r="V19" s="102">
        <v>98.545215145224063</v>
      </c>
      <c r="W19" s="105">
        <v>96.017254464285713</v>
      </c>
      <c r="X19" s="100">
        <v>2.5279606809383548</v>
      </c>
      <c r="Y19" s="100">
        <v>55.953000000000003</v>
      </c>
      <c r="Z19" s="61">
        <v>5.843</v>
      </c>
      <c r="AA19" s="100">
        <v>108.08316904588632</v>
      </c>
      <c r="AB19" s="99">
        <v>0.59983198097619483</v>
      </c>
      <c r="AC19" s="99">
        <v>0.58153244469881715</v>
      </c>
      <c r="AE19" s="108">
        <v>0.14524816289176071</v>
      </c>
      <c r="AF19" s="109">
        <v>6.5733941970255338E-2</v>
      </c>
      <c r="AG19" s="109">
        <v>0.21098210486201605</v>
      </c>
      <c r="AH19" s="110">
        <v>0.68843830611489132</v>
      </c>
      <c r="AI19" s="109">
        <v>1.5748876958474856</v>
      </c>
      <c r="AJ19" s="109">
        <v>1.8518637757136358</v>
      </c>
      <c r="AK19" s="49">
        <v>0.57696981480581344</v>
      </c>
      <c r="AL19" s="111">
        <v>14.313511461617109</v>
      </c>
      <c r="AM19" s="111"/>
      <c r="AN19" s="112">
        <v>9.9858323276637601E-2</v>
      </c>
      <c r="AO19" s="113">
        <v>0.36193700811902024</v>
      </c>
      <c r="AP19" s="113">
        <v>0</v>
      </c>
      <c r="AQ19" s="113">
        <v>0.14524816289176071</v>
      </c>
      <c r="AR19" s="113">
        <v>7.2624081445880354E-2</v>
      </c>
      <c r="AS19" s="111"/>
      <c r="AT19" s="114">
        <v>0.12708460068916866</v>
      </c>
      <c r="AU19" s="28">
        <v>0.23196010883090906</v>
      </c>
      <c r="AV19" s="28">
        <v>8.7124493280517856E-2</v>
      </c>
      <c r="AW19" s="28">
        <v>0.14524816289176071</v>
      </c>
      <c r="AX19" s="28">
        <v>0.11618632808613928</v>
      </c>
      <c r="AY19" s="110">
        <v>1.2455464660764548E-2</v>
      </c>
      <c r="AZ19" s="110">
        <v>2.2734233121737529E-2</v>
      </c>
      <c r="BA19" s="110">
        <v>8.539005050633151E-3</v>
      </c>
      <c r="BB19" s="110">
        <v>1.4235661520975211E-2</v>
      </c>
      <c r="BC19" s="110">
        <v>1.138733328580418E-2</v>
      </c>
      <c r="BE19" s="1">
        <v>5.5481628917607162E-3</v>
      </c>
    </row>
    <row r="20" spans="1:57" ht="15.5" x14ac:dyDescent="0.35">
      <c r="A20" s="84">
        <v>1990</v>
      </c>
      <c r="B20" s="99">
        <v>5.4985262928575168E-2</v>
      </c>
      <c r="C20" s="99">
        <v>4.785864588048834E-2</v>
      </c>
      <c r="D20" s="99">
        <v>0.15992041882154995</v>
      </c>
      <c r="E20" s="100">
        <v>19397.835157959467</v>
      </c>
      <c r="F20" s="100">
        <v>3102.1099226922647</v>
      </c>
      <c r="G20" s="100">
        <v>673.15785322422141</v>
      </c>
      <c r="H20" s="100">
        <v>2428.9520694680432</v>
      </c>
      <c r="I20" s="100"/>
      <c r="J20" s="100">
        <v>116.2463569533504</v>
      </c>
      <c r="K20" s="101">
        <v>0.217</v>
      </c>
      <c r="L20" s="101">
        <v>0.217</v>
      </c>
      <c r="N20" s="102">
        <v>170.57032973257617</v>
      </c>
      <c r="O20" s="103">
        <v>0.37473248595920783</v>
      </c>
      <c r="P20" s="103">
        <v>0.37227632058073834</v>
      </c>
      <c r="Q20" s="104">
        <v>0.36001643646700465</v>
      </c>
      <c r="R20" s="104">
        <v>0.28850821823350231</v>
      </c>
      <c r="S20" s="104">
        <v>0.31848430418347706</v>
      </c>
      <c r="V20" s="102">
        <v>101.47991102324218</v>
      </c>
      <c r="W20" s="105">
        <v>98.580819180389199</v>
      </c>
      <c r="X20" s="100">
        <v>2.8990918428529842</v>
      </c>
      <c r="Y20" s="100">
        <v>57.988999999999997</v>
      </c>
      <c r="Z20" s="61">
        <v>6.2009999999999996</v>
      </c>
      <c r="AA20" s="100">
        <v>113.34726511049742</v>
      </c>
      <c r="AB20" s="99">
        <v>0.59494468459048278</v>
      </c>
      <c r="AC20" s="99">
        <v>0.57712855354061376</v>
      </c>
      <c r="AE20" s="108">
        <v>0.1807249080012531</v>
      </c>
      <c r="AF20" s="109">
        <v>6.3737201597492743E-2</v>
      </c>
      <c r="AG20" s="109">
        <v>0.24446210959874584</v>
      </c>
      <c r="AH20" s="110">
        <v>0.739275744195657</v>
      </c>
      <c r="AI20" s="109">
        <v>1.5793946338202998</v>
      </c>
      <c r="AJ20" s="109">
        <v>1.8562104309035601</v>
      </c>
      <c r="AK20" s="49">
        <v>0.4839590832135896</v>
      </c>
      <c r="AL20" s="111">
        <v>18.339947583650794</v>
      </c>
      <c r="AM20" s="111"/>
      <c r="AN20" s="112">
        <v>0.12424863714646983</v>
      </c>
      <c r="AO20" s="113">
        <v>0.36193700811902024</v>
      </c>
      <c r="AP20" s="113">
        <v>0</v>
      </c>
      <c r="AQ20" s="113">
        <v>0.1807249080012531</v>
      </c>
      <c r="AR20" s="113">
        <v>9.0362454000626549E-2</v>
      </c>
      <c r="AS20" s="111"/>
      <c r="AT20" s="114">
        <v>0.15784889429701554</v>
      </c>
      <c r="AU20" s="28">
        <v>0.25412583237047626</v>
      </c>
      <c r="AV20" s="28">
        <v>0.10752132338844954</v>
      </c>
      <c r="AW20" s="28">
        <v>0.1807249080012531</v>
      </c>
      <c r="AX20" s="28">
        <v>0.14412311569485131</v>
      </c>
      <c r="AY20" s="110">
        <v>1.4591107319295648E-2</v>
      </c>
      <c r="AZ20" s="110">
        <v>2.349067637905565E-2</v>
      </c>
      <c r="BA20" s="110">
        <v>9.9389683764368499E-3</v>
      </c>
      <c r="BB20" s="110">
        <v>1.6705701612038305E-2</v>
      </c>
      <c r="BC20" s="110">
        <v>1.3322334994237578E-2</v>
      </c>
      <c r="BE20" s="1">
        <v>3.362490800125309E-2</v>
      </c>
    </row>
    <row r="21" spans="1:57" ht="15.5" x14ac:dyDescent="0.35">
      <c r="A21" s="84">
        <v>1991</v>
      </c>
      <c r="B21" s="99">
        <v>4.5789556031087954E-2</v>
      </c>
      <c r="C21" s="99">
        <v>4.0061503925254663E-2</v>
      </c>
      <c r="D21" s="99">
        <v>0.1564549147222811</v>
      </c>
      <c r="E21" s="100">
        <v>20523.066794135091</v>
      </c>
      <c r="F21" s="100">
        <v>3210.9346651160845</v>
      </c>
      <c r="G21" s="100">
        <v>671.08534500926169</v>
      </c>
      <c r="H21" s="100">
        <v>2539.8493201068227</v>
      </c>
      <c r="I21" s="100"/>
      <c r="J21" s="100">
        <v>101.75018350701487</v>
      </c>
      <c r="K21" s="101">
        <v>0.20900000000000002</v>
      </c>
      <c r="L21" s="101">
        <v>0.20899999999999999</v>
      </c>
      <c r="N21" s="102">
        <v>147.02727276049558</v>
      </c>
      <c r="O21" s="103">
        <v>0.36666621192071047</v>
      </c>
      <c r="P21" s="103">
        <v>0.35891032917139609</v>
      </c>
      <c r="Q21" s="104">
        <v>0.34661208083879746</v>
      </c>
      <c r="R21" s="104">
        <v>0.27780604041939871</v>
      </c>
      <c r="S21" s="104">
        <v>0.30795027618607984</v>
      </c>
      <c r="V21" s="102">
        <v>89.384633183241164</v>
      </c>
      <c r="W21" s="105">
        <v>86.727615793201124</v>
      </c>
      <c r="X21" s="100">
        <v>2.6570173900400404</v>
      </c>
      <c r="Y21" s="100">
        <v>52.271000000000001</v>
      </c>
      <c r="Z21" s="61">
        <v>5.1929999999999996</v>
      </c>
      <c r="AA21" s="100">
        <v>99.093166116974828</v>
      </c>
      <c r="AB21" s="99">
        <v>0.60794593754620552</v>
      </c>
      <c r="AC21" s="99">
        <v>0.59086888414206318</v>
      </c>
      <c r="AE21" s="108">
        <v>0.19437578238718534</v>
      </c>
      <c r="AF21" s="109">
        <v>6.519417226027957E-2</v>
      </c>
      <c r="AG21" s="109">
        <v>0.25956995464746491</v>
      </c>
      <c r="AH21" s="110">
        <v>0.74883775609229086</v>
      </c>
      <c r="AI21" s="109">
        <v>1.3248004165220411</v>
      </c>
      <c r="AJ21" s="109">
        <v>1.5553642303054529</v>
      </c>
      <c r="AK21" s="49">
        <v>0.39064877017730448</v>
      </c>
      <c r="AL21" s="111">
        <v>17.37420800838407</v>
      </c>
      <c r="AM21" s="111"/>
      <c r="AN21" s="112">
        <v>0.13363363314435395</v>
      </c>
      <c r="AO21" s="113">
        <v>0.36193700811902024</v>
      </c>
      <c r="AP21" s="113">
        <v>0</v>
      </c>
      <c r="AQ21" s="113">
        <v>0.19437578238718534</v>
      </c>
      <c r="AR21" s="113">
        <v>9.7187891193592668E-2</v>
      </c>
      <c r="AS21" s="111"/>
      <c r="AT21" s="114">
        <v>0.17056157601435862</v>
      </c>
      <c r="AU21" s="28">
        <v>0.26006884164508848</v>
      </c>
      <c r="AV21" s="28">
        <v>0.1181699672596546</v>
      </c>
      <c r="AW21" s="28">
        <v>0.19437578238718534</v>
      </c>
      <c r="AX21" s="28">
        <v>0.15627287482341998</v>
      </c>
      <c r="AY21" s="110">
        <v>1.3129495375954099E-2</v>
      </c>
      <c r="AZ21" s="110">
        <v>2.0019589016470357E-2</v>
      </c>
      <c r="BA21" s="110">
        <v>9.0964921582435965E-3</v>
      </c>
      <c r="BB21" s="110">
        <v>1.4962666244565931E-2</v>
      </c>
      <c r="BC21" s="110">
        <v>1.2029579201404765E-2</v>
      </c>
      <c r="BE21" s="1">
        <v>3.987578238718531E-2</v>
      </c>
    </row>
    <row r="22" spans="1:57" ht="15.5" x14ac:dyDescent="0.35">
      <c r="A22" s="84">
        <v>1992</v>
      </c>
      <c r="B22" s="99">
        <v>4.479884307373886E-2</v>
      </c>
      <c r="C22" s="99">
        <v>3.8074814789300429E-2</v>
      </c>
      <c r="D22" s="99">
        <v>0.15479722044315622</v>
      </c>
      <c r="E22" s="100">
        <v>21774.922038703047</v>
      </c>
      <c r="F22" s="100">
        <v>3370.6974069576563</v>
      </c>
      <c r="G22" s="100">
        <v>690.99296842631952</v>
      </c>
      <c r="H22" s="100">
        <v>2679.7044385313366</v>
      </c>
      <c r="I22" s="100"/>
      <c r="J22" s="100">
        <v>102.02925018714693</v>
      </c>
      <c r="K22" s="101">
        <v>0.20499999999999999</v>
      </c>
      <c r="L22" s="101">
        <v>0.20499999999999999</v>
      </c>
      <c r="N22" s="102">
        <v>151.00334418335453</v>
      </c>
      <c r="O22" s="103">
        <v>0.38426425907526601</v>
      </c>
      <c r="P22" s="103">
        <v>0.3830398024946533</v>
      </c>
      <c r="Q22" s="104">
        <v>0.37029224282058071</v>
      </c>
      <c r="R22" s="104">
        <v>0.28764612141029033</v>
      </c>
      <c r="S22" s="104">
        <v>0.32432456553241118</v>
      </c>
      <c r="V22" s="102">
        <v>90.25285306646029</v>
      </c>
      <c r="W22" s="105">
        <v>87.85445085266268</v>
      </c>
      <c r="X22" s="100">
        <v>2.3984022137976133</v>
      </c>
      <c r="Y22" s="100">
        <v>50.735999999999997</v>
      </c>
      <c r="Z22" s="61">
        <v>5.6189999999999998</v>
      </c>
      <c r="AA22" s="100">
        <v>99.630847973349319</v>
      </c>
      <c r="AB22" s="99">
        <v>0.59768777674798734</v>
      </c>
      <c r="AC22" s="99">
        <v>0.57584861307937985</v>
      </c>
      <c r="AE22" s="108">
        <v>0.17871546274371625</v>
      </c>
      <c r="AF22" s="109">
        <v>6.451572389749885E-2</v>
      </c>
      <c r="AG22" s="109">
        <v>0.2432311866412151</v>
      </c>
      <c r="AH22" s="110">
        <v>0.73475554352878047</v>
      </c>
      <c r="AI22" s="109">
        <v>1.1358315789473685</v>
      </c>
      <c r="AJ22" s="109">
        <v>1.3378022916882202</v>
      </c>
      <c r="AK22" s="49">
        <v>0.35484464172479391</v>
      </c>
      <c r="AL22" s="111">
        <v>16.129580399713081</v>
      </c>
      <c r="AM22" s="111"/>
      <c r="AN22" s="112">
        <v>0.12286714060882789</v>
      </c>
      <c r="AO22" s="113">
        <v>0.36193700811902024</v>
      </c>
      <c r="AP22" s="113">
        <v>0</v>
      </c>
      <c r="AQ22" s="113">
        <v>0.17871546274371625</v>
      </c>
      <c r="AR22" s="113">
        <v>8.9357731371858123E-2</v>
      </c>
      <c r="AS22" s="111"/>
      <c r="AT22" s="114">
        <v>0.15624700010073472</v>
      </c>
      <c r="AU22" s="28">
        <v>0.25242773001132435</v>
      </c>
      <c r="AV22" s="28">
        <v>0.10681604759777953</v>
      </c>
      <c r="AW22" s="28">
        <v>0.17871546274371625</v>
      </c>
      <c r="AX22" s="28">
        <v>0.14276575517074788</v>
      </c>
      <c r="AY22" s="110">
        <v>1.1767355875666905E-2</v>
      </c>
      <c r="AZ22" s="110">
        <v>1.9010969362707453E-2</v>
      </c>
      <c r="BA22" s="110">
        <v>8.0445861008843541E-3</v>
      </c>
      <c r="BB22" s="110">
        <v>1.3459512497737294E-2</v>
      </c>
      <c r="BC22" s="110">
        <v>1.0752049299310822E-2</v>
      </c>
      <c r="BE22" s="1">
        <v>1.6815462743716258E-2</v>
      </c>
    </row>
    <row r="23" spans="1:57" ht="15.5" x14ac:dyDescent="0.35">
      <c r="A23" s="84">
        <v>1993</v>
      </c>
      <c r="B23" s="99">
        <v>4.8028050847168581E-2</v>
      </c>
      <c r="C23" s="99">
        <v>4.3019473387257826E-2</v>
      </c>
      <c r="D23" s="99">
        <v>0.15601794526942436</v>
      </c>
      <c r="E23" s="100">
        <v>22137.701975809512</v>
      </c>
      <c r="F23" s="100">
        <v>3453.878775252676</v>
      </c>
      <c r="G23" s="100">
        <v>683.8679975000299</v>
      </c>
      <c r="H23" s="100">
        <v>2770.0107777526459</v>
      </c>
      <c r="I23" s="100"/>
      <c r="J23" s="100">
        <v>119.1644049359473</v>
      </c>
      <c r="K23" s="101">
        <v>0.19800000000000001</v>
      </c>
      <c r="L23" s="101">
        <v>0.19800000000000001</v>
      </c>
      <c r="N23" s="102">
        <v>165.88306543779186</v>
      </c>
      <c r="O23" s="103">
        <v>0.32954314445634059</v>
      </c>
      <c r="P23" s="103">
        <v>0.32954314445634059</v>
      </c>
      <c r="Q23" s="104">
        <v>0.31862466820921931</v>
      </c>
      <c r="R23" s="104">
        <v>0.25831233410460963</v>
      </c>
      <c r="S23" s="104">
        <v>0.28163610540079276</v>
      </c>
      <c r="V23" s="102">
        <v>97.025364272590409</v>
      </c>
      <c r="W23" s="105">
        <v>94.496866992783666</v>
      </c>
      <c r="X23" s="100">
        <v>2.5284972798067393</v>
      </c>
      <c r="Y23" s="100">
        <v>58.862000000000002</v>
      </c>
      <c r="Z23" s="61">
        <v>6.7030000000000003</v>
      </c>
      <c r="AA23" s="100">
        <v>116.63590765614056</v>
      </c>
      <c r="AB23" s="99">
        <v>0.58490216597170419</v>
      </c>
      <c r="AC23" s="99">
        <v>0.57142480857776312</v>
      </c>
      <c r="AE23" s="108">
        <v>0.17102129396251187</v>
      </c>
      <c r="AF23" s="109">
        <v>7.007190025894372E-2</v>
      </c>
      <c r="AG23" s="109">
        <v>0.24109319422145559</v>
      </c>
      <c r="AH23" s="110">
        <v>0.70935761797332475</v>
      </c>
      <c r="AI23" s="109">
        <v>1.1308641975308642</v>
      </c>
      <c r="AJ23" s="109">
        <v>1.3322578478539817</v>
      </c>
      <c r="AK23" s="49">
        <v>0.38721059437401312</v>
      </c>
      <c r="AL23" s="111">
        <v>16.593403345082482</v>
      </c>
      <c r="AM23" s="111"/>
      <c r="AN23" s="112">
        <v>0.11757738837925182</v>
      </c>
      <c r="AO23" s="113">
        <v>0.36193700811902024</v>
      </c>
      <c r="AP23" s="113">
        <v>0</v>
      </c>
      <c r="AQ23" s="113">
        <v>0.17102129396251187</v>
      </c>
      <c r="AR23" s="113">
        <v>8.5510646981255933E-2</v>
      </c>
      <c r="AS23" s="111"/>
      <c r="AT23" s="114">
        <v>0.14883684451288787</v>
      </c>
      <c r="AU23" s="28">
        <v>0.25026999339084377</v>
      </c>
      <c r="AV23" s="28">
        <v>0.10003072526595673</v>
      </c>
      <c r="AW23" s="28">
        <v>0.17102129396251187</v>
      </c>
      <c r="AX23" s="28">
        <v>0.13552600961423431</v>
      </c>
      <c r="AY23" s="110">
        <v>1.2017269956531551E-2</v>
      </c>
      <c r="AZ23" s="110">
        <v>2.0207107201447753E-2</v>
      </c>
      <c r="BA23" s="110">
        <v>8.0766038369252911E-3</v>
      </c>
      <c r="BB23" s="110">
        <v>1.38084697010953E-2</v>
      </c>
      <c r="BC23" s="110">
        <v>1.0942536769010297E-2</v>
      </c>
      <c r="BE23" s="1">
        <v>1.7212939625118606E-3</v>
      </c>
    </row>
    <row r="24" spans="1:57" ht="15.5" x14ac:dyDescent="0.35">
      <c r="A24" s="84">
        <v>1994</v>
      </c>
      <c r="B24" s="99">
        <v>5.5139915750882611E-2</v>
      </c>
      <c r="C24" s="99">
        <v>4.8140427153715727E-2</v>
      </c>
      <c r="D24" s="99">
        <v>0.16120024399049293</v>
      </c>
      <c r="E24" s="100">
        <v>23750.763471994876</v>
      </c>
      <c r="F24" s="100">
        <v>3828.6288666460609</v>
      </c>
      <c r="G24" s="100">
        <v>712.12496919616729</v>
      </c>
      <c r="H24" s="100">
        <v>3116.5038974498939</v>
      </c>
      <c r="I24" s="100"/>
      <c r="J24" s="100">
        <v>150.02982884945777</v>
      </c>
      <c r="K24" s="101">
        <v>0.186</v>
      </c>
      <c r="L24" s="101">
        <v>0.186</v>
      </c>
      <c r="N24" s="102">
        <v>211.11027314826097</v>
      </c>
      <c r="O24" s="103">
        <v>0.34484098939929325</v>
      </c>
      <c r="P24" s="103">
        <v>0.34447582068478644</v>
      </c>
      <c r="Q24" s="104">
        <v>0.33318380159444094</v>
      </c>
      <c r="R24" s="104">
        <v>0.2595919007972205</v>
      </c>
      <c r="S24" s="104">
        <v>0.28932956879794725</v>
      </c>
      <c r="V24" s="102">
        <v>113.71478182693505</v>
      </c>
      <c r="W24" s="105">
        <v>110.834363577621</v>
      </c>
      <c r="X24" s="100">
        <v>2.8804182493140544</v>
      </c>
      <c r="Y24" s="100">
        <v>68.120999999999995</v>
      </c>
      <c r="Z24" s="61">
        <v>6.9160000000000004</v>
      </c>
      <c r="AA24" s="100">
        <v>147.14941060014371</v>
      </c>
      <c r="AB24" s="99">
        <v>0.53865110461523635</v>
      </c>
      <c r="AC24" s="99">
        <v>0.51934617833562668</v>
      </c>
      <c r="AE24" s="108">
        <v>0.16370512782577151</v>
      </c>
      <c r="AF24" s="109">
        <v>7.3780184844271041E-2</v>
      </c>
      <c r="AG24" s="109">
        <v>0.23748531267004255</v>
      </c>
      <c r="AH24" s="110">
        <v>0.6893273777028065</v>
      </c>
      <c r="AI24" s="109">
        <v>1.1108730213589548</v>
      </c>
      <c r="AJ24" s="109">
        <v>1.3099756859966858</v>
      </c>
      <c r="AK24" s="49">
        <v>0.4069735815141553</v>
      </c>
      <c r="AL24" s="111">
        <v>18.615692894658121</v>
      </c>
      <c r="AM24" s="111"/>
      <c r="AN24" s="112">
        <v>0.11254751351761492</v>
      </c>
      <c r="AO24" s="113">
        <v>0.36193700811902024</v>
      </c>
      <c r="AP24" s="113">
        <v>0</v>
      </c>
      <c r="AQ24" s="113">
        <v>0.16370512782577151</v>
      </c>
      <c r="AR24" s="113">
        <v>8.1852563912885756E-2</v>
      </c>
      <c r="AS24" s="111"/>
      <c r="AT24" s="114">
        <v>0.14010361897418369</v>
      </c>
      <c r="AU24" s="28">
        <v>0.25515918682910654</v>
      </c>
      <c r="AV24" s="28">
        <v>8.8179947934530295E-2</v>
      </c>
      <c r="AW24" s="28">
        <v>0.16370512782577151</v>
      </c>
      <c r="AX24" s="28">
        <v>0.12594253788015092</v>
      </c>
      <c r="AY24" s="110">
        <v>1.2987209710168658E-2</v>
      </c>
      <c r="AZ24" s="110">
        <v>2.3652535838038079E-2</v>
      </c>
      <c r="BA24" s="110">
        <v>8.1740320802742572E-3</v>
      </c>
      <c r="BB24" s="110">
        <v>1.517500291048887E-2</v>
      </c>
      <c r="BC24" s="110">
        <v>1.1674517495381564E-2</v>
      </c>
      <c r="BE24" s="1">
        <v>-1.2994872174228511E-2</v>
      </c>
    </row>
    <row r="25" spans="1:57" ht="15.5" x14ac:dyDescent="0.35">
      <c r="A25" s="84">
        <v>1995</v>
      </c>
      <c r="B25" s="99">
        <v>5.8153453238058359E-2</v>
      </c>
      <c r="C25" s="99">
        <v>5.123316670441011E-2</v>
      </c>
      <c r="D25" s="99">
        <v>0.16350535103761582</v>
      </c>
      <c r="E25" s="100">
        <v>26382.298008936275</v>
      </c>
      <c r="F25" s="100">
        <v>4313.6468971301183</v>
      </c>
      <c r="G25" s="100">
        <v>810.96561666046227</v>
      </c>
      <c r="H25" s="100">
        <v>3502.681280469656</v>
      </c>
      <c r="I25" s="100"/>
      <c r="J25" s="100">
        <v>179.45345395471855</v>
      </c>
      <c r="K25" s="101">
        <v>0.188</v>
      </c>
      <c r="L25" s="101">
        <v>0.188</v>
      </c>
      <c r="N25" s="102">
        <v>250.85346311775186</v>
      </c>
      <c r="O25" s="103">
        <v>0.33775243732590532</v>
      </c>
      <c r="P25" s="103">
        <v>0.33414858894754523</v>
      </c>
      <c r="Q25" s="104">
        <v>0.32209626954104059</v>
      </c>
      <c r="R25" s="104">
        <v>0.2550481347705203</v>
      </c>
      <c r="S25" s="104">
        <v>0.28462835743079928</v>
      </c>
      <c r="V25" s="102">
        <v>140.36515727786633</v>
      </c>
      <c r="W25" s="105">
        <v>136.02017284461573</v>
      </c>
      <c r="X25" s="100">
        <v>4.3449844332506036</v>
      </c>
      <c r="Y25" s="100">
        <v>86.123999999999995</v>
      </c>
      <c r="Z25" s="61">
        <v>6.6760000000000002</v>
      </c>
      <c r="AA25" s="100">
        <v>175.10846952146795</v>
      </c>
      <c r="AB25" s="99">
        <v>0.55955040657333177</v>
      </c>
      <c r="AC25" s="99">
        <v>0.54133805893623632</v>
      </c>
      <c r="AE25" s="108">
        <v>0.18674859467254296</v>
      </c>
      <c r="AF25" s="109">
        <v>7.4317347374206977E-2</v>
      </c>
      <c r="AG25" s="109">
        <v>0.26106594204674993</v>
      </c>
      <c r="AH25" s="110">
        <v>0.71533112748617844</v>
      </c>
      <c r="AI25" s="109">
        <v>1.4738169958771767</v>
      </c>
      <c r="AJ25" s="109">
        <v>1.7411841999415791</v>
      </c>
      <c r="AK25" s="49">
        <v>0.49566094303624963</v>
      </c>
      <c r="AL25" s="111">
        <v>26.212995862632003</v>
      </c>
      <c r="AM25" s="111"/>
      <c r="AN25" s="112">
        <v>0.12838993049547479</v>
      </c>
      <c r="AO25" s="113">
        <v>0.36193700811902024</v>
      </c>
      <c r="AP25" s="113">
        <v>0</v>
      </c>
      <c r="AQ25" s="113">
        <v>0.18674859467254296</v>
      </c>
      <c r="AR25" s="113">
        <v>9.3374297336271478E-2</v>
      </c>
      <c r="AS25" s="111"/>
      <c r="AT25" s="114">
        <v>0.16104454476282981</v>
      </c>
      <c r="AU25" s="28">
        <v>0.26391026014810692</v>
      </c>
      <c r="AV25" s="28">
        <v>0.10449525207601976</v>
      </c>
      <c r="AW25" s="28">
        <v>0.18674859467254296</v>
      </c>
      <c r="AX25" s="28">
        <v>0.14562192337428137</v>
      </c>
      <c r="AY25" s="110">
        <v>1.5744248234462438E-2</v>
      </c>
      <c r="AZ25" s="110">
        <v>2.5800741363282576E-2</v>
      </c>
      <c r="BA25" s="110">
        <v>1.0215802034340657E-2</v>
      </c>
      <c r="BB25" s="110">
        <v>1.8257161310813605E-2</v>
      </c>
      <c r="BC25" s="110">
        <v>1.4236481672577132E-2</v>
      </c>
      <c r="BE25" s="1">
        <v>2.6485946725429699E-3</v>
      </c>
    </row>
    <row r="26" spans="1:57" ht="15.5" x14ac:dyDescent="0.35">
      <c r="A26" s="84">
        <v>1996</v>
      </c>
      <c r="B26" s="99">
        <v>6.9749114371787255E-2</v>
      </c>
      <c r="C26" s="99">
        <v>6.1622125252804215E-2</v>
      </c>
      <c r="D26" s="99">
        <v>0.16612537731554916</v>
      </c>
      <c r="E26" s="100">
        <v>26939.676158338669</v>
      </c>
      <c r="F26" s="100">
        <v>4475.363866562715</v>
      </c>
      <c r="G26" s="100">
        <v>877.17131784629214</v>
      </c>
      <c r="H26" s="100">
        <v>3598.1925487164226</v>
      </c>
      <c r="I26" s="100"/>
      <c r="J26" s="100">
        <v>221.72827192071023</v>
      </c>
      <c r="K26" s="101">
        <v>0.19600000000000001</v>
      </c>
      <c r="L26" s="101">
        <v>0.19600000000000001</v>
      </c>
      <c r="N26" s="102">
        <v>312.15266618424681</v>
      </c>
      <c r="O26" s="103">
        <v>0.34686499804278248</v>
      </c>
      <c r="P26" s="103">
        <v>0.34331555677104697</v>
      </c>
      <c r="Q26" s="104">
        <v>0.33175550557276329</v>
      </c>
      <c r="R26" s="104">
        <v>0.26387775278638165</v>
      </c>
      <c r="S26" s="104">
        <v>0.28968003178984214</v>
      </c>
      <c r="V26" s="102">
        <v>153.44604715617677</v>
      </c>
      <c r="W26" s="105">
        <v>148.85924828208508</v>
      </c>
      <c r="X26" s="100">
        <v>4.5867988740916914</v>
      </c>
      <c r="Y26" s="100">
        <v>92.855999999999995</v>
      </c>
      <c r="Z26" s="61">
        <v>7.4580000000000002</v>
      </c>
      <c r="AA26" s="100">
        <v>217.14147304661853</v>
      </c>
      <c r="AB26" s="99">
        <v>0.49157371946202083</v>
      </c>
      <c r="AC26" s="99">
        <v>0.47310520199067846</v>
      </c>
      <c r="AE26" s="108">
        <v>0.17069096226206415</v>
      </c>
      <c r="AF26" s="109">
        <v>7.6362053517575051E-2</v>
      </c>
      <c r="AG26" s="109">
        <v>0.2470530157796392</v>
      </c>
      <c r="AH26" s="110">
        <v>0.69090823167410043</v>
      </c>
      <c r="AI26" s="109">
        <v>1.4843795114627245</v>
      </c>
      <c r="AJ26" s="109">
        <v>1.7492521149212734</v>
      </c>
      <c r="AK26" s="49">
        <v>0.54067942944883596</v>
      </c>
      <c r="AL26" s="111">
        <v>26.191853444397886</v>
      </c>
      <c r="AM26" s="111"/>
      <c r="AN26" s="112">
        <v>0.11735028485466946</v>
      </c>
      <c r="AO26" s="113">
        <v>0.36193700811902024</v>
      </c>
      <c r="AP26" s="113">
        <v>0</v>
      </c>
      <c r="AQ26" s="113">
        <v>0.17069096226206415</v>
      </c>
      <c r="AR26" s="113">
        <v>8.5345481131032075E-2</v>
      </c>
      <c r="AS26" s="111"/>
      <c r="AT26" s="114">
        <v>0.14357116004644624</v>
      </c>
      <c r="AU26" s="28">
        <v>0.26792547802471212</v>
      </c>
      <c r="AV26" s="28">
        <v>8.3907191197714309E-2</v>
      </c>
      <c r="AW26" s="28">
        <v>0.17069096226206415</v>
      </c>
      <c r="AX26" s="28">
        <v>0.12729907672988922</v>
      </c>
      <c r="AY26" s="110">
        <v>1.6834735938078736E-2</v>
      </c>
      <c r="AZ26" s="110">
        <v>3.1416160962761494E-2</v>
      </c>
      <c r="BA26" s="110">
        <v>9.8387127795194658E-3</v>
      </c>
      <c r="BB26" s="110">
        <v>2.0014724933397517E-2</v>
      </c>
      <c r="BC26" s="110">
        <v>1.4926718856458489E-2</v>
      </c>
      <c r="BE26" s="1">
        <v>-2.0809037737935854E-2</v>
      </c>
    </row>
    <row r="27" spans="1:57" ht="15.5" x14ac:dyDescent="0.35">
      <c r="A27" s="84">
        <v>1997</v>
      </c>
      <c r="B27" s="99">
        <v>7.2567227414628288E-2</v>
      </c>
      <c r="C27" s="99">
        <v>6.5786503865238335E-2</v>
      </c>
      <c r="D27" s="99">
        <v>0.16905658686298317</v>
      </c>
      <c r="E27" s="100">
        <v>26817.963156137979</v>
      </c>
      <c r="F27" s="100">
        <v>4533.7533177939222</v>
      </c>
      <c r="G27" s="100">
        <v>906.75066355878448</v>
      </c>
      <c r="H27" s="100">
        <v>3627.0026542351379</v>
      </c>
      <c r="I27" s="100"/>
      <c r="J27" s="100">
        <v>238.60782413206962</v>
      </c>
      <c r="K27" s="101">
        <v>0.2</v>
      </c>
      <c r="L27" s="101">
        <v>0.2</v>
      </c>
      <c r="N27" s="102">
        <v>329.00190805417708</v>
      </c>
      <c r="O27" s="103">
        <v>0.32978229378209972</v>
      </c>
      <c r="P27" s="103">
        <v>0.32208931581405742</v>
      </c>
      <c r="Q27" s="104">
        <v>0.30981470583878651</v>
      </c>
      <c r="R27" s="104">
        <v>0.25490735291939326</v>
      </c>
      <c r="S27" s="104">
        <v>0.27475246103199547</v>
      </c>
      <c r="V27" s="102">
        <v>168.55587773962816</v>
      </c>
      <c r="W27" s="105">
        <v>162.70321104820107</v>
      </c>
      <c r="X27" s="100">
        <v>5.85266669142709</v>
      </c>
      <c r="Y27" s="100">
        <v>104.17400000000001</v>
      </c>
      <c r="Z27" s="61">
        <v>9.0340000000000007</v>
      </c>
      <c r="AA27" s="100">
        <v>232.75515744064253</v>
      </c>
      <c r="AB27" s="99">
        <v>0.51232492460764667</v>
      </c>
      <c r="AC27" s="99">
        <v>0.49898056413073416</v>
      </c>
      <c r="AE27" s="108">
        <v>0.20959162136074871</v>
      </c>
      <c r="AF27" s="109">
        <v>7.0898133186707568E-2</v>
      </c>
      <c r="AG27" s="109">
        <v>0.28048975454745628</v>
      </c>
      <c r="AH27" s="110">
        <v>0.74723449952353871</v>
      </c>
      <c r="AI27" s="109">
        <v>1.85882150636249</v>
      </c>
      <c r="AJ27" s="109">
        <v>2.1942947776812503</v>
      </c>
      <c r="AK27" s="49">
        <v>0.55464201767348675</v>
      </c>
      <c r="AL27" s="111">
        <v>35.327899705332797</v>
      </c>
      <c r="AM27" s="111"/>
      <c r="AN27" s="112">
        <v>0.14409454457274587</v>
      </c>
      <c r="AO27" s="113">
        <v>0.36193700811902024</v>
      </c>
      <c r="AP27" s="113">
        <v>0</v>
      </c>
      <c r="AQ27" s="113">
        <v>0.20959162136074871</v>
      </c>
      <c r="AR27" s="113">
        <v>0.10479581068037436</v>
      </c>
      <c r="AS27" s="111"/>
      <c r="AT27" s="114">
        <v>0.17765032950018067</v>
      </c>
      <c r="AU27" s="28">
        <v>0.283886669333766</v>
      </c>
      <c r="AV27" s="28">
        <v>0.10737901161204001</v>
      </c>
      <c r="AW27" s="28">
        <v>0.20959162136074871</v>
      </c>
      <c r="AX27" s="28">
        <v>0.15848531648639436</v>
      </c>
      <c r="AY27" s="110">
        <v>2.1672397077737687E-2</v>
      </c>
      <c r="AZ27" s="110">
        <v>3.4632666543247467E-2</v>
      </c>
      <c r="BA27" s="110">
        <v>1.3099669356193177E-2</v>
      </c>
      <c r="BB27" s="110">
        <v>2.5569065112780301E-2</v>
      </c>
      <c r="BC27" s="110">
        <v>1.9334367234486737E-2</v>
      </c>
      <c r="BE27" s="1">
        <v>1.0691621360748693E-2</v>
      </c>
    </row>
    <row r="28" spans="1:57" ht="15.5" x14ac:dyDescent="0.35">
      <c r="A28" s="84">
        <v>1998</v>
      </c>
      <c r="B28" s="99">
        <v>6.8546909504774503E-2</v>
      </c>
      <c r="C28" s="99">
        <v>6.2408702216915066E-2</v>
      </c>
      <c r="D28" s="99">
        <v>0.16770399609041559</v>
      </c>
      <c r="E28" s="100">
        <v>26719.617030261143</v>
      </c>
      <c r="F28" s="100">
        <v>4480.9865499803163</v>
      </c>
      <c r="G28" s="100">
        <v>860.34941759622075</v>
      </c>
      <c r="H28" s="100">
        <v>3620.6371323840958</v>
      </c>
      <c r="I28" s="100"/>
      <c r="J28" s="100">
        <v>225.95926463046433</v>
      </c>
      <c r="K28" s="101">
        <v>0.192</v>
      </c>
      <c r="L28" s="101">
        <v>0.192</v>
      </c>
      <c r="N28" s="102">
        <v>307.15777953361248</v>
      </c>
      <c r="O28" s="103">
        <v>0.32643989176652494</v>
      </c>
      <c r="P28" s="103">
        <v>0.31913335800155884</v>
      </c>
      <c r="Q28" s="104">
        <v>0.30481134453165576</v>
      </c>
      <c r="R28" s="104">
        <v>0.24840567226582788</v>
      </c>
      <c r="S28" s="104">
        <v>0.2643544142897496</v>
      </c>
      <c r="V28" s="102">
        <v>148.71314526705507</v>
      </c>
      <c r="W28" s="105">
        <v>142.74496901125076</v>
      </c>
      <c r="X28" s="100">
        <v>5.9681762558043117</v>
      </c>
      <c r="Y28" s="100">
        <v>89.265000000000001</v>
      </c>
      <c r="Z28" s="61">
        <v>11.64</v>
      </c>
      <c r="AA28" s="100">
        <v>219.99108837466002</v>
      </c>
      <c r="AB28" s="99">
        <v>0.48415881080030171</v>
      </c>
      <c r="AC28" s="99">
        <v>0.47297541187605474</v>
      </c>
      <c r="AE28" s="108">
        <v>0.26047853882291788</v>
      </c>
      <c r="AF28" s="109">
        <v>6.6393512660734066E-2</v>
      </c>
      <c r="AG28" s="109">
        <v>0.32687205148365195</v>
      </c>
      <c r="AH28" s="110">
        <v>0.79688225909991983</v>
      </c>
      <c r="AI28" s="109">
        <v>1.8416014415226083</v>
      </c>
      <c r="AJ28" s="109">
        <v>2.1776663244441865</v>
      </c>
      <c r="AK28" s="49">
        <v>0.44232266425528416</v>
      </c>
      <c r="AL28" s="111">
        <v>38.736582782922831</v>
      </c>
      <c r="AM28" s="111"/>
      <c r="AN28" s="112">
        <v>0.17907937435180199</v>
      </c>
      <c r="AO28" s="113">
        <v>0.36193700811902024</v>
      </c>
      <c r="AP28" s="113">
        <v>0</v>
      </c>
      <c r="AQ28" s="113">
        <v>0.26047853882291788</v>
      </c>
      <c r="AR28" s="113">
        <v>0.13023926941145894</v>
      </c>
      <c r="AS28" s="111"/>
      <c r="AT28" s="114">
        <v>0.21848949702227563</v>
      </c>
      <c r="AU28" s="28">
        <v>0.31281499627900045</v>
      </c>
      <c r="AV28" s="28">
        <v>0.12611297959550413</v>
      </c>
      <c r="AW28" s="28">
        <v>0.26047853882291788</v>
      </c>
      <c r="AX28" s="28">
        <v>0.19329575920921099</v>
      </c>
      <c r="AY28" s="110">
        <v>2.5177861806161845E-2</v>
      </c>
      <c r="AZ28" s="110">
        <v>3.604755768376694E-2</v>
      </c>
      <c r="BA28" s="110">
        <v>1.4532758853370353E-2</v>
      </c>
      <c r="BB28" s="110">
        <v>3.0016512204638166E-2</v>
      </c>
      <c r="BC28" s="110">
        <v>2.2274635529004258E-2</v>
      </c>
      <c r="BE28" s="1">
        <v>5.4178538822917899E-2</v>
      </c>
    </row>
    <row r="29" spans="1:57" ht="15.5" x14ac:dyDescent="0.35">
      <c r="A29" s="84">
        <v>1999</v>
      </c>
      <c r="B29" s="99">
        <v>8.47568451647365E-2</v>
      </c>
      <c r="C29" s="99">
        <v>7.801346136077969E-2</v>
      </c>
      <c r="D29" s="99">
        <v>0.16603567419961138</v>
      </c>
      <c r="E29" s="100">
        <v>27695.356663308703</v>
      </c>
      <c r="F29" s="100">
        <v>4598.4172157911598</v>
      </c>
      <c r="G29" s="100">
        <v>892.09293986348507</v>
      </c>
      <c r="H29" s="100">
        <v>3706.3242759276745</v>
      </c>
      <c r="I29" s="100"/>
      <c r="J29" s="100">
        <v>289.14318569060339</v>
      </c>
      <c r="K29" s="101">
        <v>0.19400000000000001</v>
      </c>
      <c r="L29" s="101">
        <v>0.19400000000000001</v>
      </c>
      <c r="N29" s="102">
        <v>389.74733596167005</v>
      </c>
      <c r="O29" s="103">
        <v>0.31747865535799819</v>
      </c>
      <c r="P29" s="103">
        <v>0.30860249659337569</v>
      </c>
      <c r="Q29" s="104">
        <v>0.29608426338438543</v>
      </c>
      <c r="R29" s="104">
        <v>0.24504213169219272</v>
      </c>
      <c r="S29" s="104">
        <v>0.2581265886598918</v>
      </c>
      <c r="V29" s="102">
        <v>181.81684517955756</v>
      </c>
      <c r="W29" s="105">
        <v>175.64241956601398</v>
      </c>
      <c r="X29" s="100">
        <v>6.174425613543586</v>
      </c>
      <c r="Y29" s="100">
        <v>111.242</v>
      </c>
      <c r="Z29" s="61">
        <v>14.747999999999999</v>
      </c>
      <c r="AA29" s="100">
        <v>282.96876007705981</v>
      </c>
      <c r="AB29" s="99">
        <v>0.46649926350603321</v>
      </c>
      <c r="AC29" s="99">
        <v>0.45708988540703721</v>
      </c>
      <c r="AE29" s="108">
        <v>0.23193555861316661</v>
      </c>
      <c r="AF29" s="109">
        <v>6.7620511593931287E-2</v>
      </c>
      <c r="AG29" s="109">
        <v>0.2995560702070979</v>
      </c>
      <c r="AH29" s="110">
        <v>0.77426425861715342</v>
      </c>
      <c r="AI29" s="109">
        <v>1.7204653036559574</v>
      </c>
      <c r="AJ29" s="109">
        <v>2.0313941793505683</v>
      </c>
      <c r="AK29" s="49">
        <v>0.45855827111649972</v>
      </c>
      <c r="AL29" s="111">
        <v>42.169791552004313</v>
      </c>
      <c r="AM29" s="111"/>
      <c r="AN29" s="112">
        <v>0.159456033936901</v>
      </c>
      <c r="AO29" s="113">
        <v>0.36193700811902024</v>
      </c>
      <c r="AP29" s="113">
        <v>0</v>
      </c>
      <c r="AQ29" s="113">
        <v>0.23193555861316661</v>
      </c>
      <c r="AR29" s="113">
        <v>0.11596777930658331</v>
      </c>
      <c r="AS29" s="111"/>
      <c r="AT29" s="114">
        <v>0.19326767881764628</v>
      </c>
      <c r="AU29" s="28">
        <v>0.30129142766982275</v>
      </c>
      <c r="AV29" s="28">
        <v>0.10819776727390262</v>
      </c>
      <c r="AW29" s="28">
        <v>0.23193555861316661</v>
      </c>
      <c r="AX29" s="28">
        <v>0.17006666294353462</v>
      </c>
      <c r="AY29" s="110">
        <v>2.7538128062976355E-2</v>
      </c>
      <c r="AZ29" s="110">
        <v>4.2930105903931412E-2</v>
      </c>
      <c r="BA29" s="110">
        <v>1.541677320049023E-2</v>
      </c>
      <c r="BB29" s="110">
        <v>3.3047797513384172E-2</v>
      </c>
      <c r="BC29" s="110">
        <v>2.4232285356937198E-2</v>
      </c>
      <c r="BE29" s="1">
        <v>1.8235558613166614E-2</v>
      </c>
    </row>
    <row r="30" spans="1:57" ht="15.5" x14ac:dyDescent="0.35">
      <c r="A30" s="84">
        <v>2000</v>
      </c>
      <c r="B30" s="99">
        <v>0.10069157316144314</v>
      </c>
      <c r="C30" s="99">
        <v>9.1272978802478755E-2</v>
      </c>
      <c r="D30" s="99">
        <v>0.16173886106400437</v>
      </c>
      <c r="E30" s="100">
        <v>28572.111968914618</v>
      </c>
      <c r="F30" s="100">
        <v>4621.2208480454574</v>
      </c>
      <c r="G30" s="100">
        <v>928.86539045713698</v>
      </c>
      <c r="H30" s="100">
        <v>3692.3554575883204</v>
      </c>
      <c r="I30" s="100"/>
      <c r="J30" s="100">
        <v>337.01228141167553</v>
      </c>
      <c r="K30" s="101">
        <v>0.20100000000000001</v>
      </c>
      <c r="L30" s="101">
        <v>0.20100000000000001</v>
      </c>
      <c r="N30" s="102">
        <v>465.31799711615548</v>
      </c>
      <c r="O30" s="103">
        <v>0.34736719816444483</v>
      </c>
      <c r="P30" s="103">
        <v>0.32943853154403824</v>
      </c>
      <c r="Q30" s="104">
        <v>0.31650797045526546</v>
      </c>
      <c r="R30" s="104">
        <v>0.25875398522763271</v>
      </c>
      <c r="S30" s="104">
        <v>0.27573770303247369</v>
      </c>
      <c r="V30" s="102">
        <v>216.05887384977075</v>
      </c>
      <c r="W30" s="105">
        <v>208.64292420495715</v>
      </c>
      <c r="X30" s="100">
        <v>7.4159496448136055</v>
      </c>
      <c r="Y30" s="100">
        <v>129.881</v>
      </c>
      <c r="Z30" s="61">
        <v>14.952999999999999</v>
      </c>
      <c r="AA30" s="100">
        <v>329.59633176686191</v>
      </c>
      <c r="AB30" s="99">
        <v>0.46432520381505216</v>
      </c>
      <c r="AC30" s="99">
        <v>0.45176380221833368</v>
      </c>
      <c r="AE30" s="108">
        <v>0.2345862454940322</v>
      </c>
      <c r="AF30" s="109">
        <v>6.584901263655904E-2</v>
      </c>
      <c r="AG30" s="109">
        <v>0.30043525813059124</v>
      </c>
      <c r="AH30" s="110">
        <v>0.78082128893161995</v>
      </c>
      <c r="AI30" s="109">
        <v>2.070476474684174</v>
      </c>
      <c r="AJ30" s="109">
        <v>2.4393190910580724</v>
      </c>
      <c r="AK30" s="49">
        <v>0.53464681426260063</v>
      </c>
      <c r="AL30" s="111">
        <v>50.684440022086456</v>
      </c>
      <c r="AM30" s="111"/>
      <c r="AN30" s="112">
        <v>0.16127838502337821</v>
      </c>
      <c r="AO30" s="113">
        <v>0.36193700811902024</v>
      </c>
      <c r="AP30" s="113">
        <v>0</v>
      </c>
      <c r="AQ30" s="113">
        <v>0.2345862454940322</v>
      </c>
      <c r="AR30" s="113">
        <v>0.1172931227470161</v>
      </c>
      <c r="AS30" s="111"/>
      <c r="AT30" s="114">
        <v>0.19531707227766004</v>
      </c>
      <c r="AU30" s="28">
        <v>0.30280483930717034</v>
      </c>
      <c r="AV30" s="28">
        <v>0.10892430625122436</v>
      </c>
      <c r="AW30" s="28">
        <v>0.23458624549403218</v>
      </c>
      <c r="AX30" s="28">
        <v>0.17175527587262829</v>
      </c>
      <c r="AY30" s="110">
        <v>3.3062351098625313E-2</v>
      </c>
      <c r="AZ30" s="110">
        <v>5.1257372408820258E-2</v>
      </c>
      <c r="BA30" s="110">
        <v>1.8438191881826996E-2</v>
      </c>
      <c r="BB30" s="110">
        <v>3.9709651189150624E-2</v>
      </c>
      <c r="BC30" s="110">
        <v>2.9073921535488819E-2</v>
      </c>
      <c r="BE30" s="1">
        <v>1.3486245494032184E-2</v>
      </c>
    </row>
    <row r="31" spans="1:57" ht="15.5" x14ac:dyDescent="0.35">
      <c r="A31" s="84">
        <v>2001</v>
      </c>
      <c r="B31" s="99">
        <v>8.8629776188056036E-2</v>
      </c>
      <c r="C31" s="99">
        <v>7.4887726447418659E-2</v>
      </c>
      <c r="D31" s="99">
        <v>0.16097701760114649</v>
      </c>
      <c r="E31" s="100">
        <v>28371.359580837616</v>
      </c>
      <c r="F31" s="100">
        <v>4567.1368506129529</v>
      </c>
      <c r="G31" s="100">
        <v>840.3531805127833</v>
      </c>
      <c r="H31" s="100">
        <v>3726.7836701001697</v>
      </c>
      <c r="I31" s="100"/>
      <c r="J31" s="100">
        <v>279.09035601516848</v>
      </c>
      <c r="K31" s="101">
        <v>0.184</v>
      </c>
      <c r="L31" s="101">
        <v>0.184</v>
      </c>
      <c r="N31" s="102">
        <v>404.78431689004913</v>
      </c>
      <c r="O31" s="103">
        <v>0.39103953313786322</v>
      </c>
      <c r="P31" s="103">
        <v>0.39103953313786322</v>
      </c>
      <c r="Q31" s="104">
        <v>0.37306511490872935</v>
      </c>
      <c r="R31" s="104">
        <v>0.27853255745436467</v>
      </c>
      <c r="S31" s="104">
        <v>0.31052082709277173</v>
      </c>
      <c r="V31" s="102">
        <v>196.83400040353257</v>
      </c>
      <c r="W31" s="105">
        <v>190.03102740044662</v>
      </c>
      <c r="X31" s="100">
        <v>6.802973003085965</v>
      </c>
      <c r="Y31" s="100">
        <v>105.542</v>
      </c>
      <c r="Z31" s="61">
        <v>16.716000000000001</v>
      </c>
      <c r="AA31" s="100">
        <v>272.2873830120825</v>
      </c>
      <c r="AB31" s="99">
        <v>0.48626884044274438</v>
      </c>
      <c r="AC31" s="99">
        <v>0.46243437016530781</v>
      </c>
      <c r="AE31" s="108">
        <v>0.27008648425334286</v>
      </c>
      <c r="AF31" s="109">
        <v>6.3679364045266529E-2</v>
      </c>
      <c r="AG31" s="109">
        <v>0.33376584829860939</v>
      </c>
      <c r="AH31" s="110">
        <v>0.80920946714627717</v>
      </c>
      <c r="AI31" s="109">
        <v>1.8760277682044213</v>
      </c>
      <c r="AJ31" s="109">
        <v>2.2109680962574942</v>
      </c>
      <c r="AK31" s="49">
        <v>0.42183178120754838</v>
      </c>
      <c r="AL31" s="111">
        <v>53.162203150511182</v>
      </c>
      <c r="AM31" s="111"/>
      <c r="AN31" s="112">
        <v>0.18568485081163608</v>
      </c>
      <c r="AO31" s="113">
        <v>0.36193700811902024</v>
      </c>
      <c r="AP31" s="113">
        <v>0</v>
      </c>
      <c r="AQ31" s="113">
        <v>0.27008648425334286</v>
      </c>
      <c r="AR31" s="113">
        <v>0.13504324212667143</v>
      </c>
      <c r="AS31" s="111"/>
      <c r="AT31" s="114">
        <v>0.22672673523680836</v>
      </c>
      <c r="AU31" s="28">
        <v>0.31727296038479869</v>
      </c>
      <c r="AV31" s="28">
        <v>0.13133464151713056</v>
      </c>
      <c r="AW31" s="28">
        <v>0.27008648425334281</v>
      </c>
      <c r="AX31" s="28">
        <v>0.2007105628852367</v>
      </c>
      <c r="AY31" s="110">
        <v>3.378180016932554E-2</v>
      </c>
      <c r="AZ31" s="110">
        <v>4.7272994672000052E-2</v>
      </c>
      <c r="BA31" s="110">
        <v>1.9568581580851972E-2</v>
      </c>
      <c r="BB31" s="110">
        <v>4.0242310329888537E-2</v>
      </c>
      <c r="BC31" s="110">
        <v>2.9905445955370258E-2</v>
      </c>
      <c r="BE31" s="1">
        <v>4.1586484253342826E-2</v>
      </c>
    </row>
    <row r="32" spans="1:57" ht="15.5" x14ac:dyDescent="0.35">
      <c r="A32" s="84">
        <v>2002</v>
      </c>
      <c r="B32" s="99">
        <v>8.6758706606470351E-2</v>
      </c>
      <c r="C32" s="99">
        <v>7.6598118182380534E-2</v>
      </c>
      <c r="D32" s="99">
        <v>0.16562429479480884</v>
      </c>
      <c r="E32" s="100">
        <v>29432.495006957357</v>
      </c>
      <c r="F32" s="100">
        <v>4874.7362295790444</v>
      </c>
      <c r="G32" s="100">
        <v>823.83042279885854</v>
      </c>
      <c r="H32" s="100">
        <v>4050.9058067801861</v>
      </c>
      <c r="I32" s="100"/>
      <c r="J32" s="100">
        <v>310.29176173344024</v>
      </c>
      <c r="K32" s="101">
        <v>0.16900000000000001</v>
      </c>
      <c r="L32" s="101">
        <v>0.16900000000000001</v>
      </c>
      <c r="N32" s="102">
        <v>422.9258103259798</v>
      </c>
      <c r="O32" s="103">
        <v>0.33306513334772458</v>
      </c>
      <c r="P32" s="103">
        <v>0.33306513334772458</v>
      </c>
      <c r="Q32" s="104">
        <v>0.31741308418621311</v>
      </c>
      <c r="R32" s="104">
        <v>0.24320654209310655</v>
      </c>
      <c r="S32" s="104">
        <v>0.26632105641820314</v>
      </c>
      <c r="V32" s="102">
        <v>206.94416624209731</v>
      </c>
      <c r="W32" s="105">
        <v>199.40589977931441</v>
      </c>
      <c r="X32" s="100">
        <v>7.538266462782893</v>
      </c>
      <c r="Y32" s="100">
        <v>120.357</v>
      </c>
      <c r="Z32" s="61">
        <v>18.943000000000001</v>
      </c>
      <c r="AA32" s="100">
        <v>302.75349527065737</v>
      </c>
      <c r="AB32" s="99">
        <v>0.48931552813622403</v>
      </c>
      <c r="AC32" s="99">
        <v>0.47322644224414195</v>
      </c>
      <c r="AE32" s="108">
        <v>0.27331320725753555</v>
      </c>
      <c r="AF32" s="109">
        <v>6.5275667978437701E-2</v>
      </c>
      <c r="AG32" s="109">
        <v>0.33858887523597325</v>
      </c>
      <c r="AH32" s="110">
        <v>0.80721260279758145</v>
      </c>
      <c r="AI32" s="109">
        <v>1.9702835075821796</v>
      </c>
      <c r="AJ32" s="109">
        <v>2.3252927598560276</v>
      </c>
      <c r="AK32" s="49">
        <v>0.44828713890627209</v>
      </c>
      <c r="AL32" s="111">
        <v>56.560573798864233</v>
      </c>
      <c r="AM32" s="111"/>
      <c r="AN32" s="112">
        <v>0.18790322757084474</v>
      </c>
      <c r="AO32" s="113">
        <v>0.36193700811902024</v>
      </c>
      <c r="AP32" s="113">
        <v>0</v>
      </c>
      <c r="AQ32" s="113">
        <v>0.27331320725753555</v>
      </c>
      <c r="AR32" s="113">
        <v>0.13665660362876778</v>
      </c>
      <c r="AS32" s="111"/>
      <c r="AT32" s="114">
        <v>0.22969565688934201</v>
      </c>
      <c r="AU32" s="28">
        <v>0.31857200619504333</v>
      </c>
      <c r="AV32" s="28">
        <v>0.13373639635582626</v>
      </c>
      <c r="AW32" s="28">
        <v>0.27331320725753555</v>
      </c>
      <c r="AX32" s="28">
        <v>0.20352480180668092</v>
      </c>
      <c r="AY32" s="110">
        <v>3.3501654394962853E-2</v>
      </c>
      <c r="AZ32" s="110">
        <v>4.6464479981865613E-2</v>
      </c>
      <c r="BA32" s="110">
        <v>1.95057694665038E-2</v>
      </c>
      <c r="BB32" s="110">
        <v>3.9863377197123101E-2</v>
      </c>
      <c r="BC32" s="110">
        <v>2.9684573331813454E-2</v>
      </c>
      <c r="BE32" s="1">
        <v>3.7413207257535552E-2</v>
      </c>
    </row>
    <row r="33" spans="1:57" ht="15.5" x14ac:dyDescent="0.35">
      <c r="A33" s="84">
        <v>2003</v>
      </c>
      <c r="B33" s="99">
        <v>0.1016279832091007</v>
      </c>
      <c r="C33" s="99">
        <v>9.3535672089371552E-2</v>
      </c>
      <c r="D33" s="99">
        <v>0.17028752212635573</v>
      </c>
      <c r="E33" s="100">
        <v>33022.465257200194</v>
      </c>
      <c r="F33" s="100">
        <v>5623.3137831522918</v>
      </c>
      <c r="G33" s="100">
        <v>955.96334313588966</v>
      </c>
      <c r="H33" s="100">
        <v>4667.350440016402</v>
      </c>
      <c r="I33" s="100"/>
      <c r="J33" s="100">
        <v>436.56376028355822</v>
      </c>
      <c r="K33" s="101">
        <v>0.17</v>
      </c>
      <c r="L33" s="101">
        <v>0.17</v>
      </c>
      <c r="N33" s="102">
        <v>571.48603873370564</v>
      </c>
      <c r="O33" s="103">
        <v>0.2860219727151998</v>
      </c>
      <c r="P33" s="103">
        <v>0.2860219727151998</v>
      </c>
      <c r="Q33" s="104">
        <v>0.27335484498134482</v>
      </c>
      <c r="R33" s="104">
        <v>0.2216774224906724</v>
      </c>
      <c r="S33" s="104">
        <v>0.23609024421507685</v>
      </c>
      <c r="V33" s="102">
        <v>251.87304685668951</v>
      </c>
      <c r="W33" s="105">
        <v>242.27729421631824</v>
      </c>
      <c r="X33" s="100">
        <v>9.5957526403712698</v>
      </c>
      <c r="Y33" s="100">
        <v>159.93700000000001</v>
      </c>
      <c r="Z33" s="61">
        <v>18.268999999999998</v>
      </c>
      <c r="AA33" s="100">
        <v>426.96800764318698</v>
      </c>
      <c r="AB33" s="99">
        <v>0.44073350840693826</v>
      </c>
      <c r="AC33" s="99">
        <v>0.43018172767796786</v>
      </c>
      <c r="AE33" s="108">
        <v>0.25328005470856035</v>
      </c>
      <c r="AF33" s="109">
        <v>6.6233894732113774E-2</v>
      </c>
      <c r="AG33" s="109">
        <v>0.31951394944067413</v>
      </c>
      <c r="AH33" s="110">
        <v>0.7927042157374985</v>
      </c>
      <c r="AI33" s="109">
        <v>2.3223615464994776</v>
      </c>
      <c r="AJ33" s="109">
        <v>2.7401494531683763</v>
      </c>
      <c r="AK33" s="49">
        <v>0.56802142989100313</v>
      </c>
      <c r="AL33" s="111">
        <v>63.794419087474104</v>
      </c>
      <c r="AM33" s="111"/>
      <c r="AN33" s="112">
        <v>0.17413040605174213</v>
      </c>
      <c r="AO33" s="113">
        <v>0.36193700811902024</v>
      </c>
      <c r="AP33" s="113">
        <v>0</v>
      </c>
      <c r="AQ33" s="113">
        <v>0.25328005470856035</v>
      </c>
      <c r="AR33" s="113">
        <v>0.12664002735428018</v>
      </c>
      <c r="AS33" s="111"/>
      <c r="AT33" s="114">
        <v>0.20901430839343813</v>
      </c>
      <c r="AU33" s="28">
        <v>0.31404824782961904</v>
      </c>
      <c r="AV33" s="28">
        <v>0.11162900712120506</v>
      </c>
      <c r="AW33" s="28">
        <v>0.25328005470856035</v>
      </c>
      <c r="AX33" s="28">
        <v>0.1824545309148827</v>
      </c>
      <c r="AY33" s="110">
        <v>3.5709989800408126E-2</v>
      </c>
      <c r="AZ33" s="110">
        <v>5.3654985694672253E-2</v>
      </c>
      <c r="BA33" s="110">
        <v>1.9071759901835815E-2</v>
      </c>
      <c r="BB33" s="110">
        <v>4.3272770365865784E-2</v>
      </c>
      <c r="BC33" s="110">
        <v>3.11722651338508E-2</v>
      </c>
      <c r="BE33" s="1">
        <v>9.9800547085603375E-3</v>
      </c>
    </row>
    <row r="34" spans="1:57" ht="15.5" x14ac:dyDescent="0.35">
      <c r="A34" s="84">
        <v>2004</v>
      </c>
      <c r="B34" s="99">
        <v>0.12243583502610267</v>
      </c>
      <c r="C34" s="99">
        <v>0.11398394672305596</v>
      </c>
      <c r="D34" s="99">
        <v>0.17744971927147501</v>
      </c>
      <c r="E34" s="100">
        <v>37156.516274232425</v>
      </c>
      <c r="F34" s="100">
        <v>6593.4133819685367</v>
      </c>
      <c r="G34" s="100">
        <v>1180.220995372368</v>
      </c>
      <c r="H34" s="100">
        <v>5413.1923865961689</v>
      </c>
      <c r="I34" s="100"/>
      <c r="J34" s="100">
        <v>617.0170325954299</v>
      </c>
      <c r="K34" s="101">
        <v>0.17899999999999999</v>
      </c>
      <c r="L34" s="101">
        <v>0.17899999999999999</v>
      </c>
      <c r="N34" s="102">
        <v>807.27007309359738</v>
      </c>
      <c r="O34" s="103">
        <v>0.28623875901887058</v>
      </c>
      <c r="P34" s="103">
        <v>0.27861662190323577</v>
      </c>
      <c r="Q34" s="104">
        <v>0.26580156313714109</v>
      </c>
      <c r="R34" s="104">
        <v>0.22240078156857054</v>
      </c>
      <c r="S34" s="104">
        <v>0.2356745862869476</v>
      </c>
      <c r="V34" s="102">
        <v>339.33490080044186</v>
      </c>
      <c r="W34" s="105">
        <v>326.51789245674598</v>
      </c>
      <c r="X34" s="100">
        <v>12.817008343695896</v>
      </c>
      <c r="Y34" s="100">
        <v>223.14400000000001</v>
      </c>
      <c r="Z34" s="61">
        <v>17.190000000000001</v>
      </c>
      <c r="AA34" s="100">
        <v>604.20002425173402</v>
      </c>
      <c r="AB34" s="99">
        <v>0.4203486690644338</v>
      </c>
      <c r="AC34" s="99">
        <v>0.4102820424240764</v>
      </c>
      <c r="AE34" s="108">
        <v>0.27472345611523219</v>
      </c>
      <c r="AF34" s="109">
        <v>6.6277377277721095E-2</v>
      </c>
      <c r="AG34" s="109">
        <v>0.34100083339295328</v>
      </c>
      <c r="AH34" s="110">
        <v>0.8056386648142112</v>
      </c>
      <c r="AI34" s="109">
        <v>2.680172737514082</v>
      </c>
      <c r="AJ34" s="109">
        <v>3.1614723373524556</v>
      </c>
      <c r="AK34" s="49">
        <v>0.61446798464075969</v>
      </c>
      <c r="AL34" s="111">
        <v>93.223256728416857</v>
      </c>
      <c r="AM34" s="111"/>
      <c r="AN34" s="112">
        <v>0.18887277571196182</v>
      </c>
      <c r="AO34" s="113">
        <v>0.36193700811902024</v>
      </c>
      <c r="AP34" s="113">
        <v>0</v>
      </c>
      <c r="AQ34" s="113">
        <v>0.27472345611523219</v>
      </c>
      <c r="AR34" s="113">
        <v>0.13736172805761609</v>
      </c>
      <c r="AS34" s="111"/>
      <c r="AT34" s="114">
        <v>0.2249599949577526</v>
      </c>
      <c r="AU34" s="28">
        <v>0.32527690760984618</v>
      </c>
      <c r="AV34" s="28">
        <v>0.11547963913881924</v>
      </c>
      <c r="AW34" s="28">
        <v>0.27472345611523219</v>
      </c>
      <c r="AX34" s="28">
        <v>0.19510154762702572</v>
      </c>
      <c r="AY34" s="110">
        <v>4.6303545086319189E-2</v>
      </c>
      <c r="AZ34" s="110">
        <v>6.6951788294089959E-2</v>
      </c>
      <c r="BA34" s="110">
        <v>2.3769189177037339E-2</v>
      </c>
      <c r="BB34" s="110">
        <v>5.6546364783169656E-2</v>
      </c>
      <c r="BC34" s="110">
        <v>4.0157776980103504E-2</v>
      </c>
      <c r="BE34" s="1">
        <v>2.4023456115232156E-2</v>
      </c>
    </row>
    <row r="35" spans="1:57" ht="15.5" x14ac:dyDescent="0.35">
      <c r="A35" s="84">
        <v>2005</v>
      </c>
      <c r="B35" s="99">
        <v>0.15161514442956117</v>
      </c>
      <c r="C35" s="99">
        <v>0.14116572344549966</v>
      </c>
      <c r="D35" s="99">
        <v>0.18059534068314209</v>
      </c>
      <c r="E35" s="100">
        <v>40190.654364303598</v>
      </c>
      <c r="F35" s="100">
        <v>7258.2449171998196</v>
      </c>
      <c r="G35" s="100">
        <v>1429.8742486883646</v>
      </c>
      <c r="H35" s="100">
        <v>5828.3706685114548</v>
      </c>
      <c r="I35" s="100"/>
      <c r="J35" s="100">
        <v>822.76616192895005</v>
      </c>
      <c r="K35" s="101">
        <v>0.19700000000000001</v>
      </c>
      <c r="L35" s="101">
        <v>0.19700000000000001</v>
      </c>
      <c r="N35" s="102">
        <v>1100.4598514263789</v>
      </c>
      <c r="O35" s="103">
        <v>0.30826320098995885</v>
      </c>
      <c r="P35" s="103">
        <v>0.29309259915065988</v>
      </c>
      <c r="Q35" s="104">
        <v>0.28174188690012847</v>
      </c>
      <c r="R35" s="104">
        <v>0.23937094345006424</v>
      </c>
      <c r="S35" s="104">
        <v>0.25234331733001591</v>
      </c>
      <c r="V35" s="102">
        <v>403.74862064770537</v>
      </c>
      <c r="W35" s="105">
        <v>389.98326487368234</v>
      </c>
      <c r="X35" s="100">
        <v>13.765355774023046</v>
      </c>
      <c r="Y35" s="100">
        <v>267.52999999999997</v>
      </c>
      <c r="Z35" s="61">
        <v>11.532</v>
      </c>
      <c r="AA35" s="100">
        <v>809.00080615492698</v>
      </c>
      <c r="AB35" s="99">
        <v>0.36689082307217297</v>
      </c>
      <c r="AC35" s="99">
        <v>0.35590592968419876</v>
      </c>
      <c r="AE35" s="108">
        <v>0.2257359860860271</v>
      </c>
      <c r="AF35" s="109">
        <v>7.0610985416159983E-2</v>
      </c>
      <c r="AG35" s="109">
        <v>0.29634697150218708</v>
      </c>
      <c r="AH35" s="110">
        <v>0.76172867548390366</v>
      </c>
      <c r="AI35" s="109">
        <v>2.6579398847104034</v>
      </c>
      <c r="AJ35" s="109">
        <v>3.1302620015791605</v>
      </c>
      <c r="AK35" s="49">
        <v>0.74585167319867351</v>
      </c>
      <c r="AL35" s="111">
        <v>91.140593012783057</v>
      </c>
      <c r="AM35" s="111"/>
      <c r="AN35" s="112">
        <v>0.15519381880614302</v>
      </c>
      <c r="AO35" s="113">
        <v>0.36193700811902024</v>
      </c>
      <c r="AP35" s="113">
        <v>0</v>
      </c>
      <c r="AQ35" s="113">
        <v>0.2257359860860271</v>
      </c>
      <c r="AR35" s="113">
        <v>0.11286799304301355</v>
      </c>
      <c r="AS35" s="111"/>
      <c r="AT35" s="114">
        <v>0.18107509262075461</v>
      </c>
      <c r="AU35" s="28">
        <v>0.31196610304206418</v>
      </c>
      <c r="AV35" s="28">
        <v>8.2820461732111064E-2</v>
      </c>
      <c r="AW35" s="28">
        <v>0.22573598608602707</v>
      </c>
      <c r="AX35" s="28">
        <v>0.15427822390906909</v>
      </c>
      <c r="AY35" s="110">
        <v>4.615318763473962E-2</v>
      </c>
      <c r="AZ35" s="110">
        <v>7.9515243543377287E-2</v>
      </c>
      <c r="BA35" s="110">
        <v>2.1109630568151218E-2</v>
      </c>
      <c r="BB35" s="110">
        <v>5.7536545589745185E-2</v>
      </c>
      <c r="BC35" s="110">
        <v>3.9323088078948208E-2</v>
      </c>
      <c r="BE35" s="1">
        <v>-3.2364013913972894E-2</v>
      </c>
    </row>
    <row r="36" spans="1:57" ht="15.5" x14ac:dyDescent="0.35">
      <c r="A36" s="84">
        <v>2006</v>
      </c>
      <c r="B36" s="99">
        <v>0.15988041687071738</v>
      </c>
      <c r="C36" s="99">
        <v>0.14934320718795099</v>
      </c>
      <c r="D36" s="99">
        <v>0.18359636090393244</v>
      </c>
      <c r="E36" s="100">
        <v>43479.059218583978</v>
      </c>
      <c r="F36" s="100">
        <v>7982.5970480585947</v>
      </c>
      <c r="G36" s="100">
        <v>1644.4149919000704</v>
      </c>
      <c r="H36" s="100">
        <v>6338.1820561585246</v>
      </c>
      <c r="I36" s="100"/>
      <c r="J36" s="100">
        <v>946.56443600783575</v>
      </c>
      <c r="K36" s="101">
        <v>0.20599999999999999</v>
      </c>
      <c r="L36" s="101">
        <v>0.20599999999999999</v>
      </c>
      <c r="N36" s="102">
        <v>1276.2609437545661</v>
      </c>
      <c r="O36" s="103">
        <v>0.31223079892990435</v>
      </c>
      <c r="P36" s="103">
        <v>0.29805136247794545</v>
      </c>
      <c r="Q36" s="104">
        <v>0.2855471556432605</v>
      </c>
      <c r="R36" s="104">
        <v>0.24577357782163023</v>
      </c>
      <c r="S36" s="104">
        <v>0.25833001421857604</v>
      </c>
      <c r="V36" s="102">
        <v>450.19157171275145</v>
      </c>
      <c r="W36" s="105">
        <v>433.43848265114616</v>
      </c>
      <c r="X36" s="100">
        <v>16.75308906160528</v>
      </c>
      <c r="Y36" s="100">
        <v>298.32499999999999</v>
      </c>
      <c r="Z36" s="61">
        <v>8.4429999999999996</v>
      </c>
      <c r="AA36" s="100">
        <v>929.81134694623051</v>
      </c>
      <c r="AB36" s="99">
        <v>0.3527425750319963</v>
      </c>
      <c r="AC36" s="99">
        <v>0.34178453864806635</v>
      </c>
      <c r="AE36" s="108">
        <v>0.2479285821260129</v>
      </c>
      <c r="AF36" s="109">
        <v>7.0989061266774039E-2</v>
      </c>
      <c r="AG36" s="109">
        <v>0.31891764339278694</v>
      </c>
      <c r="AH36" s="110">
        <v>0.77740629050321264</v>
      </c>
      <c r="AI36" s="109">
        <v>2.8853651797500999</v>
      </c>
      <c r="AJ36" s="109">
        <v>3.3996895914286456</v>
      </c>
      <c r="AK36" s="49">
        <v>0.75674951729371975</v>
      </c>
      <c r="AL36" s="111">
        <v>111.61535805982372</v>
      </c>
      <c r="AM36" s="111"/>
      <c r="AN36" s="112">
        <v>0.17045126086659912</v>
      </c>
      <c r="AO36" s="113">
        <v>0.36193700811902024</v>
      </c>
      <c r="AP36" s="113">
        <v>0</v>
      </c>
      <c r="AQ36" s="113">
        <v>0.2479285821260129</v>
      </c>
      <c r="AR36" s="113">
        <v>0.12396429106300645</v>
      </c>
      <c r="AS36" s="111"/>
      <c r="AT36" s="114">
        <v>0.19778081067422595</v>
      </c>
      <c r="AU36" s="28">
        <v>0.32172138235890202</v>
      </c>
      <c r="AV36" s="28">
        <v>8.7454966483161561E-2</v>
      </c>
      <c r="AW36" s="28">
        <v>0.24792858212601288</v>
      </c>
      <c r="AX36" s="28">
        <v>0.1676917743045872</v>
      </c>
      <c r="AY36" s="110">
        <v>5.3159370096825739E-2</v>
      </c>
      <c r="AZ36" s="110">
        <v>8.647201907292007E-2</v>
      </c>
      <c r="BA36" s="110">
        <v>2.3506076824316116E-2</v>
      </c>
      <c r="BB36" s="110">
        <v>6.663804850373943E-2</v>
      </c>
      <c r="BC36" s="110">
        <v>4.5072062664027773E-2</v>
      </c>
      <c r="BE36" s="1">
        <v>-1.7571417873987111E-2</v>
      </c>
    </row>
    <row r="37" spans="1:57" ht="15.5" x14ac:dyDescent="0.35">
      <c r="A37" s="84">
        <v>2007</v>
      </c>
      <c r="B37" s="99">
        <v>0.16676020115694903</v>
      </c>
      <c r="C37" s="99">
        <v>0.15602848655054885</v>
      </c>
      <c r="D37" s="99">
        <v>0.18348428437183417</v>
      </c>
      <c r="E37" s="100">
        <v>48933.927132049415</v>
      </c>
      <c r="F37" s="100">
        <v>8978.6066013275668</v>
      </c>
      <c r="G37" s="100">
        <v>1813.6785334681686</v>
      </c>
      <c r="H37" s="100">
        <v>7164.9280678593987</v>
      </c>
      <c r="I37" s="100"/>
      <c r="J37" s="100">
        <v>1117.9328826716501</v>
      </c>
      <c r="K37" s="101">
        <v>0.20200000000000001</v>
      </c>
      <c r="L37" s="101">
        <v>0.20200000000000001</v>
      </c>
      <c r="N37" s="102">
        <v>1497.2742429464956</v>
      </c>
      <c r="O37" s="103">
        <v>0.29836968180193063</v>
      </c>
      <c r="P37" s="103">
        <v>0.29372317785385288</v>
      </c>
      <c r="Q37" s="104">
        <v>0.28080537346248274</v>
      </c>
      <c r="R37" s="104">
        <v>0.24140268673124138</v>
      </c>
      <c r="S37" s="104">
        <v>0.25335462896118299</v>
      </c>
      <c r="V37" s="102">
        <v>516.49548402695211</v>
      </c>
      <c r="W37" s="105">
        <v>496.88973278273522</v>
      </c>
      <c r="X37" s="100">
        <v>19.605751244216865</v>
      </c>
      <c r="Y37" s="100">
        <v>342.84</v>
      </c>
      <c r="Z37" s="61">
        <v>11.471</v>
      </c>
      <c r="AA37" s="100">
        <v>1098.3271314274332</v>
      </c>
      <c r="AB37" s="99">
        <v>0.34495716897562956</v>
      </c>
      <c r="AC37" s="99">
        <v>0.33447155642351795</v>
      </c>
      <c r="AE37" s="108">
        <v>0.25276180979399027</v>
      </c>
      <c r="AF37" s="109">
        <v>7.1144061791727109E-2</v>
      </c>
      <c r="AG37" s="109">
        <v>0.32390587158571738</v>
      </c>
      <c r="AH37" s="110">
        <v>0.78035575136865099</v>
      </c>
      <c r="AI37" s="109">
        <v>3.0598538517320244</v>
      </c>
      <c r="AJ37" s="109">
        <v>3.6066757194236869</v>
      </c>
      <c r="AK37" s="49">
        <v>0.79218557844974602</v>
      </c>
      <c r="AL37" s="111">
        <v>130.5503332930754</v>
      </c>
      <c r="AM37" s="111"/>
      <c r="AN37" s="112">
        <v>0.17377411191909839</v>
      </c>
      <c r="AO37" s="113">
        <v>0.36193700811902024</v>
      </c>
      <c r="AP37" s="113">
        <v>0</v>
      </c>
      <c r="AQ37" s="113">
        <v>0.25276180979399027</v>
      </c>
      <c r="AR37" s="113">
        <v>0.12638090489699513</v>
      </c>
      <c r="AS37" s="111"/>
      <c r="AT37" s="114">
        <v>0.20102148456192345</v>
      </c>
      <c r="AU37" s="28">
        <v>0.32427624078246498</v>
      </c>
      <c r="AV37" s="28">
        <v>8.7191998331691445E-2</v>
      </c>
      <c r="AW37" s="28">
        <v>0.25276180979399027</v>
      </c>
      <c r="AX37" s="28">
        <v>0.16997690406284086</v>
      </c>
      <c r="AY37" s="110">
        <v>5.6355367714186817E-2</v>
      </c>
      <c r="AZ37" s="110">
        <v>9.0909222116706559E-2</v>
      </c>
      <c r="BA37" s="110">
        <v>2.4443840609502554E-2</v>
      </c>
      <c r="BB37" s="110">
        <v>7.0860509094766641E-2</v>
      </c>
      <c r="BC37" s="110">
        <v>4.7652174852134591E-2</v>
      </c>
      <c r="BE37" s="1">
        <v>-2.0138190206009765E-2</v>
      </c>
    </row>
    <row r="38" spans="1:57" ht="15.5" x14ac:dyDescent="0.35">
      <c r="A38" s="84">
        <v>2008</v>
      </c>
      <c r="B38" s="99">
        <v>0.14203808468671716</v>
      </c>
      <c r="C38" s="99">
        <v>0.12781478449533362</v>
      </c>
      <c r="D38" s="99">
        <v>0.18055457048188797</v>
      </c>
      <c r="E38" s="100">
        <v>53623.433660212278</v>
      </c>
      <c r="F38" s="100">
        <v>9681.9560322836423</v>
      </c>
      <c r="G38" s="100">
        <v>1781.4799099401901</v>
      </c>
      <c r="H38" s="100">
        <v>7900.4761223434525</v>
      </c>
      <c r="I38" s="100"/>
      <c r="J38" s="100">
        <v>1009.7976529878574</v>
      </c>
      <c r="K38" s="101">
        <v>0.184</v>
      </c>
      <c r="L38" s="101">
        <v>0.184</v>
      </c>
      <c r="N38" s="102">
        <v>1375.2064908465761</v>
      </c>
      <c r="O38" s="103">
        <v>0.31312811972624333</v>
      </c>
      <c r="P38" s="103">
        <v>0.31312811972624333</v>
      </c>
      <c r="Q38" s="104">
        <v>0.3007574774998158</v>
      </c>
      <c r="R38" s="104">
        <v>0.2423787387499079</v>
      </c>
      <c r="S38" s="104">
        <v>0.26571197873984242</v>
      </c>
      <c r="V38" s="102">
        <v>591.27646239547073</v>
      </c>
      <c r="W38" s="105">
        <v>572.80186629456034</v>
      </c>
      <c r="X38" s="100">
        <v>18.474596100910393</v>
      </c>
      <c r="Y38" s="100">
        <v>384.75599999999997</v>
      </c>
      <c r="Z38" s="61">
        <v>12.645</v>
      </c>
      <c r="AA38" s="100">
        <v>991.32305688694703</v>
      </c>
      <c r="AB38" s="99">
        <v>0.42995467686564026</v>
      </c>
      <c r="AC38" s="99">
        <v>0.41184052554528083</v>
      </c>
      <c r="AE38" s="108">
        <v>0.20887363476922563</v>
      </c>
      <c r="AF38" s="109">
        <v>8.2007618687384348E-2</v>
      </c>
      <c r="AG38" s="109">
        <v>0.29088125345660998</v>
      </c>
      <c r="AH38" s="110">
        <v>0.71807183270537844</v>
      </c>
      <c r="AI38" s="109">
        <v>2.6132919254658384</v>
      </c>
      <c r="AJ38" s="109">
        <v>3.0722881018859725</v>
      </c>
      <c r="AK38" s="49">
        <v>0.86616455396578385</v>
      </c>
      <c r="AL38" s="111">
        <v>123.50206385403132</v>
      </c>
      <c r="AM38" s="111"/>
      <c r="AN38" s="112">
        <v>0.14360092774663816</v>
      </c>
      <c r="AO38" s="113">
        <v>0.36193700811902024</v>
      </c>
      <c r="AP38" s="113">
        <v>0</v>
      </c>
      <c r="AQ38" s="113">
        <v>0.20887363476922563</v>
      </c>
      <c r="AR38" s="113">
        <v>0.10443681738461282</v>
      </c>
      <c r="AS38" s="111"/>
      <c r="AT38" s="114">
        <v>0.17166523340268036</v>
      </c>
      <c r="AU38" s="28">
        <v>0.29612669489044446</v>
      </c>
      <c r="AV38" s="28">
        <v>8.9806196142954167E-2</v>
      </c>
      <c r="AW38" s="28">
        <v>0.20887363476922563</v>
      </c>
      <c r="AX38" s="28">
        <v>0.14933991545608991</v>
      </c>
      <c r="AY38" s="110">
        <v>4.0990909768215865E-2</v>
      </c>
      <c r="AZ38" s="110">
        <v>7.0710314427735885E-2</v>
      </c>
      <c r="BA38" s="110">
        <v>2.1444282046833199E-2</v>
      </c>
      <c r="BB38" s="110">
        <v>4.9875680393016132E-2</v>
      </c>
      <c r="BC38" s="110">
        <v>3.5659981219924669E-2</v>
      </c>
      <c r="BE38" s="1">
        <v>-7.1426365230774364E-2</v>
      </c>
    </row>
    <row r="39" spans="1:57" ht="15.5" x14ac:dyDescent="0.35">
      <c r="A39" s="84">
        <v>2009</v>
      </c>
      <c r="B39" s="99">
        <v>0.1376330779087456</v>
      </c>
      <c r="C39" s="99">
        <v>0.12768812707296648</v>
      </c>
      <c r="D39" s="99">
        <v>0.17855281871926884</v>
      </c>
      <c r="E39" s="100">
        <v>50788.499298718016</v>
      </c>
      <c r="F39" s="100">
        <v>9068.4297083077108</v>
      </c>
      <c r="G39" s="100">
        <v>1460.0171830375414</v>
      </c>
      <c r="H39" s="100">
        <v>7608.4125252701697</v>
      </c>
      <c r="I39" s="100"/>
      <c r="J39" s="100">
        <v>971.50394535024725</v>
      </c>
      <c r="K39" s="101">
        <v>0.161</v>
      </c>
      <c r="L39" s="101">
        <v>0.161</v>
      </c>
      <c r="N39" s="102">
        <v>1248.1158925534983</v>
      </c>
      <c r="O39" s="103">
        <v>0.27446642536978377</v>
      </c>
      <c r="P39" s="103">
        <v>0.26665691900915067</v>
      </c>
      <c r="Q39" s="104">
        <v>0.25317378110434563</v>
      </c>
      <c r="R39" s="104">
        <v>0.20708689055217283</v>
      </c>
      <c r="S39" s="104">
        <v>0.22162360791459479</v>
      </c>
      <c r="V39" s="102">
        <v>497.97582555699461</v>
      </c>
      <c r="W39" s="105">
        <v>476.12177325034645</v>
      </c>
      <c r="X39" s="100">
        <v>21.854052306648168</v>
      </c>
      <c r="Y39" s="100">
        <v>333.50299999999999</v>
      </c>
      <c r="Z39" s="61">
        <v>21.350999999999999</v>
      </c>
      <c r="AA39" s="100">
        <v>949.64989304359904</v>
      </c>
      <c r="AB39" s="99">
        <v>0.39898204047237523</v>
      </c>
      <c r="AC39" s="99">
        <v>0.38775761447972001</v>
      </c>
      <c r="AE39" s="108">
        <v>0.3010260997876964</v>
      </c>
      <c r="AF39" s="109">
        <v>7.1644625325805955E-2</v>
      </c>
      <c r="AG39" s="109">
        <v>0.37267072511350235</v>
      </c>
      <c r="AH39" s="110">
        <v>0.80775354623311091</v>
      </c>
      <c r="AI39" s="109">
        <v>2.7904916136495084</v>
      </c>
      <c r="AJ39" s="109">
        <v>3.296079868285672</v>
      </c>
      <c r="AK39" s="49">
        <v>0.63365966601035517</v>
      </c>
      <c r="AL39" s="111">
        <v>149.90372055598036</v>
      </c>
      <c r="AM39" s="111"/>
      <c r="AN39" s="112">
        <v>0.20695588149852132</v>
      </c>
      <c r="AO39" s="113">
        <v>0.36193700811902024</v>
      </c>
      <c r="AP39" s="113">
        <v>0</v>
      </c>
      <c r="AQ39" s="113">
        <v>0.3010260997876964</v>
      </c>
      <c r="AR39" s="113">
        <v>0.1505130498938482</v>
      </c>
      <c r="AS39" s="111"/>
      <c r="AT39" s="114">
        <v>0.24448820913921815</v>
      </c>
      <c r="AU39" s="28">
        <v>0.3376346496259629</v>
      </c>
      <c r="AV39" s="28">
        <v>0.12010400752873596</v>
      </c>
      <c r="AW39" s="28">
        <v>0.30102609978769646</v>
      </c>
      <c r="AX39" s="28">
        <v>0.21056505365821621</v>
      </c>
      <c r="AY39" s="110">
        <v>5.6569344077321122E-2</v>
      </c>
      <c r="AZ39" s="110">
        <v>7.8121438798060536E-2</v>
      </c>
      <c r="BA39" s="110">
        <v>2.7789499341824817E-2</v>
      </c>
      <c r="BB39" s="110">
        <v>6.9651003110123469E-2</v>
      </c>
      <c r="BC39" s="110">
        <v>4.8720251225974148E-2</v>
      </c>
      <c r="BE39" s="1">
        <v>1.3326099787696388E-2</v>
      </c>
    </row>
    <row r="40" spans="1:57" ht="15.5" x14ac:dyDescent="0.35">
      <c r="A40" s="84">
        <v>2010</v>
      </c>
      <c r="B40" s="99">
        <v>0.15577655832657195</v>
      </c>
      <c r="C40" s="99">
        <v>0.14457874806048046</v>
      </c>
      <c r="D40" s="99">
        <v>0.18674684834289276</v>
      </c>
      <c r="E40" s="100">
        <v>55659.165884362948</v>
      </c>
      <c r="F40" s="100">
        <v>10394.173810299038</v>
      </c>
      <c r="G40" s="100">
        <v>1652.6736358375472</v>
      </c>
      <c r="H40" s="100">
        <v>8741.500174461491</v>
      </c>
      <c r="I40" s="100"/>
      <c r="J40" s="100">
        <v>1263.8351513941138</v>
      </c>
      <c r="K40" s="101">
        <v>0.159</v>
      </c>
      <c r="L40" s="101">
        <v>0.159</v>
      </c>
      <c r="N40" s="102">
        <v>1619.1686228165747</v>
      </c>
      <c r="O40" s="103">
        <v>0.28250245016548126</v>
      </c>
      <c r="P40" s="103">
        <v>0.26194678853237258</v>
      </c>
      <c r="Q40" s="104">
        <v>0.25086146519201136</v>
      </c>
      <c r="R40" s="104">
        <v>0.20493073259600569</v>
      </c>
      <c r="S40" s="104">
        <v>0.21945427203520751</v>
      </c>
      <c r="V40" s="102">
        <v>598.44643041035852</v>
      </c>
      <c r="W40" s="105">
        <v>576.516124755654</v>
      </c>
      <c r="X40" s="100">
        <v>21.930305654704512</v>
      </c>
      <c r="Y40" s="100">
        <v>411.80500000000001</v>
      </c>
      <c r="Z40" s="61">
        <v>18.555</v>
      </c>
      <c r="AA40" s="100">
        <v>1241.9048457394094</v>
      </c>
      <c r="AB40" s="99">
        <v>0.36960105450249492</v>
      </c>
      <c r="AC40" s="99">
        <v>0.35787128183275424</v>
      </c>
      <c r="AE40" s="108">
        <v>0.25286492209493283</v>
      </c>
      <c r="AF40" s="109">
        <v>7.5734849700946516E-2</v>
      </c>
      <c r="AG40" s="109">
        <v>0.32859977179587935</v>
      </c>
      <c r="AH40" s="110">
        <v>0.76952251279105655</v>
      </c>
      <c r="AI40" s="109">
        <v>2.7664680156805872</v>
      </c>
      <c r="AJ40" s="109">
        <v>3.2634045377332148</v>
      </c>
      <c r="AK40" s="49">
        <v>0.75214127760301497</v>
      </c>
      <c r="AL40" s="111">
        <v>151.32611000370594</v>
      </c>
      <c r="AM40" s="111"/>
      <c r="AN40" s="112">
        <v>0.17384500177599105</v>
      </c>
      <c r="AO40" s="113">
        <v>0.36193700811902024</v>
      </c>
      <c r="AP40" s="113">
        <v>0</v>
      </c>
      <c r="AQ40" s="113">
        <v>0.25286492209493283</v>
      </c>
      <c r="AR40" s="113">
        <v>0.12643246104746642</v>
      </c>
      <c r="AS40" s="111"/>
      <c r="AT40" s="114">
        <v>0.20305084765257506</v>
      </c>
      <c r="AU40" s="28">
        <v>0.3216238501077307</v>
      </c>
      <c r="AV40" s="28">
        <v>9.3459141852978406E-2</v>
      </c>
      <c r="AW40" s="28">
        <v>0.25286492209493283</v>
      </c>
      <c r="AX40" s="28">
        <v>0.17316203197395563</v>
      </c>
      <c r="AY40" s="110">
        <v>5.3174977260261068E-2</v>
      </c>
      <c r="AZ40" s="110">
        <v>8.42268875680771E-2</v>
      </c>
      <c r="BA40" s="110">
        <v>2.4475089861722202E-2</v>
      </c>
      <c r="BB40" s="110">
        <v>6.6220292295072411E-2</v>
      </c>
      <c r="BC40" s="110">
        <v>4.5347691078397312E-2</v>
      </c>
      <c r="BE40" s="1">
        <v>-4.2235077905067198E-2</v>
      </c>
    </row>
    <row r="41" spans="1:57" ht="15.5" x14ac:dyDescent="0.35">
      <c r="A41" s="84">
        <v>2011</v>
      </c>
      <c r="B41" s="99">
        <v>0.15482114232117231</v>
      </c>
      <c r="C41" s="99">
        <v>0.141690394007632</v>
      </c>
      <c r="D41" s="99">
        <v>0.18506273739029191</v>
      </c>
      <c r="E41" s="100">
        <v>61800.893926615259</v>
      </c>
      <c r="F41" s="100">
        <v>11437.042603226486</v>
      </c>
      <c r="G41" s="100">
        <v>1898.5490721355968</v>
      </c>
      <c r="H41" s="100">
        <v>9538.4935310908895</v>
      </c>
      <c r="I41" s="100"/>
      <c r="J41" s="100">
        <v>1351.5129066595173</v>
      </c>
      <c r="K41" s="101">
        <v>0.16600000000000001</v>
      </c>
      <c r="L41" s="101">
        <v>0.16600000000000001</v>
      </c>
      <c r="N41" s="102">
        <v>1770.6960006074387</v>
      </c>
      <c r="O41" s="103">
        <v>0.29207183186951063</v>
      </c>
      <c r="P41" s="103">
        <v>0.28579251363756852</v>
      </c>
      <c r="Q41" s="104">
        <v>0.27259652577231258</v>
      </c>
      <c r="R41" s="104">
        <v>0.21929826288615628</v>
      </c>
      <c r="S41" s="104">
        <v>0.23673351823470568</v>
      </c>
      <c r="V41" s="102">
        <v>663.97923623614372</v>
      </c>
      <c r="W41" s="105">
        <v>636.22103001430878</v>
      </c>
      <c r="X41" s="100">
        <v>27.758206221834989</v>
      </c>
      <c r="Y41" s="100">
        <v>441.036</v>
      </c>
      <c r="Z41" s="61">
        <v>18.702999999999999</v>
      </c>
      <c r="AA41" s="100">
        <v>1323.7547004376822</v>
      </c>
      <c r="AB41" s="99">
        <v>0.37498206129587752</v>
      </c>
      <c r="AC41" s="99">
        <v>0.36070481000937177</v>
      </c>
      <c r="AE41" s="108">
        <v>0.26615979630502978</v>
      </c>
      <c r="AF41" s="109">
        <v>7.4559774822571256E-2</v>
      </c>
      <c r="AG41" s="109">
        <v>0.34071957112760104</v>
      </c>
      <c r="AH41" s="110">
        <v>0.78116967400546444</v>
      </c>
      <c r="AI41" s="109">
        <v>3.2101056652342694</v>
      </c>
      <c r="AJ41" s="109">
        <v>3.7863487621563801</v>
      </c>
      <c r="AK41" s="49">
        <v>0.82856793395168693</v>
      </c>
      <c r="AL41" s="111">
        <v>176.72457826738128</v>
      </c>
      <c r="AM41" s="111"/>
      <c r="AN41" s="112">
        <v>0.18298524713512462</v>
      </c>
      <c r="AO41" s="113">
        <v>0.36193700811902024</v>
      </c>
      <c r="AP41" s="113">
        <v>0</v>
      </c>
      <c r="AQ41" s="113">
        <v>0.26615979630502978</v>
      </c>
      <c r="AR41" s="113">
        <v>0.13307989815251489</v>
      </c>
      <c r="AS41" s="111"/>
      <c r="AT41" s="114">
        <v>0.214174211030211</v>
      </c>
      <c r="AU41" s="28">
        <v>0.32602227180783822</v>
      </c>
      <c r="AV41" s="28">
        <v>9.9805149052550959E-2</v>
      </c>
      <c r="AW41" s="28">
        <v>0.26615979630502978</v>
      </c>
      <c r="AX41" s="28">
        <v>0.18298247267879036</v>
      </c>
      <c r="AY41" s="110">
        <v>5.5743963522474592E-2</v>
      </c>
      <c r="AZ41" s="110">
        <v>8.4855097818508474E-2</v>
      </c>
      <c r="BA41" s="110">
        <v>2.5976678337597606E-2</v>
      </c>
      <c r="BB41" s="110">
        <v>6.9274456084182784E-2</v>
      </c>
      <c r="BC41" s="110">
        <v>4.7625567210890195E-2</v>
      </c>
      <c r="BE41" s="1">
        <v>-3.6340203694970208E-2</v>
      </c>
    </row>
    <row r="42" spans="1:57" ht="15.5" x14ac:dyDescent="0.35">
      <c r="A42" s="84">
        <v>2012</v>
      </c>
      <c r="B42" s="99">
        <v>0.14573976388269586</v>
      </c>
      <c r="C42" s="99">
        <v>0.1348872731894839</v>
      </c>
      <c r="D42" s="99">
        <v>0.18147799881404808</v>
      </c>
      <c r="E42" s="100">
        <v>63063.239975448443</v>
      </c>
      <c r="F42" s="100">
        <v>11444.590589474463</v>
      </c>
      <c r="G42" s="100">
        <v>1968.4695813896074</v>
      </c>
      <c r="H42" s="100">
        <v>9476.1210080848559</v>
      </c>
      <c r="I42" s="100"/>
      <c r="J42" s="100">
        <v>1278.2081231941495</v>
      </c>
      <c r="K42" s="101">
        <v>0.17199999999999999</v>
      </c>
      <c r="L42" s="101">
        <v>0.17199999999999999</v>
      </c>
      <c r="N42" s="102">
        <v>1667.9319302441313</v>
      </c>
      <c r="O42" s="103">
        <v>0.28095807722036142</v>
      </c>
      <c r="P42" s="103">
        <v>0.27930347475937567</v>
      </c>
      <c r="Q42" s="104">
        <v>0.26496449821471685</v>
      </c>
      <c r="R42" s="104">
        <v>0.21848224910735842</v>
      </c>
      <c r="S42" s="104">
        <v>0.23365690168959041</v>
      </c>
      <c r="V42" s="102">
        <v>644.59107157157109</v>
      </c>
      <c r="W42" s="105">
        <v>615.01099464374568</v>
      </c>
      <c r="X42" s="100">
        <v>29.580076927825459</v>
      </c>
      <c r="Y42" s="100">
        <v>428.702</v>
      </c>
      <c r="Z42" s="61">
        <v>20.167000000000002</v>
      </c>
      <c r="AA42" s="100">
        <v>1248.628046266324</v>
      </c>
      <c r="AB42" s="99">
        <v>0.38646125773083784</v>
      </c>
      <c r="AC42" s="99">
        <v>0.3743123426036567</v>
      </c>
      <c r="AE42" s="108">
        <v>0.29864935285813921</v>
      </c>
      <c r="AF42" s="109">
        <v>7.2566187605075938E-2</v>
      </c>
      <c r="AG42" s="109">
        <v>0.37121554046321514</v>
      </c>
      <c r="AH42" s="110">
        <v>0.80451737684654734</v>
      </c>
      <c r="AI42" s="109">
        <v>3.2536554354736174</v>
      </c>
      <c r="AJ42" s="109">
        <v>3.8413079491383</v>
      </c>
      <c r="AK42" s="49">
        <v>0.75090895423776427</v>
      </c>
      <c r="AL42" s="111">
        <v>192.50670638298419</v>
      </c>
      <c r="AM42" s="111"/>
      <c r="AN42" s="112">
        <v>0.20532186452706161</v>
      </c>
      <c r="AO42" s="113">
        <v>0.36193700811902024</v>
      </c>
      <c r="AP42" s="113">
        <v>0</v>
      </c>
      <c r="AQ42" s="113">
        <v>0.29864935285813921</v>
      </c>
      <c r="AR42" s="113">
        <v>0.1493246764290696</v>
      </c>
      <c r="AS42" s="111"/>
      <c r="AT42" s="114">
        <v>0.24138932304834992</v>
      </c>
      <c r="AU42" s="28">
        <v>0.33747878126806446</v>
      </c>
      <c r="AV42" s="28">
        <v>0.11541640452605727</v>
      </c>
      <c r="AW42" s="28">
        <v>0.29864935285813921</v>
      </c>
      <c r="AX42" s="28">
        <v>0.20703287869209824</v>
      </c>
      <c r="AY42" s="110">
        <v>5.9142069860620018E-2</v>
      </c>
      <c r="AZ42" s="110">
        <v>8.268465815381143E-2</v>
      </c>
      <c r="BA42" s="110">
        <v>2.8277825105687996E-2</v>
      </c>
      <c r="BB42" s="110">
        <v>7.3171177032661072E-2</v>
      </c>
      <c r="BC42" s="110">
        <v>5.0724501069174539E-2</v>
      </c>
      <c r="BE42" s="1">
        <v>-1.1250647141860803E-2</v>
      </c>
    </row>
    <row r="43" spans="1:57" ht="15.5" x14ac:dyDescent="0.35">
      <c r="A43" s="84">
        <v>2013</v>
      </c>
      <c r="B43" s="99">
        <v>0.15005513269809706</v>
      </c>
      <c r="C43" s="99">
        <v>0.14089205226216006</v>
      </c>
      <c r="D43" s="99">
        <v>0.18181728523860391</v>
      </c>
      <c r="E43" s="100">
        <v>64796.532728916034</v>
      </c>
      <c r="F43" s="100">
        <v>11781.129673645861</v>
      </c>
      <c r="G43" s="100">
        <v>2073.4788225616712</v>
      </c>
      <c r="H43" s="100">
        <v>9707.6508510841886</v>
      </c>
      <c r="I43" s="100"/>
      <c r="J43" s="100">
        <v>1367.7308510537562</v>
      </c>
      <c r="K43" s="101">
        <v>0.17599999999999999</v>
      </c>
      <c r="L43" s="101">
        <v>0.17599999999999999</v>
      </c>
      <c r="N43" s="102">
        <v>1767.8189765124187</v>
      </c>
      <c r="O43" s="103">
        <v>0.27086175023352344</v>
      </c>
      <c r="P43" s="103">
        <v>0.26608525048376691</v>
      </c>
      <c r="Q43" s="104">
        <v>0.2526763478980425</v>
      </c>
      <c r="R43" s="104">
        <v>0.21433817394902124</v>
      </c>
      <c r="S43" s="104">
        <v>0.22631736098226685</v>
      </c>
      <c r="V43" s="102">
        <v>646.54348206207851</v>
      </c>
      <c r="W43" s="105">
        <v>618.89998348439076</v>
      </c>
      <c r="X43" s="100">
        <v>27.643498577687772</v>
      </c>
      <c r="Y43" s="100">
        <v>440.63799999999998</v>
      </c>
      <c r="Z43" s="61">
        <v>18.506</v>
      </c>
      <c r="AA43" s="100">
        <v>1340.0873524760684</v>
      </c>
      <c r="AB43" s="99">
        <v>0.36572946136011603</v>
      </c>
      <c r="AC43" s="99">
        <v>0.35590883849892441</v>
      </c>
      <c r="AE43" s="108">
        <v>0.29256931804332326</v>
      </c>
      <c r="AF43" s="109">
        <v>7.5824054142955288E-2</v>
      </c>
      <c r="AG43" s="109">
        <v>0.36839337218627854</v>
      </c>
      <c r="AH43" s="110">
        <v>0.79417638896984621</v>
      </c>
      <c r="AI43" s="109">
        <v>2.8909695583983672</v>
      </c>
      <c r="AJ43" s="109">
        <v>3.4133236064641217</v>
      </c>
      <c r="AK43" s="49">
        <v>0.70254259029691302</v>
      </c>
      <c r="AL43" s="111">
        <v>189.15878563225792</v>
      </c>
      <c r="AM43" s="111"/>
      <c r="AN43" s="112">
        <v>0.20114183174741435</v>
      </c>
      <c r="AO43" s="113">
        <v>0.36193700811902024</v>
      </c>
      <c r="AP43" s="113">
        <v>0</v>
      </c>
      <c r="AQ43" s="113">
        <v>0.29256931804332326</v>
      </c>
      <c r="AR43" s="113">
        <v>0.14628465902166163</v>
      </c>
      <c r="AS43" s="111"/>
      <c r="AT43" s="114">
        <v>0.2345795570639265</v>
      </c>
      <c r="AU43" s="28">
        <v>0.33656720019184011</v>
      </c>
      <c r="AV43" s="28">
        <v>0.10700121909848109</v>
      </c>
      <c r="AW43" s="28">
        <v>0.29256931804332326</v>
      </c>
      <c r="AX43" s="28">
        <v>0.19978526857090217</v>
      </c>
      <c r="AY43" s="110">
        <v>5.9175429494308519E-2</v>
      </c>
      <c r="AZ43" s="110">
        <v>8.4903002095879587E-2</v>
      </c>
      <c r="BA43" s="110">
        <v>2.699230562039855E-2</v>
      </c>
      <c r="BB43" s="110">
        <v>7.3804023115929776E-2</v>
      </c>
      <c r="BC43" s="110">
        <v>5.0398164368164168E-2</v>
      </c>
      <c r="BE43" s="1">
        <v>-2.473068195667677E-2</v>
      </c>
    </row>
    <row r="44" spans="1:57" ht="15.5" x14ac:dyDescent="0.35">
      <c r="A44" s="84">
        <v>2014</v>
      </c>
      <c r="B44" s="99">
        <v>0.15157827340782384</v>
      </c>
      <c r="C44" s="99">
        <v>0.14589214277606952</v>
      </c>
      <c r="D44" s="99">
        <v>0.18215657166315974</v>
      </c>
      <c r="E44" s="100">
        <v>66377.861107373581</v>
      </c>
      <c r="F44" s="100">
        <v>12091.163613652559</v>
      </c>
      <c r="G44" s="100">
        <v>2103.862468775545</v>
      </c>
      <c r="H44" s="100">
        <v>9987.3011448770139</v>
      </c>
      <c r="I44" s="100"/>
      <c r="J44" s="100">
        <v>1457.0687645759999</v>
      </c>
      <c r="K44" s="101">
        <v>0.17399999999999999</v>
      </c>
      <c r="L44" s="101">
        <v>0.17399999999999999</v>
      </c>
      <c r="N44" s="102">
        <v>1832.7577040489591</v>
      </c>
      <c r="O44" s="103">
        <v>0.2402702146777668</v>
      </c>
      <c r="P44" s="103">
        <v>0.23590686600162628</v>
      </c>
      <c r="Q44" s="104">
        <v>0.22242914521698015</v>
      </c>
      <c r="R44" s="104">
        <v>0.19821457260849007</v>
      </c>
      <c r="S44" s="104">
        <v>0.20498560101151442</v>
      </c>
      <c r="V44" s="102">
        <v>634.95440751947012</v>
      </c>
      <c r="W44" s="105">
        <v>600.75087098232609</v>
      </c>
      <c r="X44" s="100">
        <v>34.203536537144039</v>
      </c>
      <c r="Y44" s="100">
        <v>447.84100000000001</v>
      </c>
      <c r="Z44" s="61">
        <v>14.643000000000001</v>
      </c>
      <c r="AA44" s="100">
        <v>1422.8652280388558</v>
      </c>
      <c r="AB44" s="99">
        <v>0.34644754520290283</v>
      </c>
      <c r="AC44" s="99">
        <v>0.34088132874200883</v>
      </c>
      <c r="AE44" s="108">
        <v>0.34037365856012092</v>
      </c>
      <c r="AF44" s="109">
        <v>7.3403990372512329E-2</v>
      </c>
      <c r="AG44" s="109">
        <v>0.41377764893263325</v>
      </c>
      <c r="AH44" s="110">
        <v>0.82260039767284976</v>
      </c>
      <c r="AI44" s="109">
        <v>3.0616615404750998</v>
      </c>
      <c r="AJ44" s="109">
        <v>3.6212377550085733</v>
      </c>
      <c r="AK44" s="49">
        <v>0.64240613767058319</v>
      </c>
      <c r="AL44" s="111">
        <v>216.12175470627599</v>
      </c>
      <c r="AM44" s="111"/>
      <c r="AN44" s="112">
        <v>0.23400738539238669</v>
      </c>
      <c r="AO44" s="113">
        <v>0.36193700811902024</v>
      </c>
      <c r="AP44" s="113">
        <v>0</v>
      </c>
      <c r="AQ44" s="113">
        <v>0.34037365856012092</v>
      </c>
      <c r="AR44" s="113">
        <v>0.17018682928006046</v>
      </c>
      <c r="AS44" s="111"/>
      <c r="AT44" s="114">
        <v>0.27085771962372962</v>
      </c>
      <c r="AU44" s="28">
        <v>0.35446643859798749</v>
      </c>
      <c r="AV44" s="28">
        <v>0.1179216184598849</v>
      </c>
      <c r="AW44" s="28">
        <v>0.34037365856012092</v>
      </c>
      <c r="AX44" s="28">
        <v>0.22914763851000292</v>
      </c>
      <c r="AY44" s="110">
        <v>6.9020575341180501E-2</v>
      </c>
      <c r="AZ44" s="110">
        <v>9.0325937784454871E-2</v>
      </c>
      <c r="BA44" s="110">
        <v>3.004905292184766E-2</v>
      </c>
      <c r="BB44" s="110">
        <v>8.6734783772963175E-2</v>
      </c>
      <c r="BC44" s="110">
        <v>5.8391918347405425E-2</v>
      </c>
      <c r="BE44" s="1">
        <v>1.5673658560120929E-2</v>
      </c>
    </row>
    <row r="45" spans="1:57" ht="15.5" x14ac:dyDescent="0.35">
      <c r="A45" s="84">
        <v>2015</v>
      </c>
      <c r="B45" s="99">
        <v>0.14791394348737996</v>
      </c>
      <c r="C45" s="99">
        <v>0.13690285762308796</v>
      </c>
      <c r="D45" s="99">
        <v>0.18249131134972568</v>
      </c>
      <c r="E45" s="100">
        <v>63098.894488914579</v>
      </c>
      <c r="F45" s="100">
        <v>11515</v>
      </c>
      <c r="G45" s="100">
        <v>2154</v>
      </c>
      <c r="H45" s="100">
        <v>9361</v>
      </c>
      <c r="I45" s="100">
        <v>616.46162984891726</v>
      </c>
      <c r="J45" s="100">
        <v>1281.5476502097263</v>
      </c>
      <c r="K45" s="101">
        <v>0.18706035605731655</v>
      </c>
      <c r="L45" s="101">
        <v>0.17299999999999999</v>
      </c>
      <c r="N45" s="116">
        <v>1703.2290592571803</v>
      </c>
      <c r="O45" s="103">
        <v>0.19118422043213129</v>
      </c>
      <c r="P45" s="103">
        <v>0.19118422043213129</v>
      </c>
      <c r="Q45" s="104">
        <v>0.17706584052741292</v>
      </c>
      <c r="R45" s="104">
        <v>0.17503292026370645</v>
      </c>
      <c r="S45" s="117">
        <v>0.2475776271873612</v>
      </c>
      <c r="V45" s="102">
        <v>572.20167161985535</v>
      </c>
      <c r="W45" s="105">
        <v>534.073256620282</v>
      </c>
      <c r="X45" s="100">
        <v>38.128414999573373</v>
      </c>
      <c r="Y45" s="100">
        <v>423.77600000000001</v>
      </c>
      <c r="Z45" s="61">
        <v>10.127000000000001</v>
      </c>
      <c r="AA45" s="100">
        <v>1243.4192352101529</v>
      </c>
      <c r="AB45" s="99">
        <v>0.33595109742280138</v>
      </c>
      <c r="AC45" s="99">
        <v>0.36832919550227028</v>
      </c>
      <c r="AE45" s="108">
        <v>0.4567110995991705</v>
      </c>
      <c r="AF45" s="109">
        <v>6.2548696740545473E-2</v>
      </c>
      <c r="AG45" s="109">
        <v>0.51925979633971597</v>
      </c>
      <c r="AH45" s="110">
        <v>0.87954257737368879</v>
      </c>
      <c r="AI45" s="109">
        <v>3.4575709673079511</v>
      </c>
      <c r="AJ45" s="109">
        <v>4.0987726187201226</v>
      </c>
      <c r="AK45" s="49">
        <v>0.49372758558232205</v>
      </c>
      <c r="AL45" s="111">
        <v>261.33085463798761</v>
      </c>
      <c r="AM45" s="111"/>
      <c r="AN45" s="108">
        <v>0.31398954533964457</v>
      </c>
      <c r="AO45" s="109">
        <v>0.31398954533964457</v>
      </c>
      <c r="AP45" s="109">
        <v>0.31398954533964457</v>
      </c>
      <c r="AQ45" s="109">
        <v>0.31398954533964457</v>
      </c>
      <c r="AR45" s="109">
        <v>0.31398954533964457</v>
      </c>
      <c r="AS45" s="111"/>
      <c r="AT45" s="114">
        <v>0.3619370081190203</v>
      </c>
      <c r="AU45" s="28">
        <v>0.3619370081190203</v>
      </c>
      <c r="AV45" s="28">
        <v>0.3619370081190203</v>
      </c>
      <c r="AW45" s="28">
        <v>0.3619370081190203</v>
      </c>
      <c r="AX45" s="28">
        <v>0.3619370081190203</v>
      </c>
      <c r="AY45" s="110">
        <v>0.09</v>
      </c>
      <c r="AZ45" s="118">
        <v>0.09</v>
      </c>
      <c r="BA45" s="118">
        <v>0.09</v>
      </c>
      <c r="BB45" s="118">
        <v>0.09</v>
      </c>
      <c r="BC45" s="118">
        <v>0.09</v>
      </c>
      <c r="BE45" s="1">
        <v>0.12461109959917049</v>
      </c>
    </row>
    <row r="46" spans="1:57" ht="15.5" x14ac:dyDescent="0.35">
      <c r="A46" s="84">
        <v>2016</v>
      </c>
      <c r="B46" s="119">
        <v>0.1568529819614532</v>
      </c>
      <c r="C46" s="99">
        <v>0.13259291538159557</v>
      </c>
      <c r="D46" s="99">
        <v>0.1936366123754738</v>
      </c>
      <c r="E46" s="100">
        <v>63417.165129577952</v>
      </c>
      <c r="F46" s="100">
        <v>12279.8850221475</v>
      </c>
      <c r="G46" s="100">
        <v>2237.3325841331371</v>
      </c>
      <c r="H46" s="100">
        <v>10042.552438014363</v>
      </c>
      <c r="I46" s="120">
        <v>722.33729457760091</v>
      </c>
      <c r="J46" s="100">
        <v>1331.5713056288746</v>
      </c>
      <c r="K46" s="101">
        <v>0.18219491307108945</v>
      </c>
      <c r="L46" s="101">
        <v>0.183</v>
      </c>
      <c r="N46" s="116">
        <v>1926.1365838676211</v>
      </c>
      <c r="O46" s="103">
        <v>0.20028335137874634</v>
      </c>
      <c r="P46" s="103">
        <v>0.20028335137874634</v>
      </c>
      <c r="Q46" s="104">
        <v>0.18380141680158801</v>
      </c>
      <c r="R46" s="104">
        <v>0.183400708400794</v>
      </c>
      <c r="S46" s="117">
        <v>0.30868282302435601</v>
      </c>
      <c r="V46" s="102">
        <v>585.14997857434764</v>
      </c>
      <c r="W46" s="105">
        <v>546.22403825734762</v>
      </c>
      <c r="X46" s="100">
        <v>38.925940317000027</v>
      </c>
      <c r="Y46" s="100">
        <v>420.05200000000002</v>
      </c>
      <c r="Z46" s="61">
        <v>20.972999999999999</v>
      </c>
      <c r="AA46" s="100">
        <v>1292.6453653118747</v>
      </c>
      <c r="AB46" s="99">
        <v>0.30379464440646525</v>
      </c>
      <c r="AC46" s="99">
        <v>0.36043953357070035</v>
      </c>
      <c r="AE46" s="108">
        <v>0.51831153382607476</v>
      </c>
      <c r="AF46" s="109">
        <v>5.727590655963144E-2</v>
      </c>
      <c r="AG46" s="109">
        <v>0.57558744038570619</v>
      </c>
      <c r="AH46" s="110">
        <v>0.90049138924704408</v>
      </c>
      <c r="AI46" s="109">
        <v>3.5296556392249769</v>
      </c>
      <c r="AJ46" s="109">
        <v>4.1883567191302147</v>
      </c>
      <c r="AK46" s="49">
        <v>0.41677755845845627</v>
      </c>
      <c r="AL46" s="111">
        <v>303.28998291316492</v>
      </c>
      <c r="AM46" s="111"/>
      <c r="AN46" s="108">
        <v>0.31249179522773118</v>
      </c>
      <c r="AO46" s="109">
        <v>0.31249179522773118</v>
      </c>
      <c r="AP46" s="109">
        <v>0.31249179522773118</v>
      </c>
      <c r="AQ46" s="109">
        <v>0.31249179522773118</v>
      </c>
      <c r="AR46" s="109">
        <v>0.31249179522773118</v>
      </c>
      <c r="AS46" s="111"/>
      <c r="AT46" s="114">
        <v>0.36224558978351656</v>
      </c>
      <c r="AU46" s="28"/>
      <c r="AV46" s="28"/>
      <c r="AW46" s="28"/>
      <c r="AX46" s="28"/>
      <c r="AY46" s="110">
        <v>8.8279246563469235E-2</v>
      </c>
      <c r="AZ46" s="110"/>
      <c r="BA46" s="110"/>
      <c r="BB46" s="110"/>
      <c r="BC46" s="110"/>
      <c r="BE46" s="1"/>
    </row>
    <row r="47" spans="1:57" ht="15.5" x14ac:dyDescent="0.35">
      <c r="A47" s="84">
        <v>2017</v>
      </c>
      <c r="B47" s="119">
        <v>0.16866952407045691</v>
      </c>
      <c r="C47" s="99">
        <v>0.14944661209810853</v>
      </c>
      <c r="D47" s="99">
        <v>0.1931997925278065</v>
      </c>
      <c r="E47" s="100">
        <v>67615.173266327372</v>
      </c>
      <c r="F47" s="100">
        <v>13063.237446786137</v>
      </c>
      <c r="G47" s="100">
        <v>2393.1255351608634</v>
      </c>
      <c r="H47" s="100">
        <v>10670.111911625274</v>
      </c>
      <c r="I47" s="120">
        <v>837.05793155296919</v>
      </c>
      <c r="J47" s="100">
        <v>1594.6120759000696</v>
      </c>
      <c r="K47" s="101">
        <v>0.18319544025050455</v>
      </c>
      <c r="L47" s="101">
        <v>0.185</v>
      </c>
      <c r="N47" s="116">
        <v>2203.3700429687883</v>
      </c>
      <c r="O47" s="103">
        <v>0.1959159888128604</v>
      </c>
      <c r="P47" s="103">
        <v>0.17540425758169895</v>
      </c>
      <c r="Q47" s="104">
        <v>0.16593757417330657</v>
      </c>
      <c r="R47" s="104">
        <v>0.17546878708665328</v>
      </c>
      <c r="S47" s="117">
        <v>0.2762849431539367</v>
      </c>
      <c r="V47" s="102">
        <v>677.21730502661819</v>
      </c>
      <c r="W47" s="105">
        <v>642.88230502661816</v>
      </c>
      <c r="X47" s="100">
        <v>34.335000000000001</v>
      </c>
      <c r="Y47" s="100">
        <v>508.77499999999998</v>
      </c>
      <c r="Z47" s="61">
        <v>25.882999999999999</v>
      </c>
      <c r="AA47" s="100">
        <v>1560.2770759000696</v>
      </c>
      <c r="AB47" s="99">
        <v>0.3073552294076512</v>
      </c>
      <c r="AC47" s="99">
        <v>0.35682220685481464</v>
      </c>
      <c r="AE47" s="108">
        <v>0.47565247882238054</v>
      </c>
      <c r="AF47" s="109">
        <v>6.3565691068471708E-2</v>
      </c>
      <c r="AG47" s="109">
        <v>0.53921816989085225</v>
      </c>
      <c r="AH47" s="110">
        <v>0.88211507953944024</v>
      </c>
      <c r="AI47" s="109">
        <v>3.9495716230282647</v>
      </c>
      <c r="AJ47" s="109">
        <v>4.4994154856273525</v>
      </c>
      <c r="AK47" s="49">
        <v>0.53041323664219131</v>
      </c>
      <c r="AL47" s="111">
        <v>322.12008983732312</v>
      </c>
      <c r="AM47" s="111"/>
      <c r="AN47" s="108">
        <v>0.33740911306818255</v>
      </c>
      <c r="AO47" s="109">
        <v>0.33740911306818255</v>
      </c>
      <c r="AP47" s="109">
        <v>0.33740911306818255</v>
      </c>
      <c r="AQ47" s="109">
        <v>0.33740911306818255</v>
      </c>
      <c r="AR47" s="109">
        <v>0.33740911306818255</v>
      </c>
      <c r="AS47" s="111"/>
      <c r="AT47" s="114">
        <v>0.35975842449750389</v>
      </c>
      <c r="AU47" s="28"/>
      <c r="AV47" s="28"/>
      <c r="AW47" s="28"/>
      <c r="AX47" s="28"/>
      <c r="AY47" s="110">
        <v>8.9892875696098218E-2</v>
      </c>
      <c r="AZ47" s="110"/>
      <c r="BA47" s="110"/>
      <c r="BB47" s="110"/>
      <c r="BC47" s="110"/>
      <c r="BE47" s="1"/>
    </row>
    <row r="48" spans="1:57" ht="15.5" x14ac:dyDescent="0.35">
      <c r="A48" s="84">
        <v>2018</v>
      </c>
      <c r="B48" s="99">
        <v>0.1823660964015057</v>
      </c>
      <c r="C48" s="99">
        <v>0.15375411650756851</v>
      </c>
      <c r="D48" s="99">
        <v>0.19367375629765182</v>
      </c>
      <c r="E48" s="100">
        <v>71518.260431643765</v>
      </c>
      <c r="F48" s="100">
        <v>13851.21014167017</v>
      </c>
      <c r="G48" s="100">
        <v>2487.0199731625944</v>
      </c>
      <c r="H48" s="100">
        <v>11364.190168507575</v>
      </c>
      <c r="I48" s="120">
        <v>1010.7734836352899</v>
      </c>
      <c r="J48" s="100">
        <v>1747.2910191828782</v>
      </c>
      <c r="K48" s="101">
        <v>0.17955254073292914</v>
      </c>
      <c r="L48" s="101">
        <v>0.17599999999999999</v>
      </c>
      <c r="N48" s="116">
        <v>2525.9911239733356</v>
      </c>
      <c r="O48" s="103">
        <v>0.21233547811798295</v>
      </c>
      <c r="P48" s="103">
        <v>0.19261648757210401</v>
      </c>
      <c r="Q48" s="104">
        <v>0.18144166454154137</v>
      </c>
      <c r="R48" s="104">
        <v>0.17872083227077068</v>
      </c>
      <c r="S48" s="117">
        <v>0.30827507563271916</v>
      </c>
      <c r="V48" s="102">
        <v>723.00117322837832</v>
      </c>
      <c r="W48" s="105">
        <v>685.23617322837833</v>
      </c>
      <c r="X48" s="100">
        <v>37.765000000000001</v>
      </c>
      <c r="Y48" s="100">
        <v>530.33000000000004</v>
      </c>
      <c r="Z48" s="61">
        <v>28.385999999999999</v>
      </c>
      <c r="AA48" s="100">
        <v>1709.5260191828781</v>
      </c>
      <c r="AB48" s="99">
        <v>0.28622474812623699</v>
      </c>
      <c r="AC48" s="99">
        <v>0.3413747300543814</v>
      </c>
      <c r="AE48" s="108">
        <v>0.4956207305974113</v>
      </c>
      <c r="AF48" s="109">
        <v>6.222744397556712E-2</v>
      </c>
      <c r="AG48" s="109">
        <v>0.55784817457297842</v>
      </c>
      <c r="AH48" s="110">
        <v>0.8884509319705115</v>
      </c>
      <c r="AI48" s="109">
        <v>4.0991365227537919</v>
      </c>
      <c r="AJ48" s="109">
        <v>4.6866900038895372</v>
      </c>
      <c r="AK48" s="49">
        <v>0.52279590207699767</v>
      </c>
      <c r="AL48" s="111">
        <v>358.33436969823441</v>
      </c>
      <c r="AM48" s="111"/>
      <c r="AN48" s="108">
        <v>0.36186508619611635</v>
      </c>
      <c r="AO48" s="109">
        <v>0.36186508619611635</v>
      </c>
      <c r="AP48" s="109">
        <v>0.36186508619611635</v>
      </c>
      <c r="AQ48" s="109">
        <v>0.36186508619611635</v>
      </c>
      <c r="AR48" s="109">
        <v>0.36186508619611635</v>
      </c>
      <c r="AS48" s="111"/>
      <c r="AT48" s="114">
        <v>0.35639008352064244</v>
      </c>
      <c r="AU48" s="28"/>
      <c r="AV48" s="28"/>
      <c r="AW48" s="28"/>
      <c r="AX48" s="28"/>
      <c r="AY48" s="110">
        <v>9.9017331291928773E-2</v>
      </c>
      <c r="AZ48" s="110"/>
      <c r="BA48" s="110"/>
      <c r="BB48" s="110"/>
      <c r="BC48" s="110"/>
      <c r="BE48" s="1"/>
    </row>
    <row r="49" spans="1:57" ht="15.5" x14ac:dyDescent="0.35">
      <c r="A49" s="84">
        <v>2019</v>
      </c>
      <c r="B49" s="99">
        <v>0.1628312507290792</v>
      </c>
      <c r="C49" s="99">
        <v>0.15583916555804697</v>
      </c>
      <c r="D49" s="99">
        <v>0.19383288723945977</v>
      </c>
      <c r="E49" s="100">
        <v>72371.297173928891</v>
      </c>
      <c r="F49" s="100">
        <v>14027.937484487593</v>
      </c>
      <c r="G49" s="100">
        <v>2453.9526975661565</v>
      </c>
      <c r="H49" s="100">
        <v>11573.984786921435</v>
      </c>
      <c r="I49" s="100">
        <v>857.90031647234809</v>
      </c>
      <c r="J49" s="100">
        <v>1803.6801313753667</v>
      </c>
      <c r="K49" s="101">
        <v>0.17493325018590883</v>
      </c>
      <c r="L49" s="121">
        <v>0.17599999999999999</v>
      </c>
      <c r="N49" s="102">
        <v>2284.1866057484476</v>
      </c>
      <c r="O49" s="103">
        <v>0.21544611204528949</v>
      </c>
      <c r="P49" s="103">
        <v>0.19670923993665843</v>
      </c>
      <c r="Q49" s="101">
        <v>0.18563934758041392</v>
      </c>
      <c r="R49" s="104">
        <v>0.18081967379020697</v>
      </c>
      <c r="S49" s="104">
        <v>0.2103621802018385</v>
      </c>
      <c r="V49" s="102">
        <v>729.49899780618819</v>
      </c>
      <c r="W49" s="105">
        <v>696.13499780618815</v>
      </c>
      <c r="X49" s="100">
        <v>33.363999999999997</v>
      </c>
      <c r="Y49" s="100">
        <v>540.10699999999997</v>
      </c>
      <c r="Z49" s="61">
        <v>23.766999999999999</v>
      </c>
      <c r="AA49" s="100">
        <v>1770.3161313753667</v>
      </c>
      <c r="AB49" s="99">
        <v>0.31936926517750813</v>
      </c>
      <c r="AC49" s="99">
        <v>0.33112190438367028</v>
      </c>
      <c r="AE49" s="108">
        <v>0.46821727453681589</v>
      </c>
      <c r="AF49" s="109">
        <v>6.6228004959555997E-2</v>
      </c>
      <c r="AG49" s="109">
        <v>0.53444527949637188</v>
      </c>
      <c r="AH49" s="110">
        <v>0.87608084962044164</v>
      </c>
      <c r="AI49" s="109">
        <v>3.4611040371507751</v>
      </c>
      <c r="AJ49" s="109">
        <v>3.9609018051082314</v>
      </c>
      <c r="AK49" s="49">
        <v>0.49083158642587121</v>
      </c>
      <c r="AL49" s="111">
        <v>341.56403253015208</v>
      </c>
      <c r="AM49" s="111"/>
      <c r="AN49" s="108">
        <v>0.33211577766777478</v>
      </c>
      <c r="AO49" s="109">
        <v>0.33211577766777478</v>
      </c>
      <c r="AP49" s="109">
        <v>0.33211577766777478</v>
      </c>
      <c r="AQ49" s="109">
        <v>0.33211577766777478</v>
      </c>
      <c r="AR49" s="109">
        <v>0.33211577766777478</v>
      </c>
      <c r="AS49" s="111"/>
      <c r="AT49" s="114">
        <v>0.37420932775225652</v>
      </c>
      <c r="AU49" s="28"/>
      <c r="AV49" s="28"/>
      <c r="AW49" s="28"/>
      <c r="AX49" s="28"/>
      <c r="AY49" s="110">
        <v>0.10003235676728385</v>
      </c>
      <c r="AZ49" s="110"/>
      <c r="BA49" s="110"/>
      <c r="BB49" s="110"/>
      <c r="BC49" s="110"/>
      <c r="BE49" s="1"/>
    </row>
    <row r="50" spans="1:57" ht="15.5" x14ac:dyDescent="0.35">
      <c r="A50" s="84">
        <v>2020</v>
      </c>
      <c r="B50" s="101"/>
      <c r="C50" s="101"/>
      <c r="D50" s="101"/>
      <c r="E50" s="101"/>
      <c r="F50" s="101"/>
      <c r="G50" s="101"/>
      <c r="H50" s="101"/>
      <c r="I50" s="101"/>
      <c r="J50" s="100">
        <v>1411.1262049899492</v>
      </c>
      <c r="N50" s="122"/>
      <c r="O50" s="103">
        <v>0.193379087605975</v>
      </c>
      <c r="P50" s="103">
        <v>0.193379087605975</v>
      </c>
      <c r="Q50" s="104">
        <v>0.18030906521666298</v>
      </c>
      <c r="R50" s="104"/>
      <c r="S50" s="104"/>
      <c r="V50" s="102">
        <v>621.91878778778778</v>
      </c>
      <c r="W50" s="105">
        <v>587.6247877877878</v>
      </c>
      <c r="X50" s="100">
        <v>34.293999999999997</v>
      </c>
      <c r="Y50" s="100">
        <v>446.06200000000001</v>
      </c>
      <c r="Z50" s="61">
        <v>34.624000000000002</v>
      </c>
      <c r="AA50" s="100">
        <v>1376.8322049899491</v>
      </c>
      <c r="AB50" s="99"/>
      <c r="AC50" s="99">
        <v>0.3649425531032981</v>
      </c>
      <c r="AE50" s="108">
        <v>0.50887200386050091</v>
      </c>
      <c r="AF50" s="109">
        <v>6.2627401009911154E-2</v>
      </c>
      <c r="AG50" s="109">
        <v>0.57149940487041206</v>
      </c>
      <c r="AH50" s="110">
        <v>0.8904156321490625</v>
      </c>
      <c r="AI50" s="109">
        <v>3.1259319384319384</v>
      </c>
      <c r="AJ50" s="109">
        <v>3.6414141414141414</v>
      </c>
      <c r="AK50" s="49">
        <v>0.4020570334651713</v>
      </c>
      <c r="AL50" s="111">
        <v>316.47705978006519</v>
      </c>
      <c r="AM50" s="111"/>
      <c r="AO50" s="111"/>
      <c r="AP50" s="111"/>
      <c r="AQ50" s="111"/>
      <c r="AR50" s="111"/>
      <c r="AS50" s="111"/>
      <c r="AT50" s="111"/>
      <c r="AU50" s="111"/>
      <c r="AV50" s="111"/>
      <c r="AW50" s="111"/>
      <c r="AX50" s="111"/>
      <c r="AY50" s="111"/>
      <c r="BE50" s="1"/>
    </row>
    <row r="51" spans="1:57" ht="15.5" x14ac:dyDescent="0.35">
      <c r="A51" s="84">
        <v>2021</v>
      </c>
      <c r="N51" s="85"/>
      <c r="O51" s="85"/>
      <c r="V51" s="85"/>
      <c r="X51" s="100">
        <v>31.805</v>
      </c>
      <c r="Y51" s="100">
        <v>567.52200000000005</v>
      </c>
      <c r="Z51" s="61">
        <v>35.279000000000003</v>
      </c>
      <c r="AA51" s="100">
        <v>2108.3634198793443</v>
      </c>
      <c r="AB51" s="123"/>
      <c r="AC51" s="99"/>
      <c r="AF51" s="1"/>
      <c r="AG51" s="1"/>
      <c r="AH51" s="1"/>
      <c r="AI51" s="1"/>
      <c r="AJ51" s="109">
        <v>4.2903813045073527</v>
      </c>
      <c r="AK51" s="49">
        <v>0.54044439923022791</v>
      </c>
      <c r="AL51" s="1"/>
      <c r="AM51" s="1"/>
      <c r="AN51" s="1"/>
      <c r="AO51" s="1"/>
      <c r="AP51" s="1"/>
      <c r="AQ51" s="1"/>
      <c r="AR51" s="1"/>
      <c r="AS51" s="1"/>
      <c r="AT51" s="1"/>
      <c r="AU51" s="1"/>
      <c r="AV51" s="1"/>
      <c r="AW51" s="1"/>
      <c r="AX51" s="1"/>
      <c r="AY51" s="1"/>
      <c r="BE51" s="1"/>
    </row>
    <row r="52" spans="1:57" ht="15.5" x14ac:dyDescent="0.35">
      <c r="A52" s="84">
        <v>2022</v>
      </c>
      <c r="V52" s="85"/>
      <c r="X52" s="100">
        <f>X51</f>
        <v>31.805</v>
      </c>
      <c r="Y52" s="100">
        <v>587.42399999999998</v>
      </c>
      <c r="Z52" s="61">
        <v>36.356000000000002</v>
      </c>
      <c r="AF52" s="76"/>
      <c r="AG52" s="76"/>
      <c r="AH52" s="76"/>
      <c r="AI52" s="76"/>
      <c r="AJ52" s="109">
        <v>3.7937571406406478</v>
      </c>
      <c r="AK52" s="49">
        <v>0.59071068413549288</v>
      </c>
      <c r="AL52" s="76"/>
      <c r="AM52" s="76"/>
      <c r="AN52" s="76"/>
      <c r="AO52" s="76"/>
      <c r="AP52" s="76"/>
      <c r="AQ52" s="76"/>
      <c r="AR52" s="76"/>
      <c r="AS52" s="76"/>
      <c r="AT52" s="76"/>
      <c r="AU52" s="76"/>
      <c r="AV52" s="76"/>
      <c r="AW52" s="76"/>
      <c r="AX52" s="76"/>
      <c r="AY52" s="76"/>
      <c r="BE52" s="76">
        <v>3.4335642648567179E-2</v>
      </c>
    </row>
    <row r="53" spans="1:57" ht="15.5" x14ac:dyDescent="0.35">
      <c r="Z53" s="61"/>
      <c r="AK53" s="49"/>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5FB79-B631-43F2-B9E1-15D7B1B799B1}">
  <dimension ref="A1:M42"/>
  <sheetViews>
    <sheetView zoomScale="77" workbookViewId="0">
      <selection activeCell="G6" sqref="G6"/>
    </sheetView>
  </sheetViews>
  <sheetFormatPr defaultColWidth="8.81640625" defaultRowHeight="14.5" x14ac:dyDescent="0.35"/>
  <cols>
    <col min="1" max="11" width="17.1796875" customWidth="1"/>
    <col min="13" max="13" width="14.36328125" customWidth="1"/>
  </cols>
  <sheetData>
    <row r="1" spans="1:13" ht="15.5" x14ac:dyDescent="0.35">
      <c r="A1" s="132" t="s">
        <v>111</v>
      </c>
    </row>
    <row r="2" spans="1:13" ht="15.5" x14ac:dyDescent="0.35">
      <c r="A2" s="132" t="s">
        <v>112</v>
      </c>
      <c r="B2" s="126"/>
      <c r="C2" s="126"/>
      <c r="D2" s="126"/>
      <c r="E2" s="126"/>
      <c r="F2" s="126"/>
      <c r="G2" s="126"/>
      <c r="H2" s="126"/>
      <c r="I2" s="126"/>
      <c r="J2" s="126"/>
      <c r="K2" s="126"/>
      <c r="L2" s="126"/>
    </row>
    <row r="3" spans="1:13" x14ac:dyDescent="0.35">
      <c r="A3" s="127" t="s">
        <v>113</v>
      </c>
      <c r="B3" s="126"/>
      <c r="C3" s="126"/>
      <c r="D3" s="126"/>
      <c r="E3" s="126"/>
      <c r="F3" s="126"/>
      <c r="G3" s="126"/>
      <c r="H3" s="126"/>
      <c r="I3" s="126"/>
      <c r="J3" s="126"/>
      <c r="K3" s="126"/>
      <c r="L3" s="126"/>
    </row>
    <row r="4" spans="1:13" x14ac:dyDescent="0.35">
      <c r="A4" s="146"/>
      <c r="B4" s="146"/>
      <c r="C4" s="146"/>
      <c r="D4" s="146"/>
      <c r="E4" s="146"/>
      <c r="F4" s="146"/>
      <c r="G4" s="146"/>
      <c r="H4" s="146"/>
      <c r="I4" s="146"/>
      <c r="J4" s="146"/>
      <c r="K4" s="146"/>
      <c r="L4" s="146"/>
    </row>
    <row r="5" spans="1:13" ht="15.5" x14ac:dyDescent="0.35">
      <c r="A5" s="145"/>
      <c r="B5" s="145"/>
      <c r="C5" s="145"/>
      <c r="D5" s="145"/>
      <c r="E5" s="145"/>
      <c r="F5" s="145"/>
      <c r="G5" s="145"/>
      <c r="H5" s="145"/>
      <c r="I5" s="145"/>
      <c r="J5" s="145"/>
      <c r="K5" s="145"/>
      <c r="L5" s="145"/>
      <c r="M5" s="132"/>
    </row>
    <row r="6" spans="1:13" ht="15.5" x14ac:dyDescent="0.35">
      <c r="A6" s="143"/>
      <c r="B6" s="144">
        <v>2007</v>
      </c>
      <c r="C6" s="144">
        <v>2008</v>
      </c>
      <c r="D6" s="144">
        <v>2009</v>
      </c>
      <c r="E6" s="144">
        <v>2010</v>
      </c>
      <c r="F6" s="144">
        <v>2011</v>
      </c>
      <c r="G6" s="144">
        <v>2012</v>
      </c>
      <c r="H6" s="144">
        <v>2013</v>
      </c>
      <c r="I6" s="144" t="s">
        <v>114</v>
      </c>
      <c r="J6" s="144" t="s">
        <v>115</v>
      </c>
      <c r="K6" s="144" t="s">
        <v>116</v>
      </c>
      <c r="L6" s="143"/>
      <c r="M6" s="132"/>
    </row>
    <row r="7" spans="1:13" ht="15.5" x14ac:dyDescent="0.35">
      <c r="A7" s="142"/>
      <c r="B7" s="142"/>
      <c r="C7" s="142"/>
      <c r="D7" s="142"/>
      <c r="E7" s="142"/>
      <c r="F7" s="142"/>
      <c r="G7" s="142"/>
      <c r="H7" s="142"/>
      <c r="I7" s="142"/>
      <c r="J7" s="142"/>
      <c r="K7" s="142"/>
      <c r="L7" s="142"/>
      <c r="M7" s="132"/>
    </row>
    <row r="8" spans="1:13" ht="15.5" x14ac:dyDescent="0.35">
      <c r="A8" s="133"/>
      <c r="B8" s="141"/>
      <c r="C8" s="141"/>
      <c r="D8" s="141"/>
      <c r="E8" s="141"/>
      <c r="F8" s="141"/>
      <c r="G8" s="141"/>
      <c r="H8" s="141"/>
      <c r="I8" s="141"/>
      <c r="J8" s="132"/>
      <c r="K8" s="132"/>
      <c r="L8" s="140"/>
      <c r="M8" s="132"/>
    </row>
    <row r="9" spans="1:13" ht="15.5" x14ac:dyDescent="0.35">
      <c r="A9" s="133" t="s">
        <v>117</v>
      </c>
      <c r="B9" s="135">
        <v>60010.8</v>
      </c>
      <c r="C9" s="135">
        <v>63953.599999999999</v>
      </c>
      <c r="D9" s="135">
        <v>60806.6</v>
      </c>
      <c r="E9" s="135">
        <v>61657.2</v>
      </c>
      <c r="F9" s="135">
        <v>64876</v>
      </c>
      <c r="G9" s="135">
        <v>58914.1</v>
      </c>
      <c r="H9" s="135">
        <v>62396.9</v>
      </c>
      <c r="I9" s="135">
        <v>62457.2</v>
      </c>
      <c r="J9" s="135">
        <v>69390.899999999994</v>
      </c>
      <c r="K9" s="134">
        <v>71856.100000000006</v>
      </c>
      <c r="L9" s="133" t="s">
        <v>118</v>
      </c>
      <c r="M9" s="132"/>
    </row>
    <row r="10" spans="1:13" ht="15.5" x14ac:dyDescent="0.35">
      <c r="A10" s="133"/>
      <c r="B10" s="132"/>
      <c r="C10" s="132"/>
      <c r="D10" s="132"/>
      <c r="E10" s="132"/>
      <c r="F10" s="132"/>
      <c r="G10" s="132"/>
      <c r="H10" s="132"/>
      <c r="I10" s="132"/>
      <c r="J10" s="132"/>
      <c r="K10" s="136"/>
      <c r="L10" s="133"/>
      <c r="M10" s="132"/>
    </row>
    <row r="11" spans="1:13" ht="15.5" x14ac:dyDescent="0.35">
      <c r="A11" s="133"/>
      <c r="B11" s="132"/>
      <c r="C11" s="132"/>
      <c r="D11" s="132"/>
      <c r="E11" s="132"/>
      <c r="F11" s="132"/>
      <c r="G11" s="132"/>
      <c r="H11" s="132"/>
      <c r="I11" s="132"/>
      <c r="J11" s="132"/>
      <c r="K11" s="136"/>
      <c r="L11" s="133"/>
      <c r="M11" s="132"/>
    </row>
    <row r="12" spans="1:13" ht="15.5" x14ac:dyDescent="0.35">
      <c r="A12" s="133" t="s">
        <v>119</v>
      </c>
      <c r="B12" s="135">
        <v>46324</v>
      </c>
      <c r="C12" s="135">
        <v>47262.3</v>
      </c>
      <c r="D12" s="135">
        <v>43543.9</v>
      </c>
      <c r="E12" s="135">
        <v>41989.2</v>
      </c>
      <c r="F12" s="135">
        <v>45872.7</v>
      </c>
      <c r="G12" s="135">
        <v>41798</v>
      </c>
      <c r="H12" s="135">
        <v>44665.8</v>
      </c>
      <c r="I12" s="135">
        <v>44853.1</v>
      </c>
      <c r="J12" s="135">
        <v>51433.1</v>
      </c>
      <c r="K12" s="134">
        <v>54592.5</v>
      </c>
      <c r="L12" s="133" t="s">
        <v>120</v>
      </c>
      <c r="M12" s="139"/>
    </row>
    <row r="13" spans="1:13" ht="15.5" x14ac:dyDescent="0.35">
      <c r="A13" s="133"/>
      <c r="B13" s="132"/>
      <c r="C13" s="132"/>
      <c r="D13" s="132"/>
      <c r="E13" s="132"/>
      <c r="F13" s="132"/>
      <c r="G13" s="132"/>
      <c r="H13" s="132"/>
      <c r="I13" s="132"/>
      <c r="J13" s="132"/>
      <c r="K13" s="136"/>
      <c r="L13" s="133"/>
      <c r="M13" s="139"/>
    </row>
    <row r="14" spans="1:13" ht="15.5" x14ac:dyDescent="0.35">
      <c r="A14" s="133" t="s">
        <v>121</v>
      </c>
      <c r="B14" s="135">
        <v>13514.8</v>
      </c>
      <c r="C14" s="135">
        <v>16549.400000000001</v>
      </c>
      <c r="D14" s="135">
        <v>17140.900000000001</v>
      </c>
      <c r="E14" s="135">
        <v>19526</v>
      </c>
      <c r="F14" s="135">
        <v>18822.599999999999</v>
      </c>
      <c r="G14" s="135">
        <v>16953.099999999999</v>
      </c>
      <c r="H14" s="135">
        <v>17498.2</v>
      </c>
      <c r="I14" s="135">
        <v>17310.3</v>
      </c>
      <c r="J14" s="135">
        <v>17677.400000000001</v>
      </c>
      <c r="K14" s="134">
        <v>16919.7</v>
      </c>
      <c r="L14" s="133" t="s">
        <v>122</v>
      </c>
      <c r="M14" s="139"/>
    </row>
    <row r="15" spans="1:13" ht="15.5" x14ac:dyDescent="0.35">
      <c r="A15" s="133"/>
      <c r="B15" s="132"/>
      <c r="C15" s="132"/>
      <c r="D15" s="132"/>
      <c r="E15" s="132"/>
      <c r="F15" s="132"/>
      <c r="G15" s="132"/>
      <c r="H15" s="132"/>
      <c r="I15" s="132"/>
      <c r="J15" s="132"/>
      <c r="K15" s="136"/>
      <c r="L15" s="133"/>
      <c r="M15" s="139"/>
    </row>
    <row r="16" spans="1:13" ht="15.5" x14ac:dyDescent="0.35">
      <c r="A16" s="133" t="s">
        <v>123</v>
      </c>
      <c r="B16" s="135">
        <v>172</v>
      </c>
      <c r="C16" s="135">
        <v>141.9</v>
      </c>
      <c r="D16" s="135">
        <v>121.8</v>
      </c>
      <c r="E16" s="135">
        <v>142.1</v>
      </c>
      <c r="F16" s="135">
        <v>180.6</v>
      </c>
      <c r="G16" s="135">
        <v>162.9</v>
      </c>
      <c r="H16" s="135">
        <v>232.8</v>
      </c>
      <c r="I16" s="135">
        <v>293.8</v>
      </c>
      <c r="J16" s="135">
        <v>280.5</v>
      </c>
      <c r="K16" s="134">
        <v>343.8</v>
      </c>
      <c r="L16" s="133" t="s">
        <v>124</v>
      </c>
      <c r="M16" s="138"/>
    </row>
    <row r="17" spans="1:12" ht="15.5" x14ac:dyDescent="0.35">
      <c r="A17" s="133"/>
      <c r="B17" s="135"/>
      <c r="C17" s="135"/>
      <c r="D17" s="135"/>
      <c r="E17" s="135"/>
      <c r="F17" s="135"/>
      <c r="G17" s="135"/>
      <c r="H17" s="135"/>
      <c r="I17" s="135"/>
      <c r="J17" s="135"/>
      <c r="K17" s="134"/>
      <c r="L17" s="133"/>
    </row>
    <row r="18" spans="1:12" ht="15.5" x14ac:dyDescent="0.35">
      <c r="A18" s="133"/>
      <c r="B18" s="135"/>
      <c r="C18" s="135"/>
      <c r="D18" s="135"/>
      <c r="E18" s="135"/>
      <c r="F18" s="135"/>
      <c r="G18" s="135"/>
      <c r="H18" s="135"/>
      <c r="I18" s="135"/>
      <c r="J18" s="135"/>
      <c r="K18" s="134"/>
      <c r="L18" s="133"/>
    </row>
    <row r="19" spans="1:12" ht="15.5" x14ac:dyDescent="0.35">
      <c r="A19" s="133" t="s">
        <v>125</v>
      </c>
      <c r="B19" s="135">
        <v>45265.8</v>
      </c>
      <c r="C19" s="135">
        <v>44928.3</v>
      </c>
      <c r="D19" s="135">
        <v>40651</v>
      </c>
      <c r="E19" s="135">
        <v>40810.1</v>
      </c>
      <c r="F19" s="135">
        <v>44670.6</v>
      </c>
      <c r="G19" s="135">
        <v>46574.6</v>
      </c>
      <c r="H19" s="135">
        <v>45038.7</v>
      </c>
      <c r="I19" s="135">
        <v>42475.6</v>
      </c>
      <c r="J19" s="135">
        <v>43233</v>
      </c>
      <c r="K19" s="134">
        <v>43320.1</v>
      </c>
      <c r="L19" s="133" t="s">
        <v>126</v>
      </c>
    </row>
    <row r="20" spans="1:12" ht="15.5" x14ac:dyDescent="0.35">
      <c r="A20" s="133"/>
      <c r="B20" s="135"/>
      <c r="C20" s="135"/>
      <c r="D20" s="135"/>
      <c r="E20" s="135"/>
      <c r="F20" s="135"/>
      <c r="G20" s="135"/>
      <c r="H20" s="135"/>
      <c r="I20" s="135"/>
      <c r="J20" s="135"/>
      <c r="K20" s="134"/>
      <c r="L20" s="133"/>
    </row>
    <row r="21" spans="1:12" ht="15.5" x14ac:dyDescent="0.35">
      <c r="A21" s="133"/>
      <c r="B21" s="135"/>
      <c r="C21" s="135"/>
      <c r="D21" s="135"/>
      <c r="E21" s="135"/>
      <c r="F21" s="135"/>
      <c r="G21" s="135"/>
      <c r="H21" s="135"/>
      <c r="I21" s="135"/>
      <c r="J21" s="135"/>
      <c r="K21" s="134"/>
      <c r="L21" s="133"/>
    </row>
    <row r="22" spans="1:12" ht="15.5" x14ac:dyDescent="0.35">
      <c r="A22" s="133" t="s">
        <v>119</v>
      </c>
      <c r="B22" s="135">
        <v>22662.400000000001</v>
      </c>
      <c r="C22" s="135">
        <v>21322.1</v>
      </c>
      <c r="D22" s="135">
        <v>19069.099999999999</v>
      </c>
      <c r="E22" s="135">
        <v>20895.5</v>
      </c>
      <c r="F22" s="135">
        <v>20579.099999999999</v>
      </c>
      <c r="G22" s="135">
        <v>19837.099999999999</v>
      </c>
      <c r="H22" s="135">
        <v>20454.900000000001</v>
      </c>
      <c r="I22" s="135">
        <v>20063.900000000001</v>
      </c>
      <c r="J22" s="135">
        <v>22333.8</v>
      </c>
      <c r="K22" s="134">
        <v>24076.2</v>
      </c>
      <c r="L22" s="133" t="s">
        <v>120</v>
      </c>
    </row>
    <row r="23" spans="1:12" ht="15.5" x14ac:dyDescent="0.35">
      <c r="A23" s="133"/>
      <c r="B23" s="135"/>
      <c r="C23" s="135"/>
      <c r="D23" s="135"/>
      <c r="E23" s="135"/>
      <c r="F23" s="135"/>
      <c r="G23" s="135"/>
      <c r="H23" s="135"/>
      <c r="I23" s="135"/>
      <c r="J23" s="135"/>
      <c r="K23" s="134"/>
      <c r="L23" s="133"/>
    </row>
    <row r="24" spans="1:12" ht="15.5" x14ac:dyDescent="0.35">
      <c r="A24" s="133" t="s">
        <v>121</v>
      </c>
      <c r="B24" s="135">
        <v>21225.9</v>
      </c>
      <c r="C24" s="135">
        <v>22031</v>
      </c>
      <c r="D24" s="135">
        <v>19973.8</v>
      </c>
      <c r="E24" s="135">
        <v>18341.2</v>
      </c>
      <c r="F24" s="135">
        <v>22076.5</v>
      </c>
      <c r="G24" s="135">
        <v>24962.400000000001</v>
      </c>
      <c r="H24" s="135">
        <v>24575</v>
      </c>
      <c r="I24" s="135">
        <v>22401.1</v>
      </c>
      <c r="J24" s="135">
        <v>20884.099999999999</v>
      </c>
      <c r="K24" s="134">
        <v>19242.599999999999</v>
      </c>
      <c r="L24" s="133" t="s">
        <v>122</v>
      </c>
    </row>
    <row r="25" spans="1:12" ht="15.5" x14ac:dyDescent="0.35">
      <c r="A25" s="133"/>
      <c r="B25" s="135"/>
      <c r="C25" s="135"/>
      <c r="D25" s="135"/>
      <c r="E25" s="135"/>
      <c r="F25" s="135"/>
      <c r="G25" s="135"/>
      <c r="H25" s="135"/>
      <c r="I25" s="135"/>
      <c r="J25" s="135"/>
      <c r="K25" s="134"/>
      <c r="L25" s="133"/>
    </row>
    <row r="26" spans="1:12" ht="15.5" x14ac:dyDescent="0.35">
      <c r="A26" s="133" t="s">
        <v>123</v>
      </c>
      <c r="B26" s="135">
        <v>1377.5</v>
      </c>
      <c r="C26" s="135">
        <v>1575.2</v>
      </c>
      <c r="D26" s="135">
        <v>1608.1</v>
      </c>
      <c r="E26" s="135">
        <v>1573.4</v>
      </c>
      <c r="F26" s="135">
        <v>2015</v>
      </c>
      <c r="G26" s="135">
        <v>1775.1</v>
      </c>
      <c r="H26" s="135">
        <v>8.8000000000000007</v>
      </c>
      <c r="I26" s="135">
        <v>10.6</v>
      </c>
      <c r="J26" s="135">
        <v>15.1</v>
      </c>
      <c r="K26" s="134">
        <v>1.3</v>
      </c>
      <c r="L26" s="133" t="s">
        <v>124</v>
      </c>
    </row>
    <row r="27" spans="1:12" ht="15.5" x14ac:dyDescent="0.35">
      <c r="A27" s="133"/>
      <c r="B27" s="132"/>
      <c r="C27" s="132"/>
      <c r="D27" s="132"/>
      <c r="E27" s="132"/>
      <c r="F27" s="132"/>
      <c r="G27" s="132"/>
      <c r="H27" s="132"/>
      <c r="I27" s="132"/>
      <c r="J27" s="132"/>
      <c r="K27" s="136"/>
      <c r="L27" s="133"/>
    </row>
    <row r="28" spans="1:12" ht="15.5" x14ac:dyDescent="0.35">
      <c r="A28" s="133"/>
      <c r="B28" s="132"/>
      <c r="C28" s="132"/>
      <c r="D28" s="132"/>
      <c r="E28" s="132"/>
      <c r="F28" s="132"/>
      <c r="G28" s="132"/>
      <c r="H28" s="132"/>
      <c r="I28" s="132"/>
      <c r="J28" s="132"/>
      <c r="K28" s="136"/>
      <c r="L28" s="133"/>
    </row>
    <row r="29" spans="1:12" ht="15.5" x14ac:dyDescent="0.35">
      <c r="A29" s="133" t="s">
        <v>127</v>
      </c>
      <c r="B29" s="135">
        <v>14745</v>
      </c>
      <c r="C29" s="135">
        <v>19025.3</v>
      </c>
      <c r="D29" s="135">
        <v>20155.599999999999</v>
      </c>
      <c r="E29" s="135">
        <v>20847.099999999999</v>
      </c>
      <c r="F29" s="135">
        <v>20205.3</v>
      </c>
      <c r="G29" s="135">
        <v>12339.5</v>
      </c>
      <c r="H29" s="135">
        <v>17358.2</v>
      </c>
      <c r="I29" s="135">
        <v>19981.599999999999</v>
      </c>
      <c r="J29" s="135">
        <v>26157.9</v>
      </c>
      <c r="K29" s="134">
        <v>28536</v>
      </c>
      <c r="L29" s="133" t="s">
        <v>128</v>
      </c>
    </row>
    <row r="30" spans="1:12" ht="15.5" x14ac:dyDescent="0.35">
      <c r="A30" s="133"/>
      <c r="B30" s="132"/>
      <c r="C30" s="132"/>
      <c r="D30" s="137"/>
      <c r="E30" s="137"/>
      <c r="F30" s="132"/>
      <c r="G30" s="132"/>
      <c r="H30" s="132"/>
      <c r="I30" s="132"/>
      <c r="J30" s="132"/>
      <c r="K30" s="136"/>
      <c r="L30" s="133"/>
    </row>
    <row r="31" spans="1:12" ht="15.5" x14ac:dyDescent="0.35">
      <c r="A31" s="133"/>
      <c r="B31" s="135"/>
      <c r="C31" s="135"/>
      <c r="D31" s="135"/>
      <c r="E31" s="135"/>
      <c r="F31" s="135"/>
      <c r="G31" s="135"/>
      <c r="H31" s="135"/>
      <c r="I31" s="135"/>
      <c r="J31" s="135"/>
      <c r="K31" s="134"/>
      <c r="L31" s="133"/>
    </row>
    <row r="32" spans="1:12" ht="15.5" x14ac:dyDescent="0.35">
      <c r="A32" s="133" t="s">
        <v>119</v>
      </c>
      <c r="B32" s="135">
        <v>23661.599999999999</v>
      </c>
      <c r="C32" s="135">
        <v>25940.2</v>
      </c>
      <c r="D32" s="135">
        <v>24474.799999999999</v>
      </c>
      <c r="E32" s="135">
        <v>21093.599999999999</v>
      </c>
      <c r="F32" s="135">
        <v>25293.599999999999</v>
      </c>
      <c r="G32" s="135">
        <v>21960.9</v>
      </c>
      <c r="H32" s="135">
        <v>24210.9</v>
      </c>
      <c r="I32" s="135">
        <v>24789.3</v>
      </c>
      <c r="J32" s="135">
        <v>29099.3</v>
      </c>
      <c r="K32" s="134">
        <v>30516.400000000001</v>
      </c>
      <c r="L32" s="133" t="s">
        <v>120</v>
      </c>
    </row>
    <row r="33" spans="1:12" ht="15.5" x14ac:dyDescent="0.35">
      <c r="A33" s="133"/>
      <c r="B33" s="135"/>
      <c r="C33" s="135"/>
      <c r="D33" s="135"/>
      <c r="E33" s="135"/>
      <c r="F33" s="135"/>
      <c r="G33" s="135"/>
      <c r="H33" s="135"/>
      <c r="I33" s="135"/>
      <c r="J33" s="135"/>
      <c r="K33" s="134"/>
      <c r="L33" s="133"/>
    </row>
    <row r="34" spans="1:12" ht="15.5" x14ac:dyDescent="0.35">
      <c r="A34" s="133" t="s">
        <v>121</v>
      </c>
      <c r="B34" s="135">
        <v>-7711.1</v>
      </c>
      <c r="C34" s="135">
        <v>-5481.6</v>
      </c>
      <c r="D34" s="135">
        <v>-2832.9</v>
      </c>
      <c r="E34" s="135">
        <v>1184.7</v>
      </c>
      <c r="F34" s="135">
        <v>-3253.9</v>
      </c>
      <c r="G34" s="135">
        <v>-8009.2</v>
      </c>
      <c r="H34" s="135">
        <v>-7076.8</v>
      </c>
      <c r="I34" s="135">
        <v>-5090.8999999999996</v>
      </c>
      <c r="J34" s="135">
        <v>-3206.7</v>
      </c>
      <c r="K34" s="134">
        <v>-2322.9</v>
      </c>
      <c r="L34" s="133" t="s">
        <v>122</v>
      </c>
    </row>
    <row r="35" spans="1:12" ht="15.5" x14ac:dyDescent="0.35">
      <c r="A35" s="133"/>
      <c r="B35" s="135"/>
      <c r="C35" s="135"/>
      <c r="D35" s="135"/>
      <c r="E35" s="135"/>
      <c r="F35" s="135"/>
      <c r="G35" s="135"/>
      <c r="H35" s="135"/>
      <c r="I35" s="135"/>
      <c r="J35" s="135"/>
      <c r="K35" s="134"/>
      <c r="L35" s="133"/>
    </row>
    <row r="36" spans="1:12" ht="15.5" x14ac:dyDescent="0.35">
      <c r="A36" s="133" t="s">
        <v>123</v>
      </c>
      <c r="B36" s="135">
        <v>-1205.5</v>
      </c>
      <c r="C36" s="135">
        <v>-1433.3</v>
      </c>
      <c r="D36" s="135">
        <v>-1486.3</v>
      </c>
      <c r="E36" s="135">
        <v>-1431.3</v>
      </c>
      <c r="F36" s="135">
        <v>-1834.4</v>
      </c>
      <c r="G36" s="135">
        <v>-1612.2</v>
      </c>
      <c r="H36" s="135">
        <v>224</v>
      </c>
      <c r="I36" s="135">
        <v>283.2</v>
      </c>
      <c r="J36" s="135">
        <v>265.39999999999998</v>
      </c>
      <c r="K36" s="134">
        <v>342.5</v>
      </c>
      <c r="L36" s="133" t="s">
        <v>124</v>
      </c>
    </row>
    <row r="37" spans="1:12" x14ac:dyDescent="0.35">
      <c r="A37" s="131"/>
      <c r="B37" s="131"/>
      <c r="C37" s="131"/>
      <c r="D37" s="131"/>
      <c r="E37" s="131"/>
      <c r="F37" s="131"/>
      <c r="G37" s="131"/>
      <c r="H37" s="131"/>
      <c r="I37" s="131"/>
      <c r="J37" s="131"/>
      <c r="K37" s="131"/>
      <c r="L37" s="131"/>
    </row>
    <row r="38" spans="1:12" x14ac:dyDescent="0.35">
      <c r="A38" s="130"/>
      <c r="B38" s="130"/>
      <c r="C38" s="130"/>
      <c r="D38" s="130"/>
      <c r="E38" s="130"/>
      <c r="F38" s="130"/>
      <c r="G38" s="130"/>
      <c r="H38" s="130"/>
      <c r="I38" s="130"/>
      <c r="J38" s="130"/>
      <c r="K38" s="130"/>
      <c r="L38" s="130"/>
    </row>
    <row r="39" spans="1:12" x14ac:dyDescent="0.35">
      <c r="A39" s="129" t="s">
        <v>129</v>
      </c>
      <c r="B39" s="126"/>
      <c r="G39" s="126" t="s">
        <v>130</v>
      </c>
      <c r="H39" s="126"/>
      <c r="I39" s="126"/>
      <c r="J39" s="126"/>
      <c r="K39" s="126"/>
      <c r="L39" s="126"/>
    </row>
    <row r="40" spans="1:12" x14ac:dyDescent="0.35">
      <c r="A40" s="129"/>
      <c r="B40" s="126"/>
      <c r="G40" s="126"/>
      <c r="H40" s="126"/>
      <c r="I40" s="126"/>
      <c r="J40" s="126"/>
      <c r="K40" s="126"/>
      <c r="L40" s="126"/>
    </row>
    <row r="41" spans="1:12" x14ac:dyDescent="0.35">
      <c r="A41" s="128" t="s">
        <v>131</v>
      </c>
      <c r="B41" s="127"/>
      <c r="C41" s="127"/>
      <c r="D41" s="127"/>
      <c r="E41" s="127"/>
      <c r="F41" s="127"/>
      <c r="G41" s="125" t="s">
        <v>132</v>
      </c>
      <c r="H41" s="125"/>
      <c r="I41" s="127"/>
      <c r="J41" s="126"/>
      <c r="K41" s="126"/>
      <c r="L41" s="126"/>
    </row>
    <row r="42" spans="1:12" x14ac:dyDescent="0.35">
      <c r="A42" s="128" t="s">
        <v>133</v>
      </c>
      <c r="B42" s="127"/>
      <c r="C42" s="127"/>
      <c r="D42" s="127"/>
      <c r="E42" s="127"/>
      <c r="F42" s="127"/>
      <c r="G42" s="125" t="s">
        <v>134</v>
      </c>
      <c r="H42" s="125"/>
      <c r="I42" s="127"/>
      <c r="J42" s="126"/>
      <c r="K42" s="126"/>
      <c r="L42" s="12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303E5-BDBB-4134-B313-16955B47F51C}">
  <dimension ref="A1:M9"/>
  <sheetViews>
    <sheetView tabSelected="1" zoomScale="63" workbookViewId="0">
      <selection activeCell="D16" sqref="D16"/>
    </sheetView>
  </sheetViews>
  <sheetFormatPr defaultColWidth="8.81640625" defaultRowHeight="14.5" x14ac:dyDescent="0.35"/>
  <sheetData>
    <row r="1" spans="1:13" x14ac:dyDescent="0.35">
      <c r="A1" t="s">
        <v>135</v>
      </c>
      <c r="B1" t="s">
        <v>137</v>
      </c>
      <c r="C1" t="s">
        <v>139</v>
      </c>
      <c r="D1" t="s">
        <v>140</v>
      </c>
      <c r="E1" t="s">
        <v>141</v>
      </c>
      <c r="F1" t="s">
        <v>142</v>
      </c>
      <c r="G1" t="s">
        <v>143</v>
      </c>
      <c r="H1" t="s">
        <v>144</v>
      </c>
      <c r="I1" t="s">
        <v>145</v>
      </c>
      <c r="J1" t="s">
        <v>146</v>
      </c>
      <c r="K1" t="s">
        <v>147</v>
      </c>
      <c r="L1" t="s">
        <v>148</v>
      </c>
      <c r="M1" t="s">
        <v>151</v>
      </c>
    </row>
    <row r="2" spans="1:13" x14ac:dyDescent="0.35">
      <c r="A2" t="s">
        <v>136</v>
      </c>
      <c r="B2" t="s">
        <v>138</v>
      </c>
      <c r="C2">
        <v>43571</v>
      </c>
      <c r="D2">
        <v>46045</v>
      </c>
      <c r="E2">
        <v>48797</v>
      </c>
      <c r="F2">
        <v>52453</v>
      </c>
      <c r="G2">
        <v>53921</v>
      </c>
      <c r="H2">
        <v>47801</v>
      </c>
      <c r="I2">
        <v>46961</v>
      </c>
      <c r="J2">
        <v>49679</v>
      </c>
      <c r="K2">
        <v>47307</v>
      </c>
      <c r="L2">
        <v>44710</v>
      </c>
      <c r="M2" s="180">
        <v>46808</v>
      </c>
    </row>
    <row r="7" spans="1:13" x14ac:dyDescent="0.35">
      <c r="A7" t="s">
        <v>149</v>
      </c>
    </row>
    <row r="8" spans="1:13" x14ac:dyDescent="0.35">
      <c r="A8" s="147" t="s">
        <v>152</v>
      </c>
    </row>
    <row r="9" spans="1:13" ht="15.5" x14ac:dyDescent="0.35">
      <c r="A9" s="148" t="s">
        <v>150</v>
      </c>
    </row>
  </sheetData>
  <hyperlinks>
    <hyperlink ref="A8" r:id="rId1" xr:uid="{4B8B7DE6-1A6F-4017-9B02-6D7D465565E6}"/>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PRI</vt:lpstr>
      <vt:lpstr>dataF3</vt:lpstr>
      <vt:lpstr>PRI_trade_balance</vt:lpstr>
      <vt:lpstr>PRI_exports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Idann Gidron</dc:creator>
  <cp:lastModifiedBy>Idann Gidron</cp:lastModifiedBy>
  <dcterms:created xsi:type="dcterms:W3CDTF">2015-06-05T18:17:20Z</dcterms:created>
  <dcterms:modified xsi:type="dcterms:W3CDTF">2025-02-22T17:45:53Z</dcterms:modified>
</cp:coreProperties>
</file>