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rtners' Pics\"/>
    </mc:Choice>
  </mc:AlternateContent>
  <bookViews>
    <workbookView xWindow="0" yWindow="0" windowWidth="2049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G50" i="1" l="1"/>
  <c r="G49" i="1"/>
  <c r="G44" i="1" l="1"/>
  <c r="E44" i="1"/>
  <c r="E41" i="1" l="1"/>
  <c r="E40" i="1"/>
  <c r="G40" i="1" s="1"/>
  <c r="G42" i="1" s="1"/>
  <c r="G41" i="1"/>
  <c r="E36" i="1"/>
  <c r="G36" i="1" s="1"/>
  <c r="E37" i="1"/>
  <c r="G37" i="1" s="1"/>
  <c r="E35" i="1"/>
  <c r="G35" i="1" s="1"/>
  <c r="E23" i="1"/>
  <c r="G23" i="1" s="1"/>
  <c r="E24" i="1"/>
  <c r="G24" i="1" s="1"/>
  <c r="E22" i="1"/>
  <c r="G22" i="1" s="1"/>
  <c r="E6" i="1"/>
  <c r="G6" i="1" s="1"/>
  <c r="E7" i="1"/>
  <c r="G7" i="1" s="1"/>
  <c r="E5" i="1"/>
  <c r="G38" i="1" l="1"/>
  <c r="E42" i="1"/>
  <c r="E38" i="1"/>
  <c r="E8" i="1"/>
  <c r="G5" i="1"/>
  <c r="G8" i="1" s="1"/>
  <c r="E48" i="1"/>
  <c r="G48" i="1" s="1"/>
  <c r="E46" i="1" l="1"/>
  <c r="G46" i="1" s="1"/>
  <c r="E47" i="1"/>
  <c r="G47" i="1" s="1"/>
  <c r="E45" i="1"/>
  <c r="E32" i="1"/>
  <c r="E33" i="1" s="1"/>
  <c r="E29" i="1"/>
  <c r="G29" i="1" s="1"/>
  <c r="E28" i="1"/>
  <c r="G28" i="1" s="1"/>
  <c r="E27" i="1"/>
  <c r="G27" i="1" s="1"/>
  <c r="G45" i="1" l="1"/>
  <c r="E49" i="1"/>
  <c r="G32" i="1"/>
  <c r="G33" i="1" s="1"/>
  <c r="G30" i="1"/>
  <c r="E30" i="1"/>
  <c r="E17" i="1"/>
  <c r="G17" i="1" s="1"/>
  <c r="E18" i="1"/>
  <c r="G18" i="1" s="1"/>
  <c r="E19" i="1"/>
  <c r="G19" i="1" s="1"/>
  <c r="E20" i="1"/>
  <c r="G20" i="1" s="1"/>
  <c r="E21" i="1"/>
  <c r="G21" i="1" s="1"/>
  <c r="E16" i="1"/>
  <c r="G16" i="1" s="1"/>
  <c r="E15" i="1"/>
  <c r="G15" i="1" s="1"/>
  <c r="E14" i="1"/>
  <c r="G14" i="1" s="1"/>
  <c r="E13" i="1"/>
  <c r="G13" i="1" s="1"/>
  <c r="E10" i="1" l="1"/>
  <c r="G10" i="1" s="1"/>
  <c r="E11" i="1"/>
  <c r="G11" i="1" s="1"/>
  <c r="E12" i="1"/>
  <c r="G12" i="1" s="1"/>
  <c r="G25" i="1" l="1"/>
  <c r="E25" i="1"/>
  <c r="E50" i="1" s="1"/>
  <c r="G53" i="1" l="1"/>
  <c r="G54" i="1" s="1"/>
</calcChain>
</file>

<file path=xl/sharedStrings.xml><?xml version="1.0" encoding="utf-8"?>
<sst xmlns="http://schemas.openxmlformats.org/spreadsheetml/2006/main" count="67" uniqueCount="65">
  <si>
    <t>Category</t>
  </si>
  <si>
    <t xml:space="preserve"># of unit </t>
  </si>
  <si>
    <t>Unit cost</t>
  </si>
  <si>
    <t>Justification/Purpose</t>
  </si>
  <si>
    <t>Exchange rate</t>
  </si>
  <si>
    <t>Total amount of funding(USD)</t>
  </si>
  <si>
    <t>Personnel/Salaries</t>
  </si>
  <si>
    <t>Total unit cost(Tshs)</t>
  </si>
  <si>
    <t>Sub total 1</t>
  </si>
  <si>
    <t>Seeds and planting materials</t>
  </si>
  <si>
    <t>For trees nursery establishment</t>
  </si>
  <si>
    <t>Sub total 2</t>
  </si>
  <si>
    <t>Tools and equipments</t>
  </si>
  <si>
    <t>Transportation</t>
  </si>
  <si>
    <t>Sub total 3</t>
  </si>
  <si>
    <t>Sub total 4</t>
  </si>
  <si>
    <t>Training and workshops</t>
  </si>
  <si>
    <t>Monitoring and evaluation costs</t>
  </si>
  <si>
    <t>Other/Utilities</t>
  </si>
  <si>
    <t>Grand total</t>
  </si>
  <si>
    <t>Fuel(Litre)</t>
  </si>
  <si>
    <t>Sub total 5</t>
  </si>
  <si>
    <t>Sub total 6</t>
  </si>
  <si>
    <t>Sub total 7</t>
  </si>
  <si>
    <t>Farm yard manure(Tons)</t>
  </si>
  <si>
    <t>Farm yard soil(Tons)</t>
  </si>
  <si>
    <t xml:space="preserve">                        LIFE SECURING AND RELIEF SERVICES ORGANIZATION(LSRS)</t>
  </si>
  <si>
    <t>DETAILED BUDGET 2023/2024</t>
  </si>
  <si>
    <t>(  Coordinator,Accountant and Director)Supervision, mentorship and reporting</t>
  </si>
  <si>
    <t>Polythene tubes( kgs)</t>
  </si>
  <si>
    <t>Watering pipe ( Pcs)</t>
  </si>
  <si>
    <t>Wheel barrows ( Pcs)</t>
  </si>
  <si>
    <t>For tree nursery</t>
  </si>
  <si>
    <t>Project Coordinator</t>
  </si>
  <si>
    <t>Project Accountant</t>
  </si>
  <si>
    <t>Director</t>
  </si>
  <si>
    <t>Transportation of forest soil and manure during nursery establishment and field visits</t>
  </si>
  <si>
    <t>Staff allowance</t>
  </si>
  <si>
    <t>Food and refreshments</t>
  </si>
  <si>
    <t>Transport hire</t>
  </si>
  <si>
    <t>Transport and allowances to trainers and 100 participants refreshments at Nyandekwa, Kinamapula, mhongolo and Ngogwa</t>
  </si>
  <si>
    <t>Staff monitoring and evaluation allowances during follow up visit at Nyandekwa, kinamapula, mhongolo and Ngogwa</t>
  </si>
  <si>
    <t>Carica papaya ( Pkts)</t>
  </si>
  <si>
    <t>Acacia polycantha (Kgs)</t>
  </si>
  <si>
    <t>Grilicidia ( Kgs)</t>
  </si>
  <si>
    <t>Citrus  (Kgs)</t>
  </si>
  <si>
    <t>Albizia lebbeck (Kgs)</t>
  </si>
  <si>
    <t>Leucaena ( Kgs)</t>
  </si>
  <si>
    <t>Anacardium occidentale (Kgs)</t>
  </si>
  <si>
    <t>Passiflora edulis (Kgs)</t>
  </si>
  <si>
    <t>Gmelina arborea ( Kgs)</t>
  </si>
  <si>
    <t>Chinese vegetable ( Pkt)</t>
  </si>
  <si>
    <t>Okra vegetable Pkt)</t>
  </si>
  <si>
    <t>Amaranthus(Mchicha) Pkt)</t>
  </si>
  <si>
    <t>Avocado spp ( Pcs)</t>
  </si>
  <si>
    <t>* indicates will be contributed by the organization</t>
  </si>
  <si>
    <r>
      <t>Nursery preparation(levelling)</t>
    </r>
    <r>
      <rPr>
        <sz val="11"/>
        <color rgb="FFFF0000"/>
        <rFont val="Cambria"/>
        <family val="1"/>
      </rPr>
      <t>*</t>
    </r>
  </si>
  <si>
    <r>
      <t>Pot filling (Pcs)</t>
    </r>
    <r>
      <rPr>
        <sz val="11"/>
        <color rgb="FFFF0000"/>
        <rFont val="Cambria"/>
        <family val="1"/>
      </rPr>
      <t>*</t>
    </r>
  </si>
  <si>
    <r>
      <t>Water bills</t>
    </r>
    <r>
      <rPr>
        <sz val="11"/>
        <color rgb="FFFF0000"/>
        <rFont val="Cambria"/>
        <family val="1"/>
      </rPr>
      <t>*</t>
    </r>
  </si>
  <si>
    <r>
      <t>Farmyard hire</t>
    </r>
    <r>
      <rPr>
        <sz val="11"/>
        <color rgb="FFFF0000"/>
        <rFont val="Cambria"/>
        <family val="1"/>
      </rPr>
      <t>*</t>
    </r>
  </si>
  <si>
    <r>
      <t>Pot cutting</t>
    </r>
    <r>
      <rPr>
        <sz val="11"/>
        <color rgb="FFFF0000"/>
        <rFont val="Cambria"/>
        <family val="1"/>
      </rPr>
      <t>*</t>
    </r>
  </si>
  <si>
    <t>Trees Donation</t>
  </si>
  <si>
    <t>LSRS Contrubution</t>
  </si>
  <si>
    <t>difference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</si>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</sst>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entury Gothic"/>
      <family val="2"/>
    </font>
    <font>
      <sz val="11"/>
      <color rgb="FFFF0000"/>
      <name val="Cambria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thin">
        <color rgb="FF0070C0"/>
      </top>
      <bottom/>
      <diagonal/>
    </border>
    <border>
      <left style="medium">
        <color rgb="FF0070C0"/>
      </left>
      <right/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/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5" xfId="0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3" fillId="0" borderId="16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15" xfId="0" applyFont="1" applyBorder="1"/>
    <xf numFmtId="0" fontId="3" fillId="0" borderId="6" xfId="0" applyFont="1" applyBorder="1"/>
    <xf numFmtId="0" fontId="3" fillId="0" borderId="0" xfId="0" applyFont="1"/>
    <xf numFmtId="164" fontId="0" fillId="0" borderId="0" xfId="1" applyFont="1"/>
    <xf numFmtId="164" fontId="2" fillId="0" borderId="9" xfId="1" applyFont="1" applyBorder="1"/>
    <xf numFmtId="164" fontId="3" fillId="0" borderId="16" xfId="1" applyFont="1" applyBorder="1"/>
    <xf numFmtId="164" fontId="3" fillId="0" borderId="14" xfId="1" applyFont="1" applyBorder="1"/>
    <xf numFmtId="164" fontId="3" fillId="0" borderId="15" xfId="1" applyFont="1" applyBorder="1"/>
    <xf numFmtId="164" fontId="3" fillId="0" borderId="0" xfId="1" applyFont="1"/>
    <xf numFmtId="0" fontId="3" fillId="0" borderId="16" xfId="0" applyFont="1" applyBorder="1" applyAlignment="1">
      <alignment wrapText="1"/>
    </xf>
    <xf numFmtId="164" fontId="2" fillId="0" borderId="9" xfId="1" applyFont="1" applyBorder="1" applyAlignment="1">
      <alignment wrapText="1"/>
    </xf>
    <xf numFmtId="0" fontId="2" fillId="2" borderId="13" xfId="0" applyFont="1" applyFill="1" applyBorder="1"/>
    <xf numFmtId="0" fontId="2" fillId="2" borderId="4" xfId="0" applyFont="1" applyFill="1" applyBorder="1"/>
    <xf numFmtId="164" fontId="2" fillId="2" borderId="13" xfId="1" applyFont="1" applyFill="1" applyBorder="1"/>
    <xf numFmtId="0" fontId="3" fillId="0" borderId="1" xfId="0" applyFont="1" applyBorder="1"/>
    <xf numFmtId="164" fontId="3" fillId="0" borderId="1" xfId="1" applyFont="1" applyBorder="1"/>
    <xf numFmtId="0" fontId="3" fillId="0" borderId="7" xfId="0" applyFont="1" applyBorder="1"/>
    <xf numFmtId="0" fontId="3" fillId="0" borderId="17" xfId="0" applyFont="1" applyBorder="1"/>
    <xf numFmtId="0" fontId="3" fillId="0" borderId="9" xfId="0" applyFont="1" applyBorder="1"/>
    <xf numFmtId="0" fontId="3" fillId="0" borderId="20" xfId="0" applyFont="1" applyBorder="1"/>
    <xf numFmtId="164" fontId="3" fillId="0" borderId="21" xfId="1" applyFont="1" applyBorder="1"/>
    <xf numFmtId="0" fontId="3" fillId="0" borderId="21" xfId="0" applyFont="1" applyBorder="1"/>
    <xf numFmtId="0" fontId="3" fillId="0" borderId="2" xfId="0" applyFont="1" applyBorder="1"/>
    <xf numFmtId="164" fontId="3" fillId="0" borderId="9" xfId="1" applyFont="1" applyBorder="1"/>
    <xf numFmtId="0" fontId="2" fillId="0" borderId="22" xfId="0" applyFont="1" applyBorder="1"/>
    <xf numFmtId="0" fontId="3" fillId="0" borderId="12" xfId="0" applyFont="1" applyBorder="1"/>
    <xf numFmtId="0" fontId="2" fillId="2" borderId="10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25" xfId="0" applyFont="1" applyBorder="1"/>
    <xf numFmtId="164" fontId="3" fillId="0" borderId="26" xfId="1" applyFont="1" applyBorder="1"/>
    <xf numFmtId="0" fontId="3" fillId="0" borderId="26" xfId="0" applyFont="1" applyBorder="1"/>
    <xf numFmtId="0" fontId="3" fillId="0" borderId="3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3" fillId="2" borderId="25" xfId="0" applyFont="1" applyFill="1" applyBorder="1"/>
    <xf numFmtId="164" fontId="3" fillId="2" borderId="26" xfId="1" applyFont="1" applyFill="1" applyBorder="1"/>
    <xf numFmtId="0" fontId="3" fillId="2" borderId="26" xfId="0" applyFont="1" applyFill="1" applyBorder="1"/>
    <xf numFmtId="0" fontId="3" fillId="2" borderId="3" xfId="0" applyFont="1" applyFill="1" applyBorder="1"/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left"/>
    </xf>
    <xf numFmtId="0" fontId="2" fillId="2" borderId="25" xfId="0" applyFont="1" applyFill="1" applyBorder="1"/>
    <xf numFmtId="164" fontId="2" fillId="2" borderId="26" xfId="1" applyFont="1" applyFill="1" applyBorder="1"/>
    <xf numFmtId="0" fontId="2" fillId="2" borderId="26" xfId="0" applyFont="1" applyFill="1" applyBorder="1"/>
    <xf numFmtId="0" fontId="2" fillId="2" borderId="3" xfId="0" applyFont="1" applyFill="1" applyBorder="1"/>
    <xf numFmtId="0" fontId="3" fillId="0" borderId="7" xfId="0" applyFont="1" applyBorder="1" applyAlignment="1">
      <alignment wrapText="1"/>
    </xf>
    <xf numFmtId="0" fontId="3" fillId="3" borderId="18" xfId="0" applyFont="1" applyFill="1" applyBorder="1"/>
    <xf numFmtId="164" fontId="3" fillId="3" borderId="19" xfId="1" applyFont="1" applyFill="1" applyBorder="1"/>
    <xf numFmtId="0" fontId="3" fillId="3" borderId="19" xfId="0" applyFont="1" applyFill="1" applyBorder="1"/>
    <xf numFmtId="0" fontId="3" fillId="3" borderId="23" xfId="0" applyFont="1" applyFill="1" applyBorder="1"/>
    <xf numFmtId="0" fontId="2" fillId="3" borderId="7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wrapText="1"/>
    </xf>
    <xf numFmtId="0" fontId="3" fillId="0" borderId="28" xfId="0" applyFont="1" applyBorder="1"/>
    <xf numFmtId="0" fontId="3" fillId="0" borderId="29" xfId="0" applyFont="1" applyBorder="1"/>
    <xf numFmtId="164" fontId="3" fillId="0" borderId="28" xfId="1" applyFont="1" applyBorder="1"/>
    <xf numFmtId="0" fontId="3" fillId="0" borderId="28" xfId="0" applyFont="1" applyBorder="1" applyAlignment="1">
      <alignment wrapText="1"/>
    </xf>
    <xf numFmtId="0" fontId="3" fillId="0" borderId="30" xfId="0" applyFont="1" applyBorder="1"/>
    <xf numFmtId="164" fontId="3" fillId="0" borderId="28" xfId="0" applyNumberFormat="1" applyFont="1" applyBorder="1"/>
    <xf numFmtId="0" fontId="3" fillId="0" borderId="31" xfId="0" applyFont="1" applyBorder="1"/>
    <xf numFmtId="0" fontId="3" fillId="0" borderId="14" xfId="0" applyFont="1" applyBorder="1" applyAlignment="1">
      <alignment wrapText="1"/>
    </xf>
    <xf numFmtId="0" fontId="2" fillId="0" borderId="14" xfId="0" applyFont="1" applyBorder="1" applyAlignment="1">
      <alignment horizontal="center"/>
    </xf>
    <xf numFmtId="164" fontId="3" fillId="0" borderId="26" xfId="0" applyNumberFormat="1" applyFont="1" applyBorder="1"/>
    <xf numFmtId="0" fontId="3" fillId="0" borderId="7" xfId="0" applyFont="1" applyBorder="1" applyAlignment="1">
      <alignment horizontal="left" vertical="center"/>
    </xf>
    <xf numFmtId="0" fontId="5" fillId="0" borderId="0" xfId="0" applyFont="1"/>
    <xf numFmtId="165" fontId="3" fillId="0" borderId="16" xfId="0" applyNumberFormat="1" applyFont="1" applyBorder="1"/>
    <xf numFmtId="165" fontId="2" fillId="2" borderId="13" xfId="0" applyNumberFormat="1" applyFont="1" applyFill="1" applyBorder="1"/>
    <xf numFmtId="165" fontId="3" fillId="0" borderId="13" xfId="0" applyNumberFormat="1" applyFont="1" applyBorder="1"/>
    <xf numFmtId="165" fontId="3" fillId="0" borderId="14" xfId="0" applyNumberFormat="1" applyFont="1" applyBorder="1"/>
    <xf numFmtId="165" fontId="3" fillId="2" borderId="13" xfId="0" applyNumberFormat="1" applyFont="1" applyFill="1" applyBorder="1"/>
    <xf numFmtId="165" fontId="3" fillId="3" borderId="24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5" fontId="2" fillId="0" borderId="0" xfId="0" applyNumberFormat="1" applyFont="1"/>
    <xf numFmtId="0" fontId="6" fillId="0" borderId="0" xfId="0" applyFont="1"/>
    <xf numFmtId="164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0" workbookViewId="0">
      <selection activeCell="H55" sqref="H55"/>
    </sheetView>
  </sheetViews>
  <sheetFormatPr defaultRowHeight="15" x14ac:dyDescent="0.25"/>
  <cols>
    <col min="1" max="1" width="33" customWidth="1"/>
    <col min="2" max="2" width="14.42578125" customWidth="1"/>
    <col min="3" max="3" width="15.42578125" style="11" customWidth="1"/>
    <col min="4" max="4" width="29.85546875" customWidth="1"/>
    <col min="5" max="5" width="18" style="11" customWidth="1"/>
    <col min="6" max="6" width="14.42578125" customWidth="1"/>
    <col min="7" max="7" width="26" customWidth="1"/>
    <col min="8" max="8" width="13.85546875" customWidth="1"/>
    <col min="9" max="9" width="14.42578125" customWidth="1"/>
    <col min="10" max="10" width="13.85546875" customWidth="1"/>
    <col min="11" max="11" width="11.5703125" bestFit="1" customWidth="1"/>
  </cols>
  <sheetData>
    <row r="1" spans="1:11" s="64" customFormat="1" ht="22.5" customHeight="1" x14ac:dyDescent="0.25">
      <c r="A1" s="85" t="s">
        <v>26</v>
      </c>
      <c r="B1" s="85"/>
      <c r="C1" s="85"/>
      <c r="D1" s="85"/>
      <c r="E1" s="85"/>
      <c r="F1" s="85"/>
      <c r="G1" s="85"/>
    </row>
    <row r="2" spans="1:11" s="64" customFormat="1" ht="22.5" customHeight="1" thickBot="1" x14ac:dyDescent="0.3">
      <c r="A2" s="86" t="s">
        <v>27</v>
      </c>
      <c r="B2" s="86"/>
      <c r="C2" s="86"/>
      <c r="D2" s="86"/>
      <c r="E2" s="86"/>
      <c r="F2" s="86"/>
      <c r="G2" s="86"/>
    </row>
    <row r="3" spans="1:11" ht="33.75" customHeight="1" thickBot="1" x14ac:dyDescent="0.3">
      <c r="A3" s="2" t="s">
        <v>0</v>
      </c>
      <c r="B3" s="2" t="s">
        <v>1</v>
      </c>
      <c r="C3" s="12" t="s">
        <v>2</v>
      </c>
      <c r="D3" s="3" t="s">
        <v>3</v>
      </c>
      <c r="E3" s="18" t="s">
        <v>7</v>
      </c>
      <c r="F3" s="32" t="s">
        <v>4</v>
      </c>
      <c r="G3" s="3" t="s">
        <v>5</v>
      </c>
    </row>
    <row r="4" spans="1:11" ht="43.5" x14ac:dyDescent="0.25">
      <c r="A4" s="67" t="s">
        <v>6</v>
      </c>
      <c r="B4" s="68"/>
      <c r="C4" s="69"/>
      <c r="D4" s="70" t="s">
        <v>28</v>
      </c>
      <c r="E4" s="69"/>
      <c r="F4" s="71"/>
      <c r="G4" s="72"/>
    </row>
    <row r="5" spans="1:11" x14ac:dyDescent="0.25">
      <c r="A5" s="4" t="s">
        <v>33</v>
      </c>
      <c r="B5" s="5">
        <v>1</v>
      </c>
      <c r="C5" s="13">
        <v>150000</v>
      </c>
      <c r="D5" s="17"/>
      <c r="E5" s="13">
        <f>B5*C5*12</f>
        <v>1800000</v>
      </c>
      <c r="F5" s="33">
        <v>2341</v>
      </c>
      <c r="G5" s="79">
        <f>E5/F5</f>
        <v>768.90217855617254</v>
      </c>
    </row>
    <row r="6" spans="1:11" x14ac:dyDescent="0.25">
      <c r="A6" s="73" t="s">
        <v>34</v>
      </c>
      <c r="B6" s="7">
        <v>1</v>
      </c>
      <c r="C6" s="14">
        <v>150000</v>
      </c>
      <c r="D6" s="74"/>
      <c r="E6" s="13">
        <f t="shared" ref="E6:E7" si="0">B6*C6*12</f>
        <v>1800000</v>
      </c>
      <c r="F6" s="33">
        <v>2341</v>
      </c>
      <c r="G6" s="79">
        <f t="shared" ref="G6:G7" si="1">E6/F6</f>
        <v>768.90217855617254</v>
      </c>
    </row>
    <row r="7" spans="1:11" x14ac:dyDescent="0.25">
      <c r="A7" s="4" t="s">
        <v>35</v>
      </c>
      <c r="B7" s="5">
        <v>1</v>
      </c>
      <c r="C7" s="13">
        <v>120000</v>
      </c>
      <c r="D7" s="17"/>
      <c r="E7" s="13">
        <f t="shared" si="0"/>
        <v>1440000</v>
      </c>
      <c r="F7" s="33">
        <v>2341</v>
      </c>
      <c r="G7" s="79">
        <f t="shared" si="1"/>
        <v>615.12174284493801</v>
      </c>
    </row>
    <row r="8" spans="1:11" x14ac:dyDescent="0.25">
      <c r="A8" s="19" t="s">
        <v>8</v>
      </c>
      <c r="B8" s="20"/>
      <c r="C8" s="21"/>
      <c r="D8" s="19"/>
      <c r="E8" s="21">
        <f>SUM(E5:E7)</f>
        <v>5040000</v>
      </c>
      <c r="F8" s="34"/>
      <c r="G8" s="80">
        <f>SUM(G5:G7)</f>
        <v>2152.926099957283</v>
      </c>
    </row>
    <row r="9" spans="1:11" x14ac:dyDescent="0.25">
      <c r="A9" s="75" t="s">
        <v>9</v>
      </c>
      <c r="B9" s="7"/>
      <c r="C9" s="14"/>
      <c r="D9" s="6" t="s">
        <v>10</v>
      </c>
      <c r="E9" s="14"/>
      <c r="F9" s="35"/>
      <c r="G9" s="81"/>
    </row>
    <row r="10" spans="1:11" x14ac:dyDescent="0.25">
      <c r="A10" s="8" t="s">
        <v>24</v>
      </c>
      <c r="B10" s="9">
        <v>10</v>
      </c>
      <c r="C10" s="15">
        <v>80000</v>
      </c>
      <c r="D10" s="8"/>
      <c r="E10" s="15">
        <f t="shared" ref="E10:E24" si="2">B10*C10</f>
        <v>800000</v>
      </c>
      <c r="F10" s="36">
        <v>2341</v>
      </c>
      <c r="G10" s="82">
        <f t="shared" ref="G10:G24" si="3">E10/F10</f>
        <v>341.73430158052116</v>
      </c>
      <c r="I10" s="1"/>
      <c r="K10" s="65"/>
    </row>
    <row r="11" spans="1:11" x14ac:dyDescent="0.25">
      <c r="A11" s="4" t="s">
        <v>25</v>
      </c>
      <c r="B11" s="5">
        <v>22</v>
      </c>
      <c r="C11" s="13">
        <v>80000</v>
      </c>
      <c r="D11" s="4"/>
      <c r="E11" s="14">
        <f t="shared" si="2"/>
        <v>1760000</v>
      </c>
      <c r="F11" s="36">
        <v>2341</v>
      </c>
      <c r="G11" s="82">
        <f t="shared" si="3"/>
        <v>751.81546347714652</v>
      </c>
      <c r="I11" s="65"/>
    </row>
    <row r="12" spans="1:11" x14ac:dyDescent="0.25">
      <c r="A12" s="6" t="s">
        <v>43</v>
      </c>
      <c r="B12" s="7">
        <v>25</v>
      </c>
      <c r="C12" s="14">
        <v>25000</v>
      </c>
      <c r="D12" s="6"/>
      <c r="E12" s="14">
        <f t="shared" si="2"/>
        <v>625000</v>
      </c>
      <c r="F12" s="36">
        <v>2341</v>
      </c>
      <c r="G12" s="82">
        <f t="shared" si="3"/>
        <v>266.97992310978213</v>
      </c>
    </row>
    <row r="13" spans="1:11" x14ac:dyDescent="0.25">
      <c r="A13" s="8" t="s">
        <v>42</v>
      </c>
      <c r="B13" s="9">
        <v>20</v>
      </c>
      <c r="C13" s="15">
        <v>20000</v>
      </c>
      <c r="D13" s="8"/>
      <c r="E13" s="15">
        <f t="shared" si="2"/>
        <v>400000</v>
      </c>
      <c r="F13" s="36">
        <v>2341</v>
      </c>
      <c r="G13" s="82">
        <f t="shared" si="3"/>
        <v>170.86715079026058</v>
      </c>
    </row>
    <row r="14" spans="1:11" x14ac:dyDescent="0.25">
      <c r="A14" s="8" t="s">
        <v>44</v>
      </c>
      <c r="B14" s="9">
        <v>15</v>
      </c>
      <c r="C14" s="15">
        <v>25000</v>
      </c>
      <c r="D14" s="8"/>
      <c r="E14" s="15">
        <f t="shared" si="2"/>
        <v>375000</v>
      </c>
      <c r="F14" s="36">
        <v>2341</v>
      </c>
      <c r="G14" s="82">
        <f t="shared" si="3"/>
        <v>160.18795386586928</v>
      </c>
    </row>
    <row r="15" spans="1:11" x14ac:dyDescent="0.25">
      <c r="A15" s="8" t="s">
        <v>45</v>
      </c>
      <c r="B15" s="9">
        <v>3</v>
      </c>
      <c r="C15" s="15">
        <v>60000</v>
      </c>
      <c r="D15" s="8"/>
      <c r="E15" s="15">
        <f t="shared" si="2"/>
        <v>180000</v>
      </c>
      <c r="F15" s="36">
        <v>2341</v>
      </c>
      <c r="G15" s="82">
        <f t="shared" si="3"/>
        <v>76.890217855617252</v>
      </c>
    </row>
    <row r="16" spans="1:11" x14ac:dyDescent="0.25">
      <c r="A16" s="8" t="s">
        <v>46</v>
      </c>
      <c r="B16" s="9">
        <v>10</v>
      </c>
      <c r="C16" s="15">
        <v>25000</v>
      </c>
      <c r="D16" s="8"/>
      <c r="E16" s="15">
        <f t="shared" si="2"/>
        <v>250000</v>
      </c>
      <c r="F16" s="36">
        <v>2341</v>
      </c>
      <c r="G16" s="82">
        <f t="shared" si="3"/>
        <v>106.79196924391286</v>
      </c>
    </row>
    <row r="17" spans="1:10" ht="15.75" thickBot="1" x14ac:dyDescent="0.3">
      <c r="A17" s="8" t="s">
        <v>54</v>
      </c>
      <c r="B17" s="5">
        <v>2000</v>
      </c>
      <c r="C17" s="13">
        <v>1000</v>
      </c>
      <c r="D17" s="4"/>
      <c r="E17" s="15">
        <f t="shared" si="2"/>
        <v>2000000</v>
      </c>
      <c r="F17" s="36">
        <v>2341</v>
      </c>
      <c r="G17" s="82">
        <f t="shared" si="3"/>
        <v>854.33575395130288</v>
      </c>
    </row>
    <row r="18" spans="1:10" ht="15.75" thickBot="1" x14ac:dyDescent="0.3">
      <c r="A18" s="24" t="s">
        <v>47</v>
      </c>
      <c r="B18" s="26">
        <v>15</v>
      </c>
      <c r="C18" s="31">
        <v>20000</v>
      </c>
      <c r="D18" s="30"/>
      <c r="E18" s="15">
        <f t="shared" si="2"/>
        <v>300000</v>
      </c>
      <c r="F18" s="36">
        <v>2341</v>
      </c>
      <c r="G18" s="82">
        <f t="shared" si="3"/>
        <v>128.15036309269544</v>
      </c>
    </row>
    <row r="19" spans="1:10" x14ac:dyDescent="0.25">
      <c r="A19" s="24" t="s">
        <v>48</v>
      </c>
      <c r="B19" s="27">
        <v>30</v>
      </c>
      <c r="C19" s="28">
        <v>5000</v>
      </c>
      <c r="D19" s="29"/>
      <c r="E19" s="15">
        <f t="shared" si="2"/>
        <v>150000</v>
      </c>
      <c r="F19" s="36">
        <v>2341</v>
      </c>
      <c r="G19" s="82">
        <f t="shared" si="3"/>
        <v>64.075181546347721</v>
      </c>
    </row>
    <row r="20" spans="1:10" x14ac:dyDescent="0.25">
      <c r="A20" s="24" t="s">
        <v>49</v>
      </c>
      <c r="B20" s="25">
        <v>1</v>
      </c>
      <c r="C20" s="23">
        <v>150000</v>
      </c>
      <c r="D20" s="22"/>
      <c r="E20" s="15">
        <f t="shared" si="2"/>
        <v>150000</v>
      </c>
      <c r="F20" s="36">
        <v>2341</v>
      </c>
      <c r="G20" s="82">
        <f t="shared" si="3"/>
        <v>64.075181546347721</v>
      </c>
    </row>
    <row r="21" spans="1:10" x14ac:dyDescent="0.25">
      <c r="A21" s="24" t="s">
        <v>50</v>
      </c>
      <c r="B21" s="25">
        <v>20</v>
      </c>
      <c r="C21" s="23">
        <v>25000</v>
      </c>
      <c r="D21" s="22"/>
      <c r="E21" s="15">
        <f t="shared" si="2"/>
        <v>500000</v>
      </c>
      <c r="F21" s="36">
        <v>2341</v>
      </c>
      <c r="G21" s="82">
        <f t="shared" si="3"/>
        <v>213.58393848782572</v>
      </c>
    </row>
    <row r="22" spans="1:10" x14ac:dyDescent="0.25">
      <c r="A22" s="24" t="s">
        <v>51</v>
      </c>
      <c r="B22" s="37">
        <v>24</v>
      </c>
      <c r="C22" s="38">
        <v>5000</v>
      </c>
      <c r="D22" s="39"/>
      <c r="E22" s="15">
        <f t="shared" si="2"/>
        <v>120000</v>
      </c>
      <c r="F22" s="36">
        <v>2341</v>
      </c>
      <c r="G22" s="82">
        <f t="shared" si="3"/>
        <v>51.26014523707817</v>
      </c>
    </row>
    <row r="23" spans="1:10" x14ac:dyDescent="0.25">
      <c r="A23" s="24" t="s">
        <v>52</v>
      </c>
      <c r="B23" s="37">
        <v>24</v>
      </c>
      <c r="C23" s="38">
        <v>5000</v>
      </c>
      <c r="D23" s="39"/>
      <c r="E23" s="15">
        <f t="shared" si="2"/>
        <v>120000</v>
      </c>
      <c r="F23" s="36">
        <v>2341</v>
      </c>
      <c r="G23" s="82">
        <f t="shared" si="3"/>
        <v>51.26014523707817</v>
      </c>
    </row>
    <row r="24" spans="1:10" x14ac:dyDescent="0.25">
      <c r="A24" s="24" t="s">
        <v>53</v>
      </c>
      <c r="B24" s="37">
        <v>20</v>
      </c>
      <c r="C24" s="38">
        <v>5000</v>
      </c>
      <c r="D24" s="39"/>
      <c r="E24" s="15">
        <f t="shared" si="2"/>
        <v>100000</v>
      </c>
      <c r="F24" s="36">
        <v>2341</v>
      </c>
      <c r="G24" s="82">
        <f t="shared" si="3"/>
        <v>42.716787697565145</v>
      </c>
    </row>
    <row r="25" spans="1:10" x14ac:dyDescent="0.25">
      <c r="A25" s="42" t="s">
        <v>11</v>
      </c>
      <c r="B25" s="43"/>
      <c r="C25" s="44"/>
      <c r="D25" s="45"/>
      <c r="E25" s="44">
        <f>SUM(E10:E24)</f>
        <v>7830000</v>
      </c>
      <c r="F25" s="46"/>
      <c r="G25" s="83">
        <f>SUM(G10:G24)</f>
        <v>3344.7244767193511</v>
      </c>
    </row>
    <row r="26" spans="1:10" x14ac:dyDescent="0.25">
      <c r="A26" s="47" t="s">
        <v>12</v>
      </c>
      <c r="B26" s="37"/>
      <c r="C26" s="38"/>
      <c r="D26" s="39" t="s">
        <v>32</v>
      </c>
      <c r="E26" s="38"/>
      <c r="F26" s="40"/>
      <c r="G26" s="81"/>
    </row>
    <row r="27" spans="1:10" x14ac:dyDescent="0.25">
      <c r="A27" s="52" t="s">
        <v>29</v>
      </c>
      <c r="B27" s="37">
        <v>500</v>
      </c>
      <c r="C27" s="38">
        <v>10000</v>
      </c>
      <c r="D27" s="39"/>
      <c r="E27" s="38">
        <f>C27*B27</f>
        <v>5000000</v>
      </c>
      <c r="F27" s="40">
        <v>2341</v>
      </c>
      <c r="G27" s="81">
        <f>E27/F27</f>
        <v>2135.8393848782571</v>
      </c>
    </row>
    <row r="28" spans="1:10" x14ac:dyDescent="0.25">
      <c r="A28" s="52" t="s">
        <v>30</v>
      </c>
      <c r="B28" s="37">
        <v>1</v>
      </c>
      <c r="C28" s="38">
        <v>200000</v>
      </c>
      <c r="D28" s="39"/>
      <c r="E28" s="38">
        <f>C28*B28</f>
        <v>200000</v>
      </c>
      <c r="F28" s="40">
        <v>2341</v>
      </c>
      <c r="G28" s="81">
        <f t="shared" ref="G28:G29" si="4">E28/F28</f>
        <v>85.433575395130291</v>
      </c>
    </row>
    <row r="29" spans="1:10" x14ac:dyDescent="0.25">
      <c r="A29" s="52" t="s">
        <v>31</v>
      </c>
      <c r="B29" s="37">
        <v>2</v>
      </c>
      <c r="C29" s="38">
        <v>150000</v>
      </c>
      <c r="D29" s="39"/>
      <c r="E29" s="38">
        <f>C29*B29</f>
        <v>300000</v>
      </c>
      <c r="F29" s="40">
        <v>2341</v>
      </c>
      <c r="G29" s="81">
        <f t="shared" si="4"/>
        <v>128.15036309269544</v>
      </c>
    </row>
    <row r="30" spans="1:10" x14ac:dyDescent="0.25">
      <c r="A30" s="42" t="s">
        <v>14</v>
      </c>
      <c r="B30" s="43"/>
      <c r="C30" s="44"/>
      <c r="D30" s="45"/>
      <c r="E30" s="44">
        <f>SUM(E27:E29)</f>
        <v>5500000</v>
      </c>
      <c r="F30" s="46"/>
      <c r="G30" s="83">
        <f>SUM(G27:G29)</f>
        <v>2349.423323366083</v>
      </c>
    </row>
    <row r="31" spans="1:10" ht="43.5" x14ac:dyDescent="0.25">
      <c r="A31" s="47" t="s">
        <v>13</v>
      </c>
      <c r="B31" s="37"/>
      <c r="C31" s="38"/>
      <c r="D31" s="66" t="s">
        <v>36</v>
      </c>
      <c r="E31" s="38"/>
      <c r="F31" s="40"/>
      <c r="G31" s="81"/>
    </row>
    <row r="32" spans="1:10" x14ac:dyDescent="0.25">
      <c r="A32" s="24" t="s">
        <v>20</v>
      </c>
      <c r="B32" s="37">
        <v>400</v>
      </c>
      <c r="C32" s="38">
        <v>3100</v>
      </c>
      <c r="D32" s="39"/>
      <c r="E32" s="38">
        <f>C32*B32</f>
        <v>1240000</v>
      </c>
      <c r="F32" s="40">
        <v>2341</v>
      </c>
      <c r="G32" s="81">
        <f>E32/F32</f>
        <v>529.68816744980779</v>
      </c>
      <c r="J32" s="51"/>
    </row>
    <row r="33" spans="1:7" x14ac:dyDescent="0.25">
      <c r="A33" s="42" t="s">
        <v>15</v>
      </c>
      <c r="B33" s="43"/>
      <c r="C33" s="44"/>
      <c r="D33" s="45"/>
      <c r="E33" s="44">
        <f>SUM(E32)</f>
        <v>1240000</v>
      </c>
      <c r="F33" s="46"/>
      <c r="G33" s="83">
        <f>SUM(G32)</f>
        <v>529.68816744980779</v>
      </c>
    </row>
    <row r="34" spans="1:7" ht="74.25" customHeight="1" x14ac:dyDescent="0.25">
      <c r="A34" s="50" t="s">
        <v>16</v>
      </c>
      <c r="B34" s="37"/>
      <c r="C34" s="38"/>
      <c r="D34" s="49" t="s">
        <v>40</v>
      </c>
      <c r="E34" s="38"/>
      <c r="F34" s="40"/>
      <c r="G34" s="81"/>
    </row>
    <row r="35" spans="1:7" x14ac:dyDescent="0.25">
      <c r="A35" s="24" t="s">
        <v>37</v>
      </c>
      <c r="B35" s="37">
        <v>2</v>
      </c>
      <c r="C35" s="38">
        <v>60000</v>
      </c>
      <c r="D35" s="39"/>
      <c r="E35" s="38">
        <f>C35*B35*4</f>
        <v>480000</v>
      </c>
      <c r="F35" s="40">
        <v>2341</v>
      </c>
      <c r="G35" s="81">
        <f>E35/F35</f>
        <v>205.04058094831268</v>
      </c>
    </row>
    <row r="36" spans="1:7" x14ac:dyDescent="0.25">
      <c r="A36" s="24" t="s">
        <v>38</v>
      </c>
      <c r="B36" s="37">
        <v>100</v>
      </c>
      <c r="C36" s="38">
        <v>14000</v>
      </c>
      <c r="D36" s="39"/>
      <c r="E36" s="38">
        <f>B36*C36</f>
        <v>1400000</v>
      </c>
      <c r="F36" s="40">
        <v>2341</v>
      </c>
      <c r="G36" s="81">
        <f t="shared" ref="G36:G37" si="5">E36/F36</f>
        <v>598.03502776591199</v>
      </c>
    </row>
    <row r="37" spans="1:7" x14ac:dyDescent="0.25">
      <c r="A37" s="24" t="s">
        <v>39</v>
      </c>
      <c r="B37" s="37">
        <v>4</v>
      </c>
      <c r="C37" s="38">
        <v>100000</v>
      </c>
      <c r="D37" s="39"/>
      <c r="E37" s="38">
        <f>C37*B37</f>
        <v>400000</v>
      </c>
      <c r="F37" s="40">
        <v>2341</v>
      </c>
      <c r="G37" s="81">
        <f t="shared" si="5"/>
        <v>170.86715079026058</v>
      </c>
    </row>
    <row r="38" spans="1:7" ht="18" customHeight="1" x14ac:dyDescent="0.25">
      <c r="A38" s="42" t="s">
        <v>21</v>
      </c>
      <c r="B38" s="53"/>
      <c r="C38" s="54"/>
      <c r="D38" s="55"/>
      <c r="E38" s="54">
        <f>SUM(E35:E37)</f>
        <v>2280000</v>
      </c>
      <c r="F38" s="56"/>
      <c r="G38" s="80">
        <f>SUM(G35:G37)</f>
        <v>973.94275950448525</v>
      </c>
    </row>
    <row r="39" spans="1:7" ht="67.5" customHeight="1" x14ac:dyDescent="0.25">
      <c r="A39" s="41" t="s">
        <v>17</v>
      </c>
      <c r="B39" s="37"/>
      <c r="C39" s="38"/>
      <c r="D39" s="48" t="s">
        <v>41</v>
      </c>
      <c r="E39" s="38"/>
      <c r="F39" s="40"/>
      <c r="G39" s="81"/>
    </row>
    <row r="40" spans="1:7" x14ac:dyDescent="0.25">
      <c r="A40" s="57" t="s">
        <v>37</v>
      </c>
      <c r="B40" s="37">
        <v>3</v>
      </c>
      <c r="C40" s="38">
        <v>60000</v>
      </c>
      <c r="D40" s="76"/>
      <c r="E40" s="38">
        <f>C40*B40*4</f>
        <v>720000</v>
      </c>
      <c r="F40" s="40">
        <v>2341</v>
      </c>
      <c r="G40" s="81">
        <f t="shared" ref="G40:G41" si="6">E40/F40</f>
        <v>307.56087142246901</v>
      </c>
    </row>
    <row r="41" spans="1:7" x14ac:dyDescent="0.25">
      <c r="A41" s="57" t="s">
        <v>39</v>
      </c>
      <c r="B41" s="37">
        <v>8</v>
      </c>
      <c r="C41" s="38">
        <v>100000</v>
      </c>
      <c r="D41" s="76"/>
      <c r="E41" s="38">
        <f>C41*B41</f>
        <v>800000</v>
      </c>
      <c r="F41" s="40">
        <v>2341</v>
      </c>
      <c r="G41" s="81">
        <f t="shared" si="6"/>
        <v>341.73430158052116</v>
      </c>
    </row>
    <row r="42" spans="1:7" x14ac:dyDescent="0.25">
      <c r="A42" s="42" t="s">
        <v>22</v>
      </c>
      <c r="B42" s="43"/>
      <c r="C42" s="44"/>
      <c r="D42" s="45"/>
      <c r="E42" s="44">
        <f>SUM(E40:E41)</f>
        <v>1520000</v>
      </c>
      <c r="F42" s="46"/>
      <c r="G42" s="83">
        <f>SUM(G40:G41)</f>
        <v>649.29517300299017</v>
      </c>
    </row>
    <row r="43" spans="1:7" x14ac:dyDescent="0.25">
      <c r="A43" s="50" t="s">
        <v>18</v>
      </c>
      <c r="B43" s="37"/>
      <c r="C43" s="38"/>
      <c r="D43" s="39"/>
      <c r="E43" s="38"/>
      <c r="F43" s="40"/>
      <c r="G43" s="81"/>
    </row>
    <row r="44" spans="1:7" x14ac:dyDescent="0.25">
      <c r="A44" s="77" t="s">
        <v>56</v>
      </c>
      <c r="B44" s="37">
        <v>1</v>
      </c>
      <c r="C44" s="38">
        <v>200000</v>
      </c>
      <c r="D44" s="39"/>
      <c r="E44" s="38">
        <f>B44*C44</f>
        <v>200000</v>
      </c>
      <c r="F44" s="40">
        <v>2341</v>
      </c>
      <c r="G44" s="81">
        <f>E44/F44</f>
        <v>85.433575395130291</v>
      </c>
    </row>
    <row r="45" spans="1:7" x14ac:dyDescent="0.25">
      <c r="A45" s="24" t="s">
        <v>57</v>
      </c>
      <c r="B45" s="37">
        <v>200000</v>
      </c>
      <c r="C45" s="38">
        <v>10</v>
      </c>
      <c r="D45" s="39"/>
      <c r="E45" s="38">
        <f>C45*B45</f>
        <v>2000000</v>
      </c>
      <c r="F45" s="40">
        <v>2341</v>
      </c>
      <c r="G45" s="81">
        <f t="shared" ref="G45:G48" si="7">E45/F45</f>
        <v>854.33575395130288</v>
      </c>
    </row>
    <row r="46" spans="1:7" x14ac:dyDescent="0.25">
      <c r="A46" s="24" t="s">
        <v>58</v>
      </c>
      <c r="B46" s="37">
        <v>1</v>
      </c>
      <c r="C46" s="38">
        <v>600000</v>
      </c>
      <c r="D46" s="39"/>
      <c r="E46" s="38">
        <f t="shared" ref="E46:E48" si="8">C46*B46</f>
        <v>600000</v>
      </c>
      <c r="F46" s="40">
        <v>2341</v>
      </c>
      <c r="G46" s="81">
        <f t="shared" si="7"/>
        <v>256.30072618539089</v>
      </c>
    </row>
    <row r="47" spans="1:7" x14ac:dyDescent="0.25">
      <c r="A47" s="24" t="s">
        <v>59</v>
      </c>
      <c r="B47" s="37">
        <v>1</v>
      </c>
      <c r="C47" s="38">
        <v>350000</v>
      </c>
      <c r="D47" s="39"/>
      <c r="E47" s="38">
        <f t="shared" si="8"/>
        <v>350000</v>
      </c>
      <c r="F47" s="40">
        <v>2341</v>
      </c>
      <c r="G47" s="81">
        <f t="shared" si="7"/>
        <v>149.508756941478</v>
      </c>
    </row>
    <row r="48" spans="1:7" x14ac:dyDescent="0.25">
      <c r="A48" s="24" t="s">
        <v>60</v>
      </c>
      <c r="B48" s="37">
        <v>200000</v>
      </c>
      <c r="C48" s="38">
        <v>10</v>
      </c>
      <c r="D48" s="39"/>
      <c r="E48" s="38">
        <f t="shared" si="8"/>
        <v>2000000</v>
      </c>
      <c r="F48" s="40">
        <v>2341</v>
      </c>
      <c r="G48" s="81">
        <f t="shared" si="7"/>
        <v>854.33575395130288</v>
      </c>
    </row>
    <row r="49" spans="1:10" x14ac:dyDescent="0.25">
      <c r="A49" s="42" t="s">
        <v>23</v>
      </c>
      <c r="B49" s="43"/>
      <c r="C49" s="44"/>
      <c r="D49" s="45"/>
      <c r="E49" s="54">
        <f>SUM(E44:E48)</f>
        <v>5150000</v>
      </c>
      <c r="F49" s="46"/>
      <c r="G49" s="83">
        <f>SUM(G44:G48)</f>
        <v>2199.9145664246048</v>
      </c>
    </row>
    <row r="50" spans="1:10" ht="15.75" thickBot="1" x14ac:dyDescent="0.3">
      <c r="A50" s="62" t="s">
        <v>19</v>
      </c>
      <c r="B50" s="58"/>
      <c r="C50" s="59"/>
      <c r="D50" s="60"/>
      <c r="E50" s="59">
        <f>E49+E42+E38+E33+E30+E25+E8</f>
        <v>28560000</v>
      </c>
      <c r="F50" s="61"/>
      <c r="G50" s="84">
        <f>G49+G42+G38+G33+G30+G25+G8</f>
        <v>12199.914566424606</v>
      </c>
    </row>
    <row r="51" spans="1:10" x14ac:dyDescent="0.25">
      <c r="B51" s="10"/>
      <c r="C51" s="16"/>
      <c r="D51" s="10"/>
      <c r="E51" s="16"/>
      <c r="F51" s="10"/>
      <c r="G51" s="10"/>
    </row>
    <row r="52" spans="1:10" x14ac:dyDescent="0.25">
      <c r="A52" s="78" t="s">
        <v>55</v>
      </c>
      <c r="B52" s="10"/>
      <c r="C52" s="16"/>
      <c r="D52" s="10"/>
      <c r="E52" s="16"/>
      <c r="F52" s="10"/>
      <c r="G52" s="87">
        <v>10000</v>
      </c>
      <c r="H52" s="88" t="s">
        <v>61</v>
      </c>
      <c r="I52" s="63"/>
    </row>
    <row r="53" spans="1:10" x14ac:dyDescent="0.25">
      <c r="A53" s="10"/>
      <c r="B53" s="10"/>
      <c r="C53" s="16"/>
      <c r="D53" s="10"/>
      <c r="E53" s="16"/>
      <c r="F53" s="10"/>
      <c r="G53" s="87">
        <f>G50</f>
        <v>12199.914566424606</v>
      </c>
      <c r="H53" s="89" t="s">
        <v>62</v>
      </c>
    </row>
    <row r="54" spans="1:10" x14ac:dyDescent="0.25">
      <c r="A54" s="10"/>
      <c r="B54" s="10"/>
      <c r="C54" s="16"/>
      <c r="D54" s="10"/>
      <c r="E54" s="16"/>
      <c r="F54" s="10"/>
      <c r="G54" s="87">
        <f>G53-G52</f>
        <v>2199.9145664246062</v>
      </c>
      <c r="H54" s="89" t="s">
        <v>63</v>
      </c>
      <c r="I54" s="63"/>
    </row>
    <row r="55" spans="1:10" x14ac:dyDescent="0.25">
      <c r="A55" s="10"/>
      <c r="B55" s="10"/>
      <c r="C55" s="16"/>
      <c r="D55" s="10"/>
      <c r="E55" s="16"/>
      <c r="F55" s="10"/>
      <c r="G55" s="87">
        <f>G54/G53*100</f>
        <v>18.03221288515407</v>
      </c>
      <c r="H55" s="89" t="s">
        <v>64</v>
      </c>
    </row>
    <row r="56" spans="1:10" x14ac:dyDescent="0.25">
      <c r="A56" s="10"/>
      <c r="B56" s="10"/>
      <c r="C56" s="16"/>
      <c r="D56" s="10"/>
      <c r="E56" s="16"/>
      <c r="F56" s="10"/>
      <c r="G56" s="10"/>
      <c r="I56" s="63"/>
    </row>
    <row r="57" spans="1:10" x14ac:dyDescent="0.25">
      <c r="A57" s="10"/>
      <c r="B57" s="10"/>
      <c r="C57" s="16"/>
      <c r="D57" s="10"/>
      <c r="E57" s="16"/>
      <c r="F57" s="10"/>
      <c r="G57" s="10"/>
    </row>
    <row r="58" spans="1:10" x14ac:dyDescent="0.25">
      <c r="A58" s="10"/>
      <c r="B58" s="10"/>
      <c r="C58" s="16"/>
      <c r="D58" s="10"/>
      <c r="E58" s="16"/>
      <c r="F58" s="10"/>
      <c r="G58" s="10"/>
    </row>
    <row r="59" spans="1:10" x14ac:dyDescent="0.25">
      <c r="A59" s="10"/>
      <c r="B59" s="10"/>
      <c r="C59" s="16"/>
      <c r="D59" s="10"/>
      <c r="E59" s="16"/>
      <c r="F59" s="10"/>
      <c r="G59" s="10"/>
      <c r="J59" s="63"/>
    </row>
    <row r="60" spans="1:10" x14ac:dyDescent="0.25">
      <c r="A60" s="10"/>
      <c r="B60" s="10"/>
      <c r="C60" s="16"/>
      <c r="D60" s="10"/>
      <c r="E60" s="16"/>
      <c r="F60" s="10"/>
      <c r="G60" s="10"/>
    </row>
    <row r="61" spans="1:10" x14ac:dyDescent="0.25">
      <c r="A61" s="10"/>
      <c r="B61" s="10"/>
      <c r="C61" s="16"/>
      <c r="D61" s="10"/>
      <c r="E61" s="16"/>
      <c r="F61" s="10"/>
      <c r="G61" s="10"/>
    </row>
    <row r="62" spans="1:10" x14ac:dyDescent="0.25">
      <c r="A62" s="10"/>
      <c r="B62" s="10"/>
      <c r="C62" s="16"/>
      <c r="D62" s="10"/>
      <c r="E62" s="16"/>
      <c r="F62" s="10"/>
      <c r="G62" s="10"/>
    </row>
    <row r="63" spans="1:10" x14ac:dyDescent="0.25">
      <c r="A63" s="10"/>
      <c r="B63" s="10"/>
      <c r="C63" s="16"/>
      <c r="D63" s="10"/>
      <c r="E63" s="16"/>
      <c r="F63" s="10"/>
      <c r="G63" s="10"/>
    </row>
    <row r="64" spans="1:10" x14ac:dyDescent="0.25">
      <c r="A64" s="10"/>
      <c r="B64" s="10"/>
      <c r="C64" s="16"/>
      <c r="D64" s="10"/>
      <c r="E64" s="16"/>
      <c r="F64" s="10"/>
      <c r="G64" s="10"/>
    </row>
    <row r="65" spans="1:7" x14ac:dyDescent="0.25">
      <c r="A65" s="10"/>
      <c r="B65" s="10"/>
      <c r="C65" s="16"/>
      <c r="D65" s="10"/>
      <c r="E65" s="16"/>
      <c r="F65" s="10"/>
      <c r="G65" s="10"/>
    </row>
    <row r="66" spans="1:7" x14ac:dyDescent="0.25">
      <c r="A66" s="10"/>
      <c r="B66" s="10"/>
      <c r="C66" s="16"/>
      <c r="D66" s="10"/>
      <c r="E66" s="16"/>
      <c r="F66" s="10"/>
      <c r="G66" s="10"/>
    </row>
    <row r="67" spans="1:7" x14ac:dyDescent="0.25">
      <c r="A67" s="10"/>
      <c r="B67" s="10"/>
      <c r="C67" s="16"/>
      <c r="D67" s="10"/>
      <c r="E67" s="16"/>
      <c r="F67" s="10"/>
      <c r="G67" s="10"/>
    </row>
    <row r="68" spans="1:7" x14ac:dyDescent="0.25">
      <c r="A68" s="10"/>
      <c r="B68" s="10"/>
      <c r="C68" s="16"/>
      <c r="D68" s="10"/>
      <c r="E68" s="16"/>
      <c r="F68" s="10"/>
      <c r="G68" s="10"/>
    </row>
    <row r="69" spans="1:7" x14ac:dyDescent="0.25">
      <c r="A69" s="10"/>
      <c r="B69" s="10"/>
      <c r="C69" s="16"/>
      <c r="D69" s="10"/>
      <c r="E69" s="16"/>
      <c r="F69" s="10"/>
      <c r="G69" s="10"/>
    </row>
    <row r="70" spans="1:7" x14ac:dyDescent="0.25">
      <c r="A70" s="10"/>
      <c r="B70" s="10"/>
      <c r="C70" s="16"/>
      <c r="D70" s="10"/>
      <c r="E70" s="16"/>
      <c r="F70" s="10"/>
      <c r="G70" s="10"/>
    </row>
    <row r="71" spans="1:7" x14ac:dyDescent="0.25">
      <c r="A71" s="10"/>
      <c r="B71" s="10"/>
      <c r="C71" s="16"/>
      <c r="D71" s="10"/>
      <c r="E71" s="16"/>
      <c r="F71" s="10"/>
      <c r="G71" s="10"/>
    </row>
  </sheetData>
  <mergeCells count="2">
    <mergeCell ref="A1:G1"/>
    <mergeCell ref="A2:G2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Regional Coordinator</cp:lastModifiedBy>
  <cp:lastPrinted>2023-05-08T12:09:14Z</cp:lastPrinted>
  <dcterms:created xsi:type="dcterms:W3CDTF">2023-05-08T09:04:09Z</dcterms:created>
  <dcterms:modified xsi:type="dcterms:W3CDTF">2023-06-02T09:28:16Z</dcterms:modified>
</cp:coreProperties>
</file>