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xi\git\bigData\spark\src\main\java\org\fxi\test\ml\"/>
    </mc:Choice>
  </mc:AlternateContent>
  <bookViews>
    <workbookView xWindow="0" yWindow="0" windowWidth="23040" windowHeight="10668" activeTab="2"/>
  </bookViews>
  <sheets>
    <sheet name="邀请分布150319" sheetId="2" r:id="rId1"/>
    <sheet name="日活注册分布150319" sheetId="3" r:id="rId2"/>
    <sheet name="积分分布150319" sheetId="5" r:id="rId3"/>
    <sheet name="Sheet4" sheetId="10" r:id="rId4"/>
    <sheet name="useinfo" sheetId="6" r:id="rId5"/>
    <sheet name="userCredit" sheetId="7" r:id="rId6"/>
    <sheet name="userCreditLog" sheetId="8" r:id="rId7"/>
    <sheet name="userCreditLogDaily" sheetId="9" r:id="rId8"/>
  </sheets>
  <calcPr calcId="152511"/>
</workbook>
</file>

<file path=xl/calcChain.xml><?xml version="1.0" encoding="utf-8"?>
<calcChain xmlns="http://schemas.openxmlformats.org/spreadsheetml/2006/main">
  <c r="B4" i="5" l="1"/>
  <c r="H15" i="2" l="1"/>
  <c r="K14" i="2"/>
  <c r="K3" i="2"/>
  <c r="M14" i="2"/>
  <c r="M4" i="2"/>
  <c r="M5" i="2"/>
  <c r="M6" i="2"/>
  <c r="M7" i="2"/>
  <c r="M8" i="2"/>
  <c r="M9" i="2"/>
  <c r="M10" i="2"/>
  <c r="M11" i="2"/>
  <c r="M12" i="2"/>
  <c r="M13" i="2"/>
  <c r="M3" i="2"/>
  <c r="K13" i="2"/>
  <c r="H14" i="2"/>
  <c r="L11" i="2"/>
  <c r="L10" i="2"/>
  <c r="L12" i="2"/>
  <c r="L14" i="2"/>
  <c r="L13" i="2"/>
  <c r="L9" i="2"/>
  <c r="L8" i="2"/>
  <c r="L7" i="2"/>
  <c r="L6" i="2"/>
  <c r="L5" i="2"/>
  <c r="L4" i="2"/>
  <c r="L3" i="2"/>
  <c r="D2" i="5" l="1"/>
  <c r="D3" i="5"/>
  <c r="D4" i="5"/>
  <c r="D6" i="5"/>
  <c r="D7" i="5"/>
  <c r="D8" i="5"/>
  <c r="D9" i="5"/>
  <c r="D10" i="5"/>
  <c r="D11" i="5"/>
  <c r="D5" i="5"/>
  <c r="C11" i="5"/>
  <c r="C10" i="5"/>
  <c r="C9" i="5"/>
  <c r="C8" i="5"/>
  <c r="C7" i="5"/>
  <c r="C6" i="5"/>
  <c r="C5" i="5"/>
  <c r="F25" i="3" l="1"/>
  <c r="B25" i="3"/>
  <c r="G11" i="2"/>
  <c r="H11" i="2"/>
  <c r="I11" i="2"/>
  <c r="K11" i="2" s="1"/>
  <c r="F17" i="2"/>
  <c r="I14" i="2"/>
  <c r="I3" i="2"/>
  <c r="K6" i="2"/>
  <c r="K8" i="2"/>
  <c r="I5" i="2"/>
  <c r="K5" i="2" s="1"/>
  <c r="I6" i="2"/>
  <c r="I7" i="2"/>
  <c r="K7" i="2" s="1"/>
  <c r="I8" i="2"/>
  <c r="I9" i="2"/>
  <c r="K9" i="2" s="1"/>
  <c r="I10" i="2"/>
  <c r="K10" i="2" s="1"/>
  <c r="I12" i="2"/>
  <c r="K12" i="2" s="1"/>
  <c r="I13" i="2"/>
  <c r="I15" i="2"/>
  <c r="K15" i="2" s="1"/>
  <c r="I4" i="2"/>
  <c r="K4" i="2" s="1"/>
  <c r="H4" i="2"/>
  <c r="H5" i="2"/>
  <c r="H6" i="2"/>
  <c r="H7" i="2"/>
  <c r="H8" i="2"/>
  <c r="H9" i="2"/>
  <c r="H10" i="2"/>
  <c r="H12" i="2"/>
  <c r="H13" i="2"/>
  <c r="H3" i="2"/>
  <c r="G4" i="2"/>
  <c r="G5" i="2"/>
  <c r="G6" i="2"/>
  <c r="G7" i="2"/>
  <c r="G8" i="2"/>
  <c r="G9" i="2"/>
  <c r="G10" i="2"/>
  <c r="G12" i="2"/>
  <c r="G13" i="2"/>
  <c r="G14" i="2"/>
  <c r="G15" i="2"/>
  <c r="G16" i="2"/>
  <c r="G3" i="2"/>
  <c r="I17" i="2" l="1"/>
  <c r="J10" i="2" s="1"/>
  <c r="J9" i="2"/>
  <c r="J8" i="2"/>
  <c r="J7" i="2"/>
  <c r="J14" i="2"/>
  <c r="J6" i="2"/>
  <c r="J15" i="2"/>
  <c r="J5" i="2"/>
  <c r="J13" i="2"/>
  <c r="J3" i="2"/>
  <c r="J4" i="2" l="1"/>
  <c r="J12" i="2"/>
  <c r="J11" i="2"/>
</calcChain>
</file>

<file path=xl/sharedStrings.xml><?xml version="1.0" encoding="utf-8"?>
<sst xmlns="http://schemas.openxmlformats.org/spreadsheetml/2006/main" count="295" uniqueCount="189">
  <si>
    <t>6~10</t>
    <phoneticPr fontId="1" type="noConversion"/>
  </si>
  <si>
    <t>11~30</t>
    <phoneticPr fontId="1" type="noConversion"/>
  </si>
  <si>
    <t>31~50</t>
    <phoneticPr fontId="1" type="noConversion"/>
  </si>
  <si>
    <t>51~100</t>
    <phoneticPr fontId="1" type="noConversion"/>
  </si>
  <si>
    <t>501~5000</t>
    <phoneticPr fontId="1" type="noConversion"/>
  </si>
  <si>
    <t>5001~</t>
    <phoneticPr fontId="1" type="noConversion"/>
  </si>
  <si>
    <t>2（系统）</t>
    <phoneticPr fontId="1" type="noConversion"/>
  </si>
  <si>
    <t>被推荐人数</t>
    <phoneticPr fontId="1" type="noConversion"/>
  </si>
  <si>
    <t>（系统）</t>
    <phoneticPr fontId="1" type="noConversion"/>
  </si>
  <si>
    <t>6（5001~）</t>
    <phoneticPr fontId="1" type="noConversion"/>
  </si>
  <si>
    <t>用户推荐分布</t>
    <phoneticPr fontId="1" type="noConversion"/>
  </si>
  <si>
    <t>总人数</t>
    <phoneticPr fontId="1" type="noConversion"/>
  </si>
  <si>
    <t>日活</t>
    <phoneticPr fontId="1" type="noConversion"/>
  </si>
  <si>
    <t>300（501~5000）</t>
    <phoneticPr fontId="1" type="noConversion"/>
  </si>
  <si>
    <t>101~500</t>
    <phoneticPr fontId="1" type="noConversion"/>
  </si>
  <si>
    <t>2416（101~500）</t>
    <phoneticPr fontId="1" type="noConversion"/>
  </si>
  <si>
    <t>6982（51~100）</t>
    <phoneticPr fontId="1" type="noConversion"/>
  </si>
  <si>
    <t>8295（31~50）</t>
    <phoneticPr fontId="1" type="noConversion"/>
  </si>
  <si>
    <t>93340（11~30）</t>
    <phoneticPr fontId="1" type="noConversion"/>
  </si>
  <si>
    <t>231872（6~10）</t>
    <phoneticPr fontId="1" type="noConversion"/>
  </si>
  <si>
    <t>1239905（2~5）</t>
    <phoneticPr fontId="1" type="noConversion"/>
  </si>
  <si>
    <t>1383219（1）</t>
    <phoneticPr fontId="1" type="noConversion"/>
  </si>
  <si>
    <t>10886470（0）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</si>
  <si>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</si>
  <si>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</si>
  <si>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</si>
  <si>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3</t>
  </si>
  <si>
    <t>4</t>
  </si>
  <si>
    <t>5</t>
  </si>
  <si>
    <t>用户日活</t>
    <phoneticPr fontId="1" type="noConversion"/>
  </si>
  <si>
    <t>推荐人总数</t>
    <phoneticPr fontId="1" type="noConversion"/>
  </si>
  <si>
    <t>推荐人日活</t>
    <phoneticPr fontId="1" type="noConversion"/>
  </si>
  <si>
    <t>没有填写推荐码</t>
    <phoneticPr fontId="1" type="noConversion"/>
  </si>
  <si>
    <t>741625876=8259</t>
  </si>
  <si>
    <t>484441493=8108</t>
  </si>
  <si>
    <t>593864446=5821</t>
    <phoneticPr fontId="1" type="noConversion"/>
  </si>
  <si>
    <t>mQbM3qa=126691</t>
    <phoneticPr fontId="1" type="noConversion"/>
  </si>
  <si>
    <t>用户数（有被推荐）</t>
    <phoneticPr fontId="1" type="noConversion"/>
  </si>
  <si>
    <t>推荐存留比率</t>
    <phoneticPr fontId="1" type="noConversion"/>
  </si>
  <si>
    <t>123456','123456789','008'</t>
    <phoneticPr fontId="1" type="noConversion"/>
  </si>
  <si>
    <t>邀请总收益</t>
    <phoneticPr fontId="1" type="noConversion"/>
  </si>
  <si>
    <t>平均每个人邀请收益(3)</t>
    <phoneticPr fontId="1" type="noConversion"/>
  </si>
  <si>
    <t>邀请总收益比率</t>
    <phoneticPr fontId="1" type="noConversion"/>
  </si>
  <si>
    <t>邀请效益（总收益/总推荐人日活人数）</t>
    <phoneticPr fontId="1" type="noConversion"/>
  </si>
  <si>
    <t>昨日收益</t>
    <phoneticPr fontId="1" type="noConversion"/>
  </si>
  <si>
    <t>id</t>
  </si>
  <si>
    <t>app_version</t>
  </si>
  <si>
    <t>user_recommended_Code</t>
  </si>
  <si>
    <t>register_platform</t>
  </si>
  <si>
    <t>state</t>
  </si>
  <si>
    <t>user_age</t>
  </si>
  <si>
    <t>user_baidu_channel_id</t>
  </si>
  <si>
    <t>user_baidu_id</t>
  </si>
  <si>
    <t>user_birthday</t>
  </si>
  <si>
    <t>user_city</t>
  </si>
  <si>
    <t>user_gender</t>
  </si>
  <si>
    <t>user_origin</t>
  </si>
  <si>
    <t>user_password</t>
  </si>
  <si>
    <t>user_payment_password</t>
  </si>
  <si>
    <t>user_phone</t>
  </si>
  <si>
    <t>user_province</t>
  </si>
  <si>
    <t>user_pushable</t>
  </si>
  <si>
    <t>user_regtime</t>
  </si>
  <si>
    <t>user_withdraw_account</t>
  </si>
  <si>
    <t>user_zone</t>
  </si>
  <si>
    <t>user_carrieroperator</t>
  </si>
  <si>
    <t>user_income</t>
  </si>
  <si>
    <t>user_interest</t>
  </si>
  <si>
    <t>user_last_manufacturer</t>
  </si>
  <si>
    <t>user_last_model</t>
  </si>
  <si>
    <t>user_last_version</t>
  </si>
  <si>
    <t>user_manufacturer</t>
  </si>
  <si>
    <t>user_model</t>
  </si>
  <si>
    <t>user_version</t>
  </si>
  <si>
    <t>log_latitude</t>
  </si>
  <si>
    <t>log_longitude</t>
  </si>
  <si>
    <t>user_imei</t>
  </si>
  <si>
    <t>user_type</t>
  </si>
  <si>
    <t>user_cheat_state</t>
  </si>
  <si>
    <t>user_update_imei_time</t>
  </si>
  <si>
    <t>user_cheat_notice_count</t>
  </si>
  <si>
    <t>user_image_url</t>
  </si>
  <si>
    <t>user_nick</t>
  </si>
  <si>
    <t>user_update_phone_time</t>
  </si>
  <si>
    <t>user_lottery_count</t>
  </si>
  <si>
    <t>user_baidu_group</t>
  </si>
  <si>
    <t>user_classify</t>
  </si>
  <si>
    <t>user_source</t>
  </si>
  <si>
    <t>reg_user_imei</t>
  </si>
  <si>
    <t>view_hsp_info_flg</t>
  </si>
  <si>
    <t>voice_check_flg</t>
  </si>
  <si>
    <t>is_white</t>
  </si>
  <si>
    <t>0000000044cafb830144cb06b52c2a17</t>
  </si>
  <si>
    <t>mb6Ei6yuR</t>
  </si>
  <si>
    <t>骞垮窞</t>
  </si>
  <si>
    <t>mQbM3qa</t>
  </si>
  <si>
    <t>1fea1cb440dfc7749c738b6ca939cfd6a62e881d</t>
  </si>
  <si>
    <t>NULL</t>
  </si>
  <si>
    <t>骞夸笢</t>
  </si>
  <si>
    <t>http://hdimage.b0.upaiyun.com/user_image/user_header_image/2014-03/0db7fa8a-fa6f-42e1-b52d-b661404f504f.png</t>
  </si>
  <si>
    <t>鍒氬垰涔栦箹</t>
  </si>
  <si>
    <t>credit_revenue</t>
  </si>
  <si>
    <t>get_action_credit</t>
  </si>
  <si>
    <t>get_activity_credit</t>
  </si>
  <si>
    <t>get_intro_credit</t>
  </si>
  <si>
    <t>get_look_credit</t>
  </si>
  <si>
    <t>get_right_credit</t>
  </si>
  <si>
    <t>get_share_product_credit</t>
  </si>
  <si>
    <t>right_total_count</t>
  </si>
  <si>
    <t>user_id</t>
  </si>
  <si>
    <t>credit_frozen</t>
  </si>
  <si>
    <t>get_frozen_intro_credit</t>
  </si>
  <si>
    <t>get_sign_credit</t>
  </si>
  <si>
    <t>integral_expenditure</t>
  </si>
  <si>
    <t>integral_remaining</t>
  </si>
  <si>
    <t>integral_revenue</t>
  </si>
  <si>
    <t>right_integral</t>
  </si>
  <si>
    <t>get_frozen_action_credit</t>
  </si>
  <si>
    <t>get_frozen_sign_credit</t>
  </si>
  <si>
    <t>get_download_credit</t>
  </si>
  <si>
    <t>exchange_integral</t>
  </si>
  <si>
    <t>activity_integral</t>
  </si>
  <si>
    <t>right_count</t>
  </si>
  <si>
    <t>before_yesterday_credit</t>
  </si>
  <si>
    <t>buy_count</t>
  </si>
  <si>
    <t>growth_rate</t>
  </si>
  <si>
    <t>today_credit</t>
  </si>
  <si>
    <t>yesterday_credit</t>
  </si>
  <si>
    <t>activityStatus</t>
  </si>
  <si>
    <t>0000000044cafb830144cb06b5342a18</t>
  </si>
  <si>
    <t>8a209c1e4423d6b201442467d959060d</t>
  </si>
  <si>
    <t>http://hdimage.b0.upaiyun.com/lottery/picture/2014-01/22402ec9-c28b-4fbd-97c8-b0508f3717f7.png</t>
  </si>
  <si>
    <t>consume_commodity_new_img</t>
  </si>
  <si>
    <t>logistics_detail</t>
  </si>
  <si>
    <t>consume_commodity_user_address</t>
  </si>
  <si>
    <t>consume_commodity_user_address_id</t>
  </si>
  <si>
    <t>consume_commodity_is_real</t>
  </si>
  <si>
    <t>integral</t>
  </si>
  <si>
    <t>client_synch_time</t>
  </si>
  <si>
    <t>client_time</t>
  </si>
  <si>
    <t>consume_commodity_withdraw_real_name</t>
  </si>
  <si>
    <t>consume_commodity_user_phone</t>
  </si>
  <si>
    <t>consume_commodity_withdraw_account</t>
  </si>
  <si>
    <t>type</t>
  </si>
  <si>
    <t>logTime</t>
  </si>
  <si>
    <t>log_state</t>
  </si>
  <si>
    <t>logDesc</t>
  </si>
  <si>
    <t>get_credit_type</t>
  </si>
  <si>
    <t>get_ad_id</t>
  </si>
  <si>
    <t>credit</t>
  </si>
  <si>
    <t>consume_type</t>
  </si>
  <si>
    <t>consume_commodity_type</t>
  </si>
  <si>
    <t>consume_commodity_repository_id</t>
  </si>
  <si>
    <t>consume_commodity_Num</t>
  </si>
  <si>
    <t>consume_commodity_name</t>
  </si>
  <si>
    <t>consume_commodity_img</t>
  </si>
  <si>
    <t>consume_commodity_id</t>
  </si>
  <si>
    <t>consume_commodity_code</t>
  </si>
  <si>
    <t>fa1006be4a70045a014a768282b3256b</t>
  </si>
  <si>
    <t>fa1006bc4be3c098014beecad4cc2695</t>
  </si>
  <si>
    <t>000000004c1490d0014c28c0283722ad</t>
  </si>
  <si>
    <t>credit_remaining</t>
    <phoneticPr fontId="1" type="noConversion"/>
  </si>
  <si>
    <t>credit_expenditure</t>
    <phoneticPr fontId="1" type="noConversion"/>
  </si>
  <si>
    <t>sum(creditRevenue)</t>
  </si>
  <si>
    <t>sum(creditRemaining)</t>
  </si>
  <si>
    <t>sum(recommendCredit)</t>
  </si>
  <si>
    <t xml:space="preserve">sum(downloadCredit) </t>
  </si>
  <si>
    <t>sum(signCredit)</t>
  </si>
  <si>
    <t>sum(actionCredit)</t>
  </si>
  <si>
    <t xml:space="preserve">sum(rightCredit) </t>
  </si>
  <si>
    <t>sum(shareCredit)</t>
  </si>
  <si>
    <t>sum(activityCredit)</t>
  </si>
  <si>
    <t>消费总量</t>
    <phoneticPr fontId="1" type="noConversion"/>
  </si>
  <si>
    <t>div(100000000)亿积分</t>
    <phoneticPr fontId="1" type="noConversion"/>
  </si>
  <si>
    <t>活跃值大于11</t>
    <phoneticPr fontId="1" type="noConversion"/>
  </si>
  <si>
    <t>活跃值</t>
    <phoneticPr fontId="1" type="noConversion"/>
  </si>
  <si>
    <t>购买力（剩余积分分布）</t>
    <phoneticPr fontId="1" type="noConversion"/>
  </si>
  <si>
    <t>500&lt;=R&lt;3000</t>
    <phoneticPr fontId="1" type="noConversion"/>
  </si>
  <si>
    <t>3000&lt;=R&lt;5000</t>
    <phoneticPr fontId="1" type="noConversion"/>
  </si>
  <si>
    <t>5000&lt;=R&lt;20000</t>
    <phoneticPr fontId="1" type="noConversion"/>
  </si>
  <si>
    <t>20000&lt;=R&lt;200000</t>
    <phoneticPr fontId="1" type="noConversion"/>
  </si>
  <si>
    <t>0&lt;=R&lt;500</t>
    <phoneticPr fontId="1" type="noConversion"/>
  </si>
  <si>
    <t>200000&lt;=R</t>
    <phoneticPr fontId="1" type="noConversion"/>
  </si>
  <si>
    <t>推荐人日活占总日活比例</t>
    <phoneticPr fontId="1" type="noConversion"/>
  </si>
  <si>
    <t>平均每个人推荐留存人数</t>
    <phoneticPr fontId="1" type="noConversion"/>
  </si>
  <si>
    <t>5.21鍏?NULL</t>
    <phoneticPr fontId="1" type="noConversion"/>
  </si>
  <si>
    <t>按邀请人数分布</t>
    <phoneticPr fontId="1" type="noConversion"/>
  </si>
  <si>
    <t>6~10</t>
    <phoneticPr fontId="1" type="noConversion"/>
  </si>
  <si>
    <t>11~30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</si>
</sst>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>
      <alignment vertical="center"/>
    </xf>
    <xf numFmtId="58" fontId="0" fillId="0" borderId="0" xfId="0" quotePrefix="1" applyNumberFormat="1">
      <alignment vertical="center"/>
    </xf>
    <xf numFmtId="0" fontId="2" fillId="0" borderId="0" xfId="1" applyAlignment="1" applyProtection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38010425892453"/>
          <c:y val="6.5856851009660322E-2"/>
          <c:w val="0.76802824049921381"/>
          <c:h val="0.74323368477245411"/>
        </c:manualLayout>
      </c:layout>
      <c:bar3DChart>
        <c:barDir val="col"/>
        <c:grouping val="clustered"/>
        <c:varyColors val="0"/>
        <c:ser>
          <c:idx val="0"/>
          <c:order val="0"/>
          <c:tx>
            <c:v>被推荐的人数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邀请分布150319!$C$3:$C$16</c:f>
              <c:numCache>
                <c:formatCode>General</c:formatCode>
                <c:ptCount val="14"/>
                <c:pt idx="0">
                  <c:v>1383219</c:v>
                </c:pt>
                <c:pt idx="1">
                  <c:v>645081</c:v>
                </c:pt>
                <c:pt idx="2">
                  <c:v>300500</c:v>
                </c:pt>
                <c:pt idx="3">
                  <c:v>179191</c:v>
                </c:pt>
                <c:pt idx="4">
                  <c:v>115133</c:v>
                </c:pt>
                <c:pt idx="5">
                  <c:v>231872</c:v>
                </c:pt>
                <c:pt idx="6">
                  <c:v>93340</c:v>
                </c:pt>
                <c:pt idx="7">
                  <c:v>8295</c:v>
                </c:pt>
                <c:pt idx="8">
                  <c:v>6982</c:v>
                </c:pt>
                <c:pt idx="9">
                  <c:v>2416</c:v>
                </c:pt>
                <c:pt idx="10">
                  <c:v>300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v>推荐的人数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邀请分布150319!$E$3:$E$16</c:f>
              <c:numCache>
                <c:formatCode>General</c:formatCode>
                <c:ptCount val="14"/>
                <c:pt idx="0">
                  <c:v>1383219</c:v>
                </c:pt>
                <c:pt idx="1">
                  <c:v>1290162</c:v>
                </c:pt>
                <c:pt idx="2">
                  <c:v>901500</c:v>
                </c:pt>
                <c:pt idx="3">
                  <c:v>716764</c:v>
                </c:pt>
                <c:pt idx="4">
                  <c:v>575665</c:v>
                </c:pt>
                <c:pt idx="5">
                  <c:v>1716323</c:v>
                </c:pt>
                <c:pt idx="6">
                  <c:v>1454541</c:v>
                </c:pt>
                <c:pt idx="7">
                  <c:v>323381</c:v>
                </c:pt>
                <c:pt idx="8">
                  <c:v>459709</c:v>
                </c:pt>
                <c:pt idx="9">
                  <c:v>483397</c:v>
                </c:pt>
                <c:pt idx="10">
                  <c:v>536065</c:v>
                </c:pt>
                <c:pt idx="11">
                  <c:v>148879</c:v>
                </c:pt>
                <c:pt idx="12">
                  <c:v>576365</c:v>
                </c:pt>
                <c:pt idx="13">
                  <c:v>3286555</c:v>
                </c:pt>
              </c:numCache>
            </c:numRef>
          </c:val>
        </c:ser>
        <c:ser>
          <c:idx val="2"/>
          <c:order val="2"/>
          <c:tx>
            <c:v>推荐人存日活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邀请分布150319!$F$3:$F$16</c:f>
              <c:numCache>
                <c:formatCode>General</c:formatCode>
                <c:ptCount val="14"/>
                <c:pt idx="0">
                  <c:v>255763</c:v>
                </c:pt>
                <c:pt idx="1">
                  <c:v>204522</c:v>
                </c:pt>
                <c:pt idx="2">
                  <c:v>164322</c:v>
                </c:pt>
                <c:pt idx="3">
                  <c:v>129787</c:v>
                </c:pt>
                <c:pt idx="4">
                  <c:v>102387</c:v>
                </c:pt>
                <c:pt idx="5">
                  <c:v>264837</c:v>
                </c:pt>
                <c:pt idx="6">
                  <c:v>157141</c:v>
                </c:pt>
                <c:pt idx="7">
                  <c:v>18737</c:v>
                </c:pt>
                <c:pt idx="8">
                  <c:v>18619</c:v>
                </c:pt>
                <c:pt idx="9">
                  <c:v>41662</c:v>
                </c:pt>
                <c:pt idx="10">
                  <c:v>51863</c:v>
                </c:pt>
                <c:pt idx="11">
                  <c:v>8779</c:v>
                </c:pt>
                <c:pt idx="12">
                  <c:v>126589</c:v>
                </c:pt>
                <c:pt idx="13">
                  <c:v>128993</c:v>
                </c:pt>
              </c:numCache>
            </c:numRef>
          </c:val>
        </c:ser>
        <c:ser>
          <c:idx val="3"/>
          <c:order val="3"/>
          <c:tx>
            <c:v>被推荐人邀请收入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邀请分布150319!$I$3:$I$16</c:f>
              <c:numCache>
                <c:formatCode>General</c:formatCode>
                <c:ptCount val="14"/>
                <c:pt idx="0">
                  <c:v>4149657</c:v>
                </c:pt>
                <c:pt idx="1">
                  <c:v>3870486</c:v>
                </c:pt>
                <c:pt idx="2">
                  <c:v>2704500</c:v>
                </c:pt>
                <c:pt idx="3">
                  <c:v>2150292</c:v>
                </c:pt>
                <c:pt idx="4">
                  <c:v>1726995</c:v>
                </c:pt>
                <c:pt idx="5">
                  <c:v>5148969</c:v>
                </c:pt>
                <c:pt idx="6">
                  <c:v>4363623</c:v>
                </c:pt>
                <c:pt idx="7">
                  <c:v>970143</c:v>
                </c:pt>
                <c:pt idx="8">
                  <c:v>1379127</c:v>
                </c:pt>
                <c:pt idx="9">
                  <c:v>1450191</c:v>
                </c:pt>
                <c:pt idx="10">
                  <c:v>1608195</c:v>
                </c:pt>
                <c:pt idx="11">
                  <c:v>446637</c:v>
                </c:pt>
                <c:pt idx="12">
                  <c:v>1729095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7242464"/>
        <c:axId val="337238112"/>
        <c:axId val="0"/>
      </c:bar3DChart>
      <c:catAx>
        <c:axId val="3372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238112"/>
        <c:crosses val="autoZero"/>
        <c:auto val="1"/>
        <c:lblAlgn val="ctr"/>
        <c:lblOffset val="100"/>
        <c:noMultiLvlLbl val="0"/>
      </c:catAx>
      <c:valAx>
        <c:axId val="3372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242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推荐人存留比</c:v>
          </c:tx>
          <c:invertIfNegative val="0"/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邀请分布150319!$G$3:$G$15</c:f>
              <c:numCache>
                <c:formatCode>General</c:formatCode>
                <c:ptCount val="13"/>
                <c:pt idx="0">
                  <c:v>18.490419810601214</c:v>
                </c:pt>
                <c:pt idx="1">
                  <c:v>15.852427834644022</c:v>
                </c:pt>
                <c:pt idx="2">
                  <c:v>18.227620632279535</c:v>
                </c:pt>
                <c:pt idx="3">
                  <c:v>18.107354722056353</c:v>
                </c:pt>
                <c:pt idx="4">
                  <c:v>17.785865043037184</c:v>
                </c:pt>
                <c:pt idx="5">
                  <c:v>15.430487151893905</c:v>
                </c:pt>
                <c:pt idx="6">
                  <c:v>10.803476835647809</c:v>
                </c:pt>
                <c:pt idx="7">
                  <c:v>5.7940942727000042</c:v>
                </c:pt>
                <c:pt idx="8">
                  <c:v>4.0501708689627565</c:v>
                </c:pt>
                <c:pt idx="9">
                  <c:v>8.6185888617430386</c:v>
                </c:pt>
                <c:pt idx="10">
                  <c:v>9.6747595907212744</c:v>
                </c:pt>
                <c:pt idx="11">
                  <c:v>5.8967349323947635</c:v>
                </c:pt>
                <c:pt idx="12">
                  <c:v>21.96333920345614</c:v>
                </c:pt>
              </c:numCache>
            </c:numRef>
          </c:val>
        </c:ser>
        <c:ser>
          <c:idx val="1"/>
          <c:order val="1"/>
          <c:tx>
            <c:v>邀请总收益比</c:v>
          </c:tx>
          <c:invertIfNegative val="0"/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邀请分布150319!$J$3:$J$15</c:f>
              <c:numCache>
                <c:formatCode>General</c:formatCode>
                <c:ptCount val="13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  <c:pt idx="12">
                  <c:v>5.4549180056350721</c:v>
                </c:pt>
              </c:numCache>
            </c:numRef>
          </c:val>
        </c:ser>
        <c:ser>
          <c:idx val="2"/>
          <c:order val="2"/>
          <c:tx>
            <c:v>收益/存留用户</c:v>
          </c:tx>
          <c:invertIfNegative val="0"/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邀请分布150319!$K$3:$K$15</c:f>
              <c:numCache>
                <c:formatCode>General</c:formatCode>
                <c:ptCount val="13"/>
                <c:pt idx="0">
                  <c:v>16.224618103478612</c:v>
                </c:pt>
                <c:pt idx="1">
                  <c:v>18.924546014609675</c:v>
                </c:pt>
                <c:pt idx="2">
                  <c:v>16.458538722751669</c:v>
                </c:pt>
                <c:pt idx="3">
                  <c:v>16.567853483014478</c:v>
                </c:pt>
                <c:pt idx="4">
                  <c:v>16.867326906736206</c:v>
                </c:pt>
                <c:pt idx="5">
                  <c:v>19.442030380951302</c:v>
                </c:pt>
                <c:pt idx="6">
                  <c:v>27.768838177178459</c:v>
                </c:pt>
                <c:pt idx="7">
                  <c:v>51.776858621977908</c:v>
                </c:pt>
                <c:pt idx="8">
                  <c:v>74.070949030560186</c:v>
                </c:pt>
                <c:pt idx="9">
                  <c:v>34.808482550045603</c:v>
                </c:pt>
                <c:pt idx="10">
                  <c:v>31.008522453386806</c:v>
                </c:pt>
                <c:pt idx="11">
                  <c:v>50.875612256521244</c:v>
                </c:pt>
                <c:pt idx="12">
                  <c:v>13.659125200451856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213920"/>
        <c:axId val="485217728"/>
        <c:axId val="0"/>
      </c:bar3DChart>
      <c:catAx>
        <c:axId val="48521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217728"/>
        <c:crosses val="autoZero"/>
        <c:auto val="1"/>
        <c:lblAlgn val="ctr"/>
        <c:lblOffset val="100"/>
        <c:noMultiLvlLbl val="0"/>
      </c:catAx>
      <c:valAx>
        <c:axId val="4852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213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邀请收入占总邀请比例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邀请分布150319!$J$3:$J$14</c:f>
              <c:numCache>
                <c:formatCode>General</c:formatCode>
                <c:ptCount val="12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</c:numCache>
            </c:numRef>
          </c:val>
        </c:ser>
        <c:ser>
          <c:idx val="1"/>
          <c:order val="1"/>
          <c:tx>
            <c:v>推荐人日活占总日活比率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邀请分布150319!$L$3:$L$14</c:f>
              <c:numCache>
                <c:formatCode>General</c:formatCode>
                <c:ptCount val="12"/>
                <c:pt idx="0">
                  <c:v>15.278545233843946</c:v>
                </c:pt>
                <c:pt idx="1">
                  <c:v>12.21755542559413</c:v>
                </c:pt>
                <c:pt idx="2">
                  <c:v>9.8161231683852037</c:v>
                </c:pt>
                <c:pt idx="3">
                  <c:v>7.7531017006560923</c:v>
                </c:pt>
                <c:pt idx="4">
                  <c:v>6.1163045900211532</c:v>
                </c:pt>
                <c:pt idx="5">
                  <c:v>15.820599868219912</c:v>
                </c:pt>
                <c:pt idx="6">
                  <c:v>9.3871509037330334</c:v>
                </c:pt>
                <c:pt idx="7">
                  <c:v>1.1192944329184988</c:v>
                </c:pt>
                <c:pt idx="8">
                  <c:v>1.1122454526610199</c:v>
                </c:pt>
                <c:pt idx="9">
                  <c:v>2.4887679278566739</c:v>
                </c:pt>
                <c:pt idx="10">
                  <c:v>3.0981462974036456</c:v>
                </c:pt>
                <c:pt idx="11">
                  <c:v>0.52443218373226774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215008"/>
        <c:axId val="485215552"/>
      </c:barChart>
      <c:catAx>
        <c:axId val="485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215552"/>
        <c:crosses val="autoZero"/>
        <c:auto val="1"/>
        <c:lblAlgn val="ctr"/>
        <c:lblOffset val="100"/>
        <c:noMultiLvlLbl val="0"/>
      </c:catAx>
      <c:valAx>
        <c:axId val="4852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215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昨日收益大于0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日活注册分布150319!$B$2:$B$23</c:f>
              <c:numCache>
                <c:formatCode>General</c:formatCode>
                <c:ptCount val="22"/>
                <c:pt idx="0">
                  <c:v>6</c:v>
                </c:pt>
                <c:pt idx="1">
                  <c:v>23</c:v>
                </c:pt>
                <c:pt idx="2">
                  <c:v>253</c:v>
                </c:pt>
                <c:pt idx="3">
                  <c:v>204</c:v>
                </c:pt>
                <c:pt idx="4">
                  <c:v>1968</c:v>
                </c:pt>
                <c:pt idx="5">
                  <c:v>1345</c:v>
                </c:pt>
                <c:pt idx="6">
                  <c:v>820</c:v>
                </c:pt>
                <c:pt idx="7">
                  <c:v>369</c:v>
                </c:pt>
                <c:pt idx="8">
                  <c:v>374</c:v>
                </c:pt>
                <c:pt idx="9">
                  <c:v>1069</c:v>
                </c:pt>
                <c:pt idx="10">
                  <c:v>1519</c:v>
                </c:pt>
                <c:pt idx="11">
                  <c:v>3590</c:v>
                </c:pt>
                <c:pt idx="12">
                  <c:v>5517</c:v>
                </c:pt>
                <c:pt idx="13">
                  <c:v>8228</c:v>
                </c:pt>
                <c:pt idx="14">
                  <c:v>57261</c:v>
                </c:pt>
                <c:pt idx="15">
                  <c:v>65292</c:v>
                </c:pt>
                <c:pt idx="16">
                  <c:v>93618</c:v>
                </c:pt>
                <c:pt idx="17">
                  <c:v>254508</c:v>
                </c:pt>
                <c:pt idx="18">
                  <c:v>290663</c:v>
                </c:pt>
                <c:pt idx="19">
                  <c:v>328702</c:v>
                </c:pt>
                <c:pt idx="20">
                  <c:v>322460</c:v>
                </c:pt>
                <c:pt idx="21">
                  <c:v>236211</c:v>
                </c:pt>
              </c:numCache>
            </c:numRef>
          </c:val>
        </c:ser>
        <c:ser>
          <c:idx val="1"/>
          <c:order val="1"/>
          <c:tx>
            <c:v>活跃值大于10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日活注册分布150319!$F$2:$F$23</c:f>
              <c:numCache>
                <c:formatCode>General</c:formatCode>
                <c:ptCount val="22"/>
                <c:pt idx="1">
                  <c:v>15</c:v>
                </c:pt>
                <c:pt idx="2">
                  <c:v>219</c:v>
                </c:pt>
                <c:pt idx="3">
                  <c:v>215</c:v>
                </c:pt>
                <c:pt idx="4">
                  <c:v>2059</c:v>
                </c:pt>
                <c:pt idx="5">
                  <c:v>1418</c:v>
                </c:pt>
                <c:pt idx="6">
                  <c:v>880</c:v>
                </c:pt>
                <c:pt idx="7">
                  <c:v>404</c:v>
                </c:pt>
                <c:pt idx="8">
                  <c:v>379</c:v>
                </c:pt>
                <c:pt idx="9">
                  <c:v>1097</c:v>
                </c:pt>
                <c:pt idx="10">
                  <c:v>1597</c:v>
                </c:pt>
                <c:pt idx="11">
                  <c:v>3752</c:v>
                </c:pt>
                <c:pt idx="12">
                  <c:v>5778</c:v>
                </c:pt>
                <c:pt idx="13">
                  <c:v>8710</c:v>
                </c:pt>
                <c:pt idx="14">
                  <c:v>60867</c:v>
                </c:pt>
                <c:pt idx="15">
                  <c:v>69540</c:v>
                </c:pt>
                <c:pt idx="16">
                  <c:v>101372</c:v>
                </c:pt>
                <c:pt idx="17">
                  <c:v>278937</c:v>
                </c:pt>
                <c:pt idx="18">
                  <c:v>326895</c:v>
                </c:pt>
                <c:pt idx="19">
                  <c:v>383930</c:v>
                </c:pt>
                <c:pt idx="20">
                  <c:v>399373</c:v>
                </c:pt>
                <c:pt idx="21">
                  <c:v>276945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15968"/>
        <c:axId val="475513792"/>
      </c:barChart>
      <c:dateAx>
        <c:axId val="47551596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13792"/>
        <c:crosses val="autoZero"/>
        <c:auto val="1"/>
        <c:lblOffset val="100"/>
        <c:baseTimeUnit val="months"/>
      </c:dateAx>
      <c:valAx>
        <c:axId val="475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活跃值分布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日活注册分布150319!$H$4:$H$23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日活注册分布150319!$I$4:$I$23</c:f>
              <c:numCache>
                <c:formatCode>General</c:formatCode>
                <c:ptCount val="20"/>
                <c:pt idx="0">
                  <c:v>142825</c:v>
                </c:pt>
                <c:pt idx="1">
                  <c:v>114493</c:v>
                </c:pt>
                <c:pt idx="2">
                  <c:v>106895</c:v>
                </c:pt>
                <c:pt idx="3">
                  <c:v>99940</c:v>
                </c:pt>
                <c:pt idx="4">
                  <c:v>93806</c:v>
                </c:pt>
                <c:pt idx="5">
                  <c:v>95781</c:v>
                </c:pt>
                <c:pt idx="6">
                  <c:v>97187</c:v>
                </c:pt>
                <c:pt idx="7">
                  <c:v>97852</c:v>
                </c:pt>
                <c:pt idx="8">
                  <c:v>98721</c:v>
                </c:pt>
                <c:pt idx="9">
                  <c:v>92796</c:v>
                </c:pt>
                <c:pt idx="10">
                  <c:v>107036</c:v>
                </c:pt>
                <c:pt idx="11">
                  <c:v>74576</c:v>
                </c:pt>
                <c:pt idx="12">
                  <c:v>69169</c:v>
                </c:pt>
                <c:pt idx="13">
                  <c:v>66573</c:v>
                </c:pt>
                <c:pt idx="14">
                  <c:v>67744</c:v>
                </c:pt>
                <c:pt idx="15">
                  <c:v>70191</c:v>
                </c:pt>
                <c:pt idx="16">
                  <c:v>76241</c:v>
                </c:pt>
                <c:pt idx="17">
                  <c:v>89361</c:v>
                </c:pt>
                <c:pt idx="18">
                  <c:v>125648</c:v>
                </c:pt>
                <c:pt idx="19">
                  <c:v>1177843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08896"/>
        <c:axId val="475509984"/>
      </c:barChart>
      <c:catAx>
        <c:axId val="4755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09984"/>
        <c:crosses val="autoZero"/>
        <c:auto val="1"/>
        <c:lblAlgn val="ctr"/>
        <c:lblOffset val="100"/>
        <c:noMultiLvlLbl val="0"/>
      </c:catAx>
      <c:valAx>
        <c:axId val="475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收益值（亿积分）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积分分布150319!$D$5:$D$11</c:f>
              <c:numCache>
                <c:formatCode>General</c:formatCode>
                <c:ptCount val="7"/>
                <c:pt idx="0">
                  <c:v>32.3717635</c:v>
                </c:pt>
                <c:pt idx="1">
                  <c:v>4.1239311399999998</c:v>
                </c:pt>
                <c:pt idx="2">
                  <c:v>3.2641097000000001</c:v>
                </c:pt>
                <c:pt idx="3">
                  <c:v>6.7547215100000004</c:v>
                </c:pt>
                <c:pt idx="4">
                  <c:v>116.77689205</c:v>
                </c:pt>
                <c:pt idx="5">
                  <c:v>0.49339809000000001</c:v>
                </c:pt>
                <c:pt idx="6">
                  <c:v>49.058509649999998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514336"/>
        <c:axId val="475511616"/>
      </c:barChart>
      <c:catAx>
        <c:axId val="4755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11616"/>
        <c:crosses val="autoZero"/>
        <c:auto val="1"/>
        <c:lblAlgn val="ctr"/>
        <c:lblOffset val="100"/>
        <c:noMultiLvlLbl val="0"/>
      </c:catAx>
      <c:valAx>
        <c:axId val="4755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积分分布150319!$C$5:$C$11</c:f>
              <c:numCache>
                <c:formatCode>General</c:formatCode>
                <c:ptCount val="7"/>
                <c:pt idx="0">
                  <c:v>16.956080587815606</c:v>
                </c:pt>
                <c:pt idx="1">
                  <c:v>2.1600833933079451</c:v>
                </c:pt>
                <c:pt idx="2">
                  <c:v>1.7097155402321724</c:v>
                </c:pt>
                <c:pt idx="3">
                  <c:v>3.5380711425193598</c:v>
                </c:pt>
                <c:pt idx="4">
                  <c:v>61.166837339412893</c:v>
                </c:pt>
                <c:pt idx="5">
                  <c:v>0.25843812234431707</c:v>
                </c:pt>
                <c:pt idx="6">
                  <c:v>25.696469799784911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44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积分分布150319!$A$35:$A$40</c:f>
              <c:strCache>
                <c:ptCount val="6"/>
                <c:pt idx="0">
                  <c:v>0&lt;=R&lt;500</c:v>
                </c:pt>
                <c:pt idx="1">
                  <c:v>500&lt;=R&lt;3000</c:v>
                </c:pt>
                <c:pt idx="2">
                  <c:v>3000&lt;=R&lt;5000</c:v>
                </c:pt>
                <c:pt idx="3">
                  <c:v>5000&lt;=R&lt;20000</c:v>
                </c:pt>
                <c:pt idx="4">
                  <c:v>20000&lt;=R&lt;200000</c:v>
                </c:pt>
                <c:pt idx="5">
                  <c:v>200000&lt;=R</c:v>
                </c:pt>
              </c:strCache>
            </c:strRef>
          </c:cat>
          <c:val>
            <c:numRef>
              <c:f>积分分布150319!$B$35:$B$40</c:f>
              <c:numCache>
                <c:formatCode>General</c:formatCode>
                <c:ptCount val="6"/>
                <c:pt idx="0">
                  <c:v>8942772</c:v>
                </c:pt>
                <c:pt idx="1">
                  <c:v>3401454</c:v>
                </c:pt>
                <c:pt idx="2">
                  <c:v>846805</c:v>
                </c:pt>
                <c:pt idx="3">
                  <c:v>662070</c:v>
                </c:pt>
                <c:pt idx="4">
                  <c:v>5561</c:v>
                </c:pt>
                <c:pt idx="5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213376"/>
        <c:axId val="485218272"/>
      </c:barChart>
      <c:catAx>
        <c:axId val="4852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218272"/>
        <c:crosses val="autoZero"/>
        <c:auto val="1"/>
        <c:lblAlgn val="ctr"/>
        <c:lblOffset val="100"/>
        <c:noMultiLvlLbl val="0"/>
      </c:catAx>
      <c:valAx>
        <c:axId val="485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21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积分分布150319!$A$56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积分分布150319!$B$56:$N$56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积分分布150319!$A$57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积分分布150319!$B$57:$N$57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积分分布150319!$A$58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积分分布150319!$B$58:$N$58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strRef>
              <c:f>积分分布150319!$A$59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积分分布150319!$B$59:$N$59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积分分布150319!$A$60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积分分布150319!$B$60:$N$60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5"/>
          <c:order val="5"/>
          <c:tx>
            <c:strRef>
              <c:f>积分分布150319!$A$61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积分分布150319!$B$61:$N$61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6"/>
          <c:order val="6"/>
          <c:tx>
            <c:strRef>
              <c:f>积分分布150319!$A$62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积分分布150319!$B$62:$N$62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7"/>
          <c:order val="7"/>
          <c:tx>
            <c:strRef>
              <c:f>积分分布150319!$A$63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积分分布150319!$B$63:$N$63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8"/>
          <c:order val="8"/>
          <c:tx>
            <c:strRef>
              <c:f>积分分布150319!$A$64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积分分布150319!$B$64:$N$64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9"/>
          <c:order val="9"/>
          <c:tx>
            <c:strRef>
              <c:f>积分分布150319!$A$65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积分分布150319!$B$65:$N$65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52368"/>
        <c:axId val="480852912"/>
      </c:barChart>
      <c:catAx>
        <c:axId val="4808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2912"/>
        <c:crosses val="autoZero"/>
        <c:auto val="1"/>
        <c:lblAlgn val="ctr"/>
        <c:lblOffset val="100"/>
        <c:noMultiLvlLbl val="0"/>
      </c:catAx>
      <c:valAx>
        <c:axId val="480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04806022003474E-2"/>
          <c:y val="0.96375618962578136"/>
          <c:w val="0.9"/>
          <c:h val="3.6243810374218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18</xdr:row>
      <xdr:rowOff>76200</xdr:rowOff>
    </xdr:from>
    <xdr:to>
      <xdr:col>12</xdr:col>
      <xdr:colOff>45720</xdr:colOff>
      <xdr:row>50</xdr:row>
      <xdr:rowOff>68580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655320</xdr:colOff>
      <xdr:row>51</xdr:row>
      <xdr:rowOff>129540</xdr:rowOff>
    </xdr:from>
    <xdr:to>
      <xdr:col>11</xdr:col>
      <xdr:colOff>601980</xdr:colOff>
      <xdr:row>70</xdr:row>
      <xdr:rowOff>7620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739140</xdr:colOff>
      <xdr:row>71</xdr:row>
      <xdr:rowOff>125730</xdr:rowOff>
    </xdr:from>
    <xdr:to>
      <xdr:col>11</xdr:col>
      <xdr:colOff>571500</xdr:colOff>
      <xdr:row>86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99060</xdr:rowOff>
    </xdr:from>
    <xdr:to>
      <xdr:col>14</xdr:col>
      <xdr:colOff>579120</xdr:colOff>
      <xdr:row>54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3</xdr:row>
      <xdr:rowOff>11430</xdr:rowOff>
    </xdr:from>
    <xdr:to>
      <xdr:col>17</xdr:col>
      <xdr:colOff>342900</xdr:colOff>
      <xdr:row>18</xdr:row>
      <xdr:rowOff>11430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13</xdr:row>
      <xdr:rowOff>171450</xdr:rowOff>
    </xdr:from>
    <xdr:to>
      <xdr:col>12</xdr:col>
      <xdr:colOff>457200</xdr:colOff>
      <xdr:row>28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148590</xdr:rowOff>
    </xdr:from>
    <xdr:to>
      <xdr:col>4</xdr:col>
      <xdr:colOff>15240</xdr:colOff>
      <xdr:row>28</xdr:row>
      <xdr:rowOff>148590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563880</xdr:colOff>
      <xdr:row>33</xdr:row>
      <xdr:rowOff>41910</xdr:rowOff>
    </xdr:from>
    <xdr:to>
      <xdr:col>13</xdr:col>
      <xdr:colOff>137160</xdr:colOff>
      <xdr:row>52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</xdr:colOff>
      <xdr:row>67</xdr:row>
      <xdr:rowOff>76200</xdr:rowOff>
    </xdr:from>
    <xdr:to>
      <xdr:col>18</xdr:col>
      <xdr:colOff>190500</xdr:colOff>
      <xdr:row>99</xdr:row>
      <xdr:rowOff>137160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" sqref="A3:A16"/>
    </sheetView>
  </sheetViews>
  <sheetFormatPr defaultRowHeight="14.4" x14ac:dyDescent="0.25"/>
  <cols>
    <col min="1" max="1" width="22" customWidth="1"/>
    <col min="2" max="2" width="7.88671875" customWidth="1"/>
    <col min="3" max="3" width="16.77734375" customWidth="1"/>
    <col min="4" max="4" width="14.44140625" customWidth="1"/>
    <col min="5" max="5" width="13.109375" customWidth="1"/>
    <col min="6" max="6" width="11.88671875" customWidth="1"/>
    <col min="7" max="7" width="18.21875" customWidth="1"/>
    <col min="8" max="8" width="22.33203125" customWidth="1"/>
    <col min="9" max="9" width="13.109375" customWidth="1"/>
    <col min="10" max="10" width="20.44140625" customWidth="1"/>
    <col min="11" max="11" width="23.33203125" customWidth="1"/>
    <col min="12" max="12" width="19" customWidth="1"/>
    <col min="13" max="13" width="17.5546875" customWidth="1"/>
  </cols>
  <sheetData>
    <row r="1" spans="1:13" x14ac:dyDescent="0.25">
      <c r="A1" t="s">
        <v>7</v>
      </c>
      <c r="C1" t="s">
        <v>37</v>
      </c>
      <c r="D1" t="s">
        <v>29</v>
      </c>
      <c r="E1" t="s">
        <v>30</v>
      </c>
      <c r="F1" t="s">
        <v>31</v>
      </c>
      <c r="G1" t="s">
        <v>38</v>
      </c>
      <c r="H1" t="s">
        <v>41</v>
      </c>
      <c r="I1" t="s">
        <v>40</v>
      </c>
      <c r="J1" t="s">
        <v>42</v>
      </c>
      <c r="K1" t="s">
        <v>43</v>
      </c>
      <c r="L1" t="s">
        <v>183</v>
      </c>
      <c r="M1" t="s">
        <v>184</v>
      </c>
    </row>
    <row r="2" spans="1:13" x14ac:dyDescent="0.25">
      <c r="A2" s="1" t="s">
        <v>24</v>
      </c>
      <c r="C2">
        <v>10886470</v>
      </c>
      <c r="D2">
        <v>841263</v>
      </c>
      <c r="E2">
        <v>0</v>
      </c>
    </row>
    <row r="3" spans="1:13" x14ac:dyDescent="0.25">
      <c r="A3" s="1" t="s">
        <v>25</v>
      </c>
      <c r="C3">
        <v>1383219</v>
      </c>
      <c r="D3">
        <v>315725</v>
      </c>
      <c r="E3">
        <v>1383219</v>
      </c>
      <c r="F3">
        <v>255763</v>
      </c>
      <c r="G3">
        <f>F3/E3*100</f>
        <v>18.490419810601214</v>
      </c>
      <c r="H3">
        <f>E3*3/C3</f>
        <v>3</v>
      </c>
      <c r="I3">
        <f>E3*3</f>
        <v>4149657</v>
      </c>
      <c r="J3">
        <f>I3/I17*100</f>
        <v>13.091263745780084</v>
      </c>
      <c r="K3">
        <f>I3/F3</f>
        <v>16.224618103478612</v>
      </c>
      <c r="L3">
        <f>F3/F17*100</f>
        <v>15.278545233843946</v>
      </c>
      <c r="M3">
        <f>F3/C3</f>
        <v>0.18490419810601214</v>
      </c>
    </row>
    <row r="4" spans="1:13" x14ac:dyDescent="0.25">
      <c r="A4" s="1" t="s">
        <v>23</v>
      </c>
      <c r="C4">
        <v>645081</v>
      </c>
      <c r="D4">
        <v>169077</v>
      </c>
      <c r="E4">
        <v>1290162</v>
      </c>
      <c r="F4">
        <v>204522</v>
      </c>
      <c r="G4">
        <f t="shared" ref="G4:G16" si="0">F4/E4*100</f>
        <v>15.852427834644022</v>
      </c>
      <c r="H4">
        <f t="shared" ref="H4:H13" si="1">E4*3/C4</f>
        <v>6</v>
      </c>
      <c r="I4">
        <f t="shared" ref="I4:I13" si="2">E4*3</f>
        <v>3870486</v>
      </c>
      <c r="J4">
        <f>I4/I17*100</f>
        <v>12.210540063997911</v>
      </c>
      <c r="K4">
        <f t="shared" ref="K4:K15" si="3">I4/F4</f>
        <v>18.924546014609675</v>
      </c>
      <c r="L4">
        <f>F4/F17*100</f>
        <v>12.21755542559413</v>
      </c>
      <c r="M4">
        <f t="shared" ref="M4:M13" si="4">F4/C4</f>
        <v>0.31704855669288046</v>
      </c>
    </row>
    <row r="5" spans="1:13" x14ac:dyDescent="0.25">
      <c r="A5" s="1" t="s">
        <v>26</v>
      </c>
      <c r="C5">
        <v>300500</v>
      </c>
      <c r="D5">
        <v>103075</v>
      </c>
      <c r="E5">
        <v>901500</v>
      </c>
      <c r="F5">
        <v>164322</v>
      </c>
      <c r="G5">
        <f t="shared" si="0"/>
        <v>18.227620632279535</v>
      </c>
      <c r="H5">
        <f t="shared" si="1"/>
        <v>9</v>
      </c>
      <c r="I5">
        <f t="shared" si="2"/>
        <v>2704500</v>
      </c>
      <c r="J5">
        <f>I5/I17*100</f>
        <v>8.532108268336934</v>
      </c>
      <c r="K5">
        <f t="shared" si="3"/>
        <v>16.458538722751669</v>
      </c>
      <c r="L5">
        <f>F5/F17*100</f>
        <v>9.8161231683852037</v>
      </c>
      <c r="M5">
        <f t="shared" si="4"/>
        <v>0.54682861896838597</v>
      </c>
    </row>
    <row r="6" spans="1:13" x14ac:dyDescent="0.25">
      <c r="A6" s="1" t="s">
        <v>27</v>
      </c>
      <c r="C6">
        <v>179191</v>
      </c>
      <c r="D6">
        <v>67113</v>
      </c>
      <c r="E6">
        <v>716764</v>
      </c>
      <c r="F6">
        <v>129787</v>
      </c>
      <c r="G6">
        <f t="shared" si="0"/>
        <v>18.107354722056353</v>
      </c>
      <c r="H6">
        <f t="shared" si="1"/>
        <v>12</v>
      </c>
      <c r="I6">
        <f t="shared" si="2"/>
        <v>2150292</v>
      </c>
      <c r="J6">
        <f>I6/I17*100</f>
        <v>6.7837027740945706</v>
      </c>
      <c r="K6">
        <f t="shared" si="3"/>
        <v>16.567853483014478</v>
      </c>
      <c r="L6">
        <f>F6/F17*100</f>
        <v>7.7531017006560923</v>
      </c>
      <c r="M6">
        <f t="shared" si="4"/>
        <v>0.72429418888225416</v>
      </c>
    </row>
    <row r="7" spans="1:13" x14ac:dyDescent="0.25">
      <c r="A7" s="1" t="s">
        <v>28</v>
      </c>
      <c r="C7">
        <v>115133</v>
      </c>
      <c r="D7">
        <v>45354</v>
      </c>
      <c r="E7">
        <v>575665</v>
      </c>
      <c r="F7">
        <v>102387</v>
      </c>
      <c r="G7">
        <f t="shared" si="0"/>
        <v>17.785865043037184</v>
      </c>
      <c r="H7">
        <f t="shared" si="1"/>
        <v>15</v>
      </c>
      <c r="I7">
        <f t="shared" si="2"/>
        <v>1726995</v>
      </c>
      <c r="J7">
        <f>I7/I17*100</f>
        <v>5.4482929631638175</v>
      </c>
      <c r="K7">
        <f t="shared" si="3"/>
        <v>16.867326906736206</v>
      </c>
      <c r="L7">
        <f>F7/F17*100</f>
        <v>6.1163045900211532</v>
      </c>
      <c r="M7">
        <f t="shared" si="4"/>
        <v>0.88929325215185917</v>
      </c>
    </row>
    <row r="8" spans="1:13" x14ac:dyDescent="0.25">
      <c r="A8" t="s">
        <v>0</v>
      </c>
      <c r="C8">
        <v>231872</v>
      </c>
      <c r="D8">
        <v>91833</v>
      </c>
      <c r="E8">
        <v>1716323</v>
      </c>
      <c r="F8">
        <v>264837</v>
      </c>
      <c r="G8">
        <f t="shared" si="0"/>
        <v>15.430487151893905</v>
      </c>
      <c r="H8">
        <f t="shared" si="1"/>
        <v>22.2060835288435</v>
      </c>
      <c r="I8">
        <f t="shared" si="2"/>
        <v>5148969</v>
      </c>
      <c r="J8">
        <f>I8/I17*100</f>
        <v>16.243875384843985</v>
      </c>
      <c r="K8">
        <f t="shared" si="3"/>
        <v>19.442030380951302</v>
      </c>
      <c r="L8">
        <f>F8/F17*100</f>
        <v>15.820599868219912</v>
      </c>
      <c r="M8">
        <f t="shared" si="4"/>
        <v>1.1421689552856749</v>
      </c>
    </row>
    <row r="9" spans="1:13" x14ac:dyDescent="0.25">
      <c r="A9" t="s">
        <v>1</v>
      </c>
      <c r="C9">
        <v>93340</v>
      </c>
      <c r="D9">
        <v>35692</v>
      </c>
      <c r="E9">
        <v>1454541</v>
      </c>
      <c r="F9">
        <v>157141</v>
      </c>
      <c r="G9">
        <f t="shared" si="0"/>
        <v>10.803476835647809</v>
      </c>
      <c r="H9">
        <f t="shared" si="1"/>
        <v>46.749764302549821</v>
      </c>
      <c r="I9">
        <f t="shared" si="2"/>
        <v>4363623</v>
      </c>
      <c r="J9">
        <f>I9/I17*100</f>
        <v>13.766279858829808</v>
      </c>
      <c r="K9">
        <f t="shared" si="3"/>
        <v>27.768838177178459</v>
      </c>
      <c r="L9">
        <f>F9/F17*100</f>
        <v>9.3871509037330334</v>
      </c>
      <c r="M9">
        <f t="shared" si="4"/>
        <v>1.6835333190486395</v>
      </c>
    </row>
    <row r="10" spans="1:13" x14ac:dyDescent="0.25">
      <c r="A10" t="s">
        <v>2</v>
      </c>
      <c r="C10">
        <v>8295</v>
      </c>
      <c r="D10">
        <v>2460</v>
      </c>
      <c r="E10">
        <v>323381</v>
      </c>
      <c r="F10">
        <v>18737</v>
      </c>
      <c r="G10">
        <f t="shared" si="0"/>
        <v>5.7940942727000042</v>
      </c>
      <c r="H10">
        <f t="shared" si="1"/>
        <v>116.95515370705245</v>
      </c>
      <c r="I10">
        <f t="shared" si="2"/>
        <v>970143</v>
      </c>
      <c r="J10">
        <f>I10/I17*100</f>
        <v>3.0605897991381763</v>
      </c>
      <c r="K10">
        <f t="shared" si="3"/>
        <v>51.776858621977908</v>
      </c>
      <c r="L10">
        <f>F10/F17*100</f>
        <v>1.1192944329184988</v>
      </c>
      <c r="M10">
        <f t="shared" si="4"/>
        <v>2.2588306208559374</v>
      </c>
    </row>
    <row r="11" spans="1:13" x14ac:dyDescent="0.25">
      <c r="A11" t="s">
        <v>3</v>
      </c>
      <c r="C11">
        <v>6982</v>
      </c>
      <c r="D11">
        <v>1348</v>
      </c>
      <c r="E11">
        <v>459709</v>
      </c>
      <c r="F11">
        <v>18619</v>
      </c>
      <c r="G11">
        <f t="shared" si="0"/>
        <v>4.0501708689627565</v>
      </c>
      <c r="H11">
        <f t="shared" si="1"/>
        <v>197.52606702950445</v>
      </c>
      <c r="I11">
        <f t="shared" si="2"/>
        <v>1379127</v>
      </c>
      <c r="J11">
        <f>I11/I17*100</f>
        <v>4.3508452134541358</v>
      </c>
      <c r="K11">
        <f t="shared" si="3"/>
        <v>74.070949030560186</v>
      </c>
      <c r="L11">
        <f>F11/F17*100</f>
        <v>1.1122454526610199</v>
      </c>
      <c r="M11">
        <f t="shared" si="4"/>
        <v>2.666714408478946</v>
      </c>
    </row>
    <row r="12" spans="1:13" x14ac:dyDescent="0.25">
      <c r="A12" t="s">
        <v>14</v>
      </c>
      <c r="C12">
        <v>2416</v>
      </c>
      <c r="D12">
        <v>808</v>
      </c>
      <c r="E12">
        <v>483397</v>
      </c>
      <c r="F12">
        <v>41662</v>
      </c>
      <c r="G12">
        <f t="shared" si="0"/>
        <v>8.6185888617430386</v>
      </c>
      <c r="H12">
        <f t="shared" si="1"/>
        <v>600.24461920529802</v>
      </c>
      <c r="I12">
        <f t="shared" si="2"/>
        <v>1450191</v>
      </c>
      <c r="J12">
        <f>I12/I17*100</f>
        <v>4.5750366506813851</v>
      </c>
      <c r="K12">
        <f t="shared" si="3"/>
        <v>34.808482550045603</v>
      </c>
      <c r="L12">
        <f>F12/F17*100</f>
        <v>2.4887679278566739</v>
      </c>
      <c r="M12">
        <f t="shared" si="4"/>
        <v>17.244205298013245</v>
      </c>
    </row>
    <row r="13" spans="1:13" x14ac:dyDescent="0.25">
      <c r="A13" t="s">
        <v>4</v>
      </c>
      <c r="C13">
        <v>300</v>
      </c>
      <c r="D13">
        <v>248</v>
      </c>
      <c r="E13">
        <v>536065</v>
      </c>
      <c r="F13">
        <v>51863</v>
      </c>
      <c r="G13">
        <f t="shared" si="0"/>
        <v>9.6747595907212744</v>
      </c>
      <c r="H13">
        <f t="shared" si="1"/>
        <v>5360.65</v>
      </c>
      <c r="I13">
        <f t="shared" si="2"/>
        <v>1608195</v>
      </c>
      <c r="J13">
        <f>I13/I17*100</f>
        <v>5.0735048462185679</v>
      </c>
      <c r="K13">
        <f>I13/F13</f>
        <v>31.008522453386806</v>
      </c>
      <c r="L13">
        <f>F13/F17*100</f>
        <v>3.0981462974036456</v>
      </c>
      <c r="M13">
        <f t="shared" si="4"/>
        <v>172.87666666666667</v>
      </c>
    </row>
    <row r="14" spans="1:13" x14ac:dyDescent="0.25">
      <c r="A14" t="s">
        <v>5</v>
      </c>
      <c r="C14">
        <v>5</v>
      </c>
      <c r="D14">
        <v>2</v>
      </c>
      <c r="E14">
        <v>148879</v>
      </c>
      <c r="F14">
        <v>8779</v>
      </c>
      <c r="G14">
        <f t="shared" si="0"/>
        <v>5.8967349323947635</v>
      </c>
      <c r="H14">
        <f>E14*3/C14</f>
        <v>89327.4</v>
      </c>
      <c r="I14">
        <f>E14*3</f>
        <v>446637</v>
      </c>
      <c r="J14">
        <f>I14/I17*100</f>
        <v>1.4090424258255514</v>
      </c>
      <c r="K14">
        <f>I14/F14</f>
        <v>50.875612256521244</v>
      </c>
      <c r="L14">
        <f>F14/F17*100</f>
        <v>0.52443218373226774</v>
      </c>
      <c r="M14">
        <f>F14/C14</f>
        <v>1755.8</v>
      </c>
    </row>
    <row r="15" spans="1:13" x14ac:dyDescent="0.25">
      <c r="A15" t="s">
        <v>8</v>
      </c>
      <c r="B15" s="3" t="s">
        <v>39</v>
      </c>
      <c r="C15">
        <v>3</v>
      </c>
      <c r="E15">
        <v>576365</v>
      </c>
      <c r="F15">
        <v>126589</v>
      </c>
      <c r="G15">
        <f t="shared" si="0"/>
        <v>21.96333920345614</v>
      </c>
      <c r="H15">
        <f>E15*3/C15</f>
        <v>576365</v>
      </c>
      <c r="I15">
        <f>E15*3</f>
        <v>1729095</v>
      </c>
      <c r="J15">
        <f>I15/I17*100</f>
        <v>5.4549180056350721</v>
      </c>
      <c r="K15">
        <f t="shared" si="3"/>
        <v>13.659125200451856</v>
      </c>
    </row>
    <row r="16" spans="1:13" x14ac:dyDescent="0.25">
      <c r="A16" t="s">
        <v>32</v>
      </c>
      <c r="E16">
        <v>3286555</v>
      </c>
      <c r="F16">
        <v>128993</v>
      </c>
      <c r="G16">
        <f t="shared" si="0"/>
        <v>3.9248696583504614</v>
      </c>
      <c r="H16">
        <v>0</v>
      </c>
      <c r="I16">
        <v>0</v>
      </c>
    </row>
    <row r="17" spans="1:9" x14ac:dyDescent="0.25">
      <c r="A17" s="2"/>
      <c r="F17">
        <f>SUM(F3:F16)</f>
        <v>1674001</v>
      </c>
      <c r="I17">
        <f>SUM(I3:I15)</f>
        <v>31697910</v>
      </c>
    </row>
    <row r="18" spans="1:9" x14ac:dyDescent="0.25">
      <c r="A18" t="s">
        <v>36</v>
      </c>
    </row>
    <row r="19" spans="1:9" x14ac:dyDescent="0.25">
      <c r="A19" t="s">
        <v>35</v>
      </c>
    </row>
    <row r="20" spans="1:9" x14ac:dyDescent="0.25">
      <c r="A20" t="s">
        <v>33</v>
      </c>
    </row>
    <row r="21" spans="1:9" x14ac:dyDescent="0.25">
      <c r="A21" t="s">
        <v>34</v>
      </c>
    </row>
    <row r="24" spans="1:9" x14ac:dyDescent="0.25">
      <c r="A24" t="s">
        <v>10</v>
      </c>
      <c r="B24" t="s">
        <v>11</v>
      </c>
      <c r="C24" t="s">
        <v>12</v>
      </c>
    </row>
    <row r="25" spans="1:9" x14ac:dyDescent="0.25">
      <c r="A25" t="s">
        <v>6</v>
      </c>
    </row>
    <row r="26" spans="1:9" x14ac:dyDescent="0.25">
      <c r="A26" t="s">
        <v>9</v>
      </c>
    </row>
    <row r="27" spans="1:9" x14ac:dyDescent="0.25">
      <c r="A27" t="s">
        <v>13</v>
      </c>
    </row>
    <row r="28" spans="1:9" x14ac:dyDescent="0.25">
      <c r="A28" t="s">
        <v>15</v>
      </c>
    </row>
    <row r="29" spans="1:9" x14ac:dyDescent="0.25">
      <c r="A29" t="s">
        <v>16</v>
      </c>
    </row>
    <row r="30" spans="1:9" x14ac:dyDescent="0.25">
      <c r="A30" t="s">
        <v>17</v>
      </c>
    </row>
    <row r="31" spans="1:9" x14ac:dyDescent="0.25">
      <c r="A31" t="s">
        <v>18</v>
      </c>
    </row>
    <row r="32" spans="1:9" x14ac:dyDescent="0.25">
      <c r="A32" t="s">
        <v>19</v>
      </c>
    </row>
    <row r="35" spans="1:1" x14ac:dyDescent="0.25">
      <c r="A35" t="s">
        <v>20</v>
      </c>
    </row>
    <row r="36" spans="1:1" x14ac:dyDescent="0.25">
      <c r="A36" t="s">
        <v>21</v>
      </c>
    </row>
    <row r="37" spans="1:1" x14ac:dyDescent="0.25">
      <c r="A37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16" workbookViewId="0">
      <selection activeCell="M22" sqref="M22"/>
    </sheetView>
  </sheetViews>
  <sheetFormatPr defaultRowHeight="14.4" x14ac:dyDescent="0.25"/>
  <cols>
    <col min="1" max="1" width="11.6640625" bestFit="1" customWidth="1"/>
    <col min="2" max="2" width="8.88671875" customWidth="1"/>
    <col min="5" max="5" width="13" customWidth="1"/>
  </cols>
  <sheetData>
    <row r="1" spans="1:9" x14ac:dyDescent="0.25">
      <c r="A1" t="s">
        <v>44</v>
      </c>
      <c r="E1" t="s">
        <v>174</v>
      </c>
      <c r="H1" t="s">
        <v>175</v>
      </c>
    </row>
    <row r="2" spans="1:9" x14ac:dyDescent="0.25">
      <c r="A2" s="4">
        <v>41365</v>
      </c>
      <c r="B2">
        <v>6</v>
      </c>
    </row>
    <row r="3" spans="1:9" x14ac:dyDescent="0.25">
      <c r="A3" s="4">
        <v>41426</v>
      </c>
      <c r="B3">
        <v>23</v>
      </c>
      <c r="E3" s="4">
        <v>41426</v>
      </c>
      <c r="F3">
        <v>15</v>
      </c>
      <c r="H3">
        <v>0</v>
      </c>
      <c r="I3">
        <v>10894104</v>
      </c>
    </row>
    <row r="4" spans="1:9" x14ac:dyDescent="0.25">
      <c r="A4" s="4">
        <v>41456</v>
      </c>
      <c r="B4">
        <v>253</v>
      </c>
      <c r="E4" s="4">
        <v>41456</v>
      </c>
      <c r="F4">
        <v>219</v>
      </c>
      <c r="H4">
        <v>1</v>
      </c>
      <c r="I4">
        <v>142825</v>
      </c>
    </row>
    <row r="5" spans="1:9" x14ac:dyDescent="0.25">
      <c r="A5" s="4">
        <v>41487</v>
      </c>
      <c r="B5">
        <v>204</v>
      </c>
      <c r="E5" s="4">
        <v>41487</v>
      </c>
      <c r="F5">
        <v>215</v>
      </c>
      <c r="H5">
        <v>2</v>
      </c>
      <c r="I5">
        <v>114493</v>
      </c>
    </row>
    <row r="6" spans="1:9" x14ac:dyDescent="0.25">
      <c r="A6" s="4">
        <v>41518</v>
      </c>
      <c r="B6">
        <v>1968</v>
      </c>
      <c r="E6" s="4">
        <v>41518</v>
      </c>
      <c r="F6">
        <v>2059</v>
      </c>
      <c r="H6">
        <v>3</v>
      </c>
      <c r="I6">
        <v>106895</v>
      </c>
    </row>
    <row r="7" spans="1:9" x14ac:dyDescent="0.25">
      <c r="A7" s="4">
        <v>41548</v>
      </c>
      <c r="B7">
        <v>1345</v>
      </c>
      <c r="E7" s="4">
        <v>41548</v>
      </c>
      <c r="F7">
        <v>1418</v>
      </c>
      <c r="H7">
        <v>4</v>
      </c>
      <c r="I7">
        <v>99940</v>
      </c>
    </row>
    <row r="8" spans="1:9" x14ac:dyDescent="0.25">
      <c r="A8" s="4">
        <v>41579</v>
      </c>
      <c r="B8">
        <v>820</v>
      </c>
      <c r="E8" s="4">
        <v>41579</v>
      </c>
      <c r="F8">
        <v>880</v>
      </c>
      <c r="H8">
        <v>5</v>
      </c>
      <c r="I8">
        <v>93806</v>
      </c>
    </row>
    <row r="9" spans="1:9" x14ac:dyDescent="0.25">
      <c r="A9" s="4">
        <v>41609</v>
      </c>
      <c r="B9">
        <v>369</v>
      </c>
      <c r="E9" s="4">
        <v>41609</v>
      </c>
      <c r="F9">
        <v>404</v>
      </c>
      <c r="H9">
        <v>6</v>
      </c>
      <c r="I9">
        <v>95781</v>
      </c>
    </row>
    <row r="10" spans="1:9" x14ac:dyDescent="0.25">
      <c r="A10" s="4">
        <v>41640</v>
      </c>
      <c r="B10">
        <v>374</v>
      </c>
      <c r="E10" s="4">
        <v>41640</v>
      </c>
      <c r="F10">
        <v>379</v>
      </c>
      <c r="H10">
        <v>7</v>
      </c>
      <c r="I10">
        <v>97187</v>
      </c>
    </row>
    <row r="11" spans="1:9" x14ac:dyDescent="0.25">
      <c r="A11" s="4">
        <v>41671</v>
      </c>
      <c r="B11">
        <v>1069</v>
      </c>
      <c r="E11" s="4">
        <v>41671</v>
      </c>
      <c r="F11">
        <v>1097</v>
      </c>
      <c r="H11">
        <v>8</v>
      </c>
      <c r="I11">
        <v>97852</v>
      </c>
    </row>
    <row r="12" spans="1:9" x14ac:dyDescent="0.25">
      <c r="A12" s="4">
        <v>41699</v>
      </c>
      <c r="B12">
        <v>1519</v>
      </c>
      <c r="E12" s="4">
        <v>41699</v>
      </c>
      <c r="F12">
        <v>1597</v>
      </c>
      <c r="H12">
        <v>9</v>
      </c>
      <c r="I12">
        <v>98721</v>
      </c>
    </row>
    <row r="13" spans="1:9" x14ac:dyDescent="0.25">
      <c r="A13" s="4">
        <v>41730</v>
      </c>
      <c r="B13">
        <v>3590</v>
      </c>
      <c r="E13" s="4">
        <v>41730</v>
      </c>
      <c r="F13">
        <v>3752</v>
      </c>
      <c r="H13">
        <v>10</v>
      </c>
      <c r="I13">
        <v>92796</v>
      </c>
    </row>
    <row r="14" spans="1:9" x14ac:dyDescent="0.25">
      <c r="A14" s="4">
        <v>41760</v>
      </c>
      <c r="B14">
        <v>5517</v>
      </c>
      <c r="E14" s="4">
        <v>41760</v>
      </c>
      <c r="F14">
        <v>5778</v>
      </c>
      <c r="H14">
        <v>11</v>
      </c>
      <c r="I14">
        <v>107036</v>
      </c>
    </row>
    <row r="15" spans="1:9" x14ac:dyDescent="0.25">
      <c r="A15" s="4">
        <v>41791</v>
      </c>
      <c r="B15">
        <v>8228</v>
      </c>
      <c r="E15" s="4">
        <v>41791</v>
      </c>
      <c r="F15">
        <v>8710</v>
      </c>
      <c r="H15">
        <v>12</v>
      </c>
      <c r="I15">
        <v>74576</v>
      </c>
    </row>
    <row r="16" spans="1:9" x14ac:dyDescent="0.25">
      <c r="A16" s="4">
        <v>41821</v>
      </c>
      <c r="B16">
        <v>57261</v>
      </c>
      <c r="E16" s="4">
        <v>41821</v>
      </c>
      <c r="F16">
        <v>60867</v>
      </c>
      <c r="H16">
        <v>13</v>
      </c>
      <c r="I16">
        <v>69169</v>
      </c>
    </row>
    <row r="17" spans="1:9" x14ac:dyDescent="0.25">
      <c r="A17" s="4">
        <v>41852</v>
      </c>
      <c r="B17">
        <v>65292</v>
      </c>
      <c r="E17" s="4">
        <v>41852</v>
      </c>
      <c r="F17">
        <v>69540</v>
      </c>
      <c r="H17">
        <v>14</v>
      </c>
      <c r="I17">
        <v>66573</v>
      </c>
    </row>
    <row r="18" spans="1:9" x14ac:dyDescent="0.25">
      <c r="A18" s="4">
        <v>41883</v>
      </c>
      <c r="B18">
        <v>93618</v>
      </c>
      <c r="E18" s="4">
        <v>41883</v>
      </c>
      <c r="F18">
        <v>101372</v>
      </c>
      <c r="H18">
        <v>15</v>
      </c>
      <c r="I18">
        <v>67744</v>
      </c>
    </row>
    <row r="19" spans="1:9" x14ac:dyDescent="0.25">
      <c r="A19" s="4">
        <v>41913</v>
      </c>
      <c r="B19">
        <v>254508</v>
      </c>
      <c r="E19" s="4">
        <v>41913</v>
      </c>
      <c r="F19">
        <v>278937</v>
      </c>
      <c r="H19">
        <v>16</v>
      </c>
      <c r="I19">
        <v>70191</v>
      </c>
    </row>
    <row r="20" spans="1:9" x14ac:dyDescent="0.25">
      <c r="A20" s="4">
        <v>41944</v>
      </c>
      <c r="B20">
        <v>290663</v>
      </c>
      <c r="E20" s="4">
        <v>41944</v>
      </c>
      <c r="F20">
        <v>326895</v>
      </c>
      <c r="H20">
        <v>17</v>
      </c>
      <c r="I20">
        <v>76241</v>
      </c>
    </row>
    <row r="21" spans="1:9" x14ac:dyDescent="0.25">
      <c r="A21" s="4">
        <v>41974</v>
      </c>
      <c r="B21">
        <v>328702</v>
      </c>
      <c r="E21" s="4">
        <v>41974</v>
      </c>
      <c r="F21">
        <v>383930</v>
      </c>
      <c r="H21">
        <v>18</v>
      </c>
      <c r="I21">
        <v>89361</v>
      </c>
    </row>
    <row r="22" spans="1:9" x14ac:dyDescent="0.25">
      <c r="A22" s="4">
        <v>42005</v>
      </c>
      <c r="B22">
        <v>322460</v>
      </c>
      <c r="E22" s="4">
        <v>42005</v>
      </c>
      <c r="F22">
        <v>399373</v>
      </c>
      <c r="H22">
        <v>19</v>
      </c>
      <c r="I22">
        <v>125648</v>
      </c>
    </row>
    <row r="23" spans="1:9" x14ac:dyDescent="0.25">
      <c r="A23" s="4">
        <v>42036</v>
      </c>
      <c r="B23">
        <v>236211</v>
      </c>
      <c r="E23" s="4">
        <v>42036</v>
      </c>
      <c r="F23">
        <v>276945</v>
      </c>
      <c r="H23">
        <v>20</v>
      </c>
      <c r="I23">
        <v>1177843</v>
      </c>
    </row>
    <row r="24" spans="1:9" x14ac:dyDescent="0.25">
      <c r="A24" s="4"/>
    </row>
    <row r="25" spans="1:9" x14ac:dyDescent="0.25">
      <c r="B25">
        <f>SUM(B2:B24)</f>
        <v>1674000</v>
      </c>
      <c r="F25">
        <f>SUM(F3:F23)</f>
        <v>1924382</v>
      </c>
    </row>
  </sheetData>
  <sortState ref="A2:B24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40" workbookViewId="0">
      <selection activeCell="P55" sqref="P55"/>
    </sheetView>
  </sheetViews>
  <sheetFormatPr defaultRowHeight="14.4" x14ac:dyDescent="0.25"/>
  <cols>
    <col min="1" max="1" width="19.77734375" customWidth="1"/>
    <col min="2" max="2" width="28.88671875" customWidth="1"/>
    <col min="3" max="3" width="8.88671875" customWidth="1"/>
  </cols>
  <sheetData>
    <row r="1" spans="1:4" x14ac:dyDescent="0.25">
      <c r="D1" t="s">
        <v>173</v>
      </c>
    </row>
    <row r="2" spans="1:4" x14ac:dyDescent="0.25">
      <c r="A2" t="s">
        <v>163</v>
      </c>
      <c r="B2">
        <v>19091536710</v>
      </c>
      <c r="D2">
        <f t="shared" ref="D2:D4" si="0">B2/100000000</f>
        <v>190.9153671</v>
      </c>
    </row>
    <row r="3" spans="1:4" x14ac:dyDescent="0.25">
      <c r="A3" t="s">
        <v>164</v>
      </c>
      <c r="B3">
        <v>14782830710</v>
      </c>
      <c r="D3">
        <f t="shared" si="0"/>
        <v>147.82830709999999</v>
      </c>
    </row>
    <row r="4" spans="1:4" x14ac:dyDescent="0.25">
      <c r="A4" t="s">
        <v>172</v>
      </c>
      <c r="B4">
        <f>B2-B3</f>
        <v>4308706000</v>
      </c>
      <c r="D4">
        <f t="shared" si="0"/>
        <v>43.087060000000001</v>
      </c>
    </row>
    <row r="5" spans="1:4" x14ac:dyDescent="0.25">
      <c r="A5" t="s">
        <v>165</v>
      </c>
      <c r="B5">
        <v>3237176350</v>
      </c>
      <c r="C5">
        <f>B5/B2*100</f>
        <v>16.956080587815606</v>
      </c>
      <c r="D5">
        <f>B5/100000000</f>
        <v>32.3717635</v>
      </c>
    </row>
    <row r="6" spans="1:4" x14ac:dyDescent="0.25">
      <c r="A6" t="s">
        <v>166</v>
      </c>
      <c r="B6">
        <v>412393114</v>
      </c>
      <c r="C6">
        <f>B6/B2*100</f>
        <v>2.1600833933079451</v>
      </c>
      <c r="D6">
        <f t="shared" ref="D6:D11" si="1">B6/100000000</f>
        <v>4.1239311399999998</v>
      </c>
    </row>
    <row r="7" spans="1:4" x14ac:dyDescent="0.25">
      <c r="A7" t="s">
        <v>167</v>
      </c>
      <c r="B7">
        <v>326410970</v>
      </c>
      <c r="C7">
        <f>B7/B2*100</f>
        <v>1.7097155402321724</v>
      </c>
      <c r="D7">
        <f t="shared" si="1"/>
        <v>3.2641097000000001</v>
      </c>
    </row>
    <row r="8" spans="1:4" x14ac:dyDescent="0.25">
      <c r="A8" t="s">
        <v>168</v>
      </c>
      <c r="B8">
        <v>675472151</v>
      </c>
      <c r="C8">
        <f>B8/B2*100</f>
        <v>3.5380711425193598</v>
      </c>
      <c r="D8">
        <f t="shared" si="1"/>
        <v>6.7547215100000004</v>
      </c>
    </row>
    <row r="9" spans="1:4" x14ac:dyDescent="0.25">
      <c r="A9" t="s">
        <v>169</v>
      </c>
      <c r="B9">
        <v>11677689205</v>
      </c>
      <c r="C9">
        <f>B9/B2*100</f>
        <v>61.166837339412893</v>
      </c>
      <c r="D9">
        <f t="shared" si="1"/>
        <v>116.77689205</v>
      </c>
    </row>
    <row r="10" spans="1:4" x14ac:dyDescent="0.25">
      <c r="A10" t="s">
        <v>170</v>
      </c>
      <c r="B10">
        <v>49339809</v>
      </c>
      <c r="C10">
        <f>B10/B2*100</f>
        <v>0.25843812234431707</v>
      </c>
      <c r="D10">
        <f t="shared" si="1"/>
        <v>0.49339809000000001</v>
      </c>
    </row>
    <row r="11" spans="1:4" x14ac:dyDescent="0.25">
      <c r="A11" t="s">
        <v>171</v>
      </c>
      <c r="B11">
        <v>4905850965</v>
      </c>
      <c r="C11">
        <f>B11/B2*100</f>
        <v>25.696469799784911</v>
      </c>
      <c r="D11">
        <f t="shared" si="1"/>
        <v>49.058509649999998</v>
      </c>
    </row>
    <row r="34" spans="1:2" x14ac:dyDescent="0.25">
      <c r="A34" t="s">
        <v>176</v>
      </c>
    </row>
    <row r="35" spans="1:2" x14ac:dyDescent="0.25">
      <c r="A35" t="s">
        <v>181</v>
      </c>
      <c r="B35">
        <v>8942772</v>
      </c>
    </row>
    <row r="36" spans="1:2" x14ac:dyDescent="0.25">
      <c r="A36" t="s">
        <v>177</v>
      </c>
      <c r="B36">
        <v>3401454</v>
      </c>
    </row>
    <row r="37" spans="1:2" x14ac:dyDescent="0.25">
      <c r="A37" t="s">
        <v>178</v>
      </c>
      <c r="B37">
        <v>846805</v>
      </c>
    </row>
    <row r="38" spans="1:2" x14ac:dyDescent="0.25">
      <c r="A38" t="s">
        <v>179</v>
      </c>
      <c r="B38">
        <v>662070</v>
      </c>
    </row>
    <row r="39" spans="1:2" x14ac:dyDescent="0.25">
      <c r="A39" t="s">
        <v>180</v>
      </c>
      <c r="B39">
        <v>5561</v>
      </c>
    </row>
    <row r="40" spans="1:2" x14ac:dyDescent="0.25">
      <c r="A40" t="s">
        <v>182</v>
      </c>
      <c r="B40">
        <v>59</v>
      </c>
    </row>
    <row r="54" spans="1:14" x14ac:dyDescent="0.25">
      <c r="A54" t="s">
        <v>186</v>
      </c>
    </row>
    <row r="55" spans="1:14" x14ac:dyDescent="0.25">
      <c r="B55">
        <v>1</v>
      </c>
      <c r="C55">
        <v>2</v>
      </c>
      <c r="D55">
        <v>3</v>
      </c>
      <c r="E55">
        <v>4</v>
      </c>
      <c r="F55">
        <v>5</v>
      </c>
      <c r="G55" t="s">
        <v>187</v>
      </c>
      <c r="H55" t="s">
        <v>188</v>
      </c>
      <c r="I55" t="s">
        <v>2</v>
      </c>
      <c r="J55" t="s">
        <v>3</v>
      </c>
      <c r="K55" t="s">
        <v>14</v>
      </c>
      <c r="L55" t="s">
        <v>4</v>
      </c>
      <c r="M55" t="s">
        <v>5</v>
      </c>
      <c r="N55" t="s">
        <v>32</v>
      </c>
    </row>
    <row r="56" spans="1:14" x14ac:dyDescent="0.25">
      <c r="A56" t="s">
        <v>163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</row>
    <row r="57" spans="1:14" x14ac:dyDescent="0.25">
      <c r="A57" t="s">
        <v>164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</row>
    <row r="58" spans="1:14" x14ac:dyDescent="0.25">
      <c r="A58" t="s">
        <v>172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1:14" x14ac:dyDescent="0.25">
      <c r="A59" t="s">
        <v>165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</row>
    <row r="60" spans="1:14" x14ac:dyDescent="0.25">
      <c r="A60" t="s">
        <v>166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1:14" x14ac:dyDescent="0.25">
      <c r="A61" t="s">
        <v>167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</row>
    <row r="62" spans="1:14" x14ac:dyDescent="0.25">
      <c r="A62" t="s">
        <v>168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1:14" x14ac:dyDescent="0.25">
      <c r="A63" t="s">
        <v>169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</row>
    <row r="64" spans="1:14" x14ac:dyDescent="0.25">
      <c r="A64" t="s">
        <v>170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</row>
    <row r="65" spans="1:14" x14ac:dyDescent="0.25">
      <c r="A65" t="s">
        <v>171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</row>
    <row r="68" spans="1:14" x14ac:dyDescent="0.25">
      <c r="A68" s="1"/>
    </row>
    <row r="69" spans="1:14" x14ac:dyDescent="0.25">
      <c r="A69" s="1"/>
    </row>
    <row r="70" spans="1:14" x14ac:dyDescent="0.25">
      <c r="A70" s="1"/>
    </row>
    <row r="71" spans="1:14" x14ac:dyDescent="0.25">
      <c r="A71" s="1"/>
    </row>
    <row r="72" spans="1:14" x14ac:dyDescent="0.25">
      <c r="A7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1"/>
    </sheetView>
  </sheetViews>
  <sheetFormatPr defaultRowHeight="14.4" x14ac:dyDescent="0.25"/>
  <sheetData/>
  <sortState ref="A1:B21">
    <sortCondition ref="A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4" sqref="E4"/>
    </sheetView>
  </sheetViews>
  <sheetFormatPr defaultRowHeight="14.4" x14ac:dyDescent="0.25"/>
  <cols>
    <col min="1" max="47" width="30.77734375" customWidth="1"/>
  </cols>
  <sheetData>
    <row r="1" spans="1:4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</row>
    <row r="2" spans="1:47" x14ac:dyDescent="0.25">
      <c r="A2" t="s">
        <v>92</v>
      </c>
      <c r="B2">
        <v>32</v>
      </c>
      <c r="C2" t="s">
        <v>93</v>
      </c>
      <c r="D2">
        <v>0</v>
      </c>
      <c r="E2">
        <v>1</v>
      </c>
      <c r="F2">
        <v>29</v>
      </c>
      <c r="G2">
        <v>4.1976325566602798E+18</v>
      </c>
      <c r="H2">
        <v>1.04590106461008E+18</v>
      </c>
      <c r="I2" s="5">
        <v>31107</v>
      </c>
      <c r="J2" t="s">
        <v>94</v>
      </c>
      <c r="K2">
        <v>1</v>
      </c>
      <c r="L2" t="s">
        <v>95</v>
      </c>
      <c r="M2" t="s">
        <v>96</v>
      </c>
      <c r="N2" t="s">
        <v>97</v>
      </c>
      <c r="O2">
        <v>18244908537</v>
      </c>
      <c r="P2" t="s">
        <v>98</v>
      </c>
      <c r="Q2">
        <v>0</v>
      </c>
      <c r="R2">
        <v>1394975618342</v>
      </c>
      <c r="S2" t="s">
        <v>97</v>
      </c>
      <c r="T2" t="s">
        <v>97</v>
      </c>
      <c r="U2">
        <v>2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>
        <v>23.1214111</v>
      </c>
      <c r="AE2">
        <v>113.2718316</v>
      </c>
      <c r="AF2">
        <v>861068022302157</v>
      </c>
      <c r="AG2">
        <v>0</v>
      </c>
      <c r="AH2">
        <v>0</v>
      </c>
      <c r="AI2" t="s">
        <v>97</v>
      </c>
      <c r="AJ2">
        <v>1</v>
      </c>
      <c r="AK2" t="s">
        <v>99</v>
      </c>
      <c r="AL2" t="s">
        <v>100</v>
      </c>
      <c r="AM2" t="s">
        <v>97</v>
      </c>
      <c r="AN2">
        <v>0</v>
      </c>
      <c r="AO2">
        <v>32</v>
      </c>
      <c r="AP2">
        <v>0</v>
      </c>
      <c r="AQ2">
        <v>0</v>
      </c>
      <c r="AR2">
        <v>861068022302157</v>
      </c>
      <c r="AS2" t="s">
        <v>97</v>
      </c>
      <c r="AT2" t="s">
        <v>97</v>
      </c>
      <c r="AU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D16" sqref="D16"/>
    </sheetView>
  </sheetViews>
  <sheetFormatPr defaultRowHeight="14.4" x14ac:dyDescent="0.25"/>
  <cols>
    <col min="1" max="32" width="30.77734375" customWidth="1"/>
  </cols>
  <sheetData>
    <row r="1" spans="1:31" s="6" customFormat="1" x14ac:dyDescent="0.25">
      <c r="A1" s="6" t="s">
        <v>45</v>
      </c>
      <c r="B1" s="6" t="s">
        <v>162</v>
      </c>
      <c r="C1" s="6" t="s">
        <v>161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  <c r="R1" s="6" t="s">
        <v>115</v>
      </c>
      <c r="S1" s="6" t="s">
        <v>116</v>
      </c>
      <c r="T1" s="6" t="s">
        <v>117</v>
      </c>
      <c r="U1" s="6" t="s">
        <v>118</v>
      </c>
      <c r="V1" s="6" t="s">
        <v>119</v>
      </c>
      <c r="W1" s="6" t="s">
        <v>120</v>
      </c>
      <c r="X1" s="6" t="s">
        <v>121</v>
      </c>
      <c r="Y1" s="6" t="s">
        <v>122</v>
      </c>
      <c r="Z1" s="6" t="s">
        <v>123</v>
      </c>
      <c r="AA1" s="6" t="s">
        <v>124</v>
      </c>
      <c r="AB1" s="6" t="s">
        <v>125</v>
      </c>
      <c r="AC1" s="6" t="s">
        <v>126</v>
      </c>
      <c r="AD1" s="6" t="s">
        <v>127</v>
      </c>
      <c r="AE1" s="6" t="s">
        <v>128</v>
      </c>
    </row>
    <row r="2" spans="1:31" x14ac:dyDescent="0.25">
      <c r="A2" t="s">
        <v>129</v>
      </c>
      <c r="B2">
        <v>0</v>
      </c>
      <c r="C2">
        <v>573</v>
      </c>
      <c r="D2">
        <v>573</v>
      </c>
      <c r="E2">
        <v>0</v>
      </c>
      <c r="F2">
        <v>248</v>
      </c>
      <c r="G2">
        <v>0</v>
      </c>
      <c r="H2">
        <v>0</v>
      </c>
      <c r="I2">
        <v>0</v>
      </c>
      <c r="J2">
        <v>0</v>
      </c>
      <c r="K2">
        <v>92</v>
      </c>
      <c r="L2" t="s">
        <v>92</v>
      </c>
      <c r="M2">
        <v>0</v>
      </c>
      <c r="N2">
        <v>0</v>
      </c>
      <c r="O2">
        <v>0</v>
      </c>
      <c r="P2">
        <v>10</v>
      </c>
      <c r="Q2">
        <v>100</v>
      </c>
      <c r="R2">
        <v>110</v>
      </c>
      <c r="S2">
        <v>0</v>
      </c>
      <c r="T2">
        <v>0</v>
      </c>
      <c r="U2">
        <v>0</v>
      </c>
      <c r="V2">
        <v>325</v>
      </c>
      <c r="W2">
        <v>0</v>
      </c>
      <c r="X2">
        <v>110</v>
      </c>
      <c r="Y2">
        <v>0</v>
      </c>
      <c r="Z2">
        <v>0</v>
      </c>
      <c r="AA2" t="s">
        <v>97</v>
      </c>
      <c r="AB2" t="s">
        <v>97</v>
      </c>
      <c r="AC2">
        <v>0</v>
      </c>
      <c r="AD2">
        <v>0</v>
      </c>
      <c r="AE2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E7" sqref="E7"/>
    </sheetView>
  </sheetViews>
  <sheetFormatPr defaultRowHeight="14.4" x14ac:dyDescent="0.25"/>
  <cols>
    <col min="1" max="3" width="25.77734375" customWidth="1"/>
    <col min="4" max="4" width="44.21875" customWidth="1"/>
    <col min="5" max="31" width="25.77734375" customWidth="1"/>
  </cols>
  <sheetData>
    <row r="1" spans="1:31" x14ac:dyDescent="0.25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 x14ac:dyDescent="0.25">
      <c r="B2" t="s">
        <v>97</v>
      </c>
      <c r="C2" t="s">
        <v>97</v>
      </c>
      <c r="D2" t="s">
        <v>131</v>
      </c>
      <c r="E2" t="s">
        <v>185</v>
      </c>
      <c r="F2" t="s">
        <v>97</v>
      </c>
      <c r="G2" t="s">
        <v>97</v>
      </c>
      <c r="H2" t="s">
        <v>97</v>
      </c>
      <c r="I2">
        <v>521</v>
      </c>
      <c r="J2" t="s">
        <v>97</v>
      </c>
      <c r="K2">
        <v>1</v>
      </c>
      <c r="L2" t="s">
        <v>97</v>
      </c>
      <c r="M2" t="s">
        <v>97</v>
      </c>
      <c r="N2" t="s">
        <v>97</v>
      </c>
      <c r="O2">
        <v>0</v>
      </c>
      <c r="P2">
        <v>1392180250187</v>
      </c>
      <c r="Q2">
        <v>2</v>
      </c>
      <c r="R2" t="s">
        <v>130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>
        <v>0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E13" sqref="E13"/>
    </sheetView>
  </sheetViews>
  <sheetFormatPr defaultRowHeight="14.4" x14ac:dyDescent="0.25"/>
  <cols>
    <col min="1" max="31" width="30.77734375" customWidth="1"/>
  </cols>
  <sheetData>
    <row r="1" spans="1:31" x14ac:dyDescent="0.25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 x14ac:dyDescent="0.25">
      <c r="A2" t="s">
        <v>160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>
        <v>2</v>
      </c>
      <c r="K2" t="s">
        <v>159</v>
      </c>
      <c r="L2">
        <v>1</v>
      </c>
      <c r="N2">
        <v>0</v>
      </c>
      <c r="O2" t="s">
        <v>97</v>
      </c>
      <c r="P2">
        <v>0</v>
      </c>
      <c r="Q2">
        <v>1426612824113</v>
      </c>
      <c r="R2">
        <v>0</v>
      </c>
      <c r="S2" t="s">
        <v>158</v>
      </c>
      <c r="T2" t="s">
        <v>97</v>
      </c>
      <c r="U2" t="s">
        <v>97</v>
      </c>
      <c r="V2" t="s">
        <v>97</v>
      </c>
      <c r="W2">
        <v>1426612818164</v>
      </c>
      <c r="X2">
        <v>1426612818223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邀请分布150319</vt:lpstr>
      <vt:lpstr>日活注册分布150319</vt:lpstr>
      <vt:lpstr>积分分布150319</vt:lpstr>
      <vt:lpstr>Sheet4</vt:lpstr>
      <vt:lpstr>useinfo</vt:lpstr>
      <vt:lpstr>userCredit</vt:lpstr>
      <vt:lpstr>userCreditLog</vt:lpstr>
      <vt:lpstr>userCreditLogDaily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fxi</cp:lastModifiedBy>
  <dcterms:created xsi:type="dcterms:W3CDTF">2015-03-21T13:09:41Z</dcterms:created>
  <dcterms:modified xsi:type="dcterms:W3CDTF">2015-03-24T08:18:46Z</dcterms:modified>
</cp:coreProperties>
</file>