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10" i="1"/>
  <c r="F10"/>
  <c r="H10"/>
  <c r="I10" s="1"/>
  <c r="J10"/>
  <c r="H3"/>
  <c r="I3" s="1"/>
  <c r="F4"/>
  <c r="F5"/>
  <c r="F6"/>
  <c r="F7"/>
  <c r="F8"/>
  <c r="F9"/>
  <c r="F3"/>
  <c r="E4"/>
  <c r="J4" s="1"/>
  <c r="E5"/>
  <c r="J5" s="1"/>
  <c r="E6"/>
  <c r="J6" s="1"/>
  <c r="E7"/>
  <c r="J7" s="1"/>
  <c r="E8"/>
  <c r="J8" s="1"/>
  <c r="E9"/>
  <c r="J9" s="1"/>
  <c r="E3"/>
  <c r="J3" s="1"/>
  <c r="H4"/>
  <c r="I4" s="1"/>
  <c r="H5"/>
  <c r="I5" s="1"/>
  <c r="H6"/>
  <c r="I6" s="1"/>
  <c r="H7"/>
  <c r="I7" s="1"/>
  <c r="H8"/>
  <c r="I8" s="1"/>
  <c r="H9"/>
  <c r="I9" s="1"/>
  <c r="L10" l="1"/>
  <c r="N10"/>
  <c r="O10" s="1"/>
  <c r="M10"/>
  <c r="L9"/>
  <c r="H17" a="1"/>
  <c r="H17" s="1"/>
  <c r="P10" l="1"/>
  <c r="M9"/>
  <c r="N9"/>
  <c r="O9" s="1"/>
  <c r="I17"/>
  <c r="H18"/>
  <c r="I18"/>
  <c r="P9" l="1"/>
</calcChain>
</file>

<file path=xl/sharedStrings.xml><?xml version="1.0" encoding="utf-8"?>
<sst xmlns="http://schemas.openxmlformats.org/spreadsheetml/2006/main" count="5" uniqueCount="5">
  <si>
    <t>sig</t>
  </si>
  <si>
    <t>t</t>
  </si>
  <si>
    <t>lnt</t>
  </si>
  <si>
    <t>lnW</t>
  </si>
  <si>
    <t>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</si>
</sst>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6422514335776926E-2"/>
          <c:y val="4.2323217527446694E-2"/>
          <c:w val="0.86614923356677964"/>
          <c:h val="0.8292648591407247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Лист1!$I$3:$I$13</c:f>
              <c:numCache>
                <c:formatCode>0.000</c:formatCode>
                <c:ptCount val="11"/>
                <c:pt idx="0">
                  <c:v>6.8340592219797198</c:v>
                </c:pt>
                <c:pt idx="1">
                  <c:v>7.0232111644794193</c:v>
                </c:pt>
                <c:pt idx="2">
                  <c:v>7.1192180751222276</c:v>
                </c:pt>
                <c:pt idx="3">
                  <c:v>7.2361586208815734</c:v>
                </c:pt>
                <c:pt idx="4">
                  <c:v>7.2873431063910186</c:v>
                </c:pt>
                <c:pt idx="5">
                  <c:v>7.4479954227368284</c:v>
                </c:pt>
                <c:pt idx="6">
                  <c:v>7.487835100086504</c:v>
                </c:pt>
                <c:pt idx="7">
                  <c:v>7.5181429396741901</c:v>
                </c:pt>
              </c:numCache>
            </c:numRef>
          </c:xVal>
          <c:yVal>
            <c:numRef>
              <c:f>Лист1!$J$3:$J$13</c:f>
              <c:numCache>
                <c:formatCode>0.00</c:formatCode>
                <c:ptCount val="11"/>
                <c:pt idx="0">
                  <c:v>2.2649579893703096</c:v>
                </c:pt>
                <c:pt idx="1">
                  <c:v>2.7733696672228527</c:v>
                </c:pt>
                <c:pt idx="2">
                  <c:v>3.091711320525881</c:v>
                </c:pt>
                <c:pt idx="3">
                  <c:v>3.4181016952549226</c:v>
                </c:pt>
                <c:pt idx="4">
                  <c:v>3.7867391085170077</c:v>
                </c:pt>
                <c:pt idx="5">
                  <c:v>4.1722033484126699</c:v>
                </c:pt>
                <c:pt idx="6">
                  <c:v>4.4664252263106814</c:v>
                </c:pt>
                <c:pt idx="7">
                  <c:v>4.5279348672412976</c:v>
                </c:pt>
              </c:numCache>
            </c:numRef>
          </c:yVal>
        </c:ser>
        <c:axId val="72723072"/>
        <c:axId val="72811264"/>
      </c:scatterChart>
      <c:valAx>
        <c:axId val="7272307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lnT</a:t>
                </a:r>
              </a:p>
            </c:rich>
          </c:tx>
          <c:layout>
            <c:manualLayout>
              <c:xMode val="edge"/>
              <c:yMode val="edge"/>
              <c:x val="0.88314317098952511"/>
              <c:y val="0.93755012678775529"/>
            </c:manualLayout>
          </c:layout>
        </c:title>
        <c:numFmt formatCode="0.000" sourceLinked="1"/>
        <c:tickLblPos val="nextTo"/>
        <c:crossAx val="72811264"/>
        <c:crosses val="autoZero"/>
        <c:crossBetween val="midCat"/>
      </c:valAx>
      <c:valAx>
        <c:axId val="7281126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lnW</a:t>
                </a:r>
              </a:p>
            </c:rich>
          </c:tx>
          <c:layout>
            <c:manualLayout>
              <c:xMode val="edge"/>
              <c:yMode val="edge"/>
              <c:x val="0"/>
              <c:y val="7.4064880272017367E-2"/>
            </c:manualLayout>
          </c:layout>
        </c:title>
        <c:numFmt formatCode="0.00" sourceLinked="1"/>
        <c:tickLblPos val="nextTo"/>
        <c:crossAx val="7272307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69160</xdr:colOff>
      <xdr:row>17</xdr:row>
      <xdr:rowOff>144944</xdr:rowOff>
    </xdr:from>
    <xdr:to>
      <xdr:col>16</xdr:col>
      <xdr:colOff>453473</xdr:colOff>
      <xdr:row>35</xdr:row>
      <xdr:rowOff>1241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topLeftCell="G18" zoomScale="120" zoomScaleNormal="120" workbookViewId="0">
      <selection activeCell="E3" sqref="E3:E10"/>
    </sheetView>
  </sheetViews>
  <sheetFormatPr defaultRowHeight="14.4"/>
  <cols>
    <col min="8" max="8" width="12" bestFit="1" customWidth="1"/>
    <col min="12" max="12" width="13.109375" bestFit="1" customWidth="1"/>
    <col min="13" max="13" width="12" bestFit="1" customWidth="1"/>
    <col min="14" max="14" width="13.109375" bestFit="1" customWidth="1"/>
    <col min="16" max="16" width="13.109375" bestFit="1" customWidth="1"/>
  </cols>
  <sheetData>
    <row r="2" spans="1:16" ht="15" thickBot="1">
      <c r="H2" t="s">
        <v>1</v>
      </c>
      <c r="I2" t="s">
        <v>2</v>
      </c>
      <c r="J2" s="5" t="s">
        <v>3</v>
      </c>
    </row>
    <row r="3" spans="1:16" ht="16.2" thickBot="1">
      <c r="A3">
        <v>912</v>
      </c>
      <c r="B3">
        <v>912</v>
      </c>
      <c r="C3" s="1">
        <v>0.52800000000000002</v>
      </c>
      <c r="D3" s="2">
        <v>18.239999999999998</v>
      </c>
      <c r="E3" s="5">
        <f>C3*D3</f>
        <v>9.6307200000000002</v>
      </c>
      <c r="F3" s="5">
        <f>0.001*D3+0.03*C3</f>
        <v>3.4079999999999999E-2</v>
      </c>
      <c r="G3" s="1">
        <v>0.11899999999999999</v>
      </c>
      <c r="H3" s="6">
        <f>800+1.057*(B3-790)</f>
        <v>928.95399999999995</v>
      </c>
      <c r="I3" s="7">
        <f>LN(H3)</f>
        <v>6.8340592219797198</v>
      </c>
      <c r="J3" s="5">
        <f>LN(E3)</f>
        <v>2.2649579893703096</v>
      </c>
    </row>
    <row r="4" spans="1:16" ht="16.2" thickBot="1">
      <c r="A4">
        <v>1095</v>
      </c>
      <c r="B4">
        <v>1095</v>
      </c>
      <c r="C4" s="3">
        <v>0.61</v>
      </c>
      <c r="D4" s="4">
        <v>26.25</v>
      </c>
      <c r="E4" s="5">
        <f t="shared" ref="E4:E13" si="0">C4*D4</f>
        <v>16.012499999999999</v>
      </c>
      <c r="F4" s="5">
        <f t="shared" ref="F4:F13" si="1">0.001*D4+0.03*C4</f>
        <v>4.4549999999999999E-2</v>
      </c>
      <c r="G4" s="3">
        <v>0.13100000000000001</v>
      </c>
      <c r="H4" s="6">
        <f t="shared" ref="H4:H13" si="2">800+1.057*(B4-790)</f>
        <v>1122.385</v>
      </c>
      <c r="I4" s="7">
        <f t="shared" ref="I4:I13" si="3">LN(H4)</f>
        <v>7.0232111644794193</v>
      </c>
      <c r="J4" s="5">
        <f t="shared" ref="J4:J13" si="4">LN(E4)</f>
        <v>2.7733696672228527</v>
      </c>
    </row>
    <row r="5" spans="1:16" ht="16.2" thickBot="1">
      <c r="A5">
        <v>1202</v>
      </c>
      <c r="B5">
        <v>1202</v>
      </c>
      <c r="C5" s="3">
        <v>0.67200000000000004</v>
      </c>
      <c r="D5" s="4">
        <v>32.76</v>
      </c>
      <c r="E5" s="5">
        <f t="shared" si="0"/>
        <v>22.014720000000001</v>
      </c>
      <c r="F5" s="5">
        <f t="shared" si="1"/>
        <v>5.2919999999999995E-2</v>
      </c>
      <c r="G5" s="3">
        <v>0.14199999999999999</v>
      </c>
      <c r="H5" s="6">
        <f t="shared" si="2"/>
        <v>1235.4839999999999</v>
      </c>
      <c r="I5" s="7">
        <f t="shared" si="3"/>
        <v>7.1192180751222276</v>
      </c>
      <c r="J5" s="5">
        <f t="shared" si="4"/>
        <v>3.091711320525881</v>
      </c>
    </row>
    <row r="6" spans="1:16" ht="16.2" thickBot="1">
      <c r="A6">
        <v>1347</v>
      </c>
      <c r="B6">
        <v>1347</v>
      </c>
      <c r="C6" s="3">
        <v>0.74399999999999999</v>
      </c>
      <c r="D6" s="4">
        <v>41.01</v>
      </c>
      <c r="E6" s="5">
        <f t="shared" si="0"/>
        <v>30.511439999999997</v>
      </c>
      <c r="F6" s="5">
        <f t="shared" si="1"/>
        <v>6.3329999999999997E-2</v>
      </c>
      <c r="G6" s="3">
        <v>0.157</v>
      </c>
      <c r="H6" s="6">
        <f t="shared" si="2"/>
        <v>1388.7489999999998</v>
      </c>
      <c r="I6" s="7">
        <f t="shared" si="3"/>
        <v>7.2361586208815734</v>
      </c>
      <c r="J6" s="5">
        <f t="shared" si="4"/>
        <v>3.4181016952549226</v>
      </c>
    </row>
    <row r="7" spans="1:16" ht="16.2" thickBot="1">
      <c r="A7">
        <v>1416</v>
      </c>
      <c r="B7">
        <v>1416</v>
      </c>
      <c r="C7" s="3">
        <v>0.83799999999999997</v>
      </c>
      <c r="D7" s="4">
        <v>52.64</v>
      </c>
      <c r="E7" s="5">
        <f t="shared" si="0"/>
        <v>44.112319999999997</v>
      </c>
      <c r="F7" s="5">
        <f t="shared" si="1"/>
        <v>7.7780000000000002E-2</v>
      </c>
      <c r="G7" s="3">
        <v>0.17899999999999999</v>
      </c>
      <c r="H7" s="6">
        <f t="shared" si="2"/>
        <v>1461.682</v>
      </c>
      <c r="I7" s="7">
        <f t="shared" si="3"/>
        <v>7.2873431063910186</v>
      </c>
      <c r="J7" s="5">
        <f t="shared" si="4"/>
        <v>3.7867391085170077</v>
      </c>
    </row>
    <row r="8" spans="1:16" ht="16.2" thickBot="1">
      <c r="A8">
        <v>1657</v>
      </c>
      <c r="B8">
        <v>1657</v>
      </c>
      <c r="C8" s="3">
        <v>0.95099999999999996</v>
      </c>
      <c r="D8" s="4">
        <v>68.2</v>
      </c>
      <c r="E8" s="5">
        <f t="shared" si="0"/>
        <v>64.858199999999997</v>
      </c>
      <c r="F8" s="5">
        <f t="shared" si="1"/>
        <v>9.673000000000001E-2</v>
      </c>
      <c r="G8" s="3">
        <v>0.191</v>
      </c>
      <c r="H8" s="6">
        <f t="shared" si="2"/>
        <v>1716.4189999999999</v>
      </c>
      <c r="I8" s="7">
        <f t="shared" si="3"/>
        <v>7.4479954227368284</v>
      </c>
      <c r="J8" s="5">
        <f t="shared" si="4"/>
        <v>4.1722033484126699</v>
      </c>
      <c r="L8" t="s">
        <v>0</v>
      </c>
      <c r="O8" t="s">
        <v>4</v>
      </c>
    </row>
    <row r="9" spans="1:16" ht="16.2" thickBot="1">
      <c r="A9">
        <v>1723</v>
      </c>
      <c r="B9">
        <v>1723</v>
      </c>
      <c r="C9" s="3">
        <v>1.05</v>
      </c>
      <c r="D9" s="4">
        <v>82.9</v>
      </c>
      <c r="E9" s="5">
        <f t="shared" si="0"/>
        <v>87.045000000000016</v>
      </c>
      <c r="F9" s="5">
        <f t="shared" si="1"/>
        <v>0.1144</v>
      </c>
      <c r="G9" s="8">
        <v>0.214</v>
      </c>
      <c r="H9" s="6">
        <f t="shared" si="2"/>
        <v>1786.181</v>
      </c>
      <c r="I9" s="7">
        <f t="shared" si="3"/>
        <v>7.487835100086504</v>
      </c>
      <c r="J9" s="5">
        <f t="shared" si="4"/>
        <v>4.4664252263106814</v>
      </c>
      <c r="L9">
        <f>10000*E9/(0.36*G9*H9^4)</f>
        <v>1.1100069398228851E-6</v>
      </c>
      <c r="M9">
        <f>L9*((0.03/E9)^2+16*(0.01)^2)^0.5</f>
        <v>4.4401925688883831E-8</v>
      </c>
      <c r="N9">
        <f>2*3.14^5*1.38^4/(15*9*L9)</f>
        <v>14775259.565183835</v>
      </c>
      <c r="O9">
        <f>N9^0.33333</f>
        <v>245.36981826872341</v>
      </c>
      <c r="P9">
        <f>O9*M9/(3*L9)</f>
        <v>3.2717190154988871</v>
      </c>
    </row>
    <row r="10" spans="1:16" ht="16.2" thickBot="1">
      <c r="A10">
        <v>1775</v>
      </c>
      <c r="B10">
        <v>1775</v>
      </c>
      <c r="C10" s="3">
        <v>1.0720000000000001</v>
      </c>
      <c r="D10" s="4">
        <v>86.35</v>
      </c>
      <c r="E10" s="5">
        <f t="shared" si="0"/>
        <v>92.5672</v>
      </c>
      <c r="F10" s="5">
        <f t="shared" si="1"/>
        <v>0.11851</v>
      </c>
      <c r="G10" s="9">
        <v>0.23</v>
      </c>
      <c r="H10" s="6">
        <f t="shared" si="2"/>
        <v>1841.145</v>
      </c>
      <c r="I10" s="7">
        <f t="shared" si="3"/>
        <v>7.5181429396741901</v>
      </c>
      <c r="J10" s="5">
        <f t="shared" si="4"/>
        <v>4.5279348672412976</v>
      </c>
      <c r="L10">
        <f t="shared" ref="L10:L13" si="5">10000*E10/(0.36*G10*H10^4)</f>
        <v>9.729148203731735E-7</v>
      </c>
      <c r="M10">
        <f t="shared" ref="M10:M13" si="6">L10*((0.03/E10)^2+16*(0.01)^2)^0.5</f>
        <v>3.8917870153301525E-8</v>
      </c>
      <c r="N10">
        <f t="shared" ref="N10:N13" si="7">2*3.14^5*1.38^4/(15*9*L10)</f>
        <v>16857221.52813733</v>
      </c>
      <c r="O10">
        <f t="shared" ref="O10:O13" si="8">N10^0.33333</f>
        <v>256.39206217122575</v>
      </c>
      <c r="P10">
        <f t="shared" ref="P10:P13" si="9">O10*M10/(3*L10)</f>
        <v>3.4186730345313276</v>
      </c>
    </row>
    <row r="11" spans="1:16" ht="16.2" thickBot="1">
      <c r="C11" s="3"/>
      <c r="D11" s="4"/>
      <c r="E11" s="5"/>
      <c r="F11" s="5"/>
      <c r="G11" s="9"/>
      <c r="H11" s="6"/>
      <c r="I11" s="7"/>
      <c r="J11" s="5"/>
    </row>
    <row r="12" spans="1:16" ht="16.2" thickBot="1">
      <c r="C12" s="3"/>
      <c r="D12" s="4"/>
      <c r="E12" s="5"/>
      <c r="F12" s="5"/>
      <c r="G12" s="9"/>
      <c r="H12" s="6"/>
      <c r="I12" s="7"/>
      <c r="J12" s="5"/>
    </row>
    <row r="13" spans="1:16" ht="16.2" thickBot="1">
      <c r="C13" s="3"/>
      <c r="D13" s="4"/>
      <c r="E13" s="5"/>
      <c r="F13" s="5"/>
      <c r="G13" s="9"/>
      <c r="H13" s="6"/>
      <c r="I13" s="7"/>
      <c r="J13" s="5"/>
    </row>
    <row r="17" spans="8:9">
      <c r="H17" t="e">
        <f t="array" ref="H17:I18">LINEST(J3:J13,I3:I13,1,1)</f>
        <v>#VALUE!</v>
      </c>
      <c r="I17" t="e">
        <v>#VALUE!</v>
      </c>
    </row>
    <row r="18" spans="8:9">
      <c r="H18" t="e">
        <v>#VALUE!</v>
      </c>
      <c r="I18" t="e">
        <v>#VALUE!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2021-09-30T22:24:40Z</dcterms:modified>
</cp:coreProperties>
</file>