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christaylor/Desktop/ID FUTURE STARS /ID Future Stars Company Setup /"/>
    </mc:Choice>
  </mc:AlternateContent>
  <xr:revisionPtr revIDLastSave="0" documentId="13_ncr:1_{8AEFAF5E-3D03-C247-AC34-AC63BD639E0F}" xr6:coauthVersionLast="47" xr6:coauthVersionMax="47" xr10:uidLastSave="{00000000-0000-0000-0000-000000000000}"/>
  <bookViews>
    <workbookView xWindow="3040" yWindow="900" windowWidth="21160" windowHeight="14620" xr2:uid="{00000000-000D-0000-FFFF-FFFF00000000}"/>
  </bookViews>
  <sheets>
    <sheet name="SingleStep" sheetId="1" r:id="rId1"/>
  </sheets>
  <definedNames>
    <definedName name="_xlnm.Print_Area" localSheetId="0">SingleStep!$A$1:$F$47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  <c r="E5" i="1"/>
  <c r="D5" i="1"/>
  <c r="E18" i="1" l="1"/>
  <c r="D18" i="1"/>
  <c r="D24" i="1"/>
  <c r="E24" i="1"/>
  <c r="E10" i="1" l="1"/>
  <c r="D10" i="1"/>
  <c r="E16" i="1" l="1"/>
  <c r="E15" i="1"/>
  <c r="E34" i="1" s="1"/>
  <c r="E36" i="1" s="1"/>
  <c r="E39" i="1" s="1"/>
  <c r="E46" i="1" s="1"/>
  <c r="D15" i="1"/>
  <c r="D16" i="1"/>
  <c r="D34" i="1" l="1"/>
  <c r="D36" i="1" s="1"/>
  <c r="D39" i="1" s="1"/>
  <c r="D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tc={584FA407-EE34-E24B-AD8E-FBB5CC50DECD}</author>
    <author>tc={5752DD76-9D86-7A40-9678-8AA9253EBA97}</author>
  </authors>
  <commentList>
    <comment ref="D5" authorId="0" shapeId="0" xr:uid="{584FA407-EE34-E24B-AD8E-FBB5CC50DEC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$40/80K-Student Per Year; 3 in Aug, 6 in Sep, 10 in Oct, 10  in Nov, 10 in Dec</t>
      </text>
    </comment>
    <comment ref="E5" authorId="1" shapeId="0" xr:uid="{5752DD76-9D86-7A40-9678-8AA9253EBA97}">
      <text>
        <t>[Threaded comment]
Your version of Excel allows you to read this threaded comment; however, any edits to it will get removed if the file is opened in a newer version of Excel. Learn more: https://go.microsoft.com/fwlink/?linkid=870924
Comment:
    1/4 @$40K$3/4 @80k/Student Per Year; 20 Per Month Starting in Jan</t>
      </text>
    </comment>
  </commentList>
</comments>
</file>

<file path=xl/sharedStrings.xml><?xml version="1.0" encoding="utf-8"?>
<sst xmlns="http://schemas.openxmlformats.org/spreadsheetml/2006/main" count="67" uniqueCount="62">
  <si>
    <t>Revenue</t>
  </si>
  <si>
    <t>[42]</t>
  </si>
  <si>
    <t>(Less sales returns and allowances)</t>
  </si>
  <si>
    <t>Interest revenue</t>
  </si>
  <si>
    <t>Other revenue</t>
  </si>
  <si>
    <t>Total Revenues</t>
  </si>
  <si>
    <t>Expenses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</si>
  <si>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</si>
  <si>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</si>
  <si>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</si>
  <si>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</si>
  <si>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</si>
  <si>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</si>
  <si>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</si>
  <si>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</si>
  <si>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</si>
  <si>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</si>
  <si>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</si>
  <si>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</si>
  <si>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Software</t>
  </si>
  <si>
    <t>Travel</t>
  </si>
  <si>
    <t>Utilities</t>
  </si>
  <si>
    <t>Web hosting and domains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</si>
  <si>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</si>
  <si>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</si>
  <si>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</si>
  <si>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</si>
  <si>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</si>
  <si>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</si>
  <si>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</si>
  <si>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</si>
  <si>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</si>
  <si>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</si>
  <si>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ID Future Stars</t>
  </si>
  <si>
    <t>Pro Forma Income Statement</t>
  </si>
  <si>
    <t>For the Years Ending [Dec 31, 2024 and Dec 31, 2025]</t>
  </si>
  <si>
    <t>Assumptions</t>
  </si>
  <si>
    <t xml:space="preserve"> </t>
  </si>
  <si>
    <t>Sales/Service Revenue</t>
  </si>
  <si>
    <t>$10k/month Retainer to do Social Media Management</t>
  </si>
  <si>
    <t>15.3% of Salary</t>
  </si>
  <si>
    <t>Assumes $100K/Mentor/Counselor</t>
  </si>
  <si>
    <t>Counselor Salaries and wages</t>
  </si>
  <si>
    <t>Other Salaries and Wages</t>
  </si>
  <si>
    <t>Other Service revenue</t>
  </si>
  <si>
    <t>Social Media Retainer(Managed Services)</t>
  </si>
  <si>
    <t>Marketing/PR/Lead Generation</t>
  </si>
  <si>
    <t>Assumes 30% of Salary</t>
  </si>
  <si>
    <t>Avg Cost is $120/month D&amp;O and GL</t>
  </si>
  <si>
    <t>Cell Phones</t>
  </si>
  <si>
    <t>Paide for 2024</t>
  </si>
  <si>
    <t>Paid Media, AD Campaigns, Promotional Lead Gen</t>
  </si>
  <si>
    <t>Sales Promotional(Merch, etc.)</t>
  </si>
  <si>
    <t xml:space="preserve">T Shirts, Hats, etc. </t>
  </si>
  <si>
    <t>Notes from Rick</t>
  </si>
  <si>
    <t>ADD 5k per client travel</t>
  </si>
  <si>
    <t>ADD salary for rick and asst same dollar as counselor</t>
  </si>
  <si>
    <t>1/4 9-10 kids @40K; REST 3/4@$80K</t>
  </si>
  <si>
    <t>Assumes $5k/Per Student Mentor/Coach Visit</t>
  </si>
  <si>
    <t>240 Students TOTAL- 1/4 "Setting The State Students 9-10th Grade" @40K; 3/4 "Liftoff" Students Grades 11-12 @$80K/Per Student per Annum</t>
  </si>
  <si>
    <t>10% of Top Line Revenue Finders Fee's for New Client Acquistion</t>
  </si>
  <si>
    <t>Rick Assistant @100K; Virtual Assistant as well @20/hour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</si>
</sst>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8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2"/>
      <color indexed="9"/>
      <name val="Arial"/>
      <family val="2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u/>
      <sz val="10"/>
      <color indexed="12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sz val="16"/>
      <color indexed="9"/>
      <name val="Arial (Body)"/>
    </font>
    <font>
      <sz val="16"/>
      <name val="Arial (Body)"/>
    </font>
    <font>
      <b/>
      <sz val="16"/>
      <name val="Arial (Body)"/>
    </font>
    <font>
      <sz val="16"/>
      <color indexed="9"/>
      <name val="Arial (Body)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2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2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8" fillId="0" borderId="0" xfId="35" applyAlignment="1" applyProtection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>
      <alignment vertical="center"/>
    </xf>
    <xf numFmtId="0" fontId="30" fillId="0" borderId="0" xfId="35" applyFont="1" applyFill="1" applyAlignment="1" applyProtection="1"/>
    <xf numFmtId="0" fontId="1" fillId="0" borderId="0" xfId="0" applyFont="1" applyAlignment="1">
      <alignment vertical="center"/>
    </xf>
    <xf numFmtId="0" fontId="31" fillId="20" borderId="0" xfId="0" applyFont="1" applyFill="1" applyAlignment="1">
      <alignment vertical="center"/>
    </xf>
    <xf numFmtId="0" fontId="31" fillId="20" borderId="0" xfId="0" applyFont="1" applyFill="1" applyAlignment="1" applyProtection="1">
      <alignment vertical="center"/>
      <protection locked="0"/>
    </xf>
    <xf numFmtId="0" fontId="32" fillId="0" borderId="0" xfId="0" applyFont="1" applyAlignment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3" fillId="22" borderId="0" xfId="0" applyFont="1" applyFill="1" applyAlignment="1">
      <alignment vertical="center"/>
    </xf>
    <xf numFmtId="0" fontId="32" fillId="2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3" fillId="21" borderId="0" xfId="0" applyFont="1" applyFill="1" applyAlignment="1">
      <alignment vertical="center"/>
    </xf>
    <xf numFmtId="164" fontId="32" fillId="0" borderId="7" xfId="28" applyNumberFormat="1" applyFont="1" applyBorder="1" applyAlignment="1" applyProtection="1">
      <alignment vertical="center"/>
      <protection locked="0"/>
    </xf>
    <xf numFmtId="164" fontId="33" fillId="22" borderId="10" xfId="28" applyNumberFormat="1" applyFont="1" applyFill="1" applyBorder="1" applyAlignment="1">
      <alignment vertical="center"/>
    </xf>
    <xf numFmtId="164" fontId="32" fillId="0" borderId="0" xfId="28" applyNumberFormat="1" applyFont="1" applyAlignment="1">
      <alignment vertical="center"/>
    </xf>
    <xf numFmtId="164" fontId="34" fillId="0" borderId="0" xfId="28" applyNumberFormat="1" applyFont="1" applyAlignment="1">
      <alignment horizontal="right" vertical="center"/>
    </xf>
    <xf numFmtId="164" fontId="31" fillId="20" borderId="0" xfId="28" applyNumberFormat="1" applyFont="1" applyFill="1" applyAlignment="1">
      <alignment vertical="center"/>
    </xf>
    <xf numFmtId="164" fontId="32" fillId="22" borderId="0" xfId="28" applyNumberFormat="1" applyFont="1" applyFill="1" applyAlignment="1">
      <alignment vertical="center"/>
    </xf>
    <xf numFmtId="164" fontId="33" fillId="21" borderId="11" xfId="28" applyNumberFormat="1" applyFont="1" applyFill="1" applyBorder="1" applyAlignment="1">
      <alignment vertical="center"/>
    </xf>
    <xf numFmtId="0" fontId="32" fillId="0" borderId="0" xfId="0" applyFont="1" applyAlignment="1" applyProtection="1">
      <alignment vertical="center" wrapText="1"/>
      <protection locked="0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35" fillId="20" borderId="12" xfId="0" applyFont="1" applyFill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>
      <alignment vertical="center" wrapText="1"/>
    </xf>
    <xf numFmtId="0" fontId="1" fillId="0" borderId="0" xfId="0" applyFont="1"/>
    <xf numFmtId="0" fontId="37" fillId="0" borderId="0" xfId="0" applyFont="1"/>
    <xf numFmtId="0" fontId="22" fillId="0" borderId="12" xfId="0" applyFont="1" applyBorder="1" applyAlignment="1">
      <alignment wrapText="1"/>
    </xf>
    <xf numFmtId="0" fontId="36" fillId="0" borderId="12" xfId="0" applyFont="1" applyBorder="1" applyAlignment="1">
      <alignment wrapText="1"/>
    </xf>
    <xf numFmtId="42" fontId="22" fillId="0" borderId="12" xfId="0" applyNumberFormat="1" applyFont="1" applyBorder="1" applyAlignment="1">
      <alignment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ylor Chris" id="{579066CD-0567-AF43-A19E-89818F2C508D}" userId="Taylor Chris" providerId="None"/>
</personList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7-02T19:47:44.14" personId="{579066CD-0567-AF43-A19E-89818F2C508D}" id="{584FA407-EE34-E24B-AD8E-FBB5CC50DECD}">
    <text>$40/80K-Student Per Year; 3 in Aug, 6 in Sep, 10 in Oct, 10  in Nov, 10 in Dec</text>
  </threadedComment>
  <threadedComment ref="E5" dT="2024-07-02T19:47:44.14" personId="{579066CD-0567-AF43-A19E-89818F2C508D}" id="{5752DD76-9D86-7A40-9678-8AA9253EBA97}">
    <text>1/4 @$40K$3/4 @80k/Student Per Year; 20 Per Month Starting in Jan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5"/>
  <sheetViews>
    <sheetView showGridLines="0" tabSelected="1" workbookViewId="0">
      <selection activeCell="C56" sqref="C56"/>
    </sheetView>
  </sheetViews>
  <sheetFormatPr baseColWidth="10" defaultColWidth="9" defaultRowHeight="16"/>
  <cols>
    <col min="1" max="1" width="2.33203125" style="1" customWidth="1"/>
    <col min="2" max="2" width="5.33203125" style="1" customWidth="1"/>
    <col min="3" max="3" width="51.1640625" style="1" customWidth="1"/>
    <col min="4" max="4" width="20" style="1" customWidth="1"/>
    <col min="5" max="5" width="26.1640625" style="1" customWidth="1"/>
    <col min="6" max="6" width="2.33203125" style="1" customWidth="1"/>
    <col min="7" max="7" width="33.1640625" style="35" customWidth="1"/>
    <col min="8" max="8" width="28.5" style="1" customWidth="1"/>
    <col min="9" max="16384" width="9" style="1"/>
  </cols>
  <sheetData>
    <row r="1" spans="1:8" s="2" customFormat="1" ht="25">
      <c r="B1" s="13" t="s">
        <v>33</v>
      </c>
      <c r="C1" s="13"/>
      <c r="D1" s="9"/>
      <c r="E1" s="10" t="s">
        <v>34</v>
      </c>
      <c r="G1" s="34"/>
    </row>
    <row r="2" spans="1:8" s="2" customFormat="1">
      <c r="A2" s="3"/>
      <c r="C2" s="12"/>
      <c r="D2" s="12"/>
      <c r="E2" s="14" t="s">
        <v>35</v>
      </c>
      <c r="G2" s="34"/>
      <c r="H2" s="4"/>
    </row>
    <row r="3" spans="1:8" s="2" customFormat="1">
      <c r="B3" s="11"/>
      <c r="C3" s="11"/>
      <c r="D3" s="11"/>
      <c r="E3" s="11"/>
      <c r="G3" s="34"/>
      <c r="H3" s="5"/>
    </row>
    <row r="4" spans="1:8" s="2" customFormat="1" ht="20">
      <c r="B4" s="18" t="s">
        <v>0</v>
      </c>
      <c r="C4" s="18"/>
      <c r="D4" s="19">
        <v>2024</v>
      </c>
      <c r="E4" s="19">
        <v>2025</v>
      </c>
      <c r="F4" s="6"/>
      <c r="G4" s="36" t="s">
        <v>36</v>
      </c>
      <c r="H4" s="7"/>
    </row>
    <row r="5" spans="1:8" s="2" customFormat="1" ht="85">
      <c r="B5" s="20"/>
      <c r="C5" s="21" t="s">
        <v>38</v>
      </c>
      <c r="D5" s="26">
        <f>SUM(40000*10)+80000*29</f>
        <v>2720000</v>
      </c>
      <c r="E5" s="26">
        <f>SUM(40000*60)+(80000*180)</f>
        <v>16800000</v>
      </c>
      <c r="G5" s="37" t="s">
        <v>59</v>
      </c>
      <c r="H5" s="15"/>
    </row>
    <row r="6" spans="1:8" s="2" customFormat="1" ht="20">
      <c r="B6" s="20"/>
      <c r="C6" s="21" t="s">
        <v>2</v>
      </c>
      <c r="D6" s="26"/>
      <c r="E6" s="26"/>
      <c r="G6" s="37"/>
      <c r="H6" s="16"/>
    </row>
    <row r="7" spans="1:8" s="2" customFormat="1" ht="20">
      <c r="B7" s="20"/>
      <c r="C7" s="21" t="s">
        <v>44</v>
      </c>
      <c r="D7" s="26" t="s">
        <v>37</v>
      </c>
      <c r="E7" s="26" t="s">
        <v>37</v>
      </c>
      <c r="G7" s="37"/>
      <c r="H7" s="16"/>
    </row>
    <row r="8" spans="1:8" s="2" customFormat="1" ht="20">
      <c r="B8" s="20"/>
      <c r="C8" s="21" t="s">
        <v>3</v>
      </c>
      <c r="D8" s="26"/>
      <c r="E8" s="26"/>
      <c r="G8" s="37"/>
      <c r="H8" s="16"/>
    </row>
    <row r="9" spans="1:8" s="2" customFormat="1" ht="20">
      <c r="B9" s="20"/>
      <c r="C9" s="21" t="s">
        <v>4</v>
      </c>
      <c r="D9" s="26"/>
      <c r="E9" s="26"/>
      <c r="G9" s="40"/>
      <c r="H9" s="16"/>
    </row>
    <row r="10" spans="1:8" s="2" customFormat="1" ht="20">
      <c r="B10" s="22" t="s">
        <v>5</v>
      </c>
      <c r="C10" s="22"/>
      <c r="D10" s="27">
        <f>SUM(D5:D9)</f>
        <v>2720000</v>
      </c>
      <c r="E10" s="27">
        <f>SUM(E5:E9)</f>
        <v>16800000</v>
      </c>
      <c r="G10" s="40"/>
    </row>
    <row r="11" spans="1:8" s="2" customFormat="1" ht="20">
      <c r="B11" s="20"/>
      <c r="C11" s="20"/>
      <c r="D11" s="28"/>
      <c r="E11" s="29" t="s">
        <v>1</v>
      </c>
      <c r="G11" s="40"/>
    </row>
    <row r="12" spans="1:8" s="2" customFormat="1" ht="20">
      <c r="A12" s="8" t="s">
        <v>1</v>
      </c>
      <c r="B12" s="18" t="s">
        <v>6</v>
      </c>
      <c r="C12" s="18"/>
      <c r="D12" s="30"/>
      <c r="E12" s="30"/>
      <c r="F12" s="6"/>
      <c r="G12" s="41"/>
      <c r="H12" s="6"/>
    </row>
    <row r="13" spans="1:8" s="2" customFormat="1" ht="46" customHeight="1">
      <c r="B13" s="20"/>
      <c r="C13" s="33" t="s">
        <v>45</v>
      </c>
      <c r="D13" s="26">
        <v>40000</v>
      </c>
      <c r="E13" s="26">
        <v>120000</v>
      </c>
      <c r="G13" s="40" t="s">
        <v>39</v>
      </c>
    </row>
    <row r="14" spans="1:8" s="2" customFormat="1" ht="34">
      <c r="B14" s="20"/>
      <c r="C14" s="21" t="s">
        <v>46</v>
      </c>
      <c r="D14" s="26">
        <v>100000</v>
      </c>
      <c r="E14" s="26">
        <v>500000</v>
      </c>
      <c r="G14" s="40" t="s">
        <v>51</v>
      </c>
    </row>
    <row r="15" spans="1:8" s="2" customFormat="1" ht="51">
      <c r="B15" s="20"/>
      <c r="C15" s="21" t="s">
        <v>7</v>
      </c>
      <c r="D15" s="26">
        <f>D10*0.1</f>
        <v>272000</v>
      </c>
      <c r="E15" s="26">
        <f>E10*0.1</f>
        <v>1680000</v>
      </c>
      <c r="G15" s="42" t="s">
        <v>60</v>
      </c>
    </row>
    <row r="16" spans="1:8" s="2" customFormat="1" ht="20">
      <c r="B16" s="20"/>
      <c r="C16" s="21" t="s">
        <v>8</v>
      </c>
      <c r="D16" s="26">
        <f>D10*0.05</f>
        <v>136000</v>
      </c>
      <c r="E16" s="26">
        <f>E10*0.05</f>
        <v>840000</v>
      </c>
      <c r="G16" s="40"/>
    </row>
    <row r="17" spans="2:7" s="2" customFormat="1" ht="20">
      <c r="B17" s="20"/>
      <c r="C17" s="21" t="s">
        <v>9</v>
      </c>
      <c r="D17" s="26"/>
      <c r="E17" s="26"/>
      <c r="G17" s="40"/>
    </row>
    <row r="18" spans="2:7" s="2" customFormat="1" ht="20">
      <c r="B18" s="20"/>
      <c r="C18" s="21" t="s">
        <v>10</v>
      </c>
      <c r="D18" s="26">
        <f>D28*0.3</f>
        <v>60000</v>
      </c>
      <c r="E18" s="26">
        <f>E28*0.3</f>
        <v>120000</v>
      </c>
      <c r="G18" s="40" t="s">
        <v>47</v>
      </c>
    </row>
    <row r="19" spans="2:7" s="2" customFormat="1" ht="20">
      <c r="B19" s="20"/>
      <c r="C19" s="21" t="s">
        <v>11</v>
      </c>
      <c r="D19" s="26"/>
      <c r="E19" s="26"/>
      <c r="G19" s="40"/>
    </row>
    <row r="20" spans="2:7" s="2" customFormat="1" ht="34">
      <c r="B20" s="20"/>
      <c r="C20" s="21" t="s">
        <v>12</v>
      </c>
      <c r="D20" s="26">
        <v>500</v>
      </c>
      <c r="E20" s="26">
        <v>1800</v>
      </c>
      <c r="G20" s="42" t="s">
        <v>48</v>
      </c>
    </row>
    <row r="21" spans="2:7" s="2" customFormat="1" ht="20">
      <c r="B21" s="20"/>
      <c r="C21" s="21" t="s">
        <v>13</v>
      </c>
      <c r="D21" s="26">
        <v>4200</v>
      </c>
      <c r="E21" s="26">
        <v>5200</v>
      </c>
      <c r="G21" s="40"/>
    </row>
    <row r="22" spans="2:7" s="2" customFormat="1" ht="20">
      <c r="B22" s="20"/>
      <c r="C22" s="21" t="s">
        <v>14</v>
      </c>
      <c r="D22" s="26">
        <v>0</v>
      </c>
      <c r="E22" s="26">
        <v>0</v>
      </c>
      <c r="G22" s="40"/>
    </row>
    <row r="23" spans="2:7" s="2" customFormat="1" ht="20">
      <c r="B23" s="20"/>
      <c r="C23" s="21" t="s">
        <v>15</v>
      </c>
      <c r="D23" s="26">
        <v>0</v>
      </c>
      <c r="E23" s="26">
        <v>0</v>
      </c>
      <c r="G23" s="42"/>
    </row>
    <row r="24" spans="2:7" s="2" customFormat="1" ht="20">
      <c r="B24" s="20"/>
      <c r="C24" s="21" t="s">
        <v>16</v>
      </c>
      <c r="D24" s="26">
        <f>SUM(D28+D27)*0.15</f>
        <v>55500</v>
      </c>
      <c r="E24" s="26">
        <f>SUM(E28+E27)*0.15</f>
        <v>82500</v>
      </c>
      <c r="G24" s="40" t="s">
        <v>40</v>
      </c>
    </row>
    <row r="25" spans="2:7" s="2" customFormat="1" ht="20">
      <c r="B25" s="20"/>
      <c r="C25" s="21" t="s">
        <v>17</v>
      </c>
      <c r="D25" s="26">
        <v>0</v>
      </c>
      <c r="E25" s="26">
        <v>0</v>
      </c>
      <c r="G25" s="40"/>
    </row>
    <row r="26" spans="2:7" s="2" customFormat="1" ht="20">
      <c r="B26" s="20"/>
      <c r="C26" s="21" t="s">
        <v>18</v>
      </c>
      <c r="D26" s="26">
        <v>0</v>
      </c>
      <c r="E26" s="26">
        <v>20000</v>
      </c>
      <c r="F26" s="17" t="s">
        <v>37</v>
      </c>
      <c r="G26" s="42"/>
    </row>
    <row r="27" spans="2:7" s="2" customFormat="1" ht="34">
      <c r="B27" s="20"/>
      <c r="C27" s="21" t="s">
        <v>43</v>
      </c>
      <c r="D27" s="26">
        <v>170000</v>
      </c>
      <c r="E27" s="26">
        <v>150000</v>
      </c>
      <c r="F27" s="17" t="s">
        <v>37</v>
      </c>
      <c r="G27" s="42" t="s">
        <v>61</v>
      </c>
    </row>
    <row r="28" spans="2:7" s="2" customFormat="1" ht="34">
      <c r="B28" s="20"/>
      <c r="C28" s="21" t="s">
        <v>42</v>
      </c>
      <c r="D28" s="26">
        <v>200000</v>
      </c>
      <c r="E28" s="26">
        <v>400000</v>
      </c>
      <c r="G28" s="40" t="s">
        <v>41</v>
      </c>
    </row>
    <row r="29" spans="2:7" s="2" customFormat="1" ht="20">
      <c r="B29" s="20"/>
      <c r="C29" s="21" t="s">
        <v>19</v>
      </c>
      <c r="D29" s="26">
        <v>450</v>
      </c>
      <c r="E29" s="26">
        <v>20000</v>
      </c>
      <c r="G29" s="40"/>
    </row>
    <row r="30" spans="2:7" s="2" customFormat="1" ht="34">
      <c r="B30" s="20"/>
      <c r="C30" s="21" t="s">
        <v>20</v>
      </c>
      <c r="D30" s="26">
        <f>5000*39</f>
        <v>195000</v>
      </c>
      <c r="E30" s="26">
        <f>240*5000</f>
        <v>1200000</v>
      </c>
      <c r="G30" s="40" t="s">
        <v>58</v>
      </c>
    </row>
    <row r="31" spans="2:7" s="2" customFormat="1" ht="20">
      <c r="B31" s="20"/>
      <c r="C31" s="21" t="s">
        <v>21</v>
      </c>
      <c r="D31" s="26">
        <v>600</v>
      </c>
      <c r="E31" s="26">
        <v>7000</v>
      </c>
      <c r="G31" s="40" t="s">
        <v>49</v>
      </c>
    </row>
    <row r="32" spans="2:7" s="2" customFormat="1" ht="20">
      <c r="B32" s="20"/>
      <c r="C32" s="21" t="s">
        <v>22</v>
      </c>
      <c r="D32" s="26">
        <v>500</v>
      </c>
      <c r="E32" s="26">
        <v>2500</v>
      </c>
      <c r="G32" s="40" t="s">
        <v>50</v>
      </c>
    </row>
    <row r="33" spans="2:8" s="2" customFormat="1" ht="20">
      <c r="B33" s="20"/>
      <c r="C33" s="21" t="s">
        <v>52</v>
      </c>
      <c r="D33" s="26">
        <v>1000</v>
      </c>
      <c r="E33" s="26">
        <v>25000</v>
      </c>
      <c r="G33" s="40" t="s">
        <v>53</v>
      </c>
    </row>
    <row r="34" spans="2:8" s="2" customFormat="1" ht="20">
      <c r="B34" s="22" t="s">
        <v>23</v>
      </c>
      <c r="C34" s="22"/>
      <c r="D34" s="27">
        <f>SUM(D13:D33)</f>
        <v>1235750</v>
      </c>
      <c r="E34" s="27">
        <f>SUM(E13:E33)</f>
        <v>5174000</v>
      </c>
      <c r="G34" s="40"/>
    </row>
    <row r="35" spans="2:8" s="2" customFormat="1" ht="20">
      <c r="B35" s="20"/>
      <c r="C35" s="20"/>
      <c r="D35" s="28"/>
      <c r="E35" s="28"/>
      <c r="G35" s="40"/>
    </row>
    <row r="36" spans="2:8" s="2" customFormat="1" ht="20">
      <c r="B36" s="20"/>
      <c r="C36" s="23" t="s">
        <v>24</v>
      </c>
      <c r="D36" s="31">
        <f>D10-D34</f>
        <v>1484250</v>
      </c>
      <c r="E36" s="31">
        <f>E10-E34</f>
        <v>11626000</v>
      </c>
      <c r="G36" s="40"/>
    </row>
    <row r="37" spans="2:8" s="2" customFormat="1" ht="20">
      <c r="B37" s="20"/>
      <c r="C37" s="21" t="s">
        <v>25</v>
      </c>
      <c r="D37" s="26">
        <v>14936</v>
      </c>
      <c r="E37" s="26">
        <v>9920</v>
      </c>
      <c r="G37" s="40"/>
    </row>
    <row r="38" spans="2:8" s="2" customFormat="1" ht="20">
      <c r="B38" s="20"/>
      <c r="C38" s="20"/>
      <c r="D38" s="28"/>
      <c r="E38" s="28"/>
      <c r="G38" s="40"/>
    </row>
    <row r="39" spans="2:8" s="2" customFormat="1" ht="20">
      <c r="B39" s="22" t="s">
        <v>26</v>
      </c>
      <c r="C39" s="22"/>
      <c r="D39" s="27">
        <f>D36-D37</f>
        <v>1469314</v>
      </c>
      <c r="E39" s="27">
        <f>E36-E37</f>
        <v>11616080</v>
      </c>
      <c r="G39" s="40"/>
    </row>
    <row r="40" spans="2:8" s="2" customFormat="1" ht="20">
      <c r="B40" s="20"/>
      <c r="C40" s="24" t="s">
        <v>27</v>
      </c>
      <c r="D40" s="28"/>
      <c r="E40" s="29" t="s">
        <v>1</v>
      </c>
      <c r="G40" s="40"/>
    </row>
    <row r="41" spans="2:8" s="2" customFormat="1" ht="20">
      <c r="B41" s="18" t="s">
        <v>28</v>
      </c>
      <c r="C41" s="18"/>
      <c r="D41" s="30"/>
      <c r="E41" s="30"/>
      <c r="F41" s="6"/>
      <c r="G41" s="41"/>
      <c r="H41" s="6"/>
    </row>
    <row r="42" spans="2:8" s="2" customFormat="1" ht="20">
      <c r="B42" s="20"/>
      <c r="C42" s="21" t="s">
        <v>29</v>
      </c>
      <c r="D42" s="26"/>
      <c r="E42" s="26"/>
      <c r="G42" s="40"/>
    </row>
    <row r="43" spans="2:8" s="2" customFormat="1" ht="20">
      <c r="B43" s="20"/>
      <c r="C43" s="21" t="s">
        <v>30</v>
      </c>
      <c r="D43" s="26"/>
      <c r="E43" s="26"/>
      <c r="G43" s="40"/>
    </row>
    <row r="44" spans="2:8" s="2" customFormat="1" ht="20">
      <c r="B44" s="20"/>
      <c r="C44" s="21" t="s">
        <v>31</v>
      </c>
      <c r="D44" s="26"/>
      <c r="E44" s="26"/>
      <c r="G44" s="40"/>
    </row>
    <row r="45" spans="2:8" s="2" customFormat="1" ht="20">
      <c r="B45" s="20"/>
      <c r="C45" s="20"/>
      <c r="D45" s="28"/>
      <c r="E45" s="28"/>
      <c r="G45" s="40"/>
    </row>
    <row r="46" spans="2:8" s="2" customFormat="1" ht="21" thickBot="1">
      <c r="B46" s="25" t="s">
        <v>32</v>
      </c>
      <c r="C46" s="25"/>
      <c r="D46" s="32">
        <f>D39+SUM(D42:D45)</f>
        <v>1469314</v>
      </c>
      <c r="E46" s="32">
        <f>E39+SUM(E42:E45)</f>
        <v>11616080</v>
      </c>
      <c r="G46" s="40"/>
    </row>
    <row r="47" spans="2:8" s="2" customFormat="1" ht="17" thickTop="1">
      <c r="G47" s="34"/>
    </row>
    <row r="48" spans="2:8" s="2" customFormat="1">
      <c r="G48" s="34"/>
    </row>
    <row r="51" spans="2:2" ht="25">
      <c r="B51" s="39" t="s">
        <v>54</v>
      </c>
    </row>
    <row r="52" spans="2:2">
      <c r="B52" s="38" t="s">
        <v>56</v>
      </c>
    </row>
    <row r="53" spans="2:2">
      <c r="B53" s="38" t="s">
        <v>55</v>
      </c>
    </row>
    <row r="54" spans="2:2">
      <c r="B54" s="38" t="s">
        <v>57</v>
      </c>
    </row>
    <row r="55" spans="2:2">
      <c r="B55" s="38"/>
    </row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SingleStep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Taylor Chris</cp:lastModifiedBy>
  <cp:lastPrinted>2014-04-11T21:16:05Z</cp:lastPrinted>
  <dcterms:created xsi:type="dcterms:W3CDTF">2011-05-30T15:34:37Z</dcterms:created>
  <dcterms:modified xsi:type="dcterms:W3CDTF">2024-07-09T22:04:32Z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